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<sst xmlns="http://schemas.openxmlformats.org/spreadsheetml/2006/main" count="922" uniqueCount="438">
  <si>
    <t>Hyperlinked Case #</t>
  </si>
  <si>
    <t>program_name</t>
  </si>
  <si>
    <t>firstname</t>
  </si>
  <si>
    <t>lastname</t>
  </si>
  <si>
    <t>SSN</t>
  </si>
  <si>
    <t>PA_number</t>
  </si>
  <si>
    <t>DOB</t>
  </si>
  <si>
    <t>num_adults</t>
  </si>
  <si>
    <t>num_children</t>
  </si>
  <si>
    <t>street_number</t>
  </si>
  <si>
    <t>Street</t>
  </si>
  <si>
    <t>Unit</t>
  </si>
  <si>
    <t>city</t>
  </si>
  <si>
    <t>zip</t>
  </si>
  <si>
    <t>waiver_approval_date</t>
  </si>
  <si>
    <t>waiver</t>
  </si>
  <si>
    <t>rent</t>
  </si>
  <si>
    <t>proceeding</t>
  </si>
  <si>
    <t>LT_index</t>
  </si>
  <si>
    <t>proceeding_level</t>
  </si>
  <si>
    <t>years_in_apt</t>
  </si>
  <si>
    <t>language</t>
  </si>
  <si>
    <t>referral_source</t>
  </si>
  <si>
    <t>income</t>
  </si>
  <si>
    <t>eligibility_date</t>
  </si>
  <si>
    <t>DHCI</t>
  </si>
  <si>
    <t>posture</t>
  </si>
  <si>
    <t>service_type</t>
  </si>
  <si>
    <t>below_200_FPL</t>
  </si>
  <si>
    <t>units_in_bldg</t>
  </si>
  <si>
    <t>subsidy_type</t>
  </si>
  <si>
    <t>housing_type</t>
  </si>
  <si>
    <t>outcome_date</t>
  </si>
  <si>
    <t>outcome</t>
  </si>
  <si>
    <t>services_rendered</t>
  </si>
  <si>
    <t>activities</t>
  </si>
  <si>
    <t>HRA Release?</t>
  </si>
  <si>
    <t>Percentage of Poverty</t>
  </si>
  <si>
    <t>Primary Advocate</t>
  </si>
  <si>
    <t>AHTP</t>
  </si>
  <si>
    <t>Pedro</t>
  </si>
  <si>
    <t>Catalina</t>
  </si>
  <si>
    <t>Hector</t>
  </si>
  <si>
    <t>Cindy</t>
  </si>
  <si>
    <t>Ioulia</t>
  </si>
  <si>
    <t>Christopher</t>
  </si>
  <si>
    <t>Jennifer</t>
  </si>
  <si>
    <t>Barbara</t>
  </si>
  <si>
    <t>Maritza</t>
  </si>
  <si>
    <t>Andres</t>
  </si>
  <si>
    <t>Kim</t>
  </si>
  <si>
    <t>Virginia</t>
  </si>
  <si>
    <t>Alfonso</t>
  </si>
  <si>
    <t>Manuel</t>
  </si>
  <si>
    <t>Maria</t>
  </si>
  <si>
    <t>Laura</t>
  </si>
  <si>
    <t>Delfina</t>
  </si>
  <si>
    <t>Francisco</t>
  </si>
  <si>
    <t>Mirza</t>
  </si>
  <si>
    <t>Chaunte</t>
  </si>
  <si>
    <t>Moraima</t>
  </si>
  <si>
    <t>Luis</t>
  </si>
  <si>
    <t>Joseline</t>
  </si>
  <si>
    <t>Jeanette</t>
  </si>
  <si>
    <t>Noel</t>
  </si>
  <si>
    <t>Baudilia</t>
  </si>
  <si>
    <t>Ramon</t>
  </si>
  <si>
    <t>Shaquana</t>
  </si>
  <si>
    <t>Alondrea</t>
  </si>
  <si>
    <t>Siu Lan</t>
  </si>
  <si>
    <t>Gisela</t>
  </si>
  <si>
    <t>Erika</t>
  </si>
  <si>
    <t>Sonia</t>
  </si>
  <si>
    <t>Jacqueline</t>
  </si>
  <si>
    <t>Kelly</t>
  </si>
  <si>
    <t>Emmanuel</t>
  </si>
  <si>
    <t>Emmett</t>
  </si>
  <si>
    <t>Laurel</t>
  </si>
  <si>
    <t>Thomas</t>
  </si>
  <si>
    <t>Renata</t>
  </si>
  <si>
    <t>Gloria Maria</t>
  </si>
  <si>
    <t>Jerome</t>
  </si>
  <si>
    <t>Leslie</t>
  </si>
  <si>
    <t>Morillo</t>
  </si>
  <si>
    <t>Colon</t>
  </si>
  <si>
    <t>Lopez</t>
  </si>
  <si>
    <t>Victoria</t>
  </si>
  <si>
    <t>Goubatova</t>
  </si>
  <si>
    <t>Moronta</t>
  </si>
  <si>
    <t>Duran</t>
  </si>
  <si>
    <t>Kagan</t>
  </si>
  <si>
    <t>Alcantara</t>
  </si>
  <si>
    <t>Tolentino</t>
  </si>
  <si>
    <t>Payne</t>
  </si>
  <si>
    <t>Grasso</t>
  </si>
  <si>
    <t>Rodriguez</t>
  </si>
  <si>
    <t>Castro</t>
  </si>
  <si>
    <t>Siguencia</t>
  </si>
  <si>
    <t>Vidal</t>
  </si>
  <si>
    <t>Castillo-Valencia</t>
  </si>
  <si>
    <t>Javier</t>
  </si>
  <si>
    <t>Alvarado Bobea</t>
  </si>
  <si>
    <t>Wyche</t>
  </si>
  <si>
    <t>Santos</t>
  </si>
  <si>
    <t>Da Silva</t>
  </si>
  <si>
    <t>Rondon</t>
  </si>
  <si>
    <t>Cortorreal</t>
  </si>
  <si>
    <t>Romero</t>
  </si>
  <si>
    <t>Nunez</t>
  </si>
  <si>
    <t>Valerio</t>
  </si>
  <si>
    <t>Devonish</t>
  </si>
  <si>
    <t>Rodgers</t>
  </si>
  <si>
    <t>Yung</t>
  </si>
  <si>
    <t>Castillo</t>
  </si>
  <si>
    <t>Torres Adorno</t>
  </si>
  <si>
    <t>Hassell</t>
  </si>
  <si>
    <t>Dattaray</t>
  </si>
  <si>
    <t>Garcia</t>
  </si>
  <si>
    <t>Ray</t>
  </si>
  <si>
    <t>Antigua</t>
  </si>
  <si>
    <t>Cooper</t>
  </si>
  <si>
    <t>Russell</t>
  </si>
  <si>
    <t>Dyer</t>
  </si>
  <si>
    <t>Tenebaum</t>
  </si>
  <si>
    <t>Mateo Mejia</t>
  </si>
  <si>
    <t>Burke</t>
  </si>
  <si>
    <t>Garrett</t>
  </si>
  <si>
    <t>085-74-0537</t>
  </si>
  <si>
    <t>077-64-3851</t>
  </si>
  <si>
    <t>067-74-6279</t>
  </si>
  <si>
    <t>092-76-6481</t>
  </si>
  <si>
    <t>086-74-6982</t>
  </si>
  <si>
    <t>117-78-5963</t>
  </si>
  <si>
    <t>058-46-6359</t>
  </si>
  <si>
    <t>110-74-3529</t>
  </si>
  <si>
    <t>060-50-7936</t>
  </si>
  <si>
    <t>132-56-5821</t>
  </si>
  <si>
    <t>103-90-9949</t>
  </si>
  <si>
    <t>106-36-5349</t>
  </si>
  <si>
    <t>133-98-8208</t>
  </si>
  <si>
    <t>128-40-3156</t>
  </si>
  <si>
    <t>055-48-9082</t>
  </si>
  <si>
    <t>116-72-0993</t>
  </si>
  <si>
    <t>125-44-0821</t>
  </si>
  <si>
    <t>105-94-0219</t>
  </si>
  <si>
    <t>065-60-8511</t>
  </si>
  <si>
    <t>117-70-7974</t>
  </si>
  <si>
    <t>098-48-3960</t>
  </si>
  <si>
    <t>105-58-9177</t>
  </si>
  <si>
    <t>102-78-1119</t>
  </si>
  <si>
    <t>101-82-8213</t>
  </si>
  <si>
    <t>097-70-8157</t>
  </si>
  <si>
    <t>254-83-0071</t>
  </si>
  <si>
    <t>118-74-4760</t>
  </si>
  <si>
    <t>543-45-6906</t>
  </si>
  <si>
    <t>073-52-6542</t>
  </si>
  <si>
    <t>549-65-2208</t>
  </si>
  <si>
    <t>121-68-0346</t>
  </si>
  <si>
    <t>233-25-0747</t>
  </si>
  <si>
    <t>230-63-1094</t>
  </si>
  <si>
    <t>058-66-8294</t>
  </si>
  <si>
    <t>684-72-6783</t>
  </si>
  <si>
    <t>127-42-8355</t>
  </si>
  <si>
    <t>430-59-6891</t>
  </si>
  <si>
    <t>04/21/1958</t>
  </si>
  <si>
    <t>03/18/1954</t>
  </si>
  <si>
    <t>08/16/1986</t>
  </si>
  <si>
    <t>07/18/1989</t>
  </si>
  <si>
    <t>08/07/1961</t>
  </si>
  <si>
    <t>10/02/1987</t>
  </si>
  <si>
    <t>05/12/1991</t>
  </si>
  <si>
    <t>06/26/1952</t>
  </si>
  <si>
    <t>01/25/1965</t>
  </si>
  <si>
    <t>11/30/1941</t>
  </si>
  <si>
    <t>07/04/1965</t>
  </si>
  <si>
    <t>08/11/1956</t>
  </si>
  <si>
    <t>01/26/1949</t>
  </si>
  <si>
    <t>01/20/1941</t>
  </si>
  <si>
    <t>10/07/1963</t>
  </si>
  <si>
    <t>05/15/1947</t>
  </si>
  <si>
    <t>12/24/1965</t>
  </si>
  <si>
    <t>11/08/1976</t>
  </si>
  <si>
    <t>03/30/1952</t>
  </si>
  <si>
    <t>10/26/1987</t>
  </si>
  <si>
    <t>10/23/1953</t>
  </si>
  <si>
    <t>02/08/1971</t>
  </si>
  <si>
    <t>12/17/1962</t>
  </si>
  <si>
    <t>08/14/1982</t>
  </si>
  <si>
    <t>07/20/1964</t>
  </si>
  <si>
    <t>08/21/1947</t>
  </si>
  <si>
    <t>08/30/1959</t>
  </si>
  <si>
    <t>07/20/1989</t>
  </si>
  <si>
    <t>03/05/1994</t>
  </si>
  <si>
    <t>05/30/1955</t>
  </si>
  <si>
    <t>10/26/1974</t>
  </si>
  <si>
    <t>02/05/1992</t>
  </si>
  <si>
    <t>04/14/1955</t>
  </si>
  <si>
    <t>10/20/1993</t>
  </si>
  <si>
    <t>03/11/1961</t>
  </si>
  <si>
    <t>03/09/1968</t>
  </si>
  <si>
    <t>11/18/1984</t>
  </si>
  <si>
    <t>10/06/1968</t>
  </si>
  <si>
    <t>06/08/1982</t>
  </si>
  <si>
    <t>04/16/1985</t>
  </si>
  <si>
    <t>03/31/1955</t>
  </si>
  <si>
    <t>02/20/1990</t>
  </si>
  <si>
    <t>04/03/1952</t>
  </si>
  <si>
    <t>08/06/1969</t>
  </si>
  <si>
    <t xml:space="preserve">W 174th St    </t>
  </si>
  <si>
    <t xml:space="preserve">W 139th St    </t>
  </si>
  <si>
    <t xml:space="preserve">E 120th St    </t>
  </si>
  <si>
    <t xml:space="preserve">Seaman Ave     </t>
  </si>
  <si>
    <t xml:space="preserve">Bennett Ave     </t>
  </si>
  <si>
    <t xml:space="preserve">Broadway      </t>
  </si>
  <si>
    <t xml:space="preserve">W 185th St    </t>
  </si>
  <si>
    <t xml:space="preserve">Montgomery St     </t>
  </si>
  <si>
    <t xml:space="preserve">Wadsworth Ave     </t>
  </si>
  <si>
    <t xml:space="preserve">Ellwood St     </t>
  </si>
  <si>
    <t xml:space="preserve">Fort Washington Ave    </t>
  </si>
  <si>
    <t xml:space="preserve">Sherman Ave     </t>
  </si>
  <si>
    <t xml:space="preserve">Nagle Ave     </t>
  </si>
  <si>
    <t xml:space="preserve">W 144th St    </t>
  </si>
  <si>
    <t xml:space="preserve">Haven Ave     </t>
  </si>
  <si>
    <t xml:space="preserve">W 137th St    </t>
  </si>
  <si>
    <t xml:space="preserve">West 160     </t>
  </si>
  <si>
    <t xml:space="preserve">W 128th st    </t>
  </si>
  <si>
    <t xml:space="preserve">Madison Ave     </t>
  </si>
  <si>
    <t xml:space="preserve">W 123rd St    </t>
  </si>
  <si>
    <t xml:space="preserve">Saint Nicholas Ave    </t>
  </si>
  <si>
    <t xml:space="preserve">W 160th St    </t>
  </si>
  <si>
    <t xml:space="preserve">10th Ave     </t>
  </si>
  <si>
    <t xml:space="preserve">W 173rd St    </t>
  </si>
  <si>
    <t xml:space="preserve">W 172nd St    </t>
  </si>
  <si>
    <t xml:space="preserve">W 112th St    </t>
  </si>
  <si>
    <t xml:space="preserve">Frederick Douglass Blvd    </t>
  </si>
  <si>
    <t xml:space="preserve">Allen St     </t>
  </si>
  <si>
    <t xml:space="preserve">W 181st St    </t>
  </si>
  <si>
    <t xml:space="preserve">Sickles St     </t>
  </si>
  <si>
    <t xml:space="preserve">W 189th St    </t>
  </si>
  <si>
    <t xml:space="preserve">Riverside Dr     </t>
  </si>
  <si>
    <t xml:space="preserve">E 103rd St    </t>
  </si>
  <si>
    <t xml:space="preserve">Fort Washington Avenue    </t>
  </si>
  <si>
    <t xml:space="preserve">W 190th St    </t>
  </si>
  <si>
    <t xml:space="preserve">W 218th St    </t>
  </si>
  <si>
    <t>11B</t>
  </si>
  <si>
    <t>1D</t>
  </si>
  <si>
    <t>5D</t>
  </si>
  <si>
    <t>2E</t>
  </si>
  <si>
    <t>6D</t>
  </si>
  <si>
    <t>4E</t>
  </si>
  <si>
    <t>4A</t>
  </si>
  <si>
    <t>66B</t>
  </si>
  <si>
    <t>4J</t>
  </si>
  <si>
    <t>6E</t>
  </si>
  <si>
    <t>3E</t>
  </si>
  <si>
    <t>2D</t>
  </si>
  <si>
    <t>1G</t>
  </si>
  <si>
    <t>3A</t>
  </si>
  <si>
    <t>4D</t>
  </si>
  <si>
    <t>5A</t>
  </si>
  <si>
    <t>2A</t>
  </si>
  <si>
    <t>2S</t>
  </si>
  <si>
    <t>4B</t>
  </si>
  <si>
    <t>5C</t>
  </si>
  <si>
    <t>4AA</t>
  </si>
  <si>
    <t>5B</t>
  </si>
  <si>
    <t>2M</t>
  </si>
  <si>
    <t>New York</t>
  </si>
  <si>
    <t>$819.00</t>
  </si>
  <si>
    <t>$787.74</t>
  </si>
  <si>
    <t>$1,706.00</t>
  </si>
  <si>
    <t>$2,397.00</t>
  </si>
  <si>
    <t>$1,200.06</t>
  </si>
  <si>
    <t>$1,785.00</t>
  </si>
  <si>
    <t>$960.00</t>
  </si>
  <si>
    <t>$680.00</t>
  </si>
  <si>
    <t>$1,491.40</t>
  </si>
  <si>
    <t>$887.22</t>
  </si>
  <si>
    <t>$1,040.34</t>
  </si>
  <si>
    <t>$1,895.00</t>
  </si>
  <si>
    <t>$1,246.98</t>
  </si>
  <si>
    <t>$209.48</t>
  </si>
  <si>
    <t>$2,318.00</t>
  </si>
  <si>
    <t>$1,800.00</t>
  </si>
  <si>
    <t>$1,514.50</t>
  </si>
  <si>
    <t>$909.68</t>
  </si>
  <si>
    <t>$1,505.94</t>
  </si>
  <si>
    <t>$734.00</t>
  </si>
  <si>
    <t>$398.00</t>
  </si>
  <si>
    <t>$700.00</t>
  </si>
  <si>
    <t>$900.88</t>
  </si>
  <si>
    <t>$894.05</t>
  </si>
  <si>
    <t>$1,450.00</t>
  </si>
  <si>
    <t>$1,381.42</t>
  </si>
  <si>
    <t>$742.08</t>
  </si>
  <si>
    <t>$702.00</t>
  </si>
  <si>
    <t>$3,850.00</t>
  </si>
  <si>
    <t>$443.08</t>
  </si>
  <si>
    <t>$3,400.00</t>
  </si>
  <si>
    <t>$1,795.00</t>
  </si>
  <si>
    <t>$1,072.59</t>
  </si>
  <si>
    <t>$1,625.00</t>
  </si>
  <si>
    <t>$1,136.19</t>
  </si>
  <si>
    <t>$1,550.00</t>
  </si>
  <si>
    <t>$2,012.58</t>
  </si>
  <si>
    <t>$2,182.00</t>
  </si>
  <si>
    <t>$2,500.00</t>
  </si>
  <si>
    <t>$1,818.44</t>
  </si>
  <si>
    <t>$1,190.00</t>
  </si>
  <si>
    <t>$250.00</t>
  </si>
  <si>
    <t>$1,670.00</t>
  </si>
  <si>
    <t>$1,900.00</t>
  </si>
  <si>
    <t>OO</t>
  </si>
  <si>
    <t>NP</t>
  </si>
  <si>
    <t>HO</t>
  </si>
  <si>
    <t>DA</t>
  </si>
  <si>
    <t>HP</t>
  </si>
  <si>
    <t>LT-071218-18/NY</t>
  </si>
  <si>
    <t>LT-058237-19/NY</t>
  </si>
  <si>
    <t>LT-063325-18/NY</t>
  </si>
  <si>
    <t>LT-076172-17/NY</t>
  </si>
  <si>
    <t>LT-056575-18/NY</t>
  </si>
  <si>
    <t>LT-059614-19/NY</t>
  </si>
  <si>
    <t>LT-079013-18/NY</t>
  </si>
  <si>
    <t>LT-073598-18/NY</t>
  </si>
  <si>
    <t>LT-091375-18/NY</t>
  </si>
  <si>
    <t>LT-070826-18/NY</t>
  </si>
  <si>
    <t>LT-075703-18/NY</t>
  </si>
  <si>
    <t>LT-079249-18/NY</t>
  </si>
  <si>
    <t>LT-079704-12/NY</t>
  </si>
  <si>
    <t>Individual</t>
  </si>
  <si>
    <t>Group</t>
  </si>
  <si>
    <t>Spanish</t>
  </si>
  <si>
    <t>English</t>
  </si>
  <si>
    <t>Russian</t>
  </si>
  <si>
    <t>Cantonese</t>
  </si>
  <si>
    <t>Other</t>
  </si>
  <si>
    <t>Documented Judicial Referral</t>
  </si>
  <si>
    <t>Documented HRA Referral</t>
  </si>
  <si>
    <t>$45,000.00</t>
  </si>
  <si>
    <t>$26,000.00</t>
  </si>
  <si>
    <t>$36,309.00</t>
  </si>
  <si>
    <t>$65,000.00</t>
  </si>
  <si>
    <t>$36,894.00</t>
  </si>
  <si>
    <t>$38,000.00</t>
  </si>
  <si>
    <t>$48,000.00</t>
  </si>
  <si>
    <t>$28,000.00</t>
  </si>
  <si>
    <t>$59,804.00</t>
  </si>
  <si>
    <t>$61,200.00</t>
  </si>
  <si>
    <t>$30,000.00</t>
  </si>
  <si>
    <t>$41,725.28</t>
  </si>
  <si>
    <t>$53,200.00</t>
  </si>
  <si>
    <t>$102,960.00</t>
  </si>
  <si>
    <t>$34,000.00</t>
  </si>
  <si>
    <t>$44,960.04</t>
  </si>
  <si>
    <t>$62,000.00</t>
  </si>
  <si>
    <t>$50,000.00</t>
  </si>
  <si>
    <t>$76,000.00</t>
  </si>
  <si>
    <t>$64,220.00</t>
  </si>
  <si>
    <t>$53,600.00</t>
  </si>
  <si>
    <t>$98,400.00</t>
  </si>
  <si>
    <t>$41,600.00</t>
  </si>
  <si>
    <t>$59,400.00</t>
  </si>
  <si>
    <t>$46,000.00</t>
  </si>
  <si>
    <t>$120,000.00</t>
  </si>
  <si>
    <t>$68,000.00</t>
  </si>
  <si>
    <t>$71,000.00</t>
  </si>
  <si>
    <t>$55,000.00</t>
  </si>
  <si>
    <t>$104,600.00</t>
  </si>
  <si>
    <t>$67,600.00</t>
  </si>
  <si>
    <t>$120,600.00</t>
  </si>
  <si>
    <t>$100,000.00</t>
  </si>
  <si>
    <t>$105,000.00</t>
  </si>
  <si>
    <t>$180,700.00</t>
  </si>
  <si>
    <t>$145,000.00</t>
  </si>
  <si>
    <t>$185,000.00</t>
  </si>
  <si>
    <t>02/08/2019</t>
  </si>
  <si>
    <t>11/01/2018</t>
  </si>
  <si>
    <t>03/07/2019</t>
  </si>
  <si>
    <t>02/19/2019</t>
  </si>
  <si>
    <t>12/14/2018</t>
  </si>
  <si>
    <t>04/23/2019</t>
  </si>
  <si>
    <t>04/26/2019</t>
  </si>
  <si>
    <t>07/18/2018</t>
  </si>
  <si>
    <t>05/22/2019</t>
  </si>
  <si>
    <t>01/25/2019</t>
  </si>
  <si>
    <t>03/01/2019</t>
  </si>
  <si>
    <t>03/13/2019</t>
  </si>
  <si>
    <t>02/27/2019</t>
  </si>
  <si>
    <t>03/12/2019</t>
  </si>
  <si>
    <t>09/28/2018</t>
  </si>
  <si>
    <t>05/30/2019</t>
  </si>
  <si>
    <t>07/13/2018</t>
  </si>
  <si>
    <t>02/05/2019</t>
  </si>
  <si>
    <t>05/14/2019</t>
  </si>
  <si>
    <t>12/19/2018</t>
  </si>
  <si>
    <t>12/20/2018</t>
  </si>
  <si>
    <t>01/01/2019</t>
  </si>
  <si>
    <t>05/29/2019</t>
  </si>
  <si>
    <t>12/10/2018</t>
  </si>
  <si>
    <t>12/12/2018</t>
  </si>
  <si>
    <t>10/01/2018</t>
  </si>
  <si>
    <t>08/29/2018</t>
  </si>
  <si>
    <t>01/14/2019</t>
  </si>
  <si>
    <t>05/07/2019</t>
  </si>
  <si>
    <t>08/10/2018</t>
  </si>
  <si>
    <t>08/28/2018</t>
  </si>
  <si>
    <t>04/17/2019</t>
  </si>
  <si>
    <t>02/23/2019</t>
  </si>
  <si>
    <t>08/01/2018</t>
  </si>
  <si>
    <t>03/14/2019</t>
  </si>
  <si>
    <t>11/08/2018</t>
  </si>
  <si>
    <t>NSNJ</t>
  </si>
  <si>
    <t>PJD</t>
  </si>
  <si>
    <t>Advice Only</t>
  </si>
  <si>
    <t>No</t>
  </si>
  <si>
    <t>Section 8</t>
  </si>
  <si>
    <t>Rent-Regulated</t>
  </si>
  <si>
    <t>Yes</t>
  </si>
  <si>
    <t>Kelly, Kitanya</t>
  </si>
  <si>
    <t>Guillaume, Naura</t>
  </si>
  <si>
    <t>Latterner, Matt</t>
  </si>
  <si>
    <t>Honan, Thomas</t>
  </si>
  <si>
    <t>Vega, Rita</t>
  </si>
  <si>
    <t>Mottley, Darlene</t>
  </si>
  <si>
    <t>Restrepo-Serrano, Francois</t>
  </si>
  <si>
    <t>Briggs, John</t>
  </si>
  <si>
    <t>Porcelli, Ronald</t>
  </si>
  <si>
    <t>Bromberg, Iris</t>
  </si>
  <si>
    <t>Torres, Jasmin</t>
  </si>
  <si>
    <t>Wilkes, Nicole</t>
  </si>
  <si>
    <t>Englard, Rubin</t>
  </si>
  <si>
    <t>Shah, Ami</t>
  </si>
  <si>
    <t>Frierson, Jerome</t>
  </si>
  <si>
    <t>Freeman, Daniel</t>
  </si>
  <si>
    <t>Luo, Amy</t>
  </si>
  <si>
    <t>Horth, Aaron</t>
  </si>
  <si>
    <t>Atkinson, Johnson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</si>
</sst>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45"/>
  <sheetViews>
    <sheetView tabSelected="1" workbookViewId="0"/>
  </sheetViews>
  <sheetFormatPr defaultRowHeight="15"/>
  <cols>
    <col min="1" max="1" width="20.7109375" style="1" customWidth="1"/>
  </cols>
  <sheetData>
    <row r="1" spans="1:3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>
      <c r="A2" s="1">
        <f>HYPERLINK("https://cms.ls-nyc.org/matter/dynamic-profile/view/1890434","19-1890434")</f>
        <v>0</v>
      </c>
      <c r="B2" t="s">
        <v>39</v>
      </c>
      <c r="C2" t="s">
        <v>40</v>
      </c>
      <c r="D2" t="s">
        <v>83</v>
      </c>
      <c r="E2" t="s">
        <v>127</v>
      </c>
      <c r="G2" t="s">
        <v>164</v>
      </c>
      <c r="H2">
        <v>3</v>
      </c>
      <c r="I2">
        <v>0</v>
      </c>
      <c r="J2">
        <v>562</v>
      </c>
      <c r="K2" t="s">
        <v>208</v>
      </c>
      <c r="L2">
        <v>26</v>
      </c>
      <c r="M2" t="s">
        <v>267</v>
      </c>
      <c r="N2">
        <v>10033</v>
      </c>
      <c r="Q2" t="s">
        <v>268</v>
      </c>
      <c r="R2" t="s">
        <v>312</v>
      </c>
      <c r="T2" t="s">
        <v>330</v>
      </c>
      <c r="U2">
        <v>31</v>
      </c>
      <c r="V2" t="s">
        <v>332</v>
      </c>
      <c r="W2" t="s">
        <v>336</v>
      </c>
      <c r="X2" t="s">
        <v>339</v>
      </c>
      <c r="Y2" t="s">
        <v>376</v>
      </c>
      <c r="AB2" t="s">
        <v>414</v>
      </c>
      <c r="AC2" t="s">
        <v>415</v>
      </c>
      <c r="AD2">
        <v>42</v>
      </c>
      <c r="AF2" t="s">
        <v>417</v>
      </c>
      <c r="AK2" t="s">
        <v>418</v>
      </c>
      <c r="AL2">
        <v>210.97</v>
      </c>
      <c r="AM2" t="s">
        <v>419</v>
      </c>
    </row>
    <row r="3" spans="1:39">
      <c r="A3" s="1">
        <f>HYPERLINK("https://cms.ls-nyc.org/matter/dynamic-profile/view/1881586","18-1881586")</f>
        <v>0</v>
      </c>
      <c r="B3" t="s">
        <v>39</v>
      </c>
      <c r="C3" t="s">
        <v>41</v>
      </c>
      <c r="D3" t="s">
        <v>84</v>
      </c>
      <c r="E3" t="s">
        <v>128</v>
      </c>
      <c r="G3" t="s">
        <v>165</v>
      </c>
      <c r="H3">
        <v>1</v>
      </c>
      <c r="I3">
        <v>0</v>
      </c>
      <c r="J3">
        <v>502</v>
      </c>
      <c r="K3" t="s">
        <v>209</v>
      </c>
      <c r="L3">
        <v>54</v>
      </c>
      <c r="M3" t="s">
        <v>267</v>
      </c>
      <c r="N3">
        <v>10031</v>
      </c>
      <c r="Q3" t="s">
        <v>269</v>
      </c>
      <c r="R3" t="s">
        <v>313</v>
      </c>
      <c r="S3" t="s">
        <v>317</v>
      </c>
      <c r="T3" t="s">
        <v>330</v>
      </c>
      <c r="U3">
        <v>33</v>
      </c>
      <c r="V3" t="s">
        <v>332</v>
      </c>
      <c r="W3" t="s">
        <v>336</v>
      </c>
      <c r="X3" t="s">
        <v>340</v>
      </c>
      <c r="Y3" t="s">
        <v>377</v>
      </c>
      <c r="AA3" t="s">
        <v>412</v>
      </c>
      <c r="AB3" t="s">
        <v>414</v>
      </c>
      <c r="AC3" t="s">
        <v>415</v>
      </c>
      <c r="AD3">
        <v>0</v>
      </c>
      <c r="AF3" t="s">
        <v>417</v>
      </c>
      <c r="AK3" t="s">
        <v>418</v>
      </c>
      <c r="AL3">
        <v>214.17</v>
      </c>
      <c r="AM3" t="s">
        <v>420</v>
      </c>
    </row>
    <row r="4" spans="1:39">
      <c r="A4" s="1">
        <f>HYPERLINK("https://cms.ls-nyc.org/matter/dynamic-profile/view/1891912","19-1891912")</f>
        <v>0</v>
      </c>
      <c r="B4" t="s">
        <v>39</v>
      </c>
      <c r="C4" t="s">
        <v>42</v>
      </c>
      <c r="D4" t="s">
        <v>85</v>
      </c>
      <c r="E4" t="s">
        <v>129</v>
      </c>
      <c r="G4" t="s">
        <v>166</v>
      </c>
      <c r="H4">
        <v>1</v>
      </c>
      <c r="I4">
        <v>1</v>
      </c>
      <c r="J4">
        <v>409</v>
      </c>
      <c r="K4" t="s">
        <v>210</v>
      </c>
      <c r="L4" t="s">
        <v>244</v>
      </c>
      <c r="M4" t="s">
        <v>267</v>
      </c>
      <c r="N4">
        <v>10035</v>
      </c>
      <c r="Q4" t="s">
        <v>270</v>
      </c>
      <c r="R4" t="s">
        <v>312</v>
      </c>
      <c r="T4" t="s">
        <v>330</v>
      </c>
      <c r="U4">
        <v>1</v>
      </c>
      <c r="V4" t="s">
        <v>333</v>
      </c>
      <c r="W4" t="s">
        <v>336</v>
      </c>
      <c r="X4" t="s">
        <v>341</v>
      </c>
      <c r="Y4" t="s">
        <v>378</v>
      </c>
      <c r="AA4" t="s">
        <v>412</v>
      </c>
      <c r="AB4" t="s">
        <v>414</v>
      </c>
      <c r="AC4" t="s">
        <v>415</v>
      </c>
      <c r="AD4">
        <v>160</v>
      </c>
      <c r="AF4" t="s">
        <v>417</v>
      </c>
      <c r="AK4" t="s">
        <v>418</v>
      </c>
      <c r="AL4">
        <v>214.72</v>
      </c>
      <c r="AM4" t="s">
        <v>421</v>
      </c>
    </row>
    <row r="5" spans="1:39">
      <c r="A5" s="1">
        <f>HYPERLINK("https://cms.ls-nyc.org/matter/dynamic-profile/view/1891226","19-1891226")</f>
        <v>0</v>
      </c>
      <c r="B5" t="s">
        <v>39</v>
      </c>
      <c r="C5" t="s">
        <v>43</v>
      </c>
      <c r="D5" t="s">
        <v>86</v>
      </c>
      <c r="E5" t="s">
        <v>130</v>
      </c>
      <c r="G5" t="s">
        <v>167</v>
      </c>
      <c r="H5">
        <v>3</v>
      </c>
      <c r="I5">
        <v>2</v>
      </c>
      <c r="J5">
        <v>89</v>
      </c>
      <c r="K5" t="s">
        <v>211</v>
      </c>
      <c r="L5" t="s">
        <v>245</v>
      </c>
      <c r="M5" t="s">
        <v>267</v>
      </c>
      <c r="N5">
        <v>10034</v>
      </c>
      <c r="Q5" t="s">
        <v>271</v>
      </c>
      <c r="R5" t="s">
        <v>312</v>
      </c>
      <c r="T5" t="s">
        <v>330</v>
      </c>
      <c r="U5">
        <v>3</v>
      </c>
      <c r="V5" t="s">
        <v>333</v>
      </c>
      <c r="W5" t="s">
        <v>336</v>
      </c>
      <c r="X5" t="s">
        <v>342</v>
      </c>
      <c r="Y5" t="s">
        <v>379</v>
      </c>
      <c r="AB5" t="s">
        <v>414</v>
      </c>
      <c r="AC5" t="s">
        <v>415</v>
      </c>
      <c r="AD5">
        <v>0</v>
      </c>
      <c r="AF5" t="s">
        <v>417</v>
      </c>
      <c r="AK5" t="s">
        <v>418</v>
      </c>
      <c r="AL5">
        <v>215.45</v>
      </c>
      <c r="AM5" t="s">
        <v>422</v>
      </c>
    </row>
    <row r="6" spans="1:39">
      <c r="A6" s="1">
        <f>HYPERLINK("https://cms.ls-nyc.org/matter/dynamic-profile/view/1885761","18-1885761")</f>
        <v>0</v>
      </c>
      <c r="B6" t="s">
        <v>39</v>
      </c>
      <c r="C6" t="s">
        <v>44</v>
      </c>
      <c r="D6" t="s">
        <v>87</v>
      </c>
      <c r="G6" t="s">
        <v>168</v>
      </c>
      <c r="H6">
        <v>1</v>
      </c>
      <c r="I6">
        <v>1</v>
      </c>
      <c r="J6">
        <v>213</v>
      </c>
      <c r="K6" t="s">
        <v>212</v>
      </c>
      <c r="L6" t="s">
        <v>246</v>
      </c>
      <c r="M6" t="s">
        <v>267</v>
      </c>
      <c r="N6">
        <v>10040</v>
      </c>
      <c r="Q6" t="s">
        <v>272</v>
      </c>
      <c r="R6" t="s">
        <v>312</v>
      </c>
      <c r="T6" t="s">
        <v>330</v>
      </c>
      <c r="U6">
        <v>20</v>
      </c>
      <c r="V6" t="s">
        <v>334</v>
      </c>
      <c r="W6" t="s">
        <v>336</v>
      </c>
      <c r="X6" t="s">
        <v>343</v>
      </c>
      <c r="Y6" t="s">
        <v>380</v>
      </c>
      <c r="AB6" t="s">
        <v>414</v>
      </c>
      <c r="AC6" t="s">
        <v>415</v>
      </c>
      <c r="AD6">
        <v>0</v>
      </c>
      <c r="AF6" t="s">
        <v>417</v>
      </c>
      <c r="AK6" t="s">
        <v>418</v>
      </c>
      <c r="AL6">
        <v>224.14</v>
      </c>
      <c r="AM6" t="s">
        <v>423</v>
      </c>
    </row>
    <row r="7" spans="1:39">
      <c r="A7" s="1">
        <f>HYPERLINK("https://cms.ls-nyc.org/matter/dynamic-profile/view/1897707","19-1897707")</f>
        <v>0</v>
      </c>
      <c r="B7" t="s">
        <v>39</v>
      </c>
      <c r="C7" t="s">
        <v>45</v>
      </c>
      <c r="D7" t="s">
        <v>88</v>
      </c>
      <c r="E7" t="s">
        <v>131</v>
      </c>
      <c r="G7" t="s">
        <v>169</v>
      </c>
      <c r="H7">
        <v>2</v>
      </c>
      <c r="I7">
        <v>0</v>
      </c>
      <c r="J7">
        <v>4966</v>
      </c>
      <c r="K7" t="s">
        <v>213</v>
      </c>
      <c r="L7">
        <v>54</v>
      </c>
      <c r="M7" t="s">
        <v>267</v>
      </c>
      <c r="N7">
        <v>10034</v>
      </c>
      <c r="Q7" t="s">
        <v>273</v>
      </c>
      <c r="R7" t="s">
        <v>312</v>
      </c>
      <c r="T7" t="s">
        <v>330</v>
      </c>
      <c r="U7">
        <v>3</v>
      </c>
      <c r="V7" t="s">
        <v>333</v>
      </c>
      <c r="W7" t="s">
        <v>336</v>
      </c>
      <c r="X7" t="s">
        <v>344</v>
      </c>
      <c r="Y7" t="s">
        <v>381</v>
      </c>
      <c r="AB7" t="s">
        <v>414</v>
      </c>
      <c r="AC7" t="s">
        <v>415</v>
      </c>
      <c r="AD7">
        <v>42</v>
      </c>
      <c r="AE7" t="s">
        <v>336</v>
      </c>
      <c r="AF7" t="s">
        <v>417</v>
      </c>
      <c r="AK7" t="s">
        <v>418</v>
      </c>
      <c r="AL7">
        <v>224.72</v>
      </c>
      <c r="AM7" t="s">
        <v>424</v>
      </c>
    </row>
    <row r="8" spans="1:39">
      <c r="A8" s="1">
        <f>HYPERLINK("https://cms.ls-nyc.org/matter/dynamic-profile/view/1898102","19-1898102")</f>
        <v>0</v>
      </c>
      <c r="B8" t="s">
        <v>39</v>
      </c>
      <c r="C8" t="s">
        <v>46</v>
      </c>
      <c r="D8" t="s">
        <v>89</v>
      </c>
      <c r="E8" t="s">
        <v>132</v>
      </c>
      <c r="G8" t="s">
        <v>170</v>
      </c>
      <c r="H8">
        <v>2</v>
      </c>
      <c r="I8">
        <v>1</v>
      </c>
      <c r="J8">
        <v>551</v>
      </c>
      <c r="K8" t="s">
        <v>214</v>
      </c>
      <c r="L8" t="s">
        <v>245</v>
      </c>
      <c r="M8" t="s">
        <v>267</v>
      </c>
      <c r="N8">
        <v>10033</v>
      </c>
      <c r="Q8" t="s">
        <v>274</v>
      </c>
      <c r="R8" t="s">
        <v>314</v>
      </c>
      <c r="S8" t="s">
        <v>318</v>
      </c>
      <c r="T8" t="s">
        <v>330</v>
      </c>
      <c r="U8">
        <v>25</v>
      </c>
      <c r="V8" t="s">
        <v>333</v>
      </c>
      <c r="W8" t="s">
        <v>336</v>
      </c>
      <c r="X8" t="s">
        <v>345</v>
      </c>
      <c r="Y8" t="s">
        <v>382</v>
      </c>
      <c r="AB8" t="s">
        <v>414</v>
      </c>
      <c r="AC8" t="s">
        <v>415</v>
      </c>
      <c r="AD8">
        <v>20</v>
      </c>
      <c r="AF8" t="s">
        <v>417</v>
      </c>
      <c r="AK8" t="s">
        <v>418</v>
      </c>
      <c r="AL8">
        <v>225.04</v>
      </c>
      <c r="AM8" t="s">
        <v>419</v>
      </c>
    </row>
    <row r="9" spans="1:39">
      <c r="A9" s="1">
        <f>HYPERLINK("https://cms.ls-nyc.org/matter/dynamic-profile/view/1885352","18-1885352")</f>
        <v>0</v>
      </c>
      <c r="B9" t="s">
        <v>39</v>
      </c>
      <c r="C9" t="s">
        <v>47</v>
      </c>
      <c r="D9" t="s">
        <v>90</v>
      </c>
      <c r="E9" t="s">
        <v>133</v>
      </c>
      <c r="G9" t="s">
        <v>171</v>
      </c>
      <c r="H9">
        <v>1</v>
      </c>
      <c r="I9">
        <v>0</v>
      </c>
      <c r="J9">
        <v>75</v>
      </c>
      <c r="K9" t="s">
        <v>215</v>
      </c>
      <c r="L9" t="s">
        <v>247</v>
      </c>
      <c r="M9" t="s">
        <v>267</v>
      </c>
      <c r="N9">
        <v>10002</v>
      </c>
      <c r="Q9" t="s">
        <v>275</v>
      </c>
      <c r="R9" t="s">
        <v>312</v>
      </c>
      <c r="T9" t="s">
        <v>330</v>
      </c>
      <c r="U9">
        <v>1</v>
      </c>
      <c r="V9" t="s">
        <v>333</v>
      </c>
      <c r="W9" t="s">
        <v>336</v>
      </c>
      <c r="X9" t="s">
        <v>346</v>
      </c>
      <c r="Y9" t="s">
        <v>383</v>
      </c>
      <c r="AA9" t="s">
        <v>412</v>
      </c>
      <c r="AB9" t="s">
        <v>414</v>
      </c>
      <c r="AC9" t="s">
        <v>415</v>
      </c>
      <c r="AD9">
        <v>124</v>
      </c>
      <c r="AF9" t="s">
        <v>417</v>
      </c>
      <c r="AK9" t="s">
        <v>418</v>
      </c>
      <c r="AL9">
        <v>230.64</v>
      </c>
      <c r="AM9" t="s">
        <v>425</v>
      </c>
    </row>
    <row r="10" spans="1:39">
      <c r="A10" s="1">
        <f>HYPERLINK("https://cms.ls-nyc.org/matter/dynamic-profile/view/1900478","19-1900478")</f>
        <v>0</v>
      </c>
      <c r="B10" t="s">
        <v>39</v>
      </c>
      <c r="C10" t="s">
        <v>48</v>
      </c>
      <c r="D10" t="s">
        <v>91</v>
      </c>
      <c r="E10" t="s">
        <v>134</v>
      </c>
      <c r="G10" t="s">
        <v>172</v>
      </c>
      <c r="H10">
        <v>3</v>
      </c>
      <c r="I10">
        <v>1</v>
      </c>
      <c r="J10">
        <v>320</v>
      </c>
      <c r="K10" t="s">
        <v>216</v>
      </c>
      <c r="L10" t="s">
        <v>248</v>
      </c>
      <c r="M10" t="s">
        <v>267</v>
      </c>
      <c r="N10">
        <v>10040</v>
      </c>
      <c r="Q10" t="s">
        <v>276</v>
      </c>
      <c r="R10" t="s">
        <v>312</v>
      </c>
      <c r="T10" t="s">
        <v>330</v>
      </c>
      <c r="U10">
        <v>24</v>
      </c>
      <c r="V10" t="s">
        <v>332</v>
      </c>
      <c r="X10" t="s">
        <v>347</v>
      </c>
      <c r="Y10" t="s">
        <v>384</v>
      </c>
      <c r="AB10" t="s">
        <v>414</v>
      </c>
      <c r="AC10" t="s">
        <v>415</v>
      </c>
      <c r="AD10">
        <v>80</v>
      </c>
      <c r="AF10" t="s">
        <v>417</v>
      </c>
      <c r="AK10" t="s">
        <v>418</v>
      </c>
      <c r="AL10">
        <v>232.25</v>
      </c>
      <c r="AM10" t="s">
        <v>426</v>
      </c>
    </row>
    <row r="11" spans="1:39">
      <c r="A11" s="1">
        <f>HYPERLINK("https://cms.ls-nyc.org/matter/dynamic-profile/view/1889002","19-1889002")</f>
        <v>0</v>
      </c>
      <c r="B11" t="s">
        <v>39</v>
      </c>
      <c r="C11" t="s">
        <v>49</v>
      </c>
      <c r="D11" t="s">
        <v>92</v>
      </c>
      <c r="E11" t="s">
        <v>135</v>
      </c>
      <c r="G11" t="s">
        <v>173</v>
      </c>
      <c r="H11">
        <v>4</v>
      </c>
      <c r="I11">
        <v>0</v>
      </c>
      <c r="J11">
        <v>2</v>
      </c>
      <c r="K11" t="s">
        <v>217</v>
      </c>
      <c r="L11" t="s">
        <v>249</v>
      </c>
      <c r="M11" t="s">
        <v>267</v>
      </c>
      <c r="N11">
        <v>10040</v>
      </c>
      <c r="Q11" t="s">
        <v>277</v>
      </c>
      <c r="R11" t="s">
        <v>312</v>
      </c>
      <c r="T11" t="s">
        <v>330</v>
      </c>
      <c r="U11">
        <v>22</v>
      </c>
      <c r="V11" t="s">
        <v>332</v>
      </c>
      <c r="W11" t="s">
        <v>336</v>
      </c>
      <c r="X11" t="s">
        <v>348</v>
      </c>
      <c r="Y11" t="s">
        <v>385</v>
      </c>
      <c r="AB11" t="s">
        <v>414</v>
      </c>
      <c r="AC11" t="s">
        <v>415</v>
      </c>
      <c r="AD11">
        <v>150</v>
      </c>
      <c r="AF11" t="s">
        <v>417</v>
      </c>
      <c r="AK11" t="s">
        <v>418</v>
      </c>
      <c r="AL11">
        <v>237.67</v>
      </c>
      <c r="AM11" t="s">
        <v>427</v>
      </c>
    </row>
    <row r="12" spans="1:39">
      <c r="A12" s="1">
        <f>HYPERLINK("https://cms.ls-nyc.org/matter/dynamic-profile/view/1892379","19-1892379")</f>
        <v>0</v>
      </c>
      <c r="B12" t="s">
        <v>39</v>
      </c>
      <c r="C12" t="s">
        <v>50</v>
      </c>
      <c r="D12" t="s">
        <v>93</v>
      </c>
      <c r="E12" t="s">
        <v>136</v>
      </c>
      <c r="G12" t="s">
        <v>174</v>
      </c>
      <c r="H12">
        <v>1</v>
      </c>
      <c r="I12">
        <v>0</v>
      </c>
      <c r="J12">
        <v>145</v>
      </c>
      <c r="K12" t="s">
        <v>211</v>
      </c>
      <c r="L12" t="s">
        <v>250</v>
      </c>
      <c r="M12" t="s">
        <v>267</v>
      </c>
      <c r="N12">
        <v>10034</v>
      </c>
      <c r="Q12" t="s">
        <v>278</v>
      </c>
      <c r="R12" t="s">
        <v>312</v>
      </c>
      <c r="T12" t="s">
        <v>331</v>
      </c>
      <c r="U12">
        <v>25</v>
      </c>
      <c r="V12" t="s">
        <v>333</v>
      </c>
      <c r="W12" t="s">
        <v>336</v>
      </c>
      <c r="X12" t="s">
        <v>349</v>
      </c>
      <c r="Y12" t="s">
        <v>386</v>
      </c>
      <c r="AB12" t="s">
        <v>414</v>
      </c>
      <c r="AC12" t="s">
        <v>415</v>
      </c>
      <c r="AD12">
        <v>48</v>
      </c>
      <c r="AF12" t="s">
        <v>417</v>
      </c>
      <c r="AK12" t="s">
        <v>418</v>
      </c>
      <c r="AL12">
        <v>240.19</v>
      </c>
      <c r="AM12" t="s">
        <v>419</v>
      </c>
    </row>
    <row r="13" spans="1:39">
      <c r="A13" s="1">
        <f>HYPERLINK("https://cms.ls-nyc.org/matter/dynamic-profile/view/1893591","19-1893591")</f>
        <v>0</v>
      </c>
      <c r="B13" t="s">
        <v>39</v>
      </c>
      <c r="C13" t="s">
        <v>51</v>
      </c>
      <c r="D13" t="s">
        <v>94</v>
      </c>
      <c r="G13" t="s">
        <v>175</v>
      </c>
      <c r="H13">
        <v>1</v>
      </c>
      <c r="I13">
        <v>0</v>
      </c>
      <c r="J13">
        <v>570</v>
      </c>
      <c r="K13" t="s">
        <v>218</v>
      </c>
      <c r="L13" t="s">
        <v>251</v>
      </c>
      <c r="M13" t="s">
        <v>267</v>
      </c>
      <c r="N13">
        <v>10033</v>
      </c>
      <c r="Q13" t="s">
        <v>279</v>
      </c>
      <c r="R13" t="s">
        <v>312</v>
      </c>
      <c r="T13" t="s">
        <v>330</v>
      </c>
      <c r="U13">
        <v>17</v>
      </c>
      <c r="V13" t="s">
        <v>333</v>
      </c>
      <c r="W13" t="s">
        <v>336</v>
      </c>
      <c r="X13" t="s">
        <v>349</v>
      </c>
      <c r="Y13" t="s">
        <v>387</v>
      </c>
      <c r="AB13" t="s">
        <v>414</v>
      </c>
      <c r="AC13" t="s">
        <v>415</v>
      </c>
      <c r="AD13">
        <v>91</v>
      </c>
      <c r="AF13" t="s">
        <v>417</v>
      </c>
      <c r="AK13" t="s">
        <v>418</v>
      </c>
      <c r="AL13">
        <v>240.19</v>
      </c>
      <c r="AM13" t="s">
        <v>424</v>
      </c>
    </row>
    <row r="14" spans="1:39">
      <c r="A14" s="1">
        <f>HYPERLINK("https://cms.ls-nyc.org/matter/dynamic-profile/view/1892142","19-1892142")</f>
        <v>0</v>
      </c>
      <c r="B14" t="s">
        <v>39</v>
      </c>
      <c r="C14" t="s">
        <v>52</v>
      </c>
      <c r="D14" t="s">
        <v>95</v>
      </c>
      <c r="E14" t="s">
        <v>137</v>
      </c>
      <c r="G14" t="s">
        <v>176</v>
      </c>
      <c r="H14">
        <v>2</v>
      </c>
      <c r="I14">
        <v>0</v>
      </c>
      <c r="J14">
        <v>116</v>
      </c>
      <c r="K14" t="s">
        <v>219</v>
      </c>
      <c r="L14">
        <v>10</v>
      </c>
      <c r="M14" t="s">
        <v>267</v>
      </c>
      <c r="N14">
        <v>10034</v>
      </c>
      <c r="Q14" t="s">
        <v>280</v>
      </c>
      <c r="R14" t="s">
        <v>312</v>
      </c>
      <c r="T14" t="s">
        <v>330</v>
      </c>
      <c r="U14">
        <v>8</v>
      </c>
      <c r="V14" t="s">
        <v>332</v>
      </c>
      <c r="W14" t="s">
        <v>336</v>
      </c>
      <c r="X14" t="s">
        <v>350</v>
      </c>
      <c r="Y14" t="s">
        <v>388</v>
      </c>
      <c r="AB14" t="s">
        <v>414</v>
      </c>
      <c r="AC14" t="s">
        <v>415</v>
      </c>
      <c r="AD14">
        <v>0</v>
      </c>
      <c r="AF14" t="s">
        <v>417</v>
      </c>
      <c r="AK14" t="s">
        <v>418</v>
      </c>
      <c r="AL14">
        <v>246.75</v>
      </c>
      <c r="AM14" t="s">
        <v>423</v>
      </c>
    </row>
    <row r="15" spans="1:39">
      <c r="A15" s="1">
        <f>HYPERLINK("https://cms.ls-nyc.org/matter/dynamic-profile/view/1893485","19-1893485")</f>
        <v>0</v>
      </c>
      <c r="B15" t="s">
        <v>39</v>
      </c>
      <c r="C15" t="s">
        <v>53</v>
      </c>
      <c r="D15" t="s">
        <v>96</v>
      </c>
      <c r="E15" t="s">
        <v>138</v>
      </c>
      <c r="G15" t="s">
        <v>177</v>
      </c>
      <c r="H15">
        <v>2</v>
      </c>
      <c r="I15">
        <v>1</v>
      </c>
      <c r="J15">
        <v>184</v>
      </c>
      <c r="K15" t="s">
        <v>220</v>
      </c>
      <c r="L15" t="s">
        <v>252</v>
      </c>
      <c r="M15" t="s">
        <v>267</v>
      </c>
      <c r="N15">
        <v>10034</v>
      </c>
      <c r="Q15" t="s">
        <v>281</v>
      </c>
      <c r="R15" t="s">
        <v>313</v>
      </c>
      <c r="S15" t="s">
        <v>319</v>
      </c>
      <c r="T15" t="s">
        <v>330</v>
      </c>
      <c r="U15">
        <v>49</v>
      </c>
      <c r="V15" t="s">
        <v>332</v>
      </c>
      <c r="W15" t="s">
        <v>336</v>
      </c>
      <c r="X15" t="s">
        <v>351</v>
      </c>
      <c r="Y15" t="s">
        <v>389</v>
      </c>
      <c r="AB15" t="s">
        <v>414</v>
      </c>
      <c r="AC15" t="s">
        <v>415</v>
      </c>
      <c r="AD15">
        <v>48</v>
      </c>
      <c r="AF15" t="s">
        <v>417</v>
      </c>
      <c r="AK15" t="s">
        <v>418</v>
      </c>
      <c r="AL15">
        <v>249.41</v>
      </c>
      <c r="AM15" t="s">
        <v>419</v>
      </c>
    </row>
    <row r="16" spans="1:39">
      <c r="A16" s="1">
        <f>HYPERLINK("https://cms.ls-nyc.org/matter/dynamic-profile/view/1879014","18-1879014")</f>
        <v>0</v>
      </c>
      <c r="B16" t="s">
        <v>39</v>
      </c>
      <c r="C16" t="s">
        <v>54</v>
      </c>
      <c r="D16" t="s">
        <v>97</v>
      </c>
      <c r="E16" t="s">
        <v>139</v>
      </c>
      <c r="G16" t="s">
        <v>178</v>
      </c>
      <c r="H16">
        <v>5</v>
      </c>
      <c r="I16">
        <v>2</v>
      </c>
      <c r="J16">
        <v>600</v>
      </c>
      <c r="K16" t="s">
        <v>221</v>
      </c>
      <c r="L16" t="s">
        <v>253</v>
      </c>
      <c r="M16" t="s">
        <v>267</v>
      </c>
      <c r="N16">
        <v>10031</v>
      </c>
      <c r="Q16" t="s">
        <v>282</v>
      </c>
      <c r="R16" t="s">
        <v>312</v>
      </c>
      <c r="S16" t="s">
        <v>320</v>
      </c>
      <c r="T16" t="s">
        <v>330</v>
      </c>
      <c r="U16">
        <v>13</v>
      </c>
      <c r="V16" t="s">
        <v>332</v>
      </c>
      <c r="W16" t="s">
        <v>336</v>
      </c>
      <c r="X16" t="s">
        <v>352</v>
      </c>
      <c r="Y16" t="s">
        <v>390</v>
      </c>
      <c r="AB16" t="s">
        <v>414</v>
      </c>
      <c r="AC16" t="s">
        <v>415</v>
      </c>
      <c r="AD16">
        <v>0</v>
      </c>
      <c r="AF16" t="s">
        <v>336</v>
      </c>
      <c r="AK16" t="s">
        <v>418</v>
      </c>
      <c r="AL16">
        <v>270.52</v>
      </c>
      <c r="AM16" t="s">
        <v>428</v>
      </c>
    </row>
    <row r="17" spans="1:39">
      <c r="A17" s="1">
        <f>HYPERLINK("https://cms.ls-nyc.org/matter/dynamic-profile/view/1901171","19-1901171")</f>
        <v>0</v>
      </c>
      <c r="B17" t="s">
        <v>39</v>
      </c>
      <c r="C17" t="s">
        <v>55</v>
      </c>
      <c r="D17" t="s">
        <v>98</v>
      </c>
      <c r="E17" t="s">
        <v>140</v>
      </c>
      <c r="G17" t="s">
        <v>179</v>
      </c>
      <c r="H17">
        <v>1</v>
      </c>
      <c r="I17">
        <v>0</v>
      </c>
      <c r="J17">
        <v>200</v>
      </c>
      <c r="K17" t="s">
        <v>222</v>
      </c>
      <c r="L17" t="s">
        <v>254</v>
      </c>
      <c r="M17" t="s">
        <v>267</v>
      </c>
      <c r="N17">
        <v>10033</v>
      </c>
      <c r="Q17" t="s">
        <v>283</v>
      </c>
      <c r="R17" t="s">
        <v>315</v>
      </c>
      <c r="T17" t="s">
        <v>330</v>
      </c>
      <c r="U17">
        <v>9</v>
      </c>
      <c r="V17" t="s">
        <v>333</v>
      </c>
      <c r="W17" t="s">
        <v>336</v>
      </c>
      <c r="X17" t="s">
        <v>353</v>
      </c>
      <c r="Y17" t="s">
        <v>391</v>
      </c>
      <c r="AB17" t="s">
        <v>414</v>
      </c>
      <c r="AC17" t="s">
        <v>415</v>
      </c>
      <c r="AD17">
        <v>95</v>
      </c>
      <c r="AF17" t="s">
        <v>417</v>
      </c>
      <c r="AK17" t="s">
        <v>418</v>
      </c>
      <c r="AL17">
        <v>272.22</v>
      </c>
      <c r="AM17" t="s">
        <v>422</v>
      </c>
    </row>
    <row r="18" spans="1:39">
      <c r="A18" s="1">
        <f>HYPERLINK("https://cms.ls-nyc.org/matter/dynamic-profile/view/1872236","18-1872236")</f>
        <v>0</v>
      </c>
      <c r="B18" t="s">
        <v>39</v>
      </c>
      <c r="C18" t="s">
        <v>56</v>
      </c>
      <c r="D18" t="s">
        <v>99</v>
      </c>
      <c r="G18" t="s">
        <v>180</v>
      </c>
      <c r="H18">
        <v>2</v>
      </c>
      <c r="I18">
        <v>0</v>
      </c>
      <c r="J18">
        <v>602</v>
      </c>
      <c r="K18" t="s">
        <v>223</v>
      </c>
      <c r="L18">
        <v>36</v>
      </c>
      <c r="M18" t="s">
        <v>267</v>
      </c>
      <c r="N18">
        <v>10031</v>
      </c>
      <c r="Q18" t="s">
        <v>284</v>
      </c>
      <c r="R18" t="s">
        <v>314</v>
      </c>
      <c r="S18" t="s">
        <v>321</v>
      </c>
      <c r="T18" t="s">
        <v>330</v>
      </c>
      <c r="U18">
        <v>14</v>
      </c>
      <c r="V18" t="s">
        <v>332</v>
      </c>
      <c r="W18" t="s">
        <v>336</v>
      </c>
      <c r="X18" t="s">
        <v>354</v>
      </c>
      <c r="Y18" t="s">
        <v>392</v>
      </c>
      <c r="AA18" t="s">
        <v>412</v>
      </c>
      <c r="AB18" t="s">
        <v>414</v>
      </c>
      <c r="AC18" t="s">
        <v>415</v>
      </c>
      <c r="AD18">
        <v>39</v>
      </c>
      <c r="AF18" t="s">
        <v>417</v>
      </c>
      <c r="AK18" t="s">
        <v>418</v>
      </c>
      <c r="AL18">
        <v>273.15</v>
      </c>
      <c r="AM18" t="s">
        <v>429</v>
      </c>
    </row>
    <row r="19" spans="1:39">
      <c r="A19" s="1">
        <f>HYPERLINK("https://cms.ls-nyc.org/matter/dynamic-profile/view/1890018","19-1890018")</f>
        <v>0</v>
      </c>
      <c r="B19" t="s">
        <v>39</v>
      </c>
      <c r="C19" t="s">
        <v>57</v>
      </c>
      <c r="D19" t="s">
        <v>100</v>
      </c>
      <c r="E19" t="s">
        <v>141</v>
      </c>
      <c r="G19" t="s">
        <v>181</v>
      </c>
      <c r="H19">
        <v>3</v>
      </c>
      <c r="I19">
        <v>0</v>
      </c>
      <c r="J19">
        <v>638</v>
      </c>
      <c r="K19" t="s">
        <v>224</v>
      </c>
      <c r="L19" t="s">
        <v>255</v>
      </c>
      <c r="M19" t="s">
        <v>267</v>
      </c>
      <c r="N19">
        <v>10032</v>
      </c>
      <c r="Q19" t="s">
        <v>285</v>
      </c>
      <c r="R19" t="s">
        <v>314</v>
      </c>
      <c r="T19" t="s">
        <v>330</v>
      </c>
      <c r="U19">
        <v>37</v>
      </c>
      <c r="V19" t="s">
        <v>332</v>
      </c>
      <c r="W19" t="s">
        <v>336</v>
      </c>
      <c r="X19" t="s">
        <v>355</v>
      </c>
      <c r="Y19" t="s">
        <v>393</v>
      </c>
      <c r="AB19" t="s">
        <v>414</v>
      </c>
      <c r="AC19" t="s">
        <v>415</v>
      </c>
      <c r="AD19">
        <v>42</v>
      </c>
      <c r="AF19" t="s">
        <v>417</v>
      </c>
      <c r="AK19" t="s">
        <v>418</v>
      </c>
      <c r="AL19">
        <v>290.67</v>
      </c>
      <c r="AM19" t="s">
        <v>422</v>
      </c>
    </row>
    <row r="20" spans="1:39">
      <c r="A20" s="1">
        <f>HYPERLINK("https://cms.ls-nyc.org/matter/dynamic-profile/view/1899738","19-1899738")</f>
        <v>0</v>
      </c>
      <c r="B20" t="s">
        <v>39</v>
      </c>
      <c r="C20" t="s">
        <v>58</v>
      </c>
      <c r="D20" t="s">
        <v>101</v>
      </c>
      <c r="G20" t="s">
        <v>182</v>
      </c>
      <c r="H20">
        <v>2</v>
      </c>
      <c r="I20">
        <v>0</v>
      </c>
      <c r="J20">
        <v>235</v>
      </c>
      <c r="K20" t="s">
        <v>211</v>
      </c>
      <c r="L20" t="s">
        <v>248</v>
      </c>
      <c r="M20" t="s">
        <v>267</v>
      </c>
      <c r="N20">
        <v>10034</v>
      </c>
      <c r="Q20" t="s">
        <v>286</v>
      </c>
      <c r="R20" t="s">
        <v>313</v>
      </c>
      <c r="S20" t="s">
        <v>322</v>
      </c>
      <c r="T20" t="s">
        <v>330</v>
      </c>
      <c r="U20">
        <v>29</v>
      </c>
      <c r="V20" t="s">
        <v>333</v>
      </c>
      <c r="W20" t="s">
        <v>336</v>
      </c>
      <c r="X20" t="s">
        <v>356</v>
      </c>
      <c r="Y20" t="s">
        <v>394</v>
      </c>
      <c r="AB20" t="s">
        <v>414</v>
      </c>
      <c r="AC20" t="s">
        <v>415</v>
      </c>
      <c r="AD20">
        <v>52</v>
      </c>
      <c r="AF20" t="s">
        <v>417</v>
      </c>
      <c r="AK20" t="s">
        <v>418</v>
      </c>
      <c r="AL20">
        <v>295.68</v>
      </c>
      <c r="AM20" t="s">
        <v>424</v>
      </c>
    </row>
    <row r="21" spans="1:39">
      <c r="A21" s="1">
        <f>HYPERLINK("https://cms.ls-nyc.org/matter/dynamic-profile/view/1886103","18-1886103")</f>
        <v>0</v>
      </c>
      <c r="B21" t="s">
        <v>39</v>
      </c>
      <c r="C21" t="s">
        <v>59</v>
      </c>
      <c r="D21" t="s">
        <v>102</v>
      </c>
      <c r="E21" t="s">
        <v>142</v>
      </c>
      <c r="G21" t="s">
        <v>183</v>
      </c>
      <c r="H21">
        <v>1</v>
      </c>
      <c r="I21">
        <v>3</v>
      </c>
      <c r="J21">
        <v>25</v>
      </c>
      <c r="K21" t="s">
        <v>225</v>
      </c>
      <c r="L21">
        <v>202</v>
      </c>
      <c r="M21" t="s">
        <v>267</v>
      </c>
      <c r="N21">
        <v>10027</v>
      </c>
      <c r="Q21" t="s">
        <v>287</v>
      </c>
      <c r="R21" t="s">
        <v>314</v>
      </c>
      <c r="S21" t="s">
        <v>323</v>
      </c>
      <c r="T21" t="s">
        <v>330</v>
      </c>
      <c r="U21">
        <v>10</v>
      </c>
      <c r="V21" t="s">
        <v>333</v>
      </c>
      <c r="W21" t="s">
        <v>337</v>
      </c>
      <c r="X21" t="s">
        <v>357</v>
      </c>
      <c r="Y21" t="s">
        <v>395</v>
      </c>
      <c r="AA21" t="s">
        <v>413</v>
      </c>
      <c r="AB21" t="s">
        <v>414</v>
      </c>
      <c r="AC21" t="s">
        <v>415</v>
      </c>
      <c r="AD21">
        <v>27</v>
      </c>
      <c r="AF21" t="s">
        <v>417</v>
      </c>
      <c r="AK21" t="s">
        <v>418</v>
      </c>
      <c r="AL21">
        <v>302.79</v>
      </c>
      <c r="AM21" t="s">
        <v>430</v>
      </c>
    </row>
    <row r="22" spans="1:39">
      <c r="A22" s="1">
        <f>HYPERLINK("https://cms.ls-nyc.org/matter/dynamic-profile/view/1886234","18-1886234")</f>
        <v>0</v>
      </c>
      <c r="B22" t="s">
        <v>39</v>
      </c>
      <c r="C22" t="s">
        <v>60</v>
      </c>
      <c r="D22" t="s">
        <v>103</v>
      </c>
      <c r="E22" t="s">
        <v>143</v>
      </c>
      <c r="G22" t="s">
        <v>184</v>
      </c>
      <c r="H22">
        <v>3</v>
      </c>
      <c r="I22">
        <v>0</v>
      </c>
      <c r="J22">
        <v>1760</v>
      </c>
      <c r="K22" t="s">
        <v>226</v>
      </c>
      <c r="L22">
        <v>201</v>
      </c>
      <c r="M22" t="s">
        <v>267</v>
      </c>
      <c r="N22">
        <v>10029</v>
      </c>
      <c r="Q22" t="s">
        <v>288</v>
      </c>
      <c r="R22" t="s">
        <v>312</v>
      </c>
      <c r="T22" t="s">
        <v>330</v>
      </c>
      <c r="U22">
        <v>32</v>
      </c>
      <c r="V22" t="s">
        <v>333</v>
      </c>
      <c r="W22" t="s">
        <v>336</v>
      </c>
      <c r="X22" t="s">
        <v>358</v>
      </c>
      <c r="Y22" t="s">
        <v>396</v>
      </c>
      <c r="AA22" t="s">
        <v>412</v>
      </c>
      <c r="AB22" t="s">
        <v>414</v>
      </c>
      <c r="AC22" t="s">
        <v>415</v>
      </c>
      <c r="AD22">
        <v>82</v>
      </c>
      <c r="AE22" t="s">
        <v>416</v>
      </c>
      <c r="AF22" t="s">
        <v>417</v>
      </c>
      <c r="AK22" t="s">
        <v>418</v>
      </c>
      <c r="AL22">
        <v>309.05</v>
      </c>
      <c r="AM22" t="s">
        <v>425</v>
      </c>
    </row>
    <row r="23" spans="1:39">
      <c r="A23" s="1">
        <f>HYPERLINK("https://cms.ls-nyc.org/matter/dynamic-profile/view/1881317","18-1881317")</f>
        <v>0</v>
      </c>
      <c r="B23" t="s">
        <v>39</v>
      </c>
      <c r="C23" t="s">
        <v>61</v>
      </c>
      <c r="D23" t="s">
        <v>104</v>
      </c>
      <c r="E23" t="s">
        <v>144</v>
      </c>
      <c r="G23" t="s">
        <v>185</v>
      </c>
      <c r="H23">
        <v>1</v>
      </c>
      <c r="I23">
        <v>0</v>
      </c>
      <c r="J23">
        <v>528</v>
      </c>
      <c r="K23" t="s">
        <v>227</v>
      </c>
      <c r="L23">
        <v>47</v>
      </c>
      <c r="M23" t="s">
        <v>267</v>
      </c>
      <c r="N23">
        <v>10027</v>
      </c>
      <c r="Q23" t="s">
        <v>289</v>
      </c>
      <c r="R23" t="s">
        <v>313</v>
      </c>
      <c r="S23" t="s">
        <v>324</v>
      </c>
      <c r="T23" t="s">
        <v>330</v>
      </c>
      <c r="U23">
        <v>3</v>
      </c>
      <c r="V23" t="s">
        <v>333</v>
      </c>
      <c r="W23" t="s">
        <v>338</v>
      </c>
      <c r="X23" t="s">
        <v>344</v>
      </c>
      <c r="Y23" t="s">
        <v>397</v>
      </c>
      <c r="AA23" t="s">
        <v>412</v>
      </c>
      <c r="AB23" t="s">
        <v>414</v>
      </c>
      <c r="AC23" t="s">
        <v>415</v>
      </c>
      <c r="AD23">
        <v>0</v>
      </c>
      <c r="AF23" t="s">
        <v>336</v>
      </c>
      <c r="AK23" t="s">
        <v>418</v>
      </c>
      <c r="AL23">
        <v>313.01</v>
      </c>
      <c r="AM23" t="s">
        <v>431</v>
      </c>
    </row>
    <row r="24" spans="1:39">
      <c r="A24" s="1">
        <f>HYPERLINK("https://cms.ls-nyc.org/matter/dynamic-profile/view/1885693","18-1885693")</f>
        <v>0</v>
      </c>
      <c r="B24" t="s">
        <v>39</v>
      </c>
      <c r="C24" t="s">
        <v>62</v>
      </c>
      <c r="D24" t="s">
        <v>105</v>
      </c>
      <c r="E24" t="s">
        <v>145</v>
      </c>
      <c r="G24" t="s">
        <v>186</v>
      </c>
      <c r="H24">
        <v>2</v>
      </c>
      <c r="I24">
        <v>0</v>
      </c>
      <c r="J24">
        <v>961</v>
      </c>
      <c r="K24" t="s">
        <v>228</v>
      </c>
      <c r="L24">
        <v>52</v>
      </c>
      <c r="M24" t="s">
        <v>267</v>
      </c>
      <c r="N24">
        <v>10032</v>
      </c>
      <c r="Q24" t="s">
        <v>290</v>
      </c>
      <c r="R24" t="s">
        <v>312</v>
      </c>
      <c r="T24" t="s">
        <v>330</v>
      </c>
      <c r="U24">
        <v>20</v>
      </c>
      <c r="V24" t="s">
        <v>333</v>
      </c>
      <c r="W24" t="s">
        <v>336</v>
      </c>
      <c r="X24" t="s">
        <v>359</v>
      </c>
      <c r="Y24" t="s">
        <v>380</v>
      </c>
      <c r="AB24" t="s">
        <v>414</v>
      </c>
      <c r="AC24" t="s">
        <v>415</v>
      </c>
      <c r="AD24">
        <v>0</v>
      </c>
      <c r="AF24" t="s">
        <v>417</v>
      </c>
      <c r="AK24" t="s">
        <v>418</v>
      </c>
      <c r="AL24">
        <v>325.64</v>
      </c>
      <c r="AM24" t="s">
        <v>423</v>
      </c>
    </row>
    <row r="25" spans="1:39">
      <c r="A25" s="1">
        <f>HYPERLINK("https://cms.ls-nyc.org/matter/dynamic-profile/view/1897759","19-1897759")</f>
        <v>0</v>
      </c>
      <c r="B25" t="s">
        <v>39</v>
      </c>
      <c r="C25" t="s">
        <v>63</v>
      </c>
      <c r="D25" t="s">
        <v>106</v>
      </c>
      <c r="E25" t="s">
        <v>146</v>
      </c>
      <c r="G25" t="s">
        <v>187</v>
      </c>
      <c r="H25">
        <v>2</v>
      </c>
      <c r="I25">
        <v>3</v>
      </c>
      <c r="J25">
        <v>655</v>
      </c>
      <c r="K25" t="s">
        <v>229</v>
      </c>
      <c r="L25" t="s">
        <v>256</v>
      </c>
      <c r="M25" t="s">
        <v>267</v>
      </c>
      <c r="N25">
        <v>10032</v>
      </c>
      <c r="Q25" t="s">
        <v>291</v>
      </c>
      <c r="R25" t="s">
        <v>312</v>
      </c>
      <c r="T25" t="s">
        <v>330</v>
      </c>
      <c r="U25">
        <v>19</v>
      </c>
      <c r="V25" t="s">
        <v>333</v>
      </c>
      <c r="W25" t="s">
        <v>336</v>
      </c>
      <c r="X25" t="s">
        <v>360</v>
      </c>
      <c r="Y25" t="s">
        <v>381</v>
      </c>
      <c r="AB25" t="s">
        <v>414</v>
      </c>
      <c r="AC25" t="s">
        <v>415</v>
      </c>
      <c r="AD25">
        <v>48</v>
      </c>
      <c r="AF25" t="s">
        <v>417</v>
      </c>
      <c r="AK25" t="s">
        <v>418</v>
      </c>
      <c r="AL25">
        <v>326.15</v>
      </c>
      <c r="AM25" t="s">
        <v>424</v>
      </c>
    </row>
    <row r="26" spans="1:39">
      <c r="A26" s="1">
        <f>HYPERLINK("https://cms.ls-nyc.org/matter/dynamic-profile/view/1893003","19-1893003")</f>
        <v>0</v>
      </c>
      <c r="B26" t="s">
        <v>39</v>
      </c>
      <c r="C26" t="s">
        <v>64</v>
      </c>
      <c r="D26" t="s">
        <v>107</v>
      </c>
      <c r="G26" t="s">
        <v>188</v>
      </c>
      <c r="H26">
        <v>1</v>
      </c>
      <c r="I26">
        <v>0</v>
      </c>
      <c r="J26">
        <v>3852</v>
      </c>
      <c r="K26" t="s">
        <v>230</v>
      </c>
      <c r="L26">
        <v>34</v>
      </c>
      <c r="M26" t="s">
        <v>267</v>
      </c>
      <c r="N26">
        <v>10034</v>
      </c>
      <c r="Q26" t="s">
        <v>292</v>
      </c>
      <c r="R26" t="s">
        <v>313</v>
      </c>
      <c r="S26" t="s">
        <v>325</v>
      </c>
      <c r="T26" t="s">
        <v>330</v>
      </c>
      <c r="U26">
        <v>3</v>
      </c>
      <c r="V26" t="s">
        <v>332</v>
      </c>
      <c r="W26" t="s">
        <v>336</v>
      </c>
      <c r="X26" t="s">
        <v>361</v>
      </c>
      <c r="Y26" t="s">
        <v>389</v>
      </c>
      <c r="AB26" t="s">
        <v>414</v>
      </c>
      <c r="AC26" t="s">
        <v>415</v>
      </c>
      <c r="AD26">
        <v>55</v>
      </c>
      <c r="AF26" t="s">
        <v>417</v>
      </c>
      <c r="AK26" t="s">
        <v>418</v>
      </c>
      <c r="AL26">
        <v>333.07</v>
      </c>
      <c r="AM26" t="s">
        <v>424</v>
      </c>
    </row>
    <row r="27" spans="1:39">
      <c r="A27" s="1">
        <f>HYPERLINK("https://cms.ls-nyc.org/matter/dynamic-profile/view/1900977","19-1900977")</f>
        <v>0</v>
      </c>
      <c r="B27" t="s">
        <v>39</v>
      </c>
      <c r="C27" t="s">
        <v>65</v>
      </c>
      <c r="D27" t="s">
        <v>108</v>
      </c>
      <c r="E27" t="s">
        <v>147</v>
      </c>
      <c r="G27" t="s">
        <v>189</v>
      </c>
      <c r="H27">
        <v>1</v>
      </c>
      <c r="I27">
        <v>0</v>
      </c>
      <c r="J27">
        <v>615</v>
      </c>
      <c r="K27" t="s">
        <v>231</v>
      </c>
      <c r="L27" t="s">
        <v>248</v>
      </c>
      <c r="M27" t="s">
        <v>267</v>
      </c>
      <c r="N27">
        <v>10032</v>
      </c>
      <c r="Q27" t="s">
        <v>293</v>
      </c>
      <c r="R27" t="s">
        <v>312</v>
      </c>
      <c r="T27" t="s">
        <v>330</v>
      </c>
      <c r="U27">
        <v>35</v>
      </c>
      <c r="V27" t="s">
        <v>332</v>
      </c>
      <c r="W27" t="s">
        <v>336</v>
      </c>
      <c r="X27" t="s">
        <v>339</v>
      </c>
      <c r="Y27" t="s">
        <v>398</v>
      </c>
      <c r="AB27" t="s">
        <v>414</v>
      </c>
      <c r="AC27" t="s">
        <v>415</v>
      </c>
      <c r="AD27">
        <v>54</v>
      </c>
      <c r="AF27" t="s">
        <v>417</v>
      </c>
      <c r="AK27" t="s">
        <v>418</v>
      </c>
      <c r="AL27">
        <v>360.29</v>
      </c>
      <c r="AM27" t="s">
        <v>423</v>
      </c>
    </row>
    <row r="28" spans="1:39">
      <c r="A28" s="1">
        <f>HYPERLINK("https://cms.ls-nyc.org/matter/dynamic-profile/view/1885190","18-1885190")</f>
        <v>0</v>
      </c>
      <c r="B28" t="s">
        <v>39</v>
      </c>
      <c r="C28" t="s">
        <v>66</v>
      </c>
      <c r="D28" t="s">
        <v>109</v>
      </c>
      <c r="E28" t="s">
        <v>148</v>
      </c>
      <c r="G28" t="s">
        <v>190</v>
      </c>
      <c r="H28">
        <v>2</v>
      </c>
      <c r="I28">
        <v>0</v>
      </c>
      <c r="J28">
        <v>500</v>
      </c>
      <c r="K28" t="s">
        <v>232</v>
      </c>
      <c r="L28">
        <v>17</v>
      </c>
      <c r="M28" t="s">
        <v>267</v>
      </c>
      <c r="N28">
        <v>10032</v>
      </c>
      <c r="Q28" t="s">
        <v>294</v>
      </c>
      <c r="R28" t="s">
        <v>314</v>
      </c>
      <c r="S28" t="s">
        <v>326</v>
      </c>
      <c r="T28" t="s">
        <v>330</v>
      </c>
      <c r="U28">
        <v>40</v>
      </c>
      <c r="V28" t="s">
        <v>332</v>
      </c>
      <c r="W28" t="s">
        <v>337</v>
      </c>
      <c r="X28" t="s">
        <v>362</v>
      </c>
      <c r="Y28" t="s">
        <v>399</v>
      </c>
      <c r="AB28" t="s">
        <v>414</v>
      </c>
      <c r="AC28" t="s">
        <v>415</v>
      </c>
      <c r="AD28">
        <v>0</v>
      </c>
      <c r="AF28" t="s">
        <v>417</v>
      </c>
      <c r="AK28" t="s">
        <v>418</v>
      </c>
      <c r="AL28">
        <v>360.87</v>
      </c>
      <c r="AM28" t="s">
        <v>432</v>
      </c>
    </row>
    <row r="29" spans="1:39">
      <c r="A29" s="1">
        <f>HYPERLINK("https://cms.ls-nyc.org/matter/dynamic-profile/view/1886100","18-1886100")</f>
        <v>0</v>
      </c>
      <c r="B29" t="s">
        <v>39</v>
      </c>
      <c r="C29" t="s">
        <v>67</v>
      </c>
      <c r="D29" t="s">
        <v>110</v>
      </c>
      <c r="E29" t="s">
        <v>149</v>
      </c>
      <c r="G29" t="s">
        <v>191</v>
      </c>
      <c r="H29">
        <v>1</v>
      </c>
      <c r="I29">
        <v>0</v>
      </c>
      <c r="J29">
        <v>312</v>
      </c>
      <c r="K29" t="s">
        <v>233</v>
      </c>
      <c r="L29" t="s">
        <v>257</v>
      </c>
      <c r="M29" t="s">
        <v>267</v>
      </c>
      <c r="N29">
        <v>10026</v>
      </c>
      <c r="Q29" t="s">
        <v>295</v>
      </c>
      <c r="R29" t="s">
        <v>313</v>
      </c>
      <c r="S29" t="s">
        <v>327</v>
      </c>
      <c r="T29" t="s">
        <v>330</v>
      </c>
      <c r="U29">
        <v>3</v>
      </c>
      <c r="V29" t="s">
        <v>333</v>
      </c>
      <c r="W29" t="s">
        <v>337</v>
      </c>
      <c r="X29" t="s">
        <v>339</v>
      </c>
      <c r="Y29" t="s">
        <v>395</v>
      </c>
      <c r="AA29" t="s">
        <v>413</v>
      </c>
      <c r="AB29" t="s">
        <v>414</v>
      </c>
      <c r="AC29" t="s">
        <v>415</v>
      </c>
      <c r="AD29">
        <v>8</v>
      </c>
      <c r="AF29" t="s">
        <v>417</v>
      </c>
      <c r="AK29" t="s">
        <v>418</v>
      </c>
      <c r="AL29">
        <v>370.68</v>
      </c>
      <c r="AM29" t="s">
        <v>433</v>
      </c>
    </row>
    <row r="30" spans="1:39">
      <c r="A30" s="1">
        <f>HYPERLINK("https://cms.ls-nyc.org/matter/dynamic-profile/view/1885423","18-1885423")</f>
        <v>0</v>
      </c>
      <c r="B30" t="s">
        <v>39</v>
      </c>
      <c r="C30" t="s">
        <v>68</v>
      </c>
      <c r="D30" t="s">
        <v>111</v>
      </c>
      <c r="E30" t="s">
        <v>150</v>
      </c>
      <c r="G30" t="s">
        <v>192</v>
      </c>
      <c r="H30">
        <v>1</v>
      </c>
      <c r="I30">
        <v>0</v>
      </c>
      <c r="J30">
        <v>2110</v>
      </c>
      <c r="K30" t="s">
        <v>234</v>
      </c>
      <c r="L30" t="s">
        <v>258</v>
      </c>
      <c r="M30" t="s">
        <v>267</v>
      </c>
      <c r="N30">
        <v>10026</v>
      </c>
      <c r="Q30" t="s">
        <v>296</v>
      </c>
      <c r="R30" t="s">
        <v>313</v>
      </c>
      <c r="S30" t="s">
        <v>328</v>
      </c>
      <c r="T30" t="s">
        <v>330</v>
      </c>
      <c r="U30">
        <v>-1</v>
      </c>
      <c r="V30" t="s">
        <v>333</v>
      </c>
      <c r="W30" t="s">
        <v>337</v>
      </c>
      <c r="X30" t="s">
        <v>339</v>
      </c>
      <c r="Y30" t="s">
        <v>400</v>
      </c>
      <c r="AA30" t="s">
        <v>412</v>
      </c>
      <c r="AB30" t="s">
        <v>414</v>
      </c>
      <c r="AC30" t="s">
        <v>415</v>
      </c>
      <c r="AD30">
        <v>0</v>
      </c>
      <c r="AF30" t="s">
        <v>336</v>
      </c>
      <c r="AK30" t="s">
        <v>418</v>
      </c>
      <c r="AL30">
        <v>370.68</v>
      </c>
      <c r="AM30" t="s">
        <v>434</v>
      </c>
    </row>
    <row r="31" spans="1:39">
      <c r="A31" s="1">
        <f>HYPERLINK("https://cms.ls-nyc.org/matter/dynamic-profile/view/1879360","18-1879360")</f>
        <v>0</v>
      </c>
      <c r="B31" t="s">
        <v>39</v>
      </c>
      <c r="C31" t="s">
        <v>69</v>
      </c>
      <c r="D31" t="s">
        <v>112</v>
      </c>
      <c r="E31" t="s">
        <v>151</v>
      </c>
      <c r="G31" t="s">
        <v>193</v>
      </c>
      <c r="H31">
        <v>1</v>
      </c>
      <c r="I31">
        <v>0</v>
      </c>
      <c r="J31">
        <v>30</v>
      </c>
      <c r="K31" t="s">
        <v>235</v>
      </c>
      <c r="L31" t="s">
        <v>259</v>
      </c>
      <c r="M31" t="s">
        <v>267</v>
      </c>
      <c r="N31">
        <v>10002</v>
      </c>
      <c r="Q31" t="s">
        <v>297</v>
      </c>
      <c r="R31" t="s">
        <v>314</v>
      </c>
      <c r="S31" t="s">
        <v>329</v>
      </c>
      <c r="T31" t="s">
        <v>330</v>
      </c>
      <c r="U31">
        <v>0</v>
      </c>
      <c r="V31" t="s">
        <v>335</v>
      </c>
      <c r="W31" t="s">
        <v>336</v>
      </c>
      <c r="X31" t="s">
        <v>363</v>
      </c>
      <c r="Y31" t="s">
        <v>401</v>
      </c>
      <c r="AA31" t="s">
        <v>412</v>
      </c>
      <c r="AB31" t="s">
        <v>414</v>
      </c>
      <c r="AC31" t="s">
        <v>415</v>
      </c>
      <c r="AD31">
        <v>0</v>
      </c>
      <c r="AF31" t="s">
        <v>417</v>
      </c>
      <c r="AK31" t="s">
        <v>418</v>
      </c>
      <c r="AL31">
        <v>378.91</v>
      </c>
      <c r="AM31" t="s">
        <v>435</v>
      </c>
    </row>
    <row r="32" spans="1:39">
      <c r="A32" s="1">
        <f>HYPERLINK("https://cms.ls-nyc.org/matter/dynamic-profile/view/1901179","19-1901179")</f>
        <v>0</v>
      </c>
      <c r="B32" t="s">
        <v>39</v>
      </c>
      <c r="C32" t="s">
        <v>70</v>
      </c>
      <c r="D32" t="s">
        <v>113</v>
      </c>
      <c r="G32" t="s">
        <v>194</v>
      </c>
      <c r="H32">
        <v>2</v>
      </c>
      <c r="I32">
        <v>3</v>
      </c>
      <c r="J32">
        <v>801</v>
      </c>
      <c r="K32" t="s">
        <v>236</v>
      </c>
      <c r="L32">
        <v>68</v>
      </c>
      <c r="M32" t="s">
        <v>267</v>
      </c>
      <c r="N32">
        <v>10033</v>
      </c>
      <c r="Q32" t="s">
        <v>298</v>
      </c>
      <c r="R32" t="s">
        <v>312</v>
      </c>
      <c r="T32" t="s">
        <v>330</v>
      </c>
      <c r="U32">
        <v>4</v>
      </c>
      <c r="V32" t="s">
        <v>333</v>
      </c>
      <c r="W32" t="s">
        <v>336</v>
      </c>
      <c r="X32" t="s">
        <v>364</v>
      </c>
      <c r="Y32" t="s">
        <v>391</v>
      </c>
      <c r="AB32" t="s">
        <v>414</v>
      </c>
      <c r="AC32" t="s">
        <v>415</v>
      </c>
      <c r="AD32">
        <v>67</v>
      </c>
      <c r="AF32" t="s">
        <v>417</v>
      </c>
      <c r="AK32" t="s">
        <v>418</v>
      </c>
      <c r="AL32">
        <v>397.75</v>
      </c>
      <c r="AM32" t="s">
        <v>422</v>
      </c>
    </row>
    <row r="33" spans="1:39">
      <c r="A33" s="1">
        <f>HYPERLINK("https://cms.ls-nyc.org/matter/dynamic-profile/view/1876342","18-1876342")</f>
        <v>0</v>
      </c>
      <c r="B33" t="s">
        <v>39</v>
      </c>
      <c r="C33" t="s">
        <v>71</v>
      </c>
      <c r="D33" t="s">
        <v>114</v>
      </c>
      <c r="E33" t="s">
        <v>152</v>
      </c>
      <c r="G33" t="s">
        <v>195</v>
      </c>
      <c r="H33">
        <v>2</v>
      </c>
      <c r="I33">
        <v>0</v>
      </c>
      <c r="J33">
        <v>4857</v>
      </c>
      <c r="K33" t="s">
        <v>213</v>
      </c>
      <c r="L33" t="s">
        <v>260</v>
      </c>
      <c r="M33" t="s">
        <v>267</v>
      </c>
      <c r="N33">
        <v>10034</v>
      </c>
      <c r="Q33" t="s">
        <v>299</v>
      </c>
      <c r="R33" t="s">
        <v>312</v>
      </c>
      <c r="T33" t="s">
        <v>330</v>
      </c>
      <c r="U33">
        <v>2</v>
      </c>
      <c r="V33" t="s">
        <v>333</v>
      </c>
      <c r="W33" t="s">
        <v>336</v>
      </c>
      <c r="X33" t="s">
        <v>365</v>
      </c>
      <c r="Y33" t="s">
        <v>402</v>
      </c>
      <c r="AB33" t="s">
        <v>414</v>
      </c>
      <c r="AC33" t="s">
        <v>415</v>
      </c>
      <c r="AD33">
        <v>28</v>
      </c>
      <c r="AF33" t="s">
        <v>417</v>
      </c>
      <c r="AK33" t="s">
        <v>418</v>
      </c>
      <c r="AL33">
        <v>413.12</v>
      </c>
      <c r="AM33" t="s">
        <v>426</v>
      </c>
    </row>
    <row r="34" spans="1:39">
      <c r="A34" s="1">
        <f>HYPERLINK("https://cms.ls-nyc.org/matter/dynamic-profile/view/1887883","19-1887883")</f>
        <v>0</v>
      </c>
      <c r="B34" t="s">
        <v>39</v>
      </c>
      <c r="C34" t="s">
        <v>40</v>
      </c>
      <c r="D34" t="s">
        <v>115</v>
      </c>
      <c r="E34" t="s">
        <v>153</v>
      </c>
      <c r="G34" t="s">
        <v>196</v>
      </c>
      <c r="H34">
        <v>2</v>
      </c>
      <c r="I34">
        <v>0</v>
      </c>
      <c r="J34">
        <v>45</v>
      </c>
      <c r="K34" t="s">
        <v>237</v>
      </c>
      <c r="L34" t="s">
        <v>261</v>
      </c>
      <c r="M34" t="s">
        <v>267</v>
      </c>
      <c r="N34">
        <v>10040</v>
      </c>
      <c r="Q34" t="s">
        <v>300</v>
      </c>
      <c r="R34" t="s">
        <v>312</v>
      </c>
      <c r="T34" t="s">
        <v>330</v>
      </c>
      <c r="U34">
        <v>14</v>
      </c>
      <c r="V34" t="s">
        <v>332</v>
      </c>
      <c r="W34" t="s">
        <v>336</v>
      </c>
      <c r="X34" t="s">
        <v>366</v>
      </c>
      <c r="Y34" t="s">
        <v>403</v>
      </c>
      <c r="AB34" t="s">
        <v>414</v>
      </c>
      <c r="AC34" t="s">
        <v>415</v>
      </c>
      <c r="AD34">
        <v>0</v>
      </c>
      <c r="AF34" t="s">
        <v>417</v>
      </c>
      <c r="AK34" t="s">
        <v>418</v>
      </c>
      <c r="AL34">
        <v>431.35</v>
      </c>
      <c r="AM34" t="s">
        <v>424</v>
      </c>
    </row>
    <row r="35" spans="1:39">
      <c r="A35" s="1">
        <f>HYPERLINK("https://cms.ls-nyc.org/matter/dynamic-profile/view/1899127","19-1899127")</f>
        <v>0</v>
      </c>
      <c r="B35" t="s">
        <v>39</v>
      </c>
      <c r="C35" t="s">
        <v>72</v>
      </c>
      <c r="D35" t="s">
        <v>116</v>
      </c>
      <c r="E35" t="s">
        <v>154</v>
      </c>
      <c r="G35" t="s">
        <v>197</v>
      </c>
      <c r="H35">
        <v>1</v>
      </c>
      <c r="I35">
        <v>0</v>
      </c>
      <c r="J35">
        <v>85</v>
      </c>
      <c r="K35" t="s">
        <v>211</v>
      </c>
      <c r="L35" t="s">
        <v>262</v>
      </c>
      <c r="M35" t="s">
        <v>267</v>
      </c>
      <c r="N35">
        <v>10034</v>
      </c>
      <c r="Q35" t="s">
        <v>301</v>
      </c>
      <c r="R35" t="s">
        <v>312</v>
      </c>
      <c r="T35" t="s">
        <v>330</v>
      </c>
      <c r="U35">
        <v>1</v>
      </c>
      <c r="V35" t="s">
        <v>333</v>
      </c>
      <c r="W35" t="s">
        <v>336</v>
      </c>
      <c r="X35" t="s">
        <v>367</v>
      </c>
      <c r="Y35" t="s">
        <v>404</v>
      </c>
      <c r="AB35" t="s">
        <v>414</v>
      </c>
      <c r="AC35" t="s">
        <v>415</v>
      </c>
      <c r="AD35">
        <v>28</v>
      </c>
      <c r="AF35" t="s">
        <v>417</v>
      </c>
      <c r="AK35" t="s">
        <v>418</v>
      </c>
      <c r="AL35">
        <v>440.35</v>
      </c>
      <c r="AM35" t="s">
        <v>424</v>
      </c>
    </row>
    <row r="36" spans="1:39">
      <c r="A36" s="1">
        <f>HYPERLINK("https://cms.ls-nyc.org/matter/dynamic-profile/view/1874809","18-1874809")</f>
        <v>0</v>
      </c>
      <c r="B36" t="s">
        <v>39</v>
      </c>
      <c r="C36" t="s">
        <v>73</v>
      </c>
      <c r="D36" t="s">
        <v>117</v>
      </c>
      <c r="E36" t="s">
        <v>155</v>
      </c>
      <c r="G36" t="s">
        <v>198</v>
      </c>
      <c r="H36">
        <v>3</v>
      </c>
      <c r="I36">
        <v>0</v>
      </c>
      <c r="J36">
        <v>615</v>
      </c>
      <c r="K36" t="s">
        <v>231</v>
      </c>
      <c r="L36" t="s">
        <v>250</v>
      </c>
      <c r="M36" t="s">
        <v>267</v>
      </c>
      <c r="N36">
        <v>10032</v>
      </c>
      <c r="Q36" t="s">
        <v>302</v>
      </c>
      <c r="R36" t="s">
        <v>312</v>
      </c>
      <c r="T36" t="s">
        <v>330</v>
      </c>
      <c r="U36">
        <v>40</v>
      </c>
      <c r="V36" t="s">
        <v>333</v>
      </c>
      <c r="W36" t="s">
        <v>336</v>
      </c>
      <c r="X36" t="s">
        <v>368</v>
      </c>
      <c r="Y36" t="s">
        <v>405</v>
      </c>
      <c r="AA36" t="s">
        <v>412</v>
      </c>
      <c r="AB36" t="s">
        <v>414</v>
      </c>
      <c r="AC36" t="s">
        <v>415</v>
      </c>
      <c r="AD36">
        <v>53</v>
      </c>
      <c r="AF36" t="s">
        <v>417</v>
      </c>
      <c r="AK36" t="s">
        <v>418</v>
      </c>
      <c r="AL36">
        <v>503.37</v>
      </c>
      <c r="AM36" t="s">
        <v>436</v>
      </c>
    </row>
    <row r="37" spans="1:39">
      <c r="A37" s="1">
        <f>HYPERLINK("https://cms.ls-nyc.org/matter/dynamic-profile/view/1876215","18-1876215")</f>
        <v>0</v>
      </c>
      <c r="B37" t="s">
        <v>39</v>
      </c>
      <c r="C37" t="s">
        <v>74</v>
      </c>
      <c r="D37" t="s">
        <v>118</v>
      </c>
      <c r="E37" t="s">
        <v>156</v>
      </c>
      <c r="G37" t="s">
        <v>199</v>
      </c>
      <c r="H37">
        <v>1</v>
      </c>
      <c r="I37">
        <v>0</v>
      </c>
      <c r="J37">
        <v>501</v>
      </c>
      <c r="K37" t="s">
        <v>238</v>
      </c>
      <c r="L37" t="s">
        <v>263</v>
      </c>
      <c r="M37" t="s">
        <v>267</v>
      </c>
      <c r="N37">
        <v>10040</v>
      </c>
      <c r="Q37" t="s">
        <v>303</v>
      </c>
      <c r="R37" t="s">
        <v>312</v>
      </c>
      <c r="T37" t="s">
        <v>330</v>
      </c>
      <c r="U37">
        <v>7</v>
      </c>
      <c r="V37" t="s">
        <v>333</v>
      </c>
      <c r="W37" t="s">
        <v>336</v>
      </c>
      <c r="X37" t="s">
        <v>369</v>
      </c>
      <c r="Y37" t="s">
        <v>406</v>
      </c>
      <c r="AB37" t="s">
        <v>414</v>
      </c>
      <c r="AC37" t="s">
        <v>415</v>
      </c>
      <c r="AD37">
        <v>39</v>
      </c>
      <c r="AF37" t="s">
        <v>417</v>
      </c>
      <c r="AK37" t="s">
        <v>418</v>
      </c>
      <c r="AL37">
        <v>556.84</v>
      </c>
      <c r="AM37" t="s">
        <v>426</v>
      </c>
    </row>
    <row r="38" spans="1:39">
      <c r="A38" s="1">
        <f>HYPERLINK("https://cms.ls-nyc.org/matter/dynamic-profile/view/1894881","19-1894881")</f>
        <v>0</v>
      </c>
      <c r="B38" t="s">
        <v>39</v>
      </c>
      <c r="C38" t="s">
        <v>75</v>
      </c>
      <c r="D38" t="s">
        <v>119</v>
      </c>
      <c r="E38" t="s">
        <v>157</v>
      </c>
      <c r="G38" t="s">
        <v>200</v>
      </c>
      <c r="H38">
        <v>3</v>
      </c>
      <c r="I38">
        <v>0</v>
      </c>
      <c r="J38">
        <v>252</v>
      </c>
      <c r="K38" t="s">
        <v>219</v>
      </c>
      <c r="L38">
        <v>53</v>
      </c>
      <c r="M38" t="s">
        <v>267</v>
      </c>
      <c r="N38">
        <v>10034</v>
      </c>
      <c r="Q38" t="s">
        <v>304</v>
      </c>
      <c r="R38" t="s">
        <v>316</v>
      </c>
      <c r="T38" t="s">
        <v>331</v>
      </c>
      <c r="U38">
        <v>9</v>
      </c>
      <c r="V38" t="s">
        <v>333</v>
      </c>
      <c r="W38" t="s">
        <v>336</v>
      </c>
      <c r="X38" t="s">
        <v>370</v>
      </c>
      <c r="Y38" t="s">
        <v>407</v>
      </c>
      <c r="AB38" t="s">
        <v>414</v>
      </c>
      <c r="AC38" t="s">
        <v>415</v>
      </c>
      <c r="AD38">
        <v>20</v>
      </c>
      <c r="AF38" t="s">
        <v>417</v>
      </c>
      <c r="AK38" t="s">
        <v>418</v>
      </c>
      <c r="AL38">
        <v>565.4</v>
      </c>
      <c r="AM38" t="s">
        <v>423</v>
      </c>
    </row>
    <row r="39" spans="1:39">
      <c r="A39" s="1">
        <f>HYPERLINK("https://cms.ls-nyc.org/matter/dynamic-profile/view/1891629","19-1891629")</f>
        <v>0</v>
      </c>
      <c r="B39" t="s">
        <v>39</v>
      </c>
      <c r="C39" t="s">
        <v>76</v>
      </c>
      <c r="D39" t="s">
        <v>120</v>
      </c>
      <c r="G39" t="s">
        <v>201</v>
      </c>
      <c r="H39">
        <v>1</v>
      </c>
      <c r="I39">
        <v>1</v>
      </c>
      <c r="J39">
        <v>788</v>
      </c>
      <c r="K39" t="s">
        <v>239</v>
      </c>
      <c r="L39" t="s">
        <v>264</v>
      </c>
      <c r="M39" t="s">
        <v>267</v>
      </c>
      <c r="N39">
        <v>10032</v>
      </c>
      <c r="Q39" t="s">
        <v>305</v>
      </c>
      <c r="R39" t="s">
        <v>313</v>
      </c>
      <c r="T39" t="s">
        <v>330</v>
      </c>
      <c r="U39">
        <v>16</v>
      </c>
      <c r="V39" t="s">
        <v>333</v>
      </c>
      <c r="W39" t="s">
        <v>336</v>
      </c>
      <c r="X39" t="s">
        <v>371</v>
      </c>
      <c r="Y39" t="s">
        <v>408</v>
      </c>
      <c r="AB39" t="s">
        <v>414</v>
      </c>
      <c r="AC39" t="s">
        <v>415</v>
      </c>
      <c r="AD39">
        <v>74</v>
      </c>
      <c r="AF39" t="s">
        <v>417</v>
      </c>
      <c r="AK39" t="s">
        <v>418</v>
      </c>
      <c r="AL39">
        <v>591.37</v>
      </c>
      <c r="AM39" t="s">
        <v>419</v>
      </c>
    </row>
    <row r="40" spans="1:39">
      <c r="A40" s="1">
        <f>HYPERLINK("https://cms.ls-nyc.org/matter/dynamic-profile/view/1845585","17-1845585")</f>
        <v>0</v>
      </c>
      <c r="B40" t="s">
        <v>39</v>
      </c>
      <c r="C40" t="s">
        <v>77</v>
      </c>
      <c r="D40" t="s">
        <v>121</v>
      </c>
      <c r="E40" t="s">
        <v>158</v>
      </c>
      <c r="G40" t="s">
        <v>202</v>
      </c>
      <c r="H40">
        <v>2</v>
      </c>
      <c r="I40">
        <v>0</v>
      </c>
      <c r="J40">
        <v>122</v>
      </c>
      <c r="K40" t="s">
        <v>240</v>
      </c>
      <c r="L40">
        <v>12</v>
      </c>
      <c r="M40" t="s">
        <v>267</v>
      </c>
      <c r="N40">
        <v>10029</v>
      </c>
      <c r="Q40" t="s">
        <v>306</v>
      </c>
      <c r="R40" t="s">
        <v>312</v>
      </c>
      <c r="T40" t="s">
        <v>331</v>
      </c>
      <c r="U40">
        <v>4</v>
      </c>
      <c r="V40" t="s">
        <v>333</v>
      </c>
      <c r="W40" t="s">
        <v>336</v>
      </c>
      <c r="X40" t="s">
        <v>372</v>
      </c>
      <c r="Y40" t="s">
        <v>409</v>
      </c>
      <c r="AA40" t="s">
        <v>412</v>
      </c>
      <c r="AB40" t="s">
        <v>414</v>
      </c>
      <c r="AC40" t="s">
        <v>415</v>
      </c>
      <c r="AD40">
        <v>24</v>
      </c>
      <c r="AF40" t="s">
        <v>336</v>
      </c>
      <c r="AK40" t="s">
        <v>418</v>
      </c>
      <c r="AL40">
        <v>646.55</v>
      </c>
      <c r="AM40" t="s">
        <v>437</v>
      </c>
    </row>
    <row r="41" spans="1:39">
      <c r="A41" s="1">
        <f>HYPERLINK("https://cms.ls-nyc.org/matter/dynamic-profile/view/1894909","19-1894909")</f>
        <v>0</v>
      </c>
      <c r="B41" t="s">
        <v>39</v>
      </c>
      <c r="C41" t="s">
        <v>78</v>
      </c>
      <c r="D41" t="s">
        <v>122</v>
      </c>
      <c r="E41" t="s">
        <v>159</v>
      </c>
      <c r="G41" t="s">
        <v>203</v>
      </c>
      <c r="H41">
        <v>4</v>
      </c>
      <c r="I41">
        <v>0</v>
      </c>
      <c r="J41">
        <v>252</v>
      </c>
      <c r="K41" t="s">
        <v>219</v>
      </c>
      <c r="L41">
        <v>52</v>
      </c>
      <c r="M41" t="s">
        <v>267</v>
      </c>
      <c r="N41">
        <v>10034</v>
      </c>
      <c r="Q41" t="s">
        <v>307</v>
      </c>
      <c r="R41" t="s">
        <v>316</v>
      </c>
      <c r="T41" t="s">
        <v>331</v>
      </c>
      <c r="U41">
        <v>12</v>
      </c>
      <c r="V41" t="s">
        <v>333</v>
      </c>
      <c r="W41" t="s">
        <v>336</v>
      </c>
      <c r="X41" t="s">
        <v>373</v>
      </c>
      <c r="Y41" t="s">
        <v>407</v>
      </c>
      <c r="AB41" t="s">
        <v>414</v>
      </c>
      <c r="AC41" t="s">
        <v>415</v>
      </c>
      <c r="AD41">
        <v>20</v>
      </c>
      <c r="AF41" t="s">
        <v>417</v>
      </c>
      <c r="AK41" t="s">
        <v>418</v>
      </c>
      <c r="AL41">
        <v>701.75</v>
      </c>
      <c r="AM41" t="s">
        <v>423</v>
      </c>
    </row>
    <row r="42" spans="1:39">
      <c r="A42" s="1">
        <f>HYPERLINK("https://cms.ls-nyc.org/matter/dynamic-profile/view/1883950","18-1883950")</f>
        <v>0</v>
      </c>
      <c r="B42" t="s">
        <v>39</v>
      </c>
      <c r="C42" t="s">
        <v>79</v>
      </c>
      <c r="D42" t="s">
        <v>123</v>
      </c>
      <c r="E42" t="s">
        <v>160</v>
      </c>
      <c r="G42" t="s">
        <v>204</v>
      </c>
      <c r="H42">
        <v>1</v>
      </c>
      <c r="I42">
        <v>0</v>
      </c>
      <c r="J42">
        <v>385</v>
      </c>
      <c r="K42" t="s">
        <v>241</v>
      </c>
      <c r="L42">
        <v>68</v>
      </c>
      <c r="M42" t="s">
        <v>267</v>
      </c>
      <c r="N42">
        <v>10033</v>
      </c>
      <c r="Q42" t="s">
        <v>308</v>
      </c>
      <c r="R42" t="s">
        <v>312</v>
      </c>
      <c r="T42" t="s">
        <v>330</v>
      </c>
      <c r="U42">
        <v>30</v>
      </c>
      <c r="V42" t="s">
        <v>333</v>
      </c>
      <c r="W42" t="s">
        <v>336</v>
      </c>
      <c r="X42" t="s">
        <v>371</v>
      </c>
      <c r="Y42" t="s">
        <v>410</v>
      </c>
      <c r="AB42" t="s">
        <v>414</v>
      </c>
      <c r="AC42" t="s">
        <v>415</v>
      </c>
      <c r="AD42">
        <v>67</v>
      </c>
      <c r="AF42" t="s">
        <v>417</v>
      </c>
      <c r="AK42" t="s">
        <v>418</v>
      </c>
      <c r="AL42">
        <v>823.72</v>
      </c>
      <c r="AM42" t="s">
        <v>426</v>
      </c>
    </row>
    <row r="43" spans="1:39">
      <c r="A43" s="1">
        <f>HYPERLINK("https://cms.ls-nyc.org/matter/dynamic-profile/view/1882803","18-1882803")</f>
        <v>0</v>
      </c>
      <c r="B43" t="s">
        <v>39</v>
      </c>
      <c r="C43" t="s">
        <v>80</v>
      </c>
      <c r="D43" t="s">
        <v>124</v>
      </c>
      <c r="E43" t="s">
        <v>161</v>
      </c>
      <c r="G43" t="s">
        <v>205</v>
      </c>
      <c r="H43">
        <v>2</v>
      </c>
      <c r="I43">
        <v>0</v>
      </c>
      <c r="J43">
        <v>802</v>
      </c>
      <c r="K43" t="s">
        <v>242</v>
      </c>
      <c r="L43" t="s">
        <v>260</v>
      </c>
      <c r="M43" t="s">
        <v>267</v>
      </c>
      <c r="N43">
        <v>10040</v>
      </c>
      <c r="Q43" t="s">
        <v>309</v>
      </c>
      <c r="R43" t="s">
        <v>314</v>
      </c>
      <c r="T43" t="s">
        <v>330</v>
      </c>
      <c r="U43">
        <v>1</v>
      </c>
      <c r="V43" t="s">
        <v>333</v>
      </c>
      <c r="W43" t="s">
        <v>336</v>
      </c>
      <c r="X43" t="s">
        <v>374</v>
      </c>
      <c r="Y43" t="s">
        <v>411</v>
      </c>
      <c r="AB43" t="s">
        <v>414</v>
      </c>
      <c r="AC43" t="s">
        <v>415</v>
      </c>
      <c r="AD43">
        <v>85</v>
      </c>
      <c r="AF43" t="s">
        <v>417</v>
      </c>
      <c r="AK43" t="s">
        <v>418</v>
      </c>
      <c r="AL43">
        <v>880.92</v>
      </c>
      <c r="AM43" t="s">
        <v>419</v>
      </c>
    </row>
    <row r="44" spans="1:39">
      <c r="A44" s="1">
        <f>HYPERLINK("https://cms.ls-nyc.org/matter/dynamic-profile/view/1901164","19-1901164")</f>
        <v>0</v>
      </c>
      <c r="B44" t="s">
        <v>39</v>
      </c>
      <c r="C44" t="s">
        <v>81</v>
      </c>
      <c r="D44" t="s">
        <v>125</v>
      </c>
      <c r="E44" t="s">
        <v>162</v>
      </c>
      <c r="G44" t="s">
        <v>206</v>
      </c>
      <c r="H44">
        <v>1</v>
      </c>
      <c r="I44">
        <v>0</v>
      </c>
      <c r="J44">
        <v>520</v>
      </c>
      <c r="K44" t="s">
        <v>243</v>
      </c>
      <c r="L44" t="s">
        <v>265</v>
      </c>
      <c r="M44" t="s">
        <v>267</v>
      </c>
      <c r="N44">
        <v>10034</v>
      </c>
      <c r="Q44" t="s">
        <v>310</v>
      </c>
      <c r="R44" t="s">
        <v>315</v>
      </c>
      <c r="T44" t="s">
        <v>330</v>
      </c>
      <c r="U44">
        <v>6</v>
      </c>
      <c r="V44" t="s">
        <v>333</v>
      </c>
      <c r="W44" t="s">
        <v>336</v>
      </c>
      <c r="X44" t="s">
        <v>364</v>
      </c>
      <c r="Y44" t="s">
        <v>391</v>
      </c>
      <c r="AB44" t="s">
        <v>414</v>
      </c>
      <c r="AC44" t="s">
        <v>415</v>
      </c>
      <c r="AD44">
        <v>60</v>
      </c>
      <c r="AF44" t="s">
        <v>417</v>
      </c>
      <c r="AK44" t="s">
        <v>418</v>
      </c>
      <c r="AL44">
        <v>960.77</v>
      </c>
      <c r="AM44" t="s">
        <v>422</v>
      </c>
    </row>
    <row r="45" spans="1:39">
      <c r="A45" s="1">
        <f>HYPERLINK("https://cms.ls-nyc.org/matter/dynamic-profile/view/1901178","19-1901178")</f>
        <v>0</v>
      </c>
      <c r="B45" t="s">
        <v>39</v>
      </c>
      <c r="C45" t="s">
        <v>82</v>
      </c>
      <c r="D45" t="s">
        <v>126</v>
      </c>
      <c r="E45" t="s">
        <v>163</v>
      </c>
      <c r="G45" t="s">
        <v>207</v>
      </c>
      <c r="H45">
        <v>2</v>
      </c>
      <c r="I45">
        <v>0</v>
      </c>
      <c r="J45">
        <v>200</v>
      </c>
      <c r="K45" t="s">
        <v>222</v>
      </c>
      <c r="L45" t="s">
        <v>266</v>
      </c>
      <c r="M45" t="s">
        <v>267</v>
      </c>
      <c r="N45">
        <v>10033</v>
      </c>
      <c r="Q45" t="s">
        <v>311</v>
      </c>
      <c r="R45" t="s">
        <v>312</v>
      </c>
      <c r="T45" t="s">
        <v>330</v>
      </c>
      <c r="U45">
        <v>2</v>
      </c>
      <c r="V45" t="s">
        <v>333</v>
      </c>
      <c r="W45" t="s">
        <v>336</v>
      </c>
      <c r="X45" t="s">
        <v>375</v>
      </c>
      <c r="Y45" t="s">
        <v>391</v>
      </c>
      <c r="AB45" t="s">
        <v>414</v>
      </c>
      <c r="AC45" t="s">
        <v>415</v>
      </c>
      <c r="AD45">
        <v>95</v>
      </c>
      <c r="AF45" t="s">
        <v>417</v>
      </c>
      <c r="AK45" t="s">
        <v>418</v>
      </c>
      <c r="AL45">
        <v>1094.03</v>
      </c>
      <c r="AM45" t="s"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2019-06-17T13:54:30Z</dcterms:created>
  <dcterms:modified xsi:type="dcterms:W3CDTF">2019-06-17T13:54:30Z</dcterms:modified>
</cp:coreProperties>
</file>