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<sst xmlns="http://schemas.openxmlformats.org/spreadsheetml/2006/main" count="1982" uniqueCount="369">
  <si>
    <t>Hyperlinked Case #</t>
  </si>
  <si>
    <t>Primary Advocate</t>
  </si>
  <si>
    <t>Date Opened</t>
  </si>
  <si>
    <t>Client First Name</t>
  </si>
  <si>
    <t>Client Last Name</t>
  </si>
  <si>
    <t>Street Address</t>
  </si>
  <si>
    <t>Housing Level of Service</t>
  </si>
  <si>
    <t>Housing Type Of Case</t>
  </si>
  <si>
    <t>Patel, Mona</t>
  </si>
  <si>
    <t>10/30/2019</t>
  </si>
  <si>
    <t>10/10/2018</t>
  </si>
  <si>
    <t>12/19/2018</t>
  </si>
  <si>
    <t>12/24/2018</t>
  </si>
  <si>
    <t>12/27/2018</t>
  </si>
  <si>
    <t>12/31/2018</t>
  </si>
  <si>
    <t>01/04/2019</t>
  </si>
  <si>
    <t>01/30/2019</t>
  </si>
  <si>
    <t>02/06/2019</t>
  </si>
  <si>
    <t>02/11/2019</t>
  </si>
  <si>
    <t>02/21/2019</t>
  </si>
  <si>
    <t>02/22/2019</t>
  </si>
  <si>
    <t>02/26/2019</t>
  </si>
  <si>
    <t>02/27/2019</t>
  </si>
  <si>
    <t>03/04/2019</t>
  </si>
  <si>
    <t>03/05/2019</t>
  </si>
  <si>
    <t>03/06/2019</t>
  </si>
  <si>
    <t>03/08/2019</t>
  </si>
  <si>
    <t>04/11/2019</t>
  </si>
  <si>
    <t>04/17/2019</t>
  </si>
  <si>
    <t>04/18/2019</t>
  </si>
  <si>
    <t>04/19/2019</t>
  </si>
  <si>
    <t>04/22/2019</t>
  </si>
  <si>
    <t>04/23/2019</t>
  </si>
  <si>
    <t>04/24/2019</t>
  </si>
  <si>
    <t>04/25/2019</t>
  </si>
  <si>
    <t>04/29/2019</t>
  </si>
  <si>
    <t>04/30/2019</t>
  </si>
  <si>
    <t>05/02/2019</t>
  </si>
  <si>
    <t>05/03/2019</t>
  </si>
  <si>
    <t>05/06/2019</t>
  </si>
  <si>
    <t>06/10/2019</t>
  </si>
  <si>
    <t>06/12/2019</t>
  </si>
  <si>
    <t>09/06/2019</t>
  </si>
  <si>
    <t>09/25/2019</t>
  </si>
  <si>
    <t>05/23/2017</t>
  </si>
  <si>
    <t>11/28/2017</t>
  </si>
  <si>
    <t>01/12/2018</t>
  </si>
  <si>
    <t>02/26/2018</t>
  </si>
  <si>
    <t>07/09/2019</t>
  </si>
  <si>
    <t>12/20/2016</t>
  </si>
  <si>
    <t>05/09/2017</t>
  </si>
  <si>
    <t>12/18/2017</t>
  </si>
  <si>
    <t>01/18/2018</t>
  </si>
  <si>
    <t>08/31/2018</t>
  </si>
  <si>
    <t>08/30/2018</t>
  </si>
  <si>
    <t>01/16/2019</t>
  </si>
  <si>
    <t>07/25/2019</t>
  </si>
  <si>
    <t>09/16/2019</t>
  </si>
  <si>
    <t>02/25/2019</t>
  </si>
  <si>
    <t>08/21/2019</t>
  </si>
  <si>
    <t>10/23/2019</t>
  </si>
  <si>
    <t>03/20/2019</t>
  </si>
  <si>
    <t>04/02/2019</t>
  </si>
  <si>
    <t>04/10/2019</t>
  </si>
  <si>
    <t>06/25/2019</t>
  </si>
  <si>
    <t>03/29/2019</t>
  </si>
  <si>
    <t>07/17/2019</t>
  </si>
  <si>
    <t>Viola</t>
  </si>
  <si>
    <t>Richard</t>
  </si>
  <si>
    <t>Maria</t>
  </si>
  <si>
    <t>John</t>
  </si>
  <si>
    <t>Rolanda</t>
  </si>
  <si>
    <t>Yvonnia</t>
  </si>
  <si>
    <t>Maebell</t>
  </si>
  <si>
    <t>India</t>
  </si>
  <si>
    <t>Renee</t>
  </si>
  <si>
    <t>Anita</t>
  </si>
  <si>
    <t>Della</t>
  </si>
  <si>
    <t>Patricia</t>
  </si>
  <si>
    <t>Fabian</t>
  </si>
  <si>
    <t>Veronica</t>
  </si>
  <si>
    <t>Norman</t>
  </si>
  <si>
    <t>Mary</t>
  </si>
  <si>
    <t>Rufus</t>
  </si>
  <si>
    <t>Stephen</t>
  </si>
  <si>
    <t>Williemae</t>
  </si>
  <si>
    <t>Johnnymae</t>
  </si>
  <si>
    <t>Leslie</t>
  </si>
  <si>
    <t>Amoo</t>
  </si>
  <si>
    <t>Sandra</t>
  </si>
  <si>
    <t>Brenda</t>
  </si>
  <si>
    <t>Laverne</t>
  </si>
  <si>
    <t>Doris</t>
  </si>
  <si>
    <t>Bryan</t>
  </si>
  <si>
    <t>Joyce</t>
  </si>
  <si>
    <t>Zora</t>
  </si>
  <si>
    <t>Renet</t>
  </si>
  <si>
    <t>Bianca</t>
  </si>
  <si>
    <t>Domingo</t>
  </si>
  <si>
    <t>Robert</t>
  </si>
  <si>
    <t>Dorothy</t>
  </si>
  <si>
    <t>Katie</t>
  </si>
  <si>
    <t>Joi</t>
  </si>
  <si>
    <t>Margo</t>
  </si>
  <si>
    <t>Trudy</t>
  </si>
  <si>
    <t>Maretta</t>
  </si>
  <si>
    <t>Pamela</t>
  </si>
  <si>
    <t>Josephine</t>
  </si>
  <si>
    <t>Dawn</t>
  </si>
  <si>
    <t>Theresa</t>
  </si>
  <si>
    <t>Sydnee</t>
  </si>
  <si>
    <t>Icemae</t>
  </si>
  <si>
    <t>Janet</t>
  </si>
  <si>
    <t>Gloria</t>
  </si>
  <si>
    <t>Myrna</t>
  </si>
  <si>
    <t>Angela</t>
  </si>
  <si>
    <t>Tranae</t>
  </si>
  <si>
    <t>Rahman</t>
  </si>
  <si>
    <t>Deneen</t>
  </si>
  <si>
    <t>Marilyn</t>
  </si>
  <si>
    <t>Gwendolyn</t>
  </si>
  <si>
    <t>Rukiya</t>
  </si>
  <si>
    <t>Lorna</t>
  </si>
  <si>
    <t>Courtney</t>
  </si>
  <si>
    <t>Karen</t>
  </si>
  <si>
    <t>Phyllis</t>
  </si>
  <si>
    <t>Elizabeth</t>
  </si>
  <si>
    <t>Gail</t>
  </si>
  <si>
    <t>Roc</t>
  </si>
  <si>
    <t>Christopher</t>
  </si>
  <si>
    <t>Gwenda</t>
  </si>
  <si>
    <t>Mazie</t>
  </si>
  <si>
    <t>Everett</t>
  </si>
  <si>
    <t>Anne</t>
  </si>
  <si>
    <t>Candyce</t>
  </si>
  <si>
    <t>Erica</t>
  </si>
  <si>
    <t>Tasliym</t>
  </si>
  <si>
    <t>Abibatu</t>
  </si>
  <si>
    <t>Kearra</t>
  </si>
  <si>
    <t>Jose</t>
  </si>
  <si>
    <t>Kim</t>
  </si>
  <si>
    <t>William</t>
  </si>
  <si>
    <t>Sherifat</t>
  </si>
  <si>
    <t>Darrell</t>
  </si>
  <si>
    <t>Andrew</t>
  </si>
  <si>
    <t>Idayat</t>
  </si>
  <si>
    <t>Barbara</t>
  </si>
  <si>
    <t>Judy</t>
  </si>
  <si>
    <t>Irene</t>
  </si>
  <si>
    <t>Hattie</t>
  </si>
  <si>
    <t>Raliat</t>
  </si>
  <si>
    <t>Howard</t>
  </si>
  <si>
    <t>Janice</t>
  </si>
  <si>
    <t>Tenisha</t>
  </si>
  <si>
    <t>Shaun</t>
  </si>
  <si>
    <t>Natasha</t>
  </si>
  <si>
    <t>Lucienne</t>
  </si>
  <si>
    <t>Chinequa</t>
  </si>
  <si>
    <t>Shelley</t>
  </si>
  <si>
    <t>Denise</t>
  </si>
  <si>
    <t>Ingrid</t>
  </si>
  <si>
    <t>Sernomia</t>
  </si>
  <si>
    <t>Harold</t>
  </si>
  <si>
    <t>Star</t>
  </si>
  <si>
    <t>Crystal</t>
  </si>
  <si>
    <t>Carmen</t>
  </si>
  <si>
    <t>Shahera</t>
  </si>
  <si>
    <t>Oleen</t>
  </si>
  <si>
    <t>Alexis</t>
  </si>
  <si>
    <t>Arlene</t>
  </si>
  <si>
    <t>Marie</t>
  </si>
  <si>
    <t>Kathy</t>
  </si>
  <si>
    <t>Almetia</t>
  </si>
  <si>
    <t>Andrea</t>
  </si>
  <si>
    <t>David</t>
  </si>
  <si>
    <t>Cameyo</t>
  </si>
  <si>
    <t>Olayemi</t>
  </si>
  <si>
    <t>Johanna</t>
  </si>
  <si>
    <t>Jimmy</t>
  </si>
  <si>
    <t>Anderson</t>
  </si>
  <si>
    <t>Moduju</t>
  </si>
  <si>
    <t>Armanda</t>
  </si>
  <si>
    <t>Sheila</t>
  </si>
  <si>
    <t>Sidi</t>
  </si>
  <si>
    <t>Brannon</t>
  </si>
  <si>
    <t>Yolanda</t>
  </si>
  <si>
    <t>Debbie</t>
  </si>
  <si>
    <t>Gladys</t>
  </si>
  <si>
    <t>Sarah</t>
  </si>
  <si>
    <t>Alexander</t>
  </si>
  <si>
    <t>Willie</t>
  </si>
  <si>
    <t>Stephanie</t>
  </si>
  <si>
    <t>Starsheema</t>
  </si>
  <si>
    <t>Angel</t>
  </si>
  <si>
    <t>Garcia</t>
  </si>
  <si>
    <t>Nadine</t>
  </si>
  <si>
    <t>Trent</t>
  </si>
  <si>
    <t>Monica</t>
  </si>
  <si>
    <t>Ebony</t>
  </si>
  <si>
    <t>Makuna</t>
  </si>
  <si>
    <t>Nicole</t>
  </si>
  <si>
    <t>Carline</t>
  </si>
  <si>
    <t>Bibins</t>
  </si>
  <si>
    <t>Felix</t>
  </si>
  <si>
    <t>Diaz</t>
  </si>
  <si>
    <t>Cheeks</t>
  </si>
  <si>
    <t>Dixon</t>
  </si>
  <si>
    <t>Purvis</t>
  </si>
  <si>
    <t>Boomer</t>
  </si>
  <si>
    <t>Campbell</t>
  </si>
  <si>
    <t>Soto</t>
  </si>
  <si>
    <t>Lamar</t>
  </si>
  <si>
    <t>Durham</t>
  </si>
  <si>
    <t>Nwaoha</t>
  </si>
  <si>
    <t>Winston-Orr</t>
  </si>
  <si>
    <t>Rogers</t>
  </si>
  <si>
    <t>Debnam</t>
  </si>
  <si>
    <t>Young</t>
  </si>
  <si>
    <t>Wells</t>
  </si>
  <si>
    <t>Walker</t>
  </si>
  <si>
    <t>St Louis</t>
  </si>
  <si>
    <t>Robinson</t>
  </si>
  <si>
    <t>Hart</t>
  </si>
  <si>
    <t>Akinyele</t>
  </si>
  <si>
    <t>McLaughlin</t>
  </si>
  <si>
    <t>Kennedy</t>
  </si>
  <si>
    <t>Roberts</t>
  </si>
  <si>
    <t>Harris</t>
  </si>
  <si>
    <t>Poole</t>
  </si>
  <si>
    <t>Pettus</t>
  </si>
  <si>
    <t>Mainor</t>
  </si>
  <si>
    <t>Hardamon</t>
  </si>
  <si>
    <t>Scott</t>
  </si>
  <si>
    <t>Gras</t>
  </si>
  <si>
    <t>Faulk</t>
  </si>
  <si>
    <t>Bryant</t>
  </si>
  <si>
    <t>Arnold</t>
  </si>
  <si>
    <t>McMurtry Somerville</t>
  </si>
  <si>
    <t>Rose</t>
  </si>
  <si>
    <t>Rowe</t>
  </si>
  <si>
    <t>Russell</t>
  </si>
  <si>
    <t>Wise</t>
  </si>
  <si>
    <t>Yates</t>
  </si>
  <si>
    <t>Cockfield</t>
  </si>
  <si>
    <t>Corriders</t>
  </si>
  <si>
    <t>Downes</t>
  </si>
  <si>
    <t>Fadeyi</t>
  </si>
  <si>
    <t>Gadsden</t>
  </si>
  <si>
    <t>Greene</t>
  </si>
  <si>
    <t>Peterkin</t>
  </si>
  <si>
    <t>Moran</t>
  </si>
  <si>
    <t>Dawodu</t>
  </si>
  <si>
    <t>Davis</t>
  </si>
  <si>
    <t>Sarvis</t>
  </si>
  <si>
    <t>St. Louis</t>
  </si>
  <si>
    <t>Stone</t>
  </si>
  <si>
    <t>Sylvester</t>
  </si>
  <si>
    <t>Vanterpool</t>
  </si>
  <si>
    <t>Williams</t>
  </si>
  <si>
    <t>Wilson</t>
  </si>
  <si>
    <t>King</t>
  </si>
  <si>
    <t>Kinsey-Clark</t>
  </si>
  <si>
    <t>Magny</t>
  </si>
  <si>
    <t>Manning</t>
  </si>
  <si>
    <t>McIntosh</t>
  </si>
  <si>
    <t>Jefferey</t>
  </si>
  <si>
    <t>Jones</t>
  </si>
  <si>
    <t>Kellman</t>
  </si>
  <si>
    <t>Johnson</t>
  </si>
  <si>
    <t>Shaw</t>
  </si>
  <si>
    <t>Francis</t>
  </si>
  <si>
    <t>Konteh</t>
  </si>
  <si>
    <t>Thomas</t>
  </si>
  <si>
    <t>McCartney</t>
  </si>
  <si>
    <t>Mullin</t>
  </si>
  <si>
    <t>Blondell</t>
  </si>
  <si>
    <t>Booker</t>
  </si>
  <si>
    <t>Brinson</t>
  </si>
  <si>
    <t>Omisola</t>
  </si>
  <si>
    <t>Frye</t>
  </si>
  <si>
    <t>Saheed</t>
  </si>
  <si>
    <t>Lawal</t>
  </si>
  <si>
    <t>Daniel</t>
  </si>
  <si>
    <t>Wynn</t>
  </si>
  <si>
    <t>Belin</t>
  </si>
  <si>
    <t>Saunders Burks</t>
  </si>
  <si>
    <t>Lilley</t>
  </si>
  <si>
    <t>Adeleye</t>
  </si>
  <si>
    <t>Lyons</t>
  </si>
  <si>
    <t>Cotton</t>
  </si>
  <si>
    <t>Lombard</t>
  </si>
  <si>
    <t>Grant</t>
  </si>
  <si>
    <t>Correy</t>
  </si>
  <si>
    <t>Merritt</t>
  </si>
  <si>
    <t>Harewood</t>
  </si>
  <si>
    <t>Stokes</t>
  </si>
  <si>
    <t>McKinney</t>
  </si>
  <si>
    <t>Frederick</t>
  </si>
  <si>
    <t>Cardenas</t>
  </si>
  <si>
    <t>Mcrae</t>
  </si>
  <si>
    <t>Buckle</t>
  </si>
  <si>
    <t>Daniels</t>
  </si>
  <si>
    <t>Regis</t>
  </si>
  <si>
    <t>Franks</t>
  </si>
  <si>
    <t>Locklear</t>
  </si>
  <si>
    <t>Grayson</t>
  </si>
  <si>
    <t>Griffin</t>
  </si>
  <si>
    <t>McCullovgh</t>
  </si>
  <si>
    <t>Leitch</t>
  </si>
  <si>
    <t>Harvey</t>
  </si>
  <si>
    <t>O'Conner Middleton</t>
  </si>
  <si>
    <t>Bettis</t>
  </si>
  <si>
    <t>Abiodun</t>
  </si>
  <si>
    <t>Dubois</t>
  </si>
  <si>
    <t>Fashionne</t>
  </si>
  <si>
    <t>Barlon</t>
  </si>
  <si>
    <t>Adigun</t>
  </si>
  <si>
    <t>Brewer</t>
  </si>
  <si>
    <t>Furs</t>
  </si>
  <si>
    <t>Somorin</t>
  </si>
  <si>
    <t>Crawford</t>
  </si>
  <si>
    <t>Jimenez</t>
  </si>
  <si>
    <t>Calabrese</t>
  </si>
  <si>
    <t>Fowler</t>
  </si>
  <si>
    <t>Lemelin</t>
  </si>
  <si>
    <t>Cordero</t>
  </si>
  <si>
    <t>Phillips</t>
  </si>
  <si>
    <t>Roseboro</t>
  </si>
  <si>
    <t>Jean-Simon</t>
  </si>
  <si>
    <t>Montalvo</t>
  </si>
  <si>
    <t>Foxe</t>
  </si>
  <si>
    <t>Watson</t>
  </si>
  <si>
    <t>Dor</t>
  </si>
  <si>
    <t>Henry</t>
  </si>
  <si>
    <t>Fortune</t>
  </si>
  <si>
    <t>Bailey</t>
  </si>
  <si>
    <t>Mtambuzi</t>
  </si>
  <si>
    <t>Holder</t>
  </si>
  <si>
    <t>Perry</t>
  </si>
  <si>
    <t>Tolbert</t>
  </si>
  <si>
    <t>1074 Eastern Pkwy</t>
  </si>
  <si>
    <t>437 Wyona St</t>
  </si>
  <si>
    <t>216 Rockaway Ave</t>
  </si>
  <si>
    <t>249 Thomas S Boyland St</t>
  </si>
  <si>
    <t>216 Rockaway ave</t>
  </si>
  <si>
    <t>249 Thomas S Boyland st</t>
  </si>
  <si>
    <t>249 Thomas s Boyland st</t>
  </si>
  <si>
    <t>662 Decatur St</t>
  </si>
  <si>
    <t>294 5th Ave</t>
  </si>
  <si>
    <t>125 Schroeders Ave</t>
  </si>
  <si>
    <t>796 Halsey St</t>
  </si>
  <si>
    <t>1018 Eastern Pkwy</t>
  </si>
  <si>
    <t>777 Macdonough St</t>
  </si>
  <si>
    <t>1392 Sterling Pl</t>
  </si>
  <si>
    <t>1325 Pennsylvania Ave</t>
  </si>
  <si>
    <t>399 Kosciuszko St</t>
  </si>
  <si>
    <t>403 Kosciuszko St</t>
  </si>
  <si>
    <t>Representation - State Court</t>
  </si>
  <si>
    <t>Representation - Admin. Agency</t>
  </si>
  <si>
    <t>Brief Service</t>
  </si>
  <si>
    <t>Representation - Federal Court</t>
  </si>
  <si>
    <t>Affirmative Litigation Supreme</t>
  </si>
  <si>
    <t>DHCR Administrative Action</t>
  </si>
  <si>
    <t>Holdover</t>
  </si>
  <si>
    <t>HP Action</t>
  </si>
  <si>
    <t>No Case</t>
  </si>
  <si>
    <t>Non-Litigation Advocacy</t>
  </si>
  <si>
    <t>Non-payment</t>
  </si>
  <si>
    <t>Other Civil Court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</si>
</sst>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3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HYPERLINK("https://lsnyc.legalserver.org/matter/dynamic-profile/view/1913294","19-1913294")</f>
        <v>0</v>
      </c>
      <c r="B2" t="s">
        <v>8</v>
      </c>
      <c r="C2" t="s">
        <v>9</v>
      </c>
      <c r="D2" t="s">
        <v>67</v>
      </c>
      <c r="E2" t="s">
        <v>202</v>
      </c>
      <c r="F2" t="s">
        <v>340</v>
      </c>
      <c r="G2" t="s">
        <v>357</v>
      </c>
      <c r="H2" t="s">
        <v>361</v>
      </c>
    </row>
    <row r="3" spans="1:8">
      <c r="A3" s="1">
        <f>HYPERLINK("https://lsnyc.legalserver.org/matter/dynamic-profile/view/1913297","19-1913297")</f>
        <v>0</v>
      </c>
      <c r="B3" t="s">
        <v>8</v>
      </c>
      <c r="C3" t="s">
        <v>9</v>
      </c>
      <c r="D3" t="s">
        <v>68</v>
      </c>
      <c r="E3" t="s">
        <v>203</v>
      </c>
      <c r="F3" t="s">
        <v>340</v>
      </c>
      <c r="G3" t="s">
        <v>357</v>
      </c>
      <c r="H3" t="s">
        <v>361</v>
      </c>
    </row>
    <row r="4" spans="1:8">
      <c r="A4" s="1">
        <f>HYPERLINK("https://lsnyc.legalserver.org/matter/dynamic-profile/view/1880023","18-1880023")</f>
        <v>0</v>
      </c>
      <c r="B4" t="s">
        <v>8</v>
      </c>
      <c r="C4" t="s">
        <v>10</v>
      </c>
      <c r="D4" t="s">
        <v>69</v>
      </c>
      <c r="E4" t="s">
        <v>204</v>
      </c>
      <c r="F4" t="s">
        <v>341</v>
      </c>
      <c r="G4" t="s">
        <v>358</v>
      </c>
      <c r="H4" t="s">
        <v>362</v>
      </c>
    </row>
    <row r="5" spans="1:8">
      <c r="A5" s="1">
        <f>HYPERLINK("https://lsnyc.legalserver.org/matter/dynamic-profile/view/1886089","18-1886089")</f>
        <v>0</v>
      </c>
      <c r="B5" t="s">
        <v>8</v>
      </c>
      <c r="C5" t="s">
        <v>11</v>
      </c>
      <c r="D5" t="s">
        <v>70</v>
      </c>
      <c r="E5" t="s">
        <v>205</v>
      </c>
      <c r="F5" t="s">
        <v>342</v>
      </c>
      <c r="G5" t="s">
        <v>358</v>
      </c>
      <c r="H5" t="s">
        <v>362</v>
      </c>
    </row>
    <row r="6" spans="1:8">
      <c r="A6" s="1">
        <f>HYPERLINK("https://lsnyc.legalserver.org/matter/dynamic-profile/view/1886109","18-1886109")</f>
        <v>0</v>
      </c>
      <c r="B6" t="s">
        <v>8</v>
      </c>
      <c r="C6" t="s">
        <v>11</v>
      </c>
      <c r="D6" t="s">
        <v>71</v>
      </c>
      <c r="E6" t="s">
        <v>206</v>
      </c>
      <c r="F6" t="s">
        <v>343</v>
      </c>
      <c r="G6" t="s">
        <v>358</v>
      </c>
      <c r="H6" t="s">
        <v>362</v>
      </c>
    </row>
    <row r="7" spans="1:8">
      <c r="A7" s="1">
        <f>HYPERLINK("https://lsnyc.legalserver.org/matter/dynamic-profile/view/1886113","18-1886113")</f>
        <v>0</v>
      </c>
      <c r="B7" t="s">
        <v>8</v>
      </c>
      <c r="C7" t="s">
        <v>11</v>
      </c>
      <c r="D7" t="s">
        <v>72</v>
      </c>
      <c r="E7" t="s">
        <v>207</v>
      </c>
      <c r="F7" t="s">
        <v>343</v>
      </c>
      <c r="G7" t="s">
        <v>358</v>
      </c>
      <c r="H7" t="s">
        <v>362</v>
      </c>
    </row>
    <row r="8" spans="1:8">
      <c r="A8" s="1">
        <f>HYPERLINK("https://lsnyc.legalserver.org/matter/dynamic-profile/view/1886163","18-1886163")</f>
        <v>0</v>
      </c>
      <c r="B8" t="s">
        <v>8</v>
      </c>
      <c r="C8" t="s">
        <v>11</v>
      </c>
      <c r="D8" t="s">
        <v>73</v>
      </c>
      <c r="E8" t="s">
        <v>208</v>
      </c>
      <c r="F8" t="s">
        <v>342</v>
      </c>
      <c r="G8" t="s">
        <v>358</v>
      </c>
      <c r="H8" t="s">
        <v>362</v>
      </c>
    </row>
    <row r="9" spans="1:8">
      <c r="A9" s="1">
        <f>HYPERLINK("https://lsnyc.legalserver.org/matter/dynamic-profile/view/1886406","18-1886406")</f>
        <v>0</v>
      </c>
      <c r="B9" t="s">
        <v>8</v>
      </c>
      <c r="C9" t="s">
        <v>12</v>
      </c>
      <c r="D9" t="s">
        <v>74</v>
      </c>
      <c r="E9" t="s">
        <v>209</v>
      </c>
      <c r="F9" t="s">
        <v>342</v>
      </c>
      <c r="G9" t="s">
        <v>358</v>
      </c>
      <c r="H9" t="s">
        <v>362</v>
      </c>
    </row>
    <row r="10" spans="1:8">
      <c r="A10" s="1">
        <f>HYPERLINK("https://lsnyc.legalserver.org/matter/dynamic-profile/view/1886536","18-1886536")</f>
        <v>0</v>
      </c>
      <c r="B10" t="s">
        <v>8</v>
      </c>
      <c r="C10" t="s">
        <v>13</v>
      </c>
      <c r="D10" t="s">
        <v>75</v>
      </c>
      <c r="E10" t="s">
        <v>210</v>
      </c>
      <c r="F10" t="s">
        <v>344</v>
      </c>
      <c r="G10" t="s">
        <v>358</v>
      </c>
      <c r="H10" t="s">
        <v>362</v>
      </c>
    </row>
    <row r="11" spans="1:8">
      <c r="A11" s="1">
        <f>HYPERLINK("https://lsnyc.legalserver.org/matter/dynamic-profile/view/1886541","18-1886541")</f>
        <v>0</v>
      </c>
      <c r="B11" t="s">
        <v>8</v>
      </c>
      <c r="C11" t="s">
        <v>13</v>
      </c>
      <c r="D11" t="s">
        <v>76</v>
      </c>
      <c r="E11" t="s">
        <v>211</v>
      </c>
      <c r="F11" t="s">
        <v>343</v>
      </c>
      <c r="G11" t="s">
        <v>358</v>
      </c>
      <c r="H11" t="s">
        <v>362</v>
      </c>
    </row>
    <row r="12" spans="1:8">
      <c r="A12" s="1">
        <f>HYPERLINK("https://lsnyc.legalserver.org/matter/dynamic-profile/view/1886734","18-1886734")</f>
        <v>0</v>
      </c>
      <c r="B12" t="s">
        <v>8</v>
      </c>
      <c r="C12" t="s">
        <v>14</v>
      </c>
      <c r="D12" t="s">
        <v>68</v>
      </c>
      <c r="E12" t="s">
        <v>212</v>
      </c>
      <c r="F12" t="s">
        <v>342</v>
      </c>
      <c r="G12" t="s">
        <v>358</v>
      </c>
      <c r="H12" t="s">
        <v>362</v>
      </c>
    </row>
    <row r="13" spans="1:8">
      <c r="A13" s="1">
        <f>HYPERLINK("https://lsnyc.legalserver.org/matter/dynamic-profile/view/1887097","19-1887097")</f>
        <v>0</v>
      </c>
      <c r="B13" t="s">
        <v>8</v>
      </c>
      <c r="C13" t="s">
        <v>15</v>
      </c>
      <c r="D13" t="s">
        <v>77</v>
      </c>
      <c r="E13" t="s">
        <v>213</v>
      </c>
      <c r="F13" t="s">
        <v>342</v>
      </c>
      <c r="G13" t="s">
        <v>358</v>
      </c>
      <c r="H13" t="s">
        <v>362</v>
      </c>
    </row>
    <row r="14" spans="1:8">
      <c r="A14" s="1">
        <f>HYPERLINK("https://lsnyc.legalserver.org/matter/dynamic-profile/view/1887156","19-1887156")</f>
        <v>0</v>
      </c>
      <c r="B14" t="s">
        <v>8</v>
      </c>
      <c r="C14" t="s">
        <v>15</v>
      </c>
      <c r="D14" t="s">
        <v>78</v>
      </c>
      <c r="E14" t="s">
        <v>214</v>
      </c>
      <c r="F14" t="s">
        <v>342</v>
      </c>
      <c r="G14" t="s">
        <v>358</v>
      </c>
      <c r="H14" t="s">
        <v>362</v>
      </c>
    </row>
    <row r="15" spans="1:8">
      <c r="A15" s="1">
        <f>HYPERLINK("https://lsnyc.legalserver.org/matter/dynamic-profile/view/1889442","19-1889442")</f>
        <v>0</v>
      </c>
      <c r="B15" t="s">
        <v>8</v>
      </c>
      <c r="C15" t="s">
        <v>16</v>
      </c>
      <c r="D15" t="s">
        <v>79</v>
      </c>
      <c r="E15" t="s">
        <v>215</v>
      </c>
      <c r="F15" t="s">
        <v>343</v>
      </c>
      <c r="G15" t="s">
        <v>358</v>
      </c>
      <c r="H15" t="s">
        <v>362</v>
      </c>
    </row>
    <row r="16" spans="1:8">
      <c r="A16" s="1">
        <f>HYPERLINK("https://lsnyc.legalserver.org/matter/dynamic-profile/view/1890177","19-1890177")</f>
        <v>0</v>
      </c>
      <c r="B16" t="s">
        <v>8</v>
      </c>
      <c r="C16" t="s">
        <v>17</v>
      </c>
      <c r="D16" t="s">
        <v>80</v>
      </c>
      <c r="E16" t="s">
        <v>216</v>
      </c>
      <c r="F16" t="s">
        <v>343</v>
      </c>
      <c r="G16" t="s">
        <v>358</v>
      </c>
      <c r="H16" t="s">
        <v>362</v>
      </c>
    </row>
    <row r="17" spans="1:8">
      <c r="A17" s="1">
        <f>HYPERLINK("https://lsnyc.legalserver.org/matter/dynamic-profile/view/1890526","19-1890526")</f>
        <v>0</v>
      </c>
      <c r="B17" t="s">
        <v>8</v>
      </c>
      <c r="C17" t="s">
        <v>18</v>
      </c>
      <c r="D17" t="s">
        <v>81</v>
      </c>
      <c r="E17" t="s">
        <v>217</v>
      </c>
      <c r="F17" t="s">
        <v>343</v>
      </c>
      <c r="G17" t="s">
        <v>358</v>
      </c>
      <c r="H17" t="s">
        <v>362</v>
      </c>
    </row>
    <row r="18" spans="1:8">
      <c r="A18" s="1">
        <f>HYPERLINK("https://lsnyc.legalserver.org/matter/dynamic-profile/view/1890532","19-1890532")</f>
        <v>0</v>
      </c>
      <c r="B18" t="s">
        <v>8</v>
      </c>
      <c r="C18" t="s">
        <v>18</v>
      </c>
      <c r="D18" t="s">
        <v>82</v>
      </c>
      <c r="E18" t="s">
        <v>218</v>
      </c>
      <c r="F18" t="s">
        <v>342</v>
      </c>
      <c r="G18" t="s">
        <v>358</v>
      </c>
      <c r="H18" t="s">
        <v>362</v>
      </c>
    </row>
    <row r="19" spans="1:8">
      <c r="A19" s="1">
        <f>HYPERLINK("https://lsnyc.legalserver.org/matter/dynamic-profile/view/1890535","19-1890535")</f>
        <v>0</v>
      </c>
      <c r="B19" t="s">
        <v>8</v>
      </c>
      <c r="C19" t="s">
        <v>18</v>
      </c>
      <c r="D19" t="s">
        <v>83</v>
      </c>
      <c r="E19" t="s">
        <v>219</v>
      </c>
      <c r="F19" t="s">
        <v>343</v>
      </c>
      <c r="G19" t="s">
        <v>358</v>
      </c>
      <c r="H19" t="s">
        <v>362</v>
      </c>
    </row>
    <row r="20" spans="1:8">
      <c r="A20" s="1">
        <f>HYPERLINK("https://lsnyc.legalserver.org/matter/dynamic-profile/view/1890540","19-1890540")</f>
        <v>0</v>
      </c>
      <c r="B20" t="s">
        <v>8</v>
      </c>
      <c r="C20" t="s">
        <v>18</v>
      </c>
      <c r="D20" t="s">
        <v>84</v>
      </c>
      <c r="E20" t="s">
        <v>220</v>
      </c>
      <c r="F20" t="s">
        <v>342</v>
      </c>
      <c r="G20" t="s">
        <v>358</v>
      </c>
      <c r="H20" t="s">
        <v>362</v>
      </c>
    </row>
    <row r="21" spans="1:8">
      <c r="A21" s="1">
        <f>HYPERLINK("https://lsnyc.legalserver.org/matter/dynamic-profile/view/1890543","19-1890543")</f>
        <v>0</v>
      </c>
      <c r="B21" t="s">
        <v>8</v>
      </c>
      <c r="C21" t="s">
        <v>18</v>
      </c>
      <c r="D21" t="s">
        <v>85</v>
      </c>
      <c r="E21" t="s">
        <v>221</v>
      </c>
      <c r="F21" t="s">
        <v>343</v>
      </c>
      <c r="G21" t="s">
        <v>358</v>
      </c>
      <c r="H21" t="s">
        <v>362</v>
      </c>
    </row>
    <row r="22" spans="1:8">
      <c r="A22" s="1">
        <f>HYPERLINK("https://lsnyc.legalserver.org/matter/dynamic-profile/view/1890550","19-1890550")</f>
        <v>0</v>
      </c>
      <c r="B22" t="s">
        <v>8</v>
      </c>
      <c r="C22" t="s">
        <v>18</v>
      </c>
      <c r="D22" t="s">
        <v>86</v>
      </c>
      <c r="E22" t="s">
        <v>221</v>
      </c>
      <c r="F22" t="s">
        <v>343</v>
      </c>
      <c r="G22" t="s">
        <v>358</v>
      </c>
      <c r="H22" t="s">
        <v>362</v>
      </c>
    </row>
    <row r="23" spans="1:8">
      <c r="A23" s="1">
        <f>HYPERLINK("https://lsnyc.legalserver.org/matter/dynamic-profile/view/1890552","19-1890552")</f>
        <v>0</v>
      </c>
      <c r="B23" t="s">
        <v>8</v>
      </c>
      <c r="C23" t="s">
        <v>18</v>
      </c>
      <c r="D23" t="s">
        <v>87</v>
      </c>
      <c r="E23" t="s">
        <v>222</v>
      </c>
      <c r="F23" t="s">
        <v>342</v>
      </c>
      <c r="G23" t="s">
        <v>358</v>
      </c>
      <c r="H23" t="s">
        <v>362</v>
      </c>
    </row>
    <row r="24" spans="1:8">
      <c r="A24" s="1">
        <f>HYPERLINK("https://lsnyc.legalserver.org/matter/dynamic-profile/view/1890555","19-1890555")</f>
        <v>0</v>
      </c>
      <c r="B24" t="s">
        <v>8</v>
      </c>
      <c r="C24" t="s">
        <v>18</v>
      </c>
      <c r="D24" t="s">
        <v>88</v>
      </c>
      <c r="E24" t="s">
        <v>223</v>
      </c>
      <c r="F24" t="s">
        <v>342</v>
      </c>
      <c r="G24" t="s">
        <v>358</v>
      </c>
      <c r="H24" t="s">
        <v>362</v>
      </c>
    </row>
    <row r="25" spans="1:8">
      <c r="A25" s="1">
        <f>HYPERLINK("https://lsnyc.legalserver.org/matter/dynamic-profile/view/1890561","19-1890561")</f>
        <v>0</v>
      </c>
      <c r="B25" t="s">
        <v>8</v>
      </c>
      <c r="C25" t="s">
        <v>18</v>
      </c>
      <c r="D25" t="s">
        <v>75</v>
      </c>
      <c r="E25" t="s">
        <v>224</v>
      </c>
      <c r="F25" t="s">
        <v>342</v>
      </c>
      <c r="G25" t="s">
        <v>358</v>
      </c>
      <c r="H25" t="s">
        <v>362</v>
      </c>
    </row>
    <row r="26" spans="1:8">
      <c r="A26" s="1">
        <f>HYPERLINK("https://lsnyc.legalserver.org/matter/dynamic-profile/view/1890567","19-1890567")</f>
        <v>0</v>
      </c>
      <c r="B26" t="s">
        <v>8</v>
      </c>
      <c r="C26" t="s">
        <v>18</v>
      </c>
      <c r="D26" t="s">
        <v>89</v>
      </c>
      <c r="E26" t="s">
        <v>225</v>
      </c>
      <c r="F26" t="s">
        <v>342</v>
      </c>
      <c r="G26" t="s">
        <v>358</v>
      </c>
      <c r="H26" t="s">
        <v>362</v>
      </c>
    </row>
    <row r="27" spans="1:8">
      <c r="A27" s="1">
        <f>HYPERLINK("https://lsnyc.legalserver.org/matter/dynamic-profile/view/1890572","19-1890572")</f>
        <v>0</v>
      </c>
      <c r="B27" t="s">
        <v>8</v>
      </c>
      <c r="C27" t="s">
        <v>18</v>
      </c>
      <c r="D27" t="s">
        <v>90</v>
      </c>
      <c r="E27" t="s">
        <v>226</v>
      </c>
      <c r="F27" t="s">
        <v>342</v>
      </c>
      <c r="G27" t="s">
        <v>358</v>
      </c>
      <c r="H27" t="s">
        <v>362</v>
      </c>
    </row>
    <row r="28" spans="1:8">
      <c r="A28" s="1">
        <f>HYPERLINK("https://lsnyc.legalserver.org/matter/dynamic-profile/view/1890575","19-1890575")</f>
        <v>0</v>
      </c>
      <c r="B28" t="s">
        <v>8</v>
      </c>
      <c r="C28" t="s">
        <v>18</v>
      </c>
      <c r="D28" t="s">
        <v>91</v>
      </c>
      <c r="E28" t="s">
        <v>227</v>
      </c>
      <c r="F28" t="s">
        <v>343</v>
      </c>
      <c r="G28" t="s">
        <v>358</v>
      </c>
      <c r="H28" t="s">
        <v>362</v>
      </c>
    </row>
    <row r="29" spans="1:8">
      <c r="A29" s="1">
        <f>HYPERLINK("https://lsnyc.legalserver.org/matter/dynamic-profile/view/1890579","19-1890579")</f>
        <v>0</v>
      </c>
      <c r="B29" t="s">
        <v>8</v>
      </c>
      <c r="C29" t="s">
        <v>18</v>
      </c>
      <c r="D29" t="s">
        <v>92</v>
      </c>
      <c r="E29" t="s">
        <v>228</v>
      </c>
      <c r="F29" t="s">
        <v>342</v>
      </c>
      <c r="G29" t="s">
        <v>358</v>
      </c>
      <c r="H29" t="s">
        <v>362</v>
      </c>
    </row>
    <row r="30" spans="1:8">
      <c r="A30" s="1">
        <f>HYPERLINK("https://lsnyc.legalserver.org/matter/dynamic-profile/view/1890581","19-1890581")</f>
        <v>0</v>
      </c>
      <c r="B30" t="s">
        <v>8</v>
      </c>
      <c r="C30" t="s">
        <v>18</v>
      </c>
      <c r="D30" t="s">
        <v>93</v>
      </c>
      <c r="E30" t="s">
        <v>229</v>
      </c>
      <c r="F30" t="s">
        <v>343</v>
      </c>
      <c r="G30" t="s">
        <v>358</v>
      </c>
      <c r="H30" t="s">
        <v>362</v>
      </c>
    </row>
    <row r="31" spans="1:8">
      <c r="A31" s="1">
        <f>HYPERLINK("https://lsnyc.legalserver.org/matter/dynamic-profile/view/1890584","19-1890584")</f>
        <v>0</v>
      </c>
      <c r="B31" t="s">
        <v>8</v>
      </c>
      <c r="C31" t="s">
        <v>18</v>
      </c>
      <c r="D31" t="s">
        <v>94</v>
      </c>
      <c r="E31" t="s">
        <v>230</v>
      </c>
      <c r="F31" t="s">
        <v>343</v>
      </c>
      <c r="G31" t="s">
        <v>358</v>
      </c>
      <c r="H31" t="s">
        <v>362</v>
      </c>
    </row>
    <row r="32" spans="1:8">
      <c r="A32" s="1">
        <f>HYPERLINK("https://lsnyc.legalserver.org/matter/dynamic-profile/view/1890585","19-1890585")</f>
        <v>0</v>
      </c>
      <c r="B32" t="s">
        <v>8</v>
      </c>
      <c r="C32" t="s">
        <v>18</v>
      </c>
      <c r="D32" t="s">
        <v>95</v>
      </c>
      <c r="E32" t="s">
        <v>231</v>
      </c>
      <c r="F32" t="s">
        <v>343</v>
      </c>
      <c r="G32" t="s">
        <v>358</v>
      </c>
      <c r="H32" t="s">
        <v>362</v>
      </c>
    </row>
    <row r="33" spans="1:8">
      <c r="A33" s="1">
        <f>HYPERLINK("https://lsnyc.legalserver.org/matter/dynamic-profile/view/1890587","19-1890587")</f>
        <v>0</v>
      </c>
      <c r="B33" t="s">
        <v>8</v>
      </c>
      <c r="C33" t="s">
        <v>18</v>
      </c>
      <c r="D33" t="s">
        <v>96</v>
      </c>
      <c r="E33" t="s">
        <v>232</v>
      </c>
      <c r="F33" t="s">
        <v>343</v>
      </c>
      <c r="G33" t="s">
        <v>358</v>
      </c>
      <c r="H33" t="s">
        <v>362</v>
      </c>
    </row>
    <row r="34" spans="1:8">
      <c r="A34" s="1">
        <f>HYPERLINK("https://lsnyc.legalserver.org/matter/dynamic-profile/view/1890628","19-1890628")</f>
        <v>0</v>
      </c>
      <c r="B34" t="s">
        <v>8</v>
      </c>
      <c r="C34" t="s">
        <v>18</v>
      </c>
      <c r="D34" t="s">
        <v>97</v>
      </c>
      <c r="E34" t="s">
        <v>233</v>
      </c>
      <c r="F34" t="s">
        <v>343</v>
      </c>
      <c r="G34" t="s">
        <v>358</v>
      </c>
      <c r="H34" t="s">
        <v>362</v>
      </c>
    </row>
    <row r="35" spans="1:8">
      <c r="A35" s="1">
        <f>HYPERLINK("https://lsnyc.legalserver.org/matter/dynamic-profile/view/1890630","19-1890630")</f>
        <v>0</v>
      </c>
      <c r="B35" t="s">
        <v>8</v>
      </c>
      <c r="C35" t="s">
        <v>18</v>
      </c>
      <c r="D35" t="s">
        <v>98</v>
      </c>
      <c r="E35" t="s">
        <v>234</v>
      </c>
      <c r="F35" t="s">
        <v>342</v>
      </c>
      <c r="G35" t="s">
        <v>358</v>
      </c>
      <c r="H35" t="s">
        <v>362</v>
      </c>
    </row>
    <row r="36" spans="1:8">
      <c r="A36" s="1">
        <f>HYPERLINK("https://lsnyc.legalserver.org/matter/dynamic-profile/view/1890634","19-1890634")</f>
        <v>0</v>
      </c>
      <c r="B36" t="s">
        <v>8</v>
      </c>
      <c r="C36" t="s">
        <v>18</v>
      </c>
      <c r="D36" t="s">
        <v>99</v>
      </c>
      <c r="E36" t="s">
        <v>235</v>
      </c>
      <c r="F36" t="s">
        <v>343</v>
      </c>
      <c r="G36" t="s">
        <v>358</v>
      </c>
      <c r="H36" t="s">
        <v>362</v>
      </c>
    </row>
    <row r="37" spans="1:8">
      <c r="A37" s="1">
        <f>HYPERLINK("https://lsnyc.legalserver.org/matter/dynamic-profile/view/1890637","19-1890637")</f>
        <v>0</v>
      </c>
      <c r="B37" t="s">
        <v>8</v>
      </c>
      <c r="C37" t="s">
        <v>18</v>
      </c>
      <c r="D37" t="s">
        <v>100</v>
      </c>
      <c r="E37" t="s">
        <v>236</v>
      </c>
      <c r="F37" t="s">
        <v>343</v>
      </c>
      <c r="G37" t="s">
        <v>358</v>
      </c>
      <c r="H37" t="s">
        <v>362</v>
      </c>
    </row>
    <row r="38" spans="1:8">
      <c r="A38" s="1">
        <f>HYPERLINK("https://lsnyc.legalserver.org/matter/dynamic-profile/view/1891491","19-1891491")</f>
        <v>0</v>
      </c>
      <c r="B38" t="s">
        <v>8</v>
      </c>
      <c r="C38" t="s">
        <v>19</v>
      </c>
      <c r="D38" t="s">
        <v>101</v>
      </c>
      <c r="E38" t="s">
        <v>237</v>
      </c>
      <c r="F38" t="s">
        <v>342</v>
      </c>
      <c r="G38" t="s">
        <v>358</v>
      </c>
      <c r="H38" t="s">
        <v>362</v>
      </c>
    </row>
    <row r="39" spans="1:8">
      <c r="A39" s="1">
        <f>HYPERLINK("https://lsnyc.legalserver.org/matter/dynamic-profile/view/1891500","19-1891500")</f>
        <v>0</v>
      </c>
      <c r="B39" t="s">
        <v>8</v>
      </c>
      <c r="C39" t="s">
        <v>19</v>
      </c>
      <c r="D39" t="s">
        <v>102</v>
      </c>
      <c r="E39" t="s">
        <v>215</v>
      </c>
      <c r="F39" t="s">
        <v>343</v>
      </c>
      <c r="G39" t="s">
        <v>358</v>
      </c>
      <c r="H39" t="s">
        <v>362</v>
      </c>
    </row>
    <row r="40" spans="1:8">
      <c r="A40" s="1">
        <f>HYPERLINK("https://lsnyc.legalserver.org/matter/dynamic-profile/view/1891507","19-1891507")</f>
        <v>0</v>
      </c>
      <c r="B40" t="s">
        <v>8</v>
      </c>
      <c r="C40" t="s">
        <v>19</v>
      </c>
      <c r="D40" t="s">
        <v>103</v>
      </c>
      <c r="E40" t="s">
        <v>238</v>
      </c>
      <c r="F40" t="s">
        <v>342</v>
      </c>
      <c r="G40" t="s">
        <v>358</v>
      </c>
      <c r="H40" t="s">
        <v>362</v>
      </c>
    </row>
    <row r="41" spans="1:8">
      <c r="A41" s="1">
        <f>HYPERLINK("https://lsnyc.legalserver.org/matter/dynamic-profile/view/1891531","19-1891531")</f>
        <v>0</v>
      </c>
      <c r="B41" t="s">
        <v>8</v>
      </c>
      <c r="C41" t="s">
        <v>19</v>
      </c>
      <c r="D41" t="s">
        <v>104</v>
      </c>
      <c r="E41" t="s">
        <v>239</v>
      </c>
      <c r="F41" t="s">
        <v>342</v>
      </c>
      <c r="G41" t="s">
        <v>358</v>
      </c>
      <c r="H41" t="s">
        <v>362</v>
      </c>
    </row>
    <row r="42" spans="1:8">
      <c r="A42" s="1">
        <f>HYPERLINK("https://lsnyc.legalserver.org/matter/dynamic-profile/view/1891541","19-1891541")</f>
        <v>0</v>
      </c>
      <c r="B42" t="s">
        <v>8</v>
      </c>
      <c r="C42" t="s">
        <v>19</v>
      </c>
      <c r="D42" t="s">
        <v>105</v>
      </c>
      <c r="E42" t="s">
        <v>240</v>
      </c>
      <c r="F42" t="s">
        <v>342</v>
      </c>
      <c r="G42" t="s">
        <v>358</v>
      </c>
      <c r="H42" t="s">
        <v>362</v>
      </c>
    </row>
    <row r="43" spans="1:8">
      <c r="A43" s="1">
        <f>HYPERLINK("https://lsnyc.legalserver.org/matter/dynamic-profile/view/1891559","19-1891559")</f>
        <v>0</v>
      </c>
      <c r="B43" t="s">
        <v>8</v>
      </c>
      <c r="C43" t="s">
        <v>19</v>
      </c>
      <c r="D43" t="s">
        <v>106</v>
      </c>
      <c r="E43" t="s">
        <v>241</v>
      </c>
      <c r="F43" t="s">
        <v>343</v>
      </c>
      <c r="G43" t="s">
        <v>358</v>
      </c>
      <c r="H43" t="s">
        <v>362</v>
      </c>
    </row>
    <row r="44" spans="1:8">
      <c r="A44" s="1">
        <f>HYPERLINK("https://lsnyc.legalserver.org/matter/dynamic-profile/view/1891563","19-1891563")</f>
        <v>0</v>
      </c>
      <c r="B44" t="s">
        <v>8</v>
      </c>
      <c r="C44" t="s">
        <v>19</v>
      </c>
      <c r="D44" t="s">
        <v>107</v>
      </c>
      <c r="E44" t="s">
        <v>242</v>
      </c>
      <c r="F44" t="s">
        <v>343</v>
      </c>
      <c r="G44" t="s">
        <v>358</v>
      </c>
      <c r="H44" t="s">
        <v>362</v>
      </c>
    </row>
    <row r="45" spans="1:8">
      <c r="A45" s="1">
        <f>HYPERLINK("https://lsnyc.legalserver.org/matter/dynamic-profile/view/1891565","19-1891565")</f>
        <v>0</v>
      </c>
      <c r="B45" t="s">
        <v>8</v>
      </c>
      <c r="C45" t="s">
        <v>19</v>
      </c>
      <c r="D45" t="s">
        <v>108</v>
      </c>
      <c r="E45" t="s">
        <v>189</v>
      </c>
      <c r="F45" t="s">
        <v>343</v>
      </c>
      <c r="G45" t="s">
        <v>358</v>
      </c>
      <c r="H45" t="s">
        <v>362</v>
      </c>
    </row>
    <row r="46" spans="1:8">
      <c r="A46" s="1">
        <f>HYPERLINK("https://lsnyc.legalserver.org/matter/dynamic-profile/view/1891580","19-1891580")</f>
        <v>0</v>
      </c>
      <c r="B46" t="s">
        <v>8</v>
      </c>
      <c r="C46" t="s">
        <v>20</v>
      </c>
      <c r="D46" t="s">
        <v>109</v>
      </c>
      <c r="E46" t="s">
        <v>243</v>
      </c>
      <c r="F46" t="s">
        <v>343</v>
      </c>
      <c r="G46" t="s">
        <v>358</v>
      </c>
      <c r="H46" t="s">
        <v>362</v>
      </c>
    </row>
    <row r="47" spans="1:8">
      <c r="A47" s="1">
        <f>HYPERLINK("https://lsnyc.legalserver.org/matter/dynamic-profile/view/1891586","19-1891586")</f>
        <v>0</v>
      </c>
      <c r="B47" t="s">
        <v>8</v>
      </c>
      <c r="C47" t="s">
        <v>20</v>
      </c>
      <c r="D47" t="s">
        <v>110</v>
      </c>
      <c r="E47" t="s">
        <v>244</v>
      </c>
      <c r="F47" t="s">
        <v>343</v>
      </c>
      <c r="G47" t="s">
        <v>358</v>
      </c>
      <c r="H47" t="s">
        <v>362</v>
      </c>
    </row>
    <row r="48" spans="1:8">
      <c r="A48" s="1">
        <f>HYPERLINK("https://lsnyc.legalserver.org/matter/dynamic-profile/view/1891594","19-1891594")</f>
        <v>0</v>
      </c>
      <c r="B48" t="s">
        <v>8</v>
      </c>
      <c r="C48" t="s">
        <v>20</v>
      </c>
      <c r="D48" t="s">
        <v>111</v>
      </c>
      <c r="E48" t="s">
        <v>245</v>
      </c>
      <c r="F48" t="s">
        <v>342</v>
      </c>
      <c r="G48" t="s">
        <v>358</v>
      </c>
      <c r="H48" t="s">
        <v>362</v>
      </c>
    </row>
    <row r="49" spans="1:8">
      <c r="A49" s="1">
        <f>HYPERLINK("https://lsnyc.legalserver.org/matter/dynamic-profile/view/1891604","19-1891604")</f>
        <v>0</v>
      </c>
      <c r="B49" t="s">
        <v>8</v>
      </c>
      <c r="C49" t="s">
        <v>20</v>
      </c>
      <c r="D49" t="s">
        <v>112</v>
      </c>
      <c r="E49" t="s">
        <v>246</v>
      </c>
      <c r="F49" t="s">
        <v>342</v>
      </c>
      <c r="G49" t="s">
        <v>358</v>
      </c>
      <c r="H49" t="s">
        <v>362</v>
      </c>
    </row>
    <row r="50" spans="1:8">
      <c r="A50" s="1">
        <f>HYPERLINK("https://lsnyc.legalserver.org/matter/dynamic-profile/view/1891635","19-1891635")</f>
        <v>0</v>
      </c>
      <c r="B50" t="s">
        <v>8</v>
      </c>
      <c r="C50" t="s">
        <v>20</v>
      </c>
      <c r="D50" t="s">
        <v>113</v>
      </c>
      <c r="E50" t="s">
        <v>247</v>
      </c>
      <c r="F50" t="s">
        <v>342</v>
      </c>
      <c r="G50" t="s">
        <v>358</v>
      </c>
      <c r="H50" t="s">
        <v>362</v>
      </c>
    </row>
    <row r="51" spans="1:8">
      <c r="A51" s="1">
        <f>HYPERLINK("https://lsnyc.legalserver.org/matter/dynamic-profile/view/1891662","19-1891662")</f>
        <v>0</v>
      </c>
      <c r="B51" t="s">
        <v>8</v>
      </c>
      <c r="C51" t="s">
        <v>20</v>
      </c>
      <c r="D51" t="s">
        <v>114</v>
      </c>
      <c r="E51" t="s">
        <v>248</v>
      </c>
      <c r="F51" t="s">
        <v>343</v>
      </c>
      <c r="G51" t="s">
        <v>358</v>
      </c>
      <c r="H51" t="s">
        <v>362</v>
      </c>
    </row>
    <row r="52" spans="1:8">
      <c r="A52" s="1">
        <f>HYPERLINK("https://lsnyc.legalserver.org/matter/dynamic-profile/view/1891891","19-1891891")</f>
        <v>0</v>
      </c>
      <c r="B52" t="s">
        <v>8</v>
      </c>
      <c r="C52" t="s">
        <v>21</v>
      </c>
      <c r="D52" t="s">
        <v>115</v>
      </c>
      <c r="E52" t="s">
        <v>249</v>
      </c>
      <c r="F52" t="s">
        <v>343</v>
      </c>
      <c r="G52" t="s">
        <v>358</v>
      </c>
      <c r="H52" t="s">
        <v>362</v>
      </c>
    </row>
    <row r="53" spans="1:8">
      <c r="A53" s="1">
        <f>HYPERLINK("https://lsnyc.legalserver.org/matter/dynamic-profile/view/1891914","19-1891914")</f>
        <v>0</v>
      </c>
      <c r="B53" t="s">
        <v>8</v>
      </c>
      <c r="C53" t="s">
        <v>21</v>
      </c>
      <c r="D53" t="s">
        <v>116</v>
      </c>
      <c r="E53" t="s">
        <v>250</v>
      </c>
      <c r="F53" t="s">
        <v>342</v>
      </c>
      <c r="G53" t="s">
        <v>358</v>
      </c>
      <c r="H53" t="s">
        <v>362</v>
      </c>
    </row>
    <row r="54" spans="1:8">
      <c r="A54" s="1">
        <f>HYPERLINK("https://lsnyc.legalserver.org/matter/dynamic-profile/view/1891925","19-1891925")</f>
        <v>0</v>
      </c>
      <c r="B54" t="s">
        <v>8</v>
      </c>
      <c r="C54" t="s">
        <v>21</v>
      </c>
      <c r="D54" t="s">
        <v>117</v>
      </c>
      <c r="E54" t="s">
        <v>251</v>
      </c>
      <c r="F54" t="s">
        <v>342</v>
      </c>
      <c r="G54" t="s">
        <v>358</v>
      </c>
      <c r="H54" t="s">
        <v>362</v>
      </c>
    </row>
    <row r="55" spans="1:8">
      <c r="A55" s="1">
        <f>HYPERLINK("https://lsnyc.legalserver.org/matter/dynamic-profile/view/1891940","19-1891940")</f>
        <v>0</v>
      </c>
      <c r="B55" t="s">
        <v>8</v>
      </c>
      <c r="C55" t="s">
        <v>21</v>
      </c>
      <c r="D55" t="s">
        <v>118</v>
      </c>
      <c r="E55" t="s">
        <v>252</v>
      </c>
      <c r="F55" t="s">
        <v>343</v>
      </c>
      <c r="G55" t="s">
        <v>358</v>
      </c>
      <c r="H55" t="s">
        <v>362</v>
      </c>
    </row>
    <row r="56" spans="1:8">
      <c r="A56" s="1">
        <f>HYPERLINK("https://lsnyc.legalserver.org/matter/dynamic-profile/view/1891983","19-1891983")</f>
        <v>0</v>
      </c>
      <c r="B56" t="s">
        <v>8</v>
      </c>
      <c r="C56" t="s">
        <v>21</v>
      </c>
      <c r="D56" t="s">
        <v>119</v>
      </c>
      <c r="E56" t="s">
        <v>253</v>
      </c>
      <c r="F56" t="s">
        <v>343</v>
      </c>
      <c r="G56" t="s">
        <v>358</v>
      </c>
      <c r="H56" t="s">
        <v>362</v>
      </c>
    </row>
    <row r="57" spans="1:8">
      <c r="A57" s="1">
        <f>HYPERLINK("https://lsnyc.legalserver.org/matter/dynamic-profile/view/1891991","19-1891991")</f>
        <v>0</v>
      </c>
      <c r="B57" t="s">
        <v>8</v>
      </c>
      <c r="C57" t="s">
        <v>21</v>
      </c>
      <c r="D57" t="s">
        <v>113</v>
      </c>
      <c r="E57" t="s">
        <v>254</v>
      </c>
      <c r="F57" t="s">
        <v>344</v>
      </c>
      <c r="G57" t="s">
        <v>358</v>
      </c>
      <c r="H57" t="s">
        <v>362</v>
      </c>
    </row>
    <row r="58" spans="1:8">
      <c r="A58" s="1">
        <f>HYPERLINK("https://lsnyc.legalserver.org/matter/dynamic-profile/view/1892004","19-1892004")</f>
        <v>0</v>
      </c>
      <c r="B58" t="s">
        <v>8</v>
      </c>
      <c r="C58" t="s">
        <v>21</v>
      </c>
      <c r="D58" t="s">
        <v>120</v>
      </c>
      <c r="E58" t="s">
        <v>255</v>
      </c>
      <c r="F58" t="s">
        <v>342</v>
      </c>
      <c r="G58" t="s">
        <v>358</v>
      </c>
      <c r="H58" t="s">
        <v>362</v>
      </c>
    </row>
    <row r="59" spans="1:8">
      <c r="A59" s="1">
        <f>HYPERLINK("https://lsnyc.legalserver.org/matter/dynamic-profile/view/1892069","19-1892069")</f>
        <v>0</v>
      </c>
      <c r="B59" t="s">
        <v>8</v>
      </c>
      <c r="C59" t="s">
        <v>22</v>
      </c>
      <c r="D59" t="s">
        <v>121</v>
      </c>
      <c r="E59" t="s">
        <v>256</v>
      </c>
      <c r="F59" t="s">
        <v>342</v>
      </c>
      <c r="G59" t="s">
        <v>358</v>
      </c>
      <c r="H59" t="s">
        <v>362</v>
      </c>
    </row>
    <row r="60" spans="1:8">
      <c r="A60" s="1">
        <f>HYPERLINK("https://lsnyc.legalserver.org/matter/dynamic-profile/view/1892080","19-1892080")</f>
        <v>0</v>
      </c>
      <c r="B60" t="s">
        <v>8</v>
      </c>
      <c r="C60" t="s">
        <v>22</v>
      </c>
      <c r="D60" t="s">
        <v>122</v>
      </c>
      <c r="E60" t="s">
        <v>257</v>
      </c>
      <c r="F60" t="s">
        <v>344</v>
      </c>
      <c r="G60" t="s">
        <v>358</v>
      </c>
      <c r="H60" t="s">
        <v>362</v>
      </c>
    </row>
    <row r="61" spans="1:8">
      <c r="A61" s="1">
        <f>HYPERLINK("https://lsnyc.legalserver.org/matter/dynamic-profile/view/1892094","19-1892094")</f>
        <v>0</v>
      </c>
      <c r="B61" t="s">
        <v>8</v>
      </c>
      <c r="C61" t="s">
        <v>22</v>
      </c>
      <c r="D61" t="s">
        <v>123</v>
      </c>
      <c r="E61" t="s">
        <v>258</v>
      </c>
      <c r="F61" t="s">
        <v>342</v>
      </c>
      <c r="G61" t="s">
        <v>358</v>
      </c>
      <c r="H61" t="s">
        <v>362</v>
      </c>
    </row>
    <row r="62" spans="1:8">
      <c r="A62" s="1">
        <f>HYPERLINK("https://lsnyc.legalserver.org/matter/dynamic-profile/view/1892505","19-1892505")</f>
        <v>0</v>
      </c>
      <c r="B62" t="s">
        <v>8</v>
      </c>
      <c r="C62" t="s">
        <v>23</v>
      </c>
      <c r="D62" t="s">
        <v>124</v>
      </c>
      <c r="E62" t="s">
        <v>258</v>
      </c>
      <c r="F62" t="s">
        <v>342</v>
      </c>
      <c r="G62" t="s">
        <v>358</v>
      </c>
      <c r="H62" t="s">
        <v>362</v>
      </c>
    </row>
    <row r="63" spans="1:8">
      <c r="A63" s="1">
        <f>HYPERLINK("https://lsnyc.legalserver.org/matter/dynamic-profile/view/1892512","19-1892512")</f>
        <v>0</v>
      </c>
      <c r="B63" t="s">
        <v>8</v>
      </c>
      <c r="C63" t="s">
        <v>23</v>
      </c>
      <c r="D63" t="s">
        <v>125</v>
      </c>
      <c r="E63" t="s">
        <v>258</v>
      </c>
      <c r="F63" t="s">
        <v>343</v>
      </c>
      <c r="G63" t="s">
        <v>358</v>
      </c>
      <c r="H63" t="s">
        <v>362</v>
      </c>
    </row>
    <row r="64" spans="1:8">
      <c r="A64" s="1">
        <f>HYPERLINK("https://lsnyc.legalserver.org/matter/dynamic-profile/view/1892521","19-1892521")</f>
        <v>0</v>
      </c>
      <c r="B64" t="s">
        <v>8</v>
      </c>
      <c r="C64" t="s">
        <v>23</v>
      </c>
      <c r="D64" t="s">
        <v>126</v>
      </c>
      <c r="E64" t="s">
        <v>259</v>
      </c>
      <c r="F64" t="s">
        <v>342</v>
      </c>
      <c r="G64" t="s">
        <v>358</v>
      </c>
      <c r="H64" t="s">
        <v>362</v>
      </c>
    </row>
    <row r="65" spans="1:8">
      <c r="A65" s="1">
        <f>HYPERLINK("https://lsnyc.legalserver.org/matter/dynamic-profile/view/1892641","19-1892641")</f>
        <v>0</v>
      </c>
      <c r="B65" t="s">
        <v>8</v>
      </c>
      <c r="C65" t="s">
        <v>24</v>
      </c>
      <c r="D65" t="s">
        <v>127</v>
      </c>
      <c r="E65" t="s">
        <v>260</v>
      </c>
      <c r="F65" t="s">
        <v>344</v>
      </c>
      <c r="G65" t="s">
        <v>358</v>
      </c>
      <c r="H65" t="s">
        <v>362</v>
      </c>
    </row>
    <row r="66" spans="1:8">
      <c r="A66" s="1">
        <f>HYPERLINK("https://lsnyc.legalserver.org/matter/dynamic-profile/view/1892650","19-1892650")</f>
        <v>0</v>
      </c>
      <c r="B66" t="s">
        <v>8</v>
      </c>
      <c r="C66" t="s">
        <v>24</v>
      </c>
      <c r="D66" t="s">
        <v>82</v>
      </c>
      <c r="E66" t="s">
        <v>261</v>
      </c>
      <c r="F66" t="s">
        <v>344</v>
      </c>
      <c r="G66" t="s">
        <v>358</v>
      </c>
      <c r="H66" t="s">
        <v>362</v>
      </c>
    </row>
    <row r="67" spans="1:8">
      <c r="A67" s="1">
        <f>HYPERLINK("https://lsnyc.legalserver.org/matter/dynamic-profile/view/1892667","19-1892667")</f>
        <v>0</v>
      </c>
      <c r="B67" t="s">
        <v>8</v>
      </c>
      <c r="C67" t="s">
        <v>24</v>
      </c>
      <c r="D67" t="s">
        <v>128</v>
      </c>
      <c r="E67" t="s">
        <v>262</v>
      </c>
      <c r="F67" t="s">
        <v>344</v>
      </c>
      <c r="G67" t="s">
        <v>358</v>
      </c>
      <c r="H67" t="s">
        <v>362</v>
      </c>
    </row>
    <row r="68" spans="1:8">
      <c r="A68" s="1">
        <f>HYPERLINK("https://lsnyc.legalserver.org/matter/dynamic-profile/view/1892678","19-1892678")</f>
        <v>0</v>
      </c>
      <c r="B68" t="s">
        <v>8</v>
      </c>
      <c r="C68" t="s">
        <v>24</v>
      </c>
      <c r="D68" t="s">
        <v>129</v>
      </c>
      <c r="E68" t="s">
        <v>263</v>
      </c>
      <c r="F68" t="s">
        <v>344</v>
      </c>
      <c r="G68" t="s">
        <v>358</v>
      </c>
      <c r="H68" t="s">
        <v>362</v>
      </c>
    </row>
    <row r="69" spans="1:8">
      <c r="A69" s="1">
        <f>HYPERLINK("https://lsnyc.legalserver.org/matter/dynamic-profile/view/1892761","19-1892761")</f>
        <v>0</v>
      </c>
      <c r="B69" t="s">
        <v>8</v>
      </c>
      <c r="C69" t="s">
        <v>24</v>
      </c>
      <c r="D69" t="s">
        <v>130</v>
      </c>
      <c r="E69" t="s">
        <v>264</v>
      </c>
      <c r="F69" t="s">
        <v>345</v>
      </c>
      <c r="G69" t="s">
        <v>358</v>
      </c>
      <c r="H69" t="s">
        <v>362</v>
      </c>
    </row>
    <row r="70" spans="1:8">
      <c r="A70" s="1">
        <f>HYPERLINK("https://lsnyc.legalserver.org/matter/dynamic-profile/view/1892764","19-1892764")</f>
        <v>0</v>
      </c>
      <c r="B70" t="s">
        <v>8</v>
      </c>
      <c r="C70" t="s">
        <v>24</v>
      </c>
      <c r="D70" t="s">
        <v>131</v>
      </c>
      <c r="E70" t="s">
        <v>265</v>
      </c>
      <c r="F70" t="s">
        <v>344</v>
      </c>
      <c r="G70" t="s">
        <v>358</v>
      </c>
      <c r="H70" t="s">
        <v>362</v>
      </c>
    </row>
    <row r="71" spans="1:8">
      <c r="A71" s="1">
        <f>HYPERLINK("https://lsnyc.legalserver.org/matter/dynamic-profile/view/1892850","19-1892850")</f>
        <v>0</v>
      </c>
      <c r="B71" t="s">
        <v>8</v>
      </c>
      <c r="C71" t="s">
        <v>25</v>
      </c>
      <c r="D71" t="s">
        <v>132</v>
      </c>
      <c r="E71" t="s">
        <v>266</v>
      </c>
      <c r="F71" t="s">
        <v>345</v>
      </c>
      <c r="G71" t="s">
        <v>358</v>
      </c>
      <c r="H71" t="s">
        <v>362</v>
      </c>
    </row>
    <row r="72" spans="1:8">
      <c r="A72" s="1">
        <f>HYPERLINK("https://lsnyc.legalserver.org/matter/dynamic-profile/view/1892863","19-1892863")</f>
        <v>0</v>
      </c>
      <c r="B72" t="s">
        <v>8</v>
      </c>
      <c r="C72" t="s">
        <v>25</v>
      </c>
      <c r="D72" t="s">
        <v>133</v>
      </c>
      <c r="E72" t="s">
        <v>267</v>
      </c>
      <c r="F72" t="s">
        <v>345</v>
      </c>
      <c r="G72" t="s">
        <v>358</v>
      </c>
      <c r="H72" t="s">
        <v>362</v>
      </c>
    </row>
    <row r="73" spans="1:8">
      <c r="A73" s="1">
        <f>HYPERLINK("https://lsnyc.legalserver.org/matter/dynamic-profile/view/1893258","19-1893258")</f>
        <v>0</v>
      </c>
      <c r="B73" t="s">
        <v>8</v>
      </c>
      <c r="C73" t="s">
        <v>26</v>
      </c>
      <c r="D73" t="s">
        <v>134</v>
      </c>
      <c r="E73" t="s">
        <v>268</v>
      </c>
      <c r="F73" t="s">
        <v>343</v>
      </c>
      <c r="G73" t="s">
        <v>358</v>
      </c>
      <c r="H73" t="s">
        <v>362</v>
      </c>
    </row>
    <row r="74" spans="1:8">
      <c r="A74" s="1">
        <f>HYPERLINK("https://lsnyc.legalserver.org/matter/dynamic-profile/view/1896625","19-1896625")</f>
        <v>0</v>
      </c>
      <c r="B74" t="s">
        <v>8</v>
      </c>
      <c r="C74" t="s">
        <v>27</v>
      </c>
      <c r="D74" t="s">
        <v>135</v>
      </c>
      <c r="E74" t="s">
        <v>269</v>
      </c>
      <c r="F74" t="s">
        <v>343</v>
      </c>
      <c r="G74" t="s">
        <v>358</v>
      </c>
      <c r="H74" t="s">
        <v>362</v>
      </c>
    </row>
    <row r="75" spans="1:8">
      <c r="A75" s="1">
        <f>HYPERLINK("https://lsnyc.legalserver.org/matter/dynamic-profile/view/1897154","19-1897154")</f>
        <v>0</v>
      </c>
      <c r="B75" t="s">
        <v>8</v>
      </c>
      <c r="C75" t="s">
        <v>28</v>
      </c>
      <c r="D75" t="s">
        <v>136</v>
      </c>
      <c r="E75" t="s">
        <v>270</v>
      </c>
      <c r="F75" t="s">
        <v>342</v>
      </c>
      <c r="G75" t="s">
        <v>358</v>
      </c>
      <c r="H75" t="s">
        <v>362</v>
      </c>
    </row>
    <row r="76" spans="1:8">
      <c r="A76" s="1">
        <f>HYPERLINK("https://lsnyc.legalserver.org/matter/dynamic-profile/view/1897167","19-1897167")</f>
        <v>0</v>
      </c>
      <c r="B76" t="s">
        <v>8</v>
      </c>
      <c r="C76" t="s">
        <v>28</v>
      </c>
      <c r="D76" t="s">
        <v>137</v>
      </c>
      <c r="E76" t="s">
        <v>271</v>
      </c>
      <c r="F76" t="s">
        <v>343</v>
      </c>
      <c r="G76" t="s">
        <v>358</v>
      </c>
      <c r="H76" t="s">
        <v>362</v>
      </c>
    </row>
    <row r="77" spans="1:8">
      <c r="A77" s="1">
        <f>HYPERLINK("https://lsnyc.legalserver.org/matter/dynamic-profile/view/1897175","19-1897175")</f>
        <v>0</v>
      </c>
      <c r="B77" t="s">
        <v>8</v>
      </c>
      <c r="C77" t="s">
        <v>28</v>
      </c>
      <c r="D77" t="s">
        <v>78</v>
      </c>
      <c r="E77" t="s">
        <v>268</v>
      </c>
      <c r="F77" t="s">
        <v>343</v>
      </c>
      <c r="G77" t="s">
        <v>358</v>
      </c>
      <c r="H77" t="s">
        <v>362</v>
      </c>
    </row>
    <row r="78" spans="1:8">
      <c r="A78" s="1">
        <f>HYPERLINK("https://lsnyc.legalserver.org/matter/dynamic-profile/view/1897185","19-1897185")</f>
        <v>0</v>
      </c>
      <c r="B78" t="s">
        <v>8</v>
      </c>
      <c r="C78" t="s">
        <v>28</v>
      </c>
      <c r="D78" t="s">
        <v>99</v>
      </c>
      <c r="E78" t="s">
        <v>272</v>
      </c>
      <c r="F78" t="s">
        <v>343</v>
      </c>
      <c r="G78" t="s">
        <v>358</v>
      </c>
      <c r="H78" t="s">
        <v>362</v>
      </c>
    </row>
    <row r="79" spans="1:8">
      <c r="A79" s="1">
        <f>HYPERLINK("https://lsnyc.legalserver.org/matter/dynamic-profile/view/1897195","19-1897195")</f>
        <v>0</v>
      </c>
      <c r="B79" t="s">
        <v>8</v>
      </c>
      <c r="C79" t="s">
        <v>28</v>
      </c>
      <c r="D79" t="s">
        <v>138</v>
      </c>
      <c r="E79" t="s">
        <v>273</v>
      </c>
      <c r="F79" t="s">
        <v>344</v>
      </c>
      <c r="G79" t="s">
        <v>358</v>
      </c>
      <c r="H79" t="s">
        <v>362</v>
      </c>
    </row>
    <row r="80" spans="1:8">
      <c r="A80" s="1">
        <f>HYPERLINK("https://lsnyc.legalserver.org/matter/dynamic-profile/view/1897205","19-1897205")</f>
        <v>0</v>
      </c>
      <c r="B80" t="s">
        <v>8</v>
      </c>
      <c r="C80" t="s">
        <v>28</v>
      </c>
      <c r="D80" t="s">
        <v>139</v>
      </c>
      <c r="E80" t="s">
        <v>274</v>
      </c>
      <c r="F80" t="s">
        <v>345</v>
      </c>
      <c r="G80" t="s">
        <v>358</v>
      </c>
      <c r="H80" t="s">
        <v>362</v>
      </c>
    </row>
    <row r="81" spans="1:8">
      <c r="A81" s="1">
        <f>HYPERLINK("https://lsnyc.legalserver.org/matter/dynamic-profile/view/1897337","19-1897337")</f>
        <v>0</v>
      </c>
      <c r="B81" t="s">
        <v>8</v>
      </c>
      <c r="C81" t="s">
        <v>29</v>
      </c>
      <c r="D81" t="s">
        <v>140</v>
      </c>
      <c r="E81" t="s">
        <v>275</v>
      </c>
      <c r="F81" t="s">
        <v>343</v>
      </c>
      <c r="G81" t="s">
        <v>358</v>
      </c>
      <c r="H81" t="s">
        <v>362</v>
      </c>
    </row>
    <row r="82" spans="1:8">
      <c r="A82" s="1">
        <f>HYPERLINK("https://lsnyc.legalserver.org/matter/dynamic-profile/view/1897345","19-1897345")</f>
        <v>0</v>
      </c>
      <c r="B82" t="s">
        <v>8</v>
      </c>
      <c r="C82" t="s">
        <v>29</v>
      </c>
      <c r="D82" t="s">
        <v>76</v>
      </c>
      <c r="E82" t="s">
        <v>276</v>
      </c>
      <c r="F82" t="s">
        <v>343</v>
      </c>
      <c r="G82" t="s">
        <v>358</v>
      </c>
      <c r="H82" t="s">
        <v>362</v>
      </c>
    </row>
    <row r="83" spans="1:8">
      <c r="A83" s="1">
        <f>HYPERLINK("https://lsnyc.legalserver.org/matter/dynamic-profile/view/1897392","19-1897392")</f>
        <v>0</v>
      </c>
      <c r="B83" t="s">
        <v>8</v>
      </c>
      <c r="C83" t="s">
        <v>29</v>
      </c>
      <c r="D83" t="s">
        <v>141</v>
      </c>
      <c r="E83" t="s">
        <v>277</v>
      </c>
      <c r="F83" t="s">
        <v>343</v>
      </c>
      <c r="G83" t="s">
        <v>358</v>
      </c>
      <c r="H83" t="s">
        <v>362</v>
      </c>
    </row>
    <row r="84" spans="1:8">
      <c r="A84" s="1">
        <f>HYPERLINK("https://lsnyc.legalserver.org/matter/dynamic-profile/view/1897399","19-1897399")</f>
        <v>0</v>
      </c>
      <c r="B84" t="s">
        <v>8</v>
      </c>
      <c r="C84" t="s">
        <v>29</v>
      </c>
      <c r="D84" t="s">
        <v>142</v>
      </c>
      <c r="E84" t="s">
        <v>278</v>
      </c>
      <c r="F84" t="s">
        <v>342</v>
      </c>
      <c r="G84" t="s">
        <v>358</v>
      </c>
      <c r="H84" t="s">
        <v>362</v>
      </c>
    </row>
    <row r="85" spans="1:8">
      <c r="A85" s="1">
        <f>HYPERLINK("https://lsnyc.legalserver.org/matter/dynamic-profile/view/1897404","19-1897404")</f>
        <v>0</v>
      </c>
      <c r="B85" t="s">
        <v>8</v>
      </c>
      <c r="C85" t="s">
        <v>29</v>
      </c>
      <c r="D85" t="s">
        <v>143</v>
      </c>
      <c r="E85" t="s">
        <v>279</v>
      </c>
      <c r="F85" t="s">
        <v>342</v>
      </c>
      <c r="G85" t="s">
        <v>358</v>
      </c>
      <c r="H85" t="s">
        <v>362</v>
      </c>
    </row>
    <row r="86" spans="1:8">
      <c r="A86" s="1">
        <f>HYPERLINK("https://lsnyc.legalserver.org/matter/dynamic-profile/view/1897408","19-1897408")</f>
        <v>0</v>
      </c>
      <c r="B86" t="s">
        <v>8</v>
      </c>
      <c r="C86" t="s">
        <v>29</v>
      </c>
      <c r="D86" t="s">
        <v>144</v>
      </c>
      <c r="E86" t="s">
        <v>280</v>
      </c>
      <c r="F86" t="s">
        <v>342</v>
      </c>
      <c r="G86" t="s">
        <v>358</v>
      </c>
      <c r="H86" t="s">
        <v>362</v>
      </c>
    </row>
    <row r="87" spans="1:8">
      <c r="A87" s="1">
        <f>HYPERLINK("https://lsnyc.legalserver.org/matter/dynamic-profile/view/1897516","19-1897516")</f>
        <v>0</v>
      </c>
      <c r="B87" t="s">
        <v>8</v>
      </c>
      <c r="C87" t="s">
        <v>30</v>
      </c>
      <c r="D87" t="s">
        <v>145</v>
      </c>
      <c r="E87" t="s">
        <v>281</v>
      </c>
      <c r="F87" t="s">
        <v>342</v>
      </c>
      <c r="G87" t="s">
        <v>358</v>
      </c>
      <c r="H87" t="s">
        <v>362</v>
      </c>
    </row>
    <row r="88" spans="1:8">
      <c r="A88" s="1">
        <f>HYPERLINK("https://lsnyc.legalserver.org/matter/dynamic-profile/view/1897518","19-1897518")</f>
        <v>0</v>
      </c>
      <c r="B88" t="s">
        <v>8</v>
      </c>
      <c r="C88" t="s">
        <v>30</v>
      </c>
      <c r="D88" t="s">
        <v>146</v>
      </c>
      <c r="E88" t="s">
        <v>221</v>
      </c>
      <c r="F88" t="s">
        <v>342</v>
      </c>
      <c r="G88" t="s">
        <v>358</v>
      </c>
      <c r="H88" t="s">
        <v>362</v>
      </c>
    </row>
    <row r="89" spans="1:8">
      <c r="A89" s="1">
        <f>HYPERLINK("https://lsnyc.legalserver.org/matter/dynamic-profile/view/1897522","19-1897522")</f>
        <v>0</v>
      </c>
      <c r="B89" t="s">
        <v>8</v>
      </c>
      <c r="C89" t="s">
        <v>30</v>
      </c>
      <c r="D89" t="s">
        <v>80</v>
      </c>
      <c r="E89" t="s">
        <v>282</v>
      </c>
      <c r="F89" t="s">
        <v>343</v>
      </c>
      <c r="G89" t="s">
        <v>358</v>
      </c>
      <c r="H89" t="s">
        <v>362</v>
      </c>
    </row>
    <row r="90" spans="1:8">
      <c r="A90" s="1">
        <f>HYPERLINK("https://lsnyc.legalserver.org/matter/dynamic-profile/view/1897528","19-1897528")</f>
        <v>0</v>
      </c>
      <c r="B90" t="s">
        <v>8</v>
      </c>
      <c r="C90" t="s">
        <v>30</v>
      </c>
      <c r="D90" t="s">
        <v>100</v>
      </c>
      <c r="E90" t="s">
        <v>283</v>
      </c>
      <c r="F90" t="s">
        <v>343</v>
      </c>
      <c r="G90" t="s">
        <v>358</v>
      </c>
      <c r="H90" t="s">
        <v>362</v>
      </c>
    </row>
    <row r="91" spans="1:8">
      <c r="A91" s="1">
        <f>HYPERLINK("https://lsnyc.legalserver.org/matter/dynamic-profile/view/1897534","19-1897534")</f>
        <v>0</v>
      </c>
      <c r="B91" t="s">
        <v>8</v>
      </c>
      <c r="C91" t="s">
        <v>30</v>
      </c>
      <c r="D91" t="s">
        <v>147</v>
      </c>
      <c r="E91" t="s">
        <v>284</v>
      </c>
      <c r="F91" t="s">
        <v>343</v>
      </c>
      <c r="G91" t="s">
        <v>358</v>
      </c>
      <c r="H91" t="s">
        <v>362</v>
      </c>
    </row>
    <row r="92" spans="1:8">
      <c r="A92" s="1">
        <f>HYPERLINK("https://lsnyc.legalserver.org/matter/dynamic-profile/view/1897605","19-1897605")</f>
        <v>0</v>
      </c>
      <c r="B92" t="s">
        <v>8</v>
      </c>
      <c r="C92" t="s">
        <v>31</v>
      </c>
      <c r="D92" t="s">
        <v>148</v>
      </c>
      <c r="E92" t="s">
        <v>285</v>
      </c>
      <c r="F92" t="s">
        <v>342</v>
      </c>
      <c r="G92" t="s">
        <v>358</v>
      </c>
      <c r="H92" t="s">
        <v>362</v>
      </c>
    </row>
    <row r="93" spans="1:8">
      <c r="A93" s="1">
        <f>HYPERLINK("https://lsnyc.legalserver.org/matter/dynamic-profile/view/1897609","19-1897609")</f>
        <v>0</v>
      </c>
      <c r="B93" t="s">
        <v>8</v>
      </c>
      <c r="C93" t="s">
        <v>31</v>
      </c>
      <c r="D93" t="s">
        <v>149</v>
      </c>
      <c r="E93" t="s">
        <v>286</v>
      </c>
      <c r="F93" t="s">
        <v>342</v>
      </c>
      <c r="G93" t="s">
        <v>358</v>
      </c>
      <c r="H93" t="s">
        <v>362</v>
      </c>
    </row>
    <row r="94" spans="1:8">
      <c r="A94" s="1">
        <f>HYPERLINK("https://lsnyc.legalserver.org/matter/dynamic-profile/view/1897702","19-1897702")</f>
        <v>0</v>
      </c>
      <c r="B94" t="s">
        <v>8</v>
      </c>
      <c r="C94" t="s">
        <v>32</v>
      </c>
      <c r="D94" t="s">
        <v>150</v>
      </c>
      <c r="E94" t="s">
        <v>287</v>
      </c>
      <c r="F94" t="s">
        <v>345</v>
      </c>
      <c r="G94" t="s">
        <v>358</v>
      </c>
      <c r="H94" t="s">
        <v>362</v>
      </c>
    </row>
    <row r="95" spans="1:8">
      <c r="A95" s="1">
        <f>HYPERLINK("https://lsnyc.legalserver.org/matter/dynamic-profile/view/1897843","19-1897843")</f>
        <v>0</v>
      </c>
      <c r="B95" t="s">
        <v>8</v>
      </c>
      <c r="C95" t="s">
        <v>33</v>
      </c>
      <c r="D95" t="s">
        <v>151</v>
      </c>
      <c r="E95" t="s">
        <v>225</v>
      </c>
      <c r="F95" t="s">
        <v>342</v>
      </c>
      <c r="G95" t="s">
        <v>358</v>
      </c>
      <c r="H95" t="s">
        <v>362</v>
      </c>
    </row>
    <row r="96" spans="1:8">
      <c r="A96" s="1">
        <f>HYPERLINK("https://lsnyc.legalserver.org/matter/dynamic-profile/view/1898022","19-1898022")</f>
        <v>0</v>
      </c>
      <c r="B96" t="s">
        <v>8</v>
      </c>
      <c r="C96" t="s">
        <v>34</v>
      </c>
      <c r="D96" t="s">
        <v>152</v>
      </c>
      <c r="E96" t="s">
        <v>288</v>
      </c>
      <c r="F96" t="s">
        <v>345</v>
      </c>
      <c r="G96" t="s">
        <v>358</v>
      </c>
      <c r="H96" t="s">
        <v>362</v>
      </c>
    </row>
    <row r="97" spans="1:8">
      <c r="A97" s="1">
        <f>HYPERLINK("https://lsnyc.legalserver.org/matter/dynamic-profile/view/1898030","19-1898030")</f>
        <v>0</v>
      </c>
      <c r="B97" t="s">
        <v>8</v>
      </c>
      <c r="C97" t="s">
        <v>34</v>
      </c>
      <c r="D97" t="s">
        <v>153</v>
      </c>
      <c r="E97" t="s">
        <v>249</v>
      </c>
      <c r="F97" t="s">
        <v>342</v>
      </c>
      <c r="G97" t="s">
        <v>358</v>
      </c>
      <c r="H97" t="s">
        <v>362</v>
      </c>
    </row>
    <row r="98" spans="1:8">
      <c r="A98" s="1">
        <f>HYPERLINK("https://lsnyc.legalserver.org/matter/dynamic-profile/view/1898243","19-1898243")</f>
        <v>0</v>
      </c>
      <c r="B98" t="s">
        <v>8</v>
      </c>
      <c r="C98" t="s">
        <v>35</v>
      </c>
      <c r="D98" t="s">
        <v>154</v>
      </c>
      <c r="E98" t="s">
        <v>289</v>
      </c>
      <c r="F98" t="s">
        <v>342</v>
      </c>
      <c r="G98" t="s">
        <v>358</v>
      </c>
      <c r="H98" t="s">
        <v>362</v>
      </c>
    </row>
    <row r="99" spans="1:8">
      <c r="A99" s="1">
        <f>HYPERLINK("https://lsnyc.legalserver.org/matter/dynamic-profile/view/1898251","19-1898251")</f>
        <v>0</v>
      </c>
      <c r="B99" t="s">
        <v>8</v>
      </c>
      <c r="C99" t="s">
        <v>35</v>
      </c>
      <c r="D99" t="s">
        <v>155</v>
      </c>
      <c r="E99" t="s">
        <v>266</v>
      </c>
      <c r="F99" t="s">
        <v>344</v>
      </c>
      <c r="G99" t="s">
        <v>358</v>
      </c>
      <c r="H99" t="s">
        <v>362</v>
      </c>
    </row>
    <row r="100" spans="1:8">
      <c r="A100" s="1">
        <f>HYPERLINK("https://lsnyc.legalserver.org/matter/dynamic-profile/view/1898259","19-1898259")</f>
        <v>0</v>
      </c>
      <c r="B100" t="s">
        <v>8</v>
      </c>
      <c r="C100" t="s">
        <v>35</v>
      </c>
      <c r="D100" t="s">
        <v>156</v>
      </c>
      <c r="E100" t="s">
        <v>290</v>
      </c>
      <c r="F100" t="s">
        <v>342</v>
      </c>
      <c r="G100" t="s">
        <v>358</v>
      </c>
      <c r="H100" t="s">
        <v>362</v>
      </c>
    </row>
    <row r="101" spans="1:8">
      <c r="A101" s="1">
        <f>HYPERLINK("https://lsnyc.legalserver.org/matter/dynamic-profile/view/1898268","19-1898268")</f>
        <v>0</v>
      </c>
      <c r="B101" t="s">
        <v>8</v>
      </c>
      <c r="C101" t="s">
        <v>35</v>
      </c>
      <c r="D101" t="s">
        <v>157</v>
      </c>
      <c r="E101" t="s">
        <v>291</v>
      </c>
      <c r="F101" t="s">
        <v>342</v>
      </c>
      <c r="G101" t="s">
        <v>358</v>
      </c>
      <c r="H101" t="s">
        <v>362</v>
      </c>
    </row>
    <row r="102" spans="1:8">
      <c r="A102" s="1">
        <f>HYPERLINK("https://lsnyc.legalserver.org/matter/dynamic-profile/view/1898368","19-1898368")</f>
        <v>0</v>
      </c>
      <c r="B102" t="s">
        <v>8</v>
      </c>
      <c r="C102" t="s">
        <v>36</v>
      </c>
      <c r="D102" t="s">
        <v>158</v>
      </c>
      <c r="E102" t="s">
        <v>292</v>
      </c>
      <c r="F102" t="s">
        <v>345</v>
      </c>
      <c r="G102" t="s">
        <v>358</v>
      </c>
      <c r="H102" t="s">
        <v>362</v>
      </c>
    </row>
    <row r="103" spans="1:8">
      <c r="A103" s="1">
        <f>HYPERLINK("https://lsnyc.legalserver.org/matter/dynamic-profile/view/1898376","19-1898376")</f>
        <v>0</v>
      </c>
      <c r="B103" t="s">
        <v>8</v>
      </c>
      <c r="C103" t="s">
        <v>36</v>
      </c>
      <c r="D103" t="s">
        <v>159</v>
      </c>
      <c r="E103" t="s">
        <v>293</v>
      </c>
      <c r="F103" t="s">
        <v>342</v>
      </c>
      <c r="G103" t="s">
        <v>358</v>
      </c>
      <c r="H103" t="s">
        <v>362</v>
      </c>
    </row>
    <row r="104" spans="1:8">
      <c r="A104" s="1">
        <f>HYPERLINK("https://lsnyc.legalserver.org/matter/dynamic-profile/view/1898383","19-1898383")</f>
        <v>0</v>
      </c>
      <c r="B104" t="s">
        <v>8</v>
      </c>
      <c r="C104" t="s">
        <v>36</v>
      </c>
      <c r="D104" t="s">
        <v>160</v>
      </c>
      <c r="E104" t="s">
        <v>294</v>
      </c>
      <c r="F104" t="s">
        <v>345</v>
      </c>
      <c r="G104" t="s">
        <v>358</v>
      </c>
      <c r="H104" t="s">
        <v>362</v>
      </c>
    </row>
    <row r="105" spans="1:8">
      <c r="A105" s="1">
        <f>HYPERLINK("https://lsnyc.legalserver.org/matter/dynamic-profile/view/1898394","19-1898394")</f>
        <v>0</v>
      </c>
      <c r="B105" t="s">
        <v>8</v>
      </c>
      <c r="C105" t="s">
        <v>36</v>
      </c>
      <c r="D105" t="s">
        <v>161</v>
      </c>
      <c r="E105" t="s">
        <v>295</v>
      </c>
      <c r="F105" t="s">
        <v>342</v>
      </c>
      <c r="G105" t="s">
        <v>358</v>
      </c>
      <c r="H105" t="s">
        <v>362</v>
      </c>
    </row>
    <row r="106" spans="1:8">
      <c r="A106" s="1">
        <f>HYPERLINK("https://lsnyc.legalserver.org/matter/dynamic-profile/view/1898404","19-1898404")</f>
        <v>0</v>
      </c>
      <c r="B106" t="s">
        <v>8</v>
      </c>
      <c r="C106" t="s">
        <v>36</v>
      </c>
      <c r="D106" t="s">
        <v>162</v>
      </c>
      <c r="E106" t="s">
        <v>296</v>
      </c>
      <c r="F106" t="s">
        <v>343</v>
      </c>
      <c r="G106" t="s">
        <v>358</v>
      </c>
      <c r="H106" t="s">
        <v>362</v>
      </c>
    </row>
    <row r="107" spans="1:8">
      <c r="A107" s="1">
        <f>HYPERLINK("https://lsnyc.legalserver.org/matter/dynamic-profile/view/1898732","19-1898732")</f>
        <v>0</v>
      </c>
      <c r="B107" t="s">
        <v>8</v>
      </c>
      <c r="C107" t="s">
        <v>37</v>
      </c>
      <c r="D107" t="s">
        <v>163</v>
      </c>
      <c r="E107" t="s">
        <v>297</v>
      </c>
      <c r="F107" t="s">
        <v>345</v>
      </c>
      <c r="G107" t="s">
        <v>358</v>
      </c>
      <c r="H107" t="s">
        <v>362</v>
      </c>
    </row>
    <row r="108" spans="1:8">
      <c r="A108" s="1">
        <f>HYPERLINK("https://lsnyc.legalserver.org/matter/dynamic-profile/view/1898826","19-1898826")</f>
        <v>0</v>
      </c>
      <c r="B108" t="s">
        <v>8</v>
      </c>
      <c r="C108" t="s">
        <v>38</v>
      </c>
      <c r="D108" t="s">
        <v>69</v>
      </c>
      <c r="E108" t="s">
        <v>298</v>
      </c>
      <c r="F108" t="s">
        <v>345</v>
      </c>
      <c r="G108" t="s">
        <v>358</v>
      </c>
      <c r="H108" t="s">
        <v>362</v>
      </c>
    </row>
    <row r="109" spans="1:8">
      <c r="A109" s="1">
        <f>HYPERLINK("https://lsnyc.legalserver.org/matter/dynamic-profile/view/1898838","19-1898838")</f>
        <v>0</v>
      </c>
      <c r="B109" t="s">
        <v>8</v>
      </c>
      <c r="C109" t="s">
        <v>38</v>
      </c>
      <c r="D109" t="s">
        <v>143</v>
      </c>
      <c r="E109" t="s">
        <v>266</v>
      </c>
      <c r="F109" t="s">
        <v>346</v>
      </c>
      <c r="G109" t="s">
        <v>358</v>
      </c>
      <c r="H109" t="s">
        <v>362</v>
      </c>
    </row>
    <row r="110" spans="1:8">
      <c r="A110" s="1">
        <f>HYPERLINK("https://lsnyc.legalserver.org/matter/dynamic-profile/view/1898845","19-1898845")</f>
        <v>0</v>
      </c>
      <c r="B110" t="s">
        <v>8</v>
      </c>
      <c r="C110" t="s">
        <v>38</v>
      </c>
      <c r="D110" t="s">
        <v>164</v>
      </c>
      <c r="E110" t="s">
        <v>299</v>
      </c>
      <c r="F110" t="s">
        <v>342</v>
      </c>
      <c r="G110" t="s">
        <v>358</v>
      </c>
      <c r="H110" t="s">
        <v>362</v>
      </c>
    </row>
    <row r="111" spans="1:8">
      <c r="A111" s="1">
        <f>HYPERLINK("https://lsnyc.legalserver.org/matter/dynamic-profile/view/1898848","19-1898848")</f>
        <v>0</v>
      </c>
      <c r="B111" t="s">
        <v>8</v>
      </c>
      <c r="C111" t="s">
        <v>38</v>
      </c>
      <c r="D111" t="s">
        <v>165</v>
      </c>
      <c r="E111" t="s">
        <v>300</v>
      </c>
      <c r="F111" t="s">
        <v>342</v>
      </c>
      <c r="G111" t="s">
        <v>358</v>
      </c>
      <c r="H111" t="s">
        <v>362</v>
      </c>
    </row>
    <row r="112" spans="1:8">
      <c r="A112" s="1">
        <f>HYPERLINK("https://lsnyc.legalserver.org/matter/dynamic-profile/view/1898951","19-1898951")</f>
        <v>0</v>
      </c>
      <c r="B112" t="s">
        <v>8</v>
      </c>
      <c r="C112" t="s">
        <v>39</v>
      </c>
      <c r="D112" t="s">
        <v>166</v>
      </c>
      <c r="E112" t="s">
        <v>301</v>
      </c>
      <c r="F112" t="s">
        <v>345</v>
      </c>
      <c r="G112" t="s">
        <v>358</v>
      </c>
      <c r="H112" t="s">
        <v>362</v>
      </c>
    </row>
    <row r="113" spans="1:8">
      <c r="A113" s="1">
        <f>HYPERLINK("https://lsnyc.legalserver.org/matter/dynamic-profile/view/1898956","19-1898956")</f>
        <v>0</v>
      </c>
      <c r="B113" t="s">
        <v>8</v>
      </c>
      <c r="C113" t="s">
        <v>39</v>
      </c>
      <c r="D113" t="s">
        <v>167</v>
      </c>
      <c r="E113" t="s">
        <v>302</v>
      </c>
      <c r="F113" t="s">
        <v>342</v>
      </c>
      <c r="G113" t="s">
        <v>358</v>
      </c>
      <c r="H113" t="s">
        <v>362</v>
      </c>
    </row>
    <row r="114" spans="1:8">
      <c r="A114" s="1">
        <f>HYPERLINK("https://lsnyc.legalserver.org/matter/dynamic-profile/view/1898966","19-1898966")</f>
        <v>0</v>
      </c>
      <c r="B114" t="s">
        <v>8</v>
      </c>
      <c r="C114" t="s">
        <v>39</v>
      </c>
      <c r="D114" t="s">
        <v>70</v>
      </c>
      <c r="E114" t="s">
        <v>209</v>
      </c>
      <c r="F114" t="s">
        <v>345</v>
      </c>
      <c r="G114" t="s">
        <v>358</v>
      </c>
      <c r="H114" t="s">
        <v>362</v>
      </c>
    </row>
    <row r="115" spans="1:8">
      <c r="A115" s="1">
        <f>HYPERLINK("https://lsnyc.legalserver.org/matter/dynamic-profile/view/1898976","19-1898976")</f>
        <v>0</v>
      </c>
      <c r="B115" t="s">
        <v>8</v>
      </c>
      <c r="C115" t="s">
        <v>39</v>
      </c>
      <c r="D115" t="s">
        <v>168</v>
      </c>
      <c r="E115" t="s">
        <v>303</v>
      </c>
      <c r="F115" t="s">
        <v>344</v>
      </c>
      <c r="G115" t="s">
        <v>358</v>
      </c>
      <c r="H115" t="s">
        <v>362</v>
      </c>
    </row>
    <row r="116" spans="1:8">
      <c r="A116" s="1">
        <f>HYPERLINK("https://lsnyc.legalserver.org/matter/dynamic-profile/view/1898982","19-1898982")</f>
        <v>0</v>
      </c>
      <c r="B116" t="s">
        <v>8</v>
      </c>
      <c r="C116" t="s">
        <v>39</v>
      </c>
      <c r="D116" t="s">
        <v>169</v>
      </c>
      <c r="E116" t="s">
        <v>258</v>
      </c>
      <c r="F116" t="s">
        <v>342</v>
      </c>
      <c r="G116" t="s">
        <v>358</v>
      </c>
      <c r="H116" t="s">
        <v>362</v>
      </c>
    </row>
    <row r="117" spans="1:8">
      <c r="A117" s="1">
        <f>HYPERLINK("https://lsnyc.legalserver.org/matter/dynamic-profile/view/1898987","19-1898987")</f>
        <v>0</v>
      </c>
      <c r="B117" t="s">
        <v>8</v>
      </c>
      <c r="C117" t="s">
        <v>39</v>
      </c>
      <c r="D117" t="s">
        <v>170</v>
      </c>
      <c r="E117" t="s">
        <v>304</v>
      </c>
      <c r="F117" t="s">
        <v>345</v>
      </c>
      <c r="G117" t="s">
        <v>358</v>
      </c>
      <c r="H117" t="s">
        <v>362</v>
      </c>
    </row>
    <row r="118" spans="1:8">
      <c r="A118" s="1">
        <f>HYPERLINK("https://lsnyc.legalserver.org/matter/dynamic-profile/view/1901977","19-1901977")</f>
        <v>0</v>
      </c>
      <c r="B118" t="s">
        <v>8</v>
      </c>
      <c r="C118" t="s">
        <v>40</v>
      </c>
      <c r="D118" t="s">
        <v>171</v>
      </c>
      <c r="E118" t="s">
        <v>305</v>
      </c>
      <c r="F118" t="s">
        <v>343</v>
      </c>
      <c r="G118" t="s">
        <v>358</v>
      </c>
      <c r="H118" t="s">
        <v>362</v>
      </c>
    </row>
    <row r="119" spans="1:8">
      <c r="A119" s="1">
        <f>HYPERLINK("https://lsnyc.legalserver.org/matter/dynamic-profile/view/1901986","19-1901986")</f>
        <v>0</v>
      </c>
      <c r="B119" t="s">
        <v>8</v>
      </c>
      <c r="C119" t="s">
        <v>40</v>
      </c>
      <c r="D119" t="s">
        <v>172</v>
      </c>
      <c r="E119" t="s">
        <v>306</v>
      </c>
      <c r="F119" t="s">
        <v>345</v>
      </c>
      <c r="G119" t="s">
        <v>358</v>
      </c>
      <c r="H119" t="s">
        <v>362</v>
      </c>
    </row>
    <row r="120" spans="1:8">
      <c r="A120" s="1">
        <f>HYPERLINK("https://lsnyc.legalserver.org/matter/dynamic-profile/view/1901993","19-1901993")</f>
        <v>0</v>
      </c>
      <c r="B120" t="s">
        <v>8</v>
      </c>
      <c r="C120" t="s">
        <v>40</v>
      </c>
      <c r="D120" t="s">
        <v>173</v>
      </c>
      <c r="E120" t="s">
        <v>307</v>
      </c>
      <c r="F120" t="s">
        <v>342</v>
      </c>
      <c r="G120" t="s">
        <v>358</v>
      </c>
      <c r="H120" t="s">
        <v>362</v>
      </c>
    </row>
    <row r="121" spans="1:8">
      <c r="A121" s="1">
        <f>HYPERLINK("https://lsnyc.legalserver.org/matter/dynamic-profile/view/1902001","19-1902001")</f>
        <v>0</v>
      </c>
      <c r="B121" t="s">
        <v>8</v>
      </c>
      <c r="C121" t="s">
        <v>40</v>
      </c>
      <c r="D121" t="s">
        <v>113</v>
      </c>
      <c r="E121" t="s">
        <v>308</v>
      </c>
      <c r="F121" t="s">
        <v>343</v>
      </c>
      <c r="G121" t="s">
        <v>358</v>
      </c>
      <c r="H121" t="s">
        <v>362</v>
      </c>
    </row>
    <row r="122" spans="1:8">
      <c r="A122" s="1">
        <f>HYPERLINK("https://lsnyc.legalserver.org/matter/dynamic-profile/view/1902020","19-1902020")</f>
        <v>0</v>
      </c>
      <c r="B122" t="s">
        <v>8</v>
      </c>
      <c r="C122" t="s">
        <v>40</v>
      </c>
      <c r="D122" t="s">
        <v>90</v>
      </c>
      <c r="E122" t="s">
        <v>309</v>
      </c>
      <c r="F122" t="s">
        <v>342</v>
      </c>
      <c r="G122" t="s">
        <v>358</v>
      </c>
      <c r="H122" t="s">
        <v>362</v>
      </c>
    </row>
    <row r="123" spans="1:8">
      <c r="A123" s="1">
        <f>HYPERLINK("https://lsnyc.legalserver.org/matter/dynamic-profile/view/1902026","19-1902026")</f>
        <v>0</v>
      </c>
      <c r="B123" t="s">
        <v>8</v>
      </c>
      <c r="C123" t="s">
        <v>40</v>
      </c>
      <c r="D123" t="s">
        <v>174</v>
      </c>
      <c r="E123" t="s">
        <v>310</v>
      </c>
      <c r="F123" t="s">
        <v>342</v>
      </c>
      <c r="G123" t="s">
        <v>358</v>
      </c>
      <c r="H123" t="s">
        <v>362</v>
      </c>
    </row>
    <row r="124" spans="1:8">
      <c r="A124" s="1">
        <f>HYPERLINK("https://lsnyc.legalserver.org/matter/dynamic-profile/view/1902042","19-1902042")</f>
        <v>0</v>
      </c>
      <c r="B124" t="s">
        <v>8</v>
      </c>
      <c r="C124" t="s">
        <v>40</v>
      </c>
      <c r="D124" t="s">
        <v>175</v>
      </c>
      <c r="E124" t="s">
        <v>311</v>
      </c>
      <c r="F124" t="s">
        <v>345</v>
      </c>
      <c r="G124" t="s">
        <v>358</v>
      </c>
      <c r="H124" t="s">
        <v>362</v>
      </c>
    </row>
    <row r="125" spans="1:8">
      <c r="A125" s="1">
        <f>HYPERLINK("https://lsnyc.legalserver.org/matter/dynamic-profile/view/1902048","19-1902048")</f>
        <v>0</v>
      </c>
      <c r="B125" t="s">
        <v>8</v>
      </c>
      <c r="C125" t="s">
        <v>40</v>
      </c>
      <c r="D125" t="s">
        <v>176</v>
      </c>
      <c r="E125" t="s">
        <v>312</v>
      </c>
      <c r="F125" t="s">
        <v>342</v>
      </c>
      <c r="G125" t="s">
        <v>358</v>
      </c>
      <c r="H125" t="s">
        <v>362</v>
      </c>
    </row>
    <row r="126" spans="1:8">
      <c r="A126" s="1">
        <f>HYPERLINK("https://lsnyc.legalserver.org/matter/dynamic-profile/view/1902056","19-1902056")</f>
        <v>0</v>
      </c>
      <c r="B126" t="s">
        <v>8</v>
      </c>
      <c r="C126" t="s">
        <v>41</v>
      </c>
      <c r="D126" t="s">
        <v>177</v>
      </c>
      <c r="E126" t="s">
        <v>313</v>
      </c>
      <c r="F126" t="s">
        <v>342</v>
      </c>
      <c r="G126" t="s">
        <v>358</v>
      </c>
      <c r="H126" t="s">
        <v>362</v>
      </c>
    </row>
    <row r="127" spans="1:8">
      <c r="A127" s="1">
        <f>HYPERLINK("https://lsnyc.legalserver.org/matter/dynamic-profile/view/1902158","19-1902158")</f>
        <v>0</v>
      </c>
      <c r="B127" t="s">
        <v>8</v>
      </c>
      <c r="C127" t="s">
        <v>41</v>
      </c>
      <c r="D127" t="s">
        <v>178</v>
      </c>
      <c r="E127" t="s">
        <v>314</v>
      </c>
      <c r="F127" t="s">
        <v>342</v>
      </c>
      <c r="G127" t="s">
        <v>358</v>
      </c>
      <c r="H127" t="s">
        <v>362</v>
      </c>
    </row>
    <row r="128" spans="1:8">
      <c r="A128" s="1">
        <f>HYPERLINK("https://lsnyc.legalserver.org/matter/dynamic-profile/view/1909085","19-1909085")</f>
        <v>0</v>
      </c>
      <c r="B128" t="s">
        <v>8</v>
      </c>
      <c r="C128" t="s">
        <v>42</v>
      </c>
      <c r="D128" t="s">
        <v>179</v>
      </c>
      <c r="E128" t="s">
        <v>315</v>
      </c>
      <c r="F128" t="s">
        <v>344</v>
      </c>
      <c r="G128" t="s">
        <v>358</v>
      </c>
      <c r="H128" t="s">
        <v>362</v>
      </c>
    </row>
    <row r="129" spans="1:8">
      <c r="A129" s="1">
        <f>HYPERLINK("https://lsnyc.legalserver.org/matter/dynamic-profile/view/1909087","19-1909087")</f>
        <v>0</v>
      </c>
      <c r="B129" t="s">
        <v>8</v>
      </c>
      <c r="C129" t="s">
        <v>42</v>
      </c>
      <c r="D129" t="s">
        <v>180</v>
      </c>
      <c r="E129" t="s">
        <v>316</v>
      </c>
      <c r="F129" t="s">
        <v>345</v>
      </c>
      <c r="G129" t="s">
        <v>358</v>
      </c>
      <c r="H129" t="s">
        <v>362</v>
      </c>
    </row>
    <row r="130" spans="1:8">
      <c r="A130" s="1">
        <f>HYPERLINK("https://lsnyc.legalserver.org/matter/dynamic-profile/view/1909089","19-1909089")</f>
        <v>0</v>
      </c>
      <c r="B130" t="s">
        <v>8</v>
      </c>
      <c r="C130" t="s">
        <v>42</v>
      </c>
      <c r="D130" t="s">
        <v>181</v>
      </c>
      <c r="E130" t="s">
        <v>317</v>
      </c>
      <c r="F130" t="s">
        <v>343</v>
      </c>
      <c r="G130" t="s">
        <v>358</v>
      </c>
      <c r="H130" t="s">
        <v>362</v>
      </c>
    </row>
    <row r="131" spans="1:8">
      <c r="A131" s="1">
        <f>HYPERLINK("https://lsnyc.legalserver.org/matter/dynamic-profile/view/1909092","19-1909092")</f>
        <v>0</v>
      </c>
      <c r="B131" t="s">
        <v>8</v>
      </c>
      <c r="C131" t="s">
        <v>42</v>
      </c>
      <c r="D131" t="s">
        <v>182</v>
      </c>
      <c r="E131" t="s">
        <v>318</v>
      </c>
      <c r="F131" t="s">
        <v>345</v>
      </c>
      <c r="G131" t="s">
        <v>358</v>
      </c>
      <c r="H131" t="s">
        <v>362</v>
      </c>
    </row>
    <row r="132" spans="1:8">
      <c r="A132" s="1">
        <f>HYPERLINK("https://lsnyc.legalserver.org/matter/dynamic-profile/view/1910536","19-1910536")</f>
        <v>0</v>
      </c>
      <c r="B132" t="s">
        <v>8</v>
      </c>
      <c r="C132" t="s">
        <v>43</v>
      </c>
      <c r="D132" t="s">
        <v>183</v>
      </c>
      <c r="E132" t="s">
        <v>319</v>
      </c>
      <c r="F132" t="s">
        <v>343</v>
      </c>
      <c r="G132" t="s">
        <v>358</v>
      </c>
      <c r="H132" t="s">
        <v>362</v>
      </c>
    </row>
    <row r="133" spans="1:8">
      <c r="A133" s="1">
        <f>HYPERLINK("https://lsnyc.legalserver.org/matter/dynamic-profile/view/1836256","17-1836256")</f>
        <v>0</v>
      </c>
      <c r="B133" t="s">
        <v>8</v>
      </c>
      <c r="C133" t="s">
        <v>44</v>
      </c>
      <c r="D133" t="s">
        <v>184</v>
      </c>
      <c r="E133" t="s">
        <v>320</v>
      </c>
      <c r="F133" t="s">
        <v>347</v>
      </c>
      <c r="G133" t="s">
        <v>357</v>
      </c>
      <c r="H133" t="s">
        <v>363</v>
      </c>
    </row>
    <row r="134" spans="1:8">
      <c r="A134" s="1">
        <f>HYPERLINK("https://lsnyc.legalserver.org/matter/dynamic-profile/view/1852111","17-1852111")</f>
        <v>0</v>
      </c>
      <c r="B134" t="s">
        <v>8</v>
      </c>
      <c r="C134" t="s">
        <v>45</v>
      </c>
      <c r="D134" t="s">
        <v>185</v>
      </c>
      <c r="E134" t="s">
        <v>321</v>
      </c>
      <c r="F134" t="s">
        <v>348</v>
      </c>
      <c r="G134" t="s">
        <v>357</v>
      </c>
      <c r="H134" t="s">
        <v>363</v>
      </c>
    </row>
    <row r="135" spans="1:8">
      <c r="A135" s="1">
        <f>HYPERLINK("https://lsnyc.legalserver.org/matter/dynamic-profile/view/1856019","18-1856019")</f>
        <v>0</v>
      </c>
      <c r="B135" t="s">
        <v>8</v>
      </c>
      <c r="C135" t="s">
        <v>46</v>
      </c>
      <c r="D135" t="s">
        <v>186</v>
      </c>
      <c r="E135" t="s">
        <v>322</v>
      </c>
      <c r="F135" t="s">
        <v>349</v>
      </c>
      <c r="G135" t="s">
        <v>357</v>
      </c>
      <c r="H135" t="s">
        <v>363</v>
      </c>
    </row>
    <row r="136" spans="1:8">
      <c r="A136" s="1">
        <f>HYPERLINK("https://lsnyc.legalserver.org/matter/dynamic-profile/view/1859934","18-1859934")</f>
        <v>0</v>
      </c>
      <c r="B136" t="s">
        <v>8</v>
      </c>
      <c r="C136" t="s">
        <v>47</v>
      </c>
      <c r="D136" t="s">
        <v>99</v>
      </c>
      <c r="E136" t="s">
        <v>323</v>
      </c>
      <c r="F136" t="s">
        <v>350</v>
      </c>
      <c r="G136" t="s">
        <v>357</v>
      </c>
      <c r="H136" t="s">
        <v>363</v>
      </c>
    </row>
    <row r="137" spans="1:8">
      <c r="A137" s="1">
        <f>HYPERLINK("https://lsnyc.legalserver.org/matter/dynamic-profile/view/1904298","19-1904298")</f>
        <v>0</v>
      </c>
      <c r="B137" t="s">
        <v>8</v>
      </c>
      <c r="C137" t="s">
        <v>48</v>
      </c>
      <c r="D137" t="s">
        <v>187</v>
      </c>
      <c r="E137" t="s">
        <v>324</v>
      </c>
      <c r="F137" t="s">
        <v>351</v>
      </c>
      <c r="G137" t="s">
        <v>357</v>
      </c>
      <c r="H137" t="s">
        <v>363</v>
      </c>
    </row>
    <row r="138" spans="1:8">
      <c r="A138" s="1">
        <f>HYPERLINK("https://lsnyc.legalserver.org/matter/dynamic-profile/view/0822900","16-0822900")</f>
        <v>0</v>
      </c>
      <c r="B138" t="s">
        <v>8</v>
      </c>
      <c r="C138" t="s">
        <v>49</v>
      </c>
      <c r="D138" t="s">
        <v>188</v>
      </c>
      <c r="E138" t="s">
        <v>325</v>
      </c>
      <c r="F138" t="s">
        <v>341</v>
      </c>
      <c r="G138" t="s">
        <v>357</v>
      </c>
      <c r="H138" t="s">
        <v>364</v>
      </c>
    </row>
    <row r="139" spans="1:8">
      <c r="A139" s="1">
        <f>HYPERLINK("https://lsnyc.legalserver.org/matter/dynamic-profile/view/0822902","16-0822902")</f>
        <v>0</v>
      </c>
      <c r="B139" t="s">
        <v>8</v>
      </c>
      <c r="C139" t="s">
        <v>49</v>
      </c>
      <c r="D139" t="s">
        <v>189</v>
      </c>
      <c r="E139" t="s">
        <v>326</v>
      </c>
      <c r="F139" t="s">
        <v>341</v>
      </c>
      <c r="G139" t="s">
        <v>357</v>
      </c>
      <c r="H139" t="s">
        <v>364</v>
      </c>
    </row>
    <row r="140" spans="1:8">
      <c r="A140" s="1">
        <f>HYPERLINK("https://lsnyc.legalserver.org/matter/dynamic-profile/view/0822904","16-0822904")</f>
        <v>0</v>
      </c>
      <c r="B140" t="s">
        <v>8</v>
      </c>
      <c r="C140" t="s">
        <v>49</v>
      </c>
      <c r="D140" t="s">
        <v>190</v>
      </c>
      <c r="E140" t="s">
        <v>327</v>
      </c>
      <c r="F140" t="s">
        <v>341</v>
      </c>
      <c r="G140" t="s">
        <v>357</v>
      </c>
      <c r="H140" t="s">
        <v>364</v>
      </c>
    </row>
    <row r="141" spans="1:8">
      <c r="A141" s="1">
        <f>HYPERLINK("https://lsnyc.legalserver.org/matter/dynamic-profile/view/0822906","16-0822906")</f>
        <v>0</v>
      </c>
      <c r="B141" t="s">
        <v>8</v>
      </c>
      <c r="C141" t="s">
        <v>49</v>
      </c>
      <c r="D141" t="s">
        <v>191</v>
      </c>
      <c r="E141" t="s">
        <v>328</v>
      </c>
      <c r="F141" t="s">
        <v>341</v>
      </c>
      <c r="G141" t="s">
        <v>357</v>
      </c>
      <c r="H141" t="s">
        <v>364</v>
      </c>
    </row>
    <row r="142" spans="1:8">
      <c r="A142" s="1">
        <f>HYPERLINK("https://lsnyc.legalserver.org/matter/dynamic-profile/view/1835050","17-1835050")</f>
        <v>0</v>
      </c>
      <c r="B142" t="s">
        <v>8</v>
      </c>
      <c r="C142" t="s">
        <v>50</v>
      </c>
      <c r="D142" t="s">
        <v>69</v>
      </c>
      <c r="E142" t="s">
        <v>204</v>
      </c>
      <c r="F142" t="s">
        <v>341</v>
      </c>
      <c r="G142" t="s">
        <v>357</v>
      </c>
      <c r="H142" t="s">
        <v>364</v>
      </c>
    </row>
    <row r="143" spans="1:8">
      <c r="A143" s="1">
        <f>HYPERLINK("https://lsnyc.legalserver.org/matter/dynamic-profile/view/1853915","17-1853915")</f>
        <v>0</v>
      </c>
      <c r="B143" t="s">
        <v>8</v>
      </c>
      <c r="C143" t="s">
        <v>51</v>
      </c>
      <c r="D143" t="s">
        <v>192</v>
      </c>
      <c r="E143" t="s">
        <v>259</v>
      </c>
      <c r="F143" t="s">
        <v>341</v>
      </c>
      <c r="G143" t="s">
        <v>357</v>
      </c>
      <c r="H143" t="s">
        <v>364</v>
      </c>
    </row>
    <row r="144" spans="1:8">
      <c r="A144" s="1">
        <f>HYPERLINK("https://lsnyc.legalserver.org/matter/dynamic-profile/view/1856806","18-1856806")</f>
        <v>0</v>
      </c>
      <c r="B144" t="s">
        <v>8</v>
      </c>
      <c r="C144" t="s">
        <v>52</v>
      </c>
      <c r="D144" t="s">
        <v>193</v>
      </c>
      <c r="E144" t="s">
        <v>329</v>
      </c>
      <c r="F144" t="s">
        <v>348</v>
      </c>
      <c r="G144" t="s">
        <v>357</v>
      </c>
      <c r="H144" t="s">
        <v>364</v>
      </c>
    </row>
    <row r="145" spans="1:8">
      <c r="A145" s="1">
        <f>HYPERLINK("https://lsnyc.legalserver.org/matter/dynamic-profile/view/1876504","18-1876504")</f>
        <v>0</v>
      </c>
      <c r="B145" t="s">
        <v>8</v>
      </c>
      <c r="C145" t="s">
        <v>53</v>
      </c>
      <c r="D145" t="s">
        <v>76</v>
      </c>
      <c r="E145" t="s">
        <v>330</v>
      </c>
      <c r="F145" t="s">
        <v>340</v>
      </c>
      <c r="G145" t="s">
        <v>357</v>
      </c>
      <c r="H145" t="s">
        <v>364</v>
      </c>
    </row>
    <row r="146" spans="1:8">
      <c r="A146" s="1">
        <f>HYPERLINK("https://lsnyc.legalserver.org/matter/dynamic-profile/view/1876938","18-1876938")</f>
        <v>0</v>
      </c>
      <c r="B146" t="s">
        <v>8</v>
      </c>
      <c r="C146" t="s">
        <v>54</v>
      </c>
      <c r="D146" t="s">
        <v>194</v>
      </c>
      <c r="E146" t="s">
        <v>331</v>
      </c>
      <c r="F146" t="s">
        <v>340</v>
      </c>
      <c r="G146" t="s">
        <v>357</v>
      </c>
      <c r="H146" t="s">
        <v>364</v>
      </c>
    </row>
    <row r="147" spans="1:8">
      <c r="A147" s="1">
        <f>HYPERLINK("https://lsnyc.legalserver.org/matter/dynamic-profile/view/1888215","19-1888215")</f>
        <v>0</v>
      </c>
      <c r="B147" t="s">
        <v>8</v>
      </c>
      <c r="C147" t="s">
        <v>55</v>
      </c>
      <c r="D147" t="s">
        <v>185</v>
      </c>
      <c r="E147" t="s">
        <v>321</v>
      </c>
      <c r="F147" t="s">
        <v>348</v>
      </c>
      <c r="G147" t="s">
        <v>357</v>
      </c>
      <c r="H147" t="s">
        <v>364</v>
      </c>
    </row>
    <row r="148" spans="1:8">
      <c r="A148" s="1">
        <f>HYPERLINK("https://lsnyc.legalserver.org/matter/dynamic-profile/view/1888217","19-1888217")</f>
        <v>0</v>
      </c>
      <c r="B148" t="s">
        <v>8</v>
      </c>
      <c r="C148" t="s">
        <v>55</v>
      </c>
      <c r="D148" t="s">
        <v>193</v>
      </c>
      <c r="E148" t="s">
        <v>329</v>
      </c>
      <c r="F148" t="s">
        <v>348</v>
      </c>
      <c r="G148" t="s">
        <v>357</v>
      </c>
      <c r="H148" t="s">
        <v>364</v>
      </c>
    </row>
    <row r="149" spans="1:8">
      <c r="A149" s="1">
        <f>HYPERLINK("https://lsnyc.legalserver.org/matter/dynamic-profile/view/1905856","19-1905856")</f>
        <v>0</v>
      </c>
      <c r="B149" t="s">
        <v>8</v>
      </c>
      <c r="C149" t="s">
        <v>56</v>
      </c>
      <c r="D149" t="s">
        <v>193</v>
      </c>
      <c r="E149" t="s">
        <v>329</v>
      </c>
      <c r="F149" t="s">
        <v>348</v>
      </c>
      <c r="G149" t="s">
        <v>359</v>
      </c>
      <c r="H149" t="s">
        <v>365</v>
      </c>
    </row>
    <row r="150" spans="1:8">
      <c r="A150" s="1">
        <f>HYPERLINK("https://lsnyc.legalserver.org/matter/dynamic-profile/view/1909731","19-1909731")</f>
        <v>0</v>
      </c>
      <c r="B150" t="s">
        <v>8</v>
      </c>
      <c r="C150" t="s">
        <v>57</v>
      </c>
      <c r="D150" t="s">
        <v>195</v>
      </c>
      <c r="E150" t="s">
        <v>332</v>
      </c>
      <c r="F150" t="s">
        <v>340</v>
      </c>
      <c r="G150" t="s">
        <v>359</v>
      </c>
      <c r="H150" t="s">
        <v>365</v>
      </c>
    </row>
    <row r="151" spans="1:8">
      <c r="A151" s="1">
        <f>HYPERLINK("https://lsnyc.legalserver.org/matter/dynamic-profile/view/1891444","19-1891444")</f>
        <v>0</v>
      </c>
      <c r="B151" t="s">
        <v>8</v>
      </c>
      <c r="C151" t="s">
        <v>19</v>
      </c>
      <c r="D151" t="s">
        <v>71</v>
      </c>
      <c r="E151" t="s">
        <v>206</v>
      </c>
      <c r="F151" t="s">
        <v>343</v>
      </c>
      <c r="G151" t="s">
        <v>359</v>
      </c>
      <c r="H151" t="s">
        <v>366</v>
      </c>
    </row>
    <row r="152" spans="1:8">
      <c r="A152" s="1">
        <f>HYPERLINK("https://lsnyc.legalserver.org/matter/dynamic-profile/view/1891447","19-1891447")</f>
        <v>0</v>
      </c>
      <c r="B152" t="s">
        <v>8</v>
      </c>
      <c r="C152" t="s">
        <v>19</v>
      </c>
      <c r="D152" t="s">
        <v>72</v>
      </c>
      <c r="E152" t="s">
        <v>207</v>
      </c>
      <c r="F152" t="s">
        <v>343</v>
      </c>
      <c r="G152" t="s">
        <v>359</v>
      </c>
      <c r="H152" t="s">
        <v>366</v>
      </c>
    </row>
    <row r="153" spans="1:8">
      <c r="A153" s="1">
        <f>HYPERLINK("https://lsnyc.legalserver.org/matter/dynamic-profile/view/1891452","19-1891452")</f>
        <v>0</v>
      </c>
      <c r="B153" t="s">
        <v>8</v>
      </c>
      <c r="C153" t="s">
        <v>19</v>
      </c>
      <c r="D153" t="s">
        <v>76</v>
      </c>
      <c r="E153" t="s">
        <v>211</v>
      </c>
      <c r="F153" t="s">
        <v>343</v>
      </c>
      <c r="G153" t="s">
        <v>359</v>
      </c>
      <c r="H153" t="s">
        <v>366</v>
      </c>
    </row>
    <row r="154" spans="1:8">
      <c r="A154" s="1">
        <f>HYPERLINK("https://lsnyc.legalserver.org/matter/dynamic-profile/view/1891458","19-1891458")</f>
        <v>0</v>
      </c>
      <c r="B154" t="s">
        <v>8</v>
      </c>
      <c r="C154" t="s">
        <v>19</v>
      </c>
      <c r="D154" t="s">
        <v>79</v>
      </c>
      <c r="E154" t="s">
        <v>215</v>
      </c>
      <c r="F154" t="s">
        <v>343</v>
      </c>
      <c r="G154" t="s">
        <v>359</v>
      </c>
      <c r="H154" t="s">
        <v>366</v>
      </c>
    </row>
    <row r="155" spans="1:8">
      <c r="A155" s="1">
        <f>HYPERLINK("https://lsnyc.legalserver.org/matter/dynamic-profile/view/1891460","19-1891460")</f>
        <v>0</v>
      </c>
      <c r="B155" t="s">
        <v>8</v>
      </c>
      <c r="C155" t="s">
        <v>19</v>
      </c>
      <c r="D155" t="s">
        <v>80</v>
      </c>
      <c r="E155" t="s">
        <v>216</v>
      </c>
      <c r="F155" t="s">
        <v>343</v>
      </c>
      <c r="G155" t="s">
        <v>359</v>
      </c>
      <c r="H155" t="s">
        <v>366</v>
      </c>
    </row>
    <row r="156" spans="1:8">
      <c r="A156" s="1">
        <f>HYPERLINK("https://lsnyc.legalserver.org/matter/dynamic-profile/view/1891464","19-1891464")</f>
        <v>0</v>
      </c>
      <c r="B156" t="s">
        <v>8</v>
      </c>
      <c r="C156" t="s">
        <v>19</v>
      </c>
      <c r="D156" t="s">
        <v>81</v>
      </c>
      <c r="E156" t="s">
        <v>217</v>
      </c>
      <c r="F156" t="s">
        <v>343</v>
      </c>
      <c r="G156" t="s">
        <v>359</v>
      </c>
      <c r="H156" t="s">
        <v>366</v>
      </c>
    </row>
    <row r="157" spans="1:8">
      <c r="A157" s="1">
        <f>HYPERLINK("https://lsnyc.legalserver.org/matter/dynamic-profile/view/1891469","19-1891469")</f>
        <v>0</v>
      </c>
      <c r="B157" t="s">
        <v>8</v>
      </c>
      <c r="C157" t="s">
        <v>19</v>
      </c>
      <c r="D157" t="s">
        <v>83</v>
      </c>
      <c r="E157" t="s">
        <v>219</v>
      </c>
      <c r="F157" t="s">
        <v>343</v>
      </c>
      <c r="G157" t="s">
        <v>359</v>
      </c>
      <c r="H157" t="s">
        <v>366</v>
      </c>
    </row>
    <row r="158" spans="1:8">
      <c r="A158" s="1">
        <f>HYPERLINK("https://lsnyc.legalserver.org/matter/dynamic-profile/view/1891478","19-1891478")</f>
        <v>0</v>
      </c>
      <c r="B158" t="s">
        <v>8</v>
      </c>
      <c r="C158" t="s">
        <v>19</v>
      </c>
      <c r="D158" t="s">
        <v>85</v>
      </c>
      <c r="E158" t="s">
        <v>221</v>
      </c>
      <c r="F158" t="s">
        <v>343</v>
      </c>
      <c r="G158" t="s">
        <v>359</v>
      </c>
      <c r="H158" t="s">
        <v>366</v>
      </c>
    </row>
    <row r="159" spans="1:8">
      <c r="A159" s="1">
        <f>HYPERLINK("https://lsnyc.legalserver.org/matter/dynamic-profile/view/1891485","19-1891485")</f>
        <v>0</v>
      </c>
      <c r="B159" t="s">
        <v>8</v>
      </c>
      <c r="C159" t="s">
        <v>19</v>
      </c>
      <c r="D159" t="s">
        <v>86</v>
      </c>
      <c r="E159" t="s">
        <v>221</v>
      </c>
      <c r="F159" t="s">
        <v>343</v>
      </c>
      <c r="G159" t="s">
        <v>359</v>
      </c>
      <c r="H159" t="s">
        <v>366</v>
      </c>
    </row>
    <row r="160" spans="1:8">
      <c r="A160" s="1">
        <f>HYPERLINK("https://lsnyc.legalserver.org/matter/dynamic-profile/view/1891494","19-1891494")</f>
        <v>0</v>
      </c>
      <c r="B160" t="s">
        <v>8</v>
      </c>
      <c r="C160" t="s">
        <v>19</v>
      </c>
      <c r="D160" t="s">
        <v>101</v>
      </c>
      <c r="E160" t="s">
        <v>237</v>
      </c>
      <c r="F160" t="s">
        <v>342</v>
      </c>
      <c r="G160" t="s">
        <v>359</v>
      </c>
      <c r="H160" t="s">
        <v>366</v>
      </c>
    </row>
    <row r="161" spans="1:8">
      <c r="A161" s="1">
        <f>HYPERLINK("https://lsnyc.legalserver.org/matter/dynamic-profile/view/1891502","19-1891502")</f>
        <v>0</v>
      </c>
      <c r="B161" t="s">
        <v>8</v>
      </c>
      <c r="C161" t="s">
        <v>19</v>
      </c>
      <c r="D161" t="s">
        <v>102</v>
      </c>
      <c r="E161" t="s">
        <v>215</v>
      </c>
      <c r="F161" t="s">
        <v>343</v>
      </c>
      <c r="G161" t="s">
        <v>359</v>
      </c>
      <c r="H161" t="s">
        <v>366</v>
      </c>
    </row>
    <row r="162" spans="1:8">
      <c r="A162" s="1">
        <f>HYPERLINK("https://lsnyc.legalserver.org/matter/dynamic-profile/view/1891511","19-1891511")</f>
        <v>0</v>
      </c>
      <c r="B162" t="s">
        <v>8</v>
      </c>
      <c r="C162" t="s">
        <v>19</v>
      </c>
      <c r="D162" t="s">
        <v>103</v>
      </c>
      <c r="E162" t="s">
        <v>238</v>
      </c>
      <c r="F162" t="s">
        <v>342</v>
      </c>
      <c r="G162" t="s">
        <v>359</v>
      </c>
      <c r="H162" t="s">
        <v>366</v>
      </c>
    </row>
    <row r="163" spans="1:8">
      <c r="A163" s="1">
        <f>HYPERLINK("https://lsnyc.legalserver.org/matter/dynamic-profile/view/1891534","19-1891534")</f>
        <v>0</v>
      </c>
      <c r="B163" t="s">
        <v>8</v>
      </c>
      <c r="C163" t="s">
        <v>19</v>
      </c>
      <c r="D163" t="s">
        <v>104</v>
      </c>
      <c r="E163" t="s">
        <v>239</v>
      </c>
      <c r="F163" t="s">
        <v>342</v>
      </c>
      <c r="G163" t="s">
        <v>359</v>
      </c>
      <c r="H163" t="s">
        <v>366</v>
      </c>
    </row>
    <row r="164" spans="1:8">
      <c r="A164" s="1">
        <f>HYPERLINK("https://lsnyc.legalserver.org/matter/dynamic-profile/view/1891544","19-1891544")</f>
        <v>0</v>
      </c>
      <c r="B164" t="s">
        <v>8</v>
      </c>
      <c r="C164" t="s">
        <v>19</v>
      </c>
      <c r="D164" t="s">
        <v>105</v>
      </c>
      <c r="E164" t="s">
        <v>240</v>
      </c>
      <c r="F164" t="s">
        <v>342</v>
      </c>
      <c r="G164" t="s">
        <v>359</v>
      </c>
      <c r="H164" t="s">
        <v>366</v>
      </c>
    </row>
    <row r="165" spans="1:8">
      <c r="A165" s="1">
        <f>HYPERLINK("https://lsnyc.legalserver.org/matter/dynamic-profile/view/1891556","19-1891556")</f>
        <v>0</v>
      </c>
      <c r="B165" t="s">
        <v>8</v>
      </c>
      <c r="C165" t="s">
        <v>19</v>
      </c>
      <c r="D165" t="s">
        <v>78</v>
      </c>
      <c r="E165" t="s">
        <v>214</v>
      </c>
      <c r="F165" t="s">
        <v>342</v>
      </c>
      <c r="G165" t="s">
        <v>359</v>
      </c>
      <c r="H165" t="s">
        <v>366</v>
      </c>
    </row>
    <row r="166" spans="1:8">
      <c r="A166" s="1">
        <f>HYPERLINK("https://lsnyc.legalserver.org/matter/dynamic-profile/view/1891560","19-1891560")</f>
        <v>0</v>
      </c>
      <c r="B166" t="s">
        <v>8</v>
      </c>
      <c r="C166" t="s">
        <v>19</v>
      </c>
      <c r="D166" t="s">
        <v>106</v>
      </c>
      <c r="E166" t="s">
        <v>241</v>
      </c>
      <c r="F166" t="s">
        <v>343</v>
      </c>
      <c r="G166" t="s">
        <v>359</v>
      </c>
      <c r="H166" t="s">
        <v>366</v>
      </c>
    </row>
    <row r="167" spans="1:8">
      <c r="A167" s="1">
        <f>HYPERLINK("https://lsnyc.legalserver.org/matter/dynamic-profile/view/1891564","19-1891564")</f>
        <v>0</v>
      </c>
      <c r="B167" t="s">
        <v>8</v>
      </c>
      <c r="C167" t="s">
        <v>19</v>
      </c>
      <c r="D167" t="s">
        <v>107</v>
      </c>
      <c r="E167" t="s">
        <v>242</v>
      </c>
      <c r="F167" t="s">
        <v>343</v>
      </c>
      <c r="G167" t="s">
        <v>359</v>
      </c>
      <c r="H167" t="s">
        <v>366</v>
      </c>
    </row>
    <row r="168" spans="1:8">
      <c r="A168" s="1">
        <f>HYPERLINK("https://lsnyc.legalserver.org/matter/dynamic-profile/view/1891566","19-1891566")</f>
        <v>0</v>
      </c>
      <c r="B168" t="s">
        <v>8</v>
      </c>
      <c r="C168" t="s">
        <v>19</v>
      </c>
      <c r="D168" t="s">
        <v>108</v>
      </c>
      <c r="E168" t="s">
        <v>189</v>
      </c>
      <c r="F168" t="s">
        <v>343</v>
      </c>
      <c r="G168" t="s">
        <v>359</v>
      </c>
      <c r="H168" t="s">
        <v>366</v>
      </c>
    </row>
    <row r="169" spans="1:8">
      <c r="A169" s="1">
        <f>HYPERLINK("https://lsnyc.legalserver.org/matter/dynamic-profile/view/1891583","19-1891583")</f>
        <v>0</v>
      </c>
      <c r="B169" t="s">
        <v>8</v>
      </c>
      <c r="C169" t="s">
        <v>20</v>
      </c>
      <c r="D169" t="s">
        <v>109</v>
      </c>
      <c r="E169" t="s">
        <v>243</v>
      </c>
      <c r="F169" t="s">
        <v>343</v>
      </c>
      <c r="G169" t="s">
        <v>359</v>
      </c>
      <c r="H169" t="s">
        <v>366</v>
      </c>
    </row>
    <row r="170" spans="1:8">
      <c r="A170" s="1">
        <f>HYPERLINK("https://lsnyc.legalserver.org/matter/dynamic-profile/view/1891589","19-1891589")</f>
        <v>0</v>
      </c>
      <c r="B170" t="s">
        <v>8</v>
      </c>
      <c r="C170" t="s">
        <v>20</v>
      </c>
      <c r="D170" t="s">
        <v>110</v>
      </c>
      <c r="E170" t="s">
        <v>244</v>
      </c>
      <c r="F170" t="s">
        <v>343</v>
      </c>
      <c r="G170" t="s">
        <v>359</v>
      </c>
      <c r="H170" t="s">
        <v>366</v>
      </c>
    </row>
    <row r="171" spans="1:8">
      <c r="A171" s="1">
        <f>HYPERLINK("https://lsnyc.legalserver.org/matter/dynamic-profile/view/1891590","19-1891590")</f>
        <v>0</v>
      </c>
      <c r="B171" t="s">
        <v>8</v>
      </c>
      <c r="C171" t="s">
        <v>20</v>
      </c>
      <c r="D171" t="s">
        <v>91</v>
      </c>
      <c r="E171" t="s">
        <v>227</v>
      </c>
      <c r="F171" t="s">
        <v>343</v>
      </c>
      <c r="G171" t="s">
        <v>359</v>
      </c>
      <c r="H171" t="s">
        <v>366</v>
      </c>
    </row>
    <row r="172" spans="1:8">
      <c r="A172" s="1">
        <f>HYPERLINK("https://lsnyc.legalserver.org/matter/dynamic-profile/view/1891597","19-1891597")</f>
        <v>0</v>
      </c>
      <c r="B172" t="s">
        <v>8</v>
      </c>
      <c r="C172" t="s">
        <v>20</v>
      </c>
      <c r="D172" t="s">
        <v>93</v>
      </c>
      <c r="E172" t="s">
        <v>229</v>
      </c>
      <c r="F172" t="s">
        <v>343</v>
      </c>
      <c r="G172" t="s">
        <v>359</v>
      </c>
      <c r="H172" t="s">
        <v>366</v>
      </c>
    </row>
    <row r="173" spans="1:8">
      <c r="A173" s="1">
        <f>HYPERLINK("https://lsnyc.legalserver.org/matter/dynamic-profile/view/1891599","19-1891599")</f>
        <v>0</v>
      </c>
      <c r="B173" t="s">
        <v>8</v>
      </c>
      <c r="C173" t="s">
        <v>20</v>
      </c>
      <c r="D173" t="s">
        <v>111</v>
      </c>
      <c r="E173" t="s">
        <v>245</v>
      </c>
      <c r="F173" t="s">
        <v>342</v>
      </c>
      <c r="G173" t="s">
        <v>359</v>
      </c>
      <c r="H173" t="s">
        <v>366</v>
      </c>
    </row>
    <row r="174" spans="1:8">
      <c r="A174" s="1">
        <f>HYPERLINK("https://lsnyc.legalserver.org/matter/dynamic-profile/view/1891600","19-1891600")</f>
        <v>0</v>
      </c>
      <c r="B174" t="s">
        <v>8</v>
      </c>
      <c r="C174" t="s">
        <v>20</v>
      </c>
      <c r="D174" t="s">
        <v>94</v>
      </c>
      <c r="E174" t="s">
        <v>230</v>
      </c>
      <c r="F174" t="s">
        <v>343</v>
      </c>
      <c r="G174" t="s">
        <v>359</v>
      </c>
      <c r="H174" t="s">
        <v>366</v>
      </c>
    </row>
    <row r="175" spans="1:8">
      <c r="A175" s="1">
        <f>HYPERLINK("https://lsnyc.legalserver.org/matter/dynamic-profile/view/1891605","19-1891605")</f>
        <v>0</v>
      </c>
      <c r="B175" t="s">
        <v>8</v>
      </c>
      <c r="C175" t="s">
        <v>20</v>
      </c>
      <c r="D175" t="s">
        <v>95</v>
      </c>
      <c r="E175" t="s">
        <v>231</v>
      </c>
      <c r="F175" t="s">
        <v>343</v>
      </c>
      <c r="G175" t="s">
        <v>359</v>
      </c>
      <c r="H175" t="s">
        <v>366</v>
      </c>
    </row>
    <row r="176" spans="1:8">
      <c r="A176" s="1">
        <f>HYPERLINK("https://lsnyc.legalserver.org/matter/dynamic-profile/view/1891606","19-1891606")</f>
        <v>0</v>
      </c>
      <c r="B176" t="s">
        <v>8</v>
      </c>
      <c r="C176" t="s">
        <v>20</v>
      </c>
      <c r="D176" t="s">
        <v>112</v>
      </c>
      <c r="E176" t="s">
        <v>246</v>
      </c>
      <c r="F176" t="s">
        <v>342</v>
      </c>
      <c r="G176" t="s">
        <v>359</v>
      </c>
      <c r="H176" t="s">
        <v>366</v>
      </c>
    </row>
    <row r="177" spans="1:8">
      <c r="A177" s="1">
        <f>HYPERLINK("https://lsnyc.legalserver.org/matter/dynamic-profile/view/1891610","19-1891610")</f>
        <v>0</v>
      </c>
      <c r="B177" t="s">
        <v>8</v>
      </c>
      <c r="C177" t="s">
        <v>20</v>
      </c>
      <c r="D177" t="s">
        <v>96</v>
      </c>
      <c r="E177" t="s">
        <v>232</v>
      </c>
      <c r="F177" t="s">
        <v>343</v>
      </c>
      <c r="G177" t="s">
        <v>359</v>
      </c>
      <c r="H177" t="s">
        <v>366</v>
      </c>
    </row>
    <row r="178" spans="1:8">
      <c r="A178" s="1">
        <f>HYPERLINK("https://lsnyc.legalserver.org/matter/dynamic-profile/view/1891616","19-1891616")</f>
        <v>0</v>
      </c>
      <c r="B178" t="s">
        <v>8</v>
      </c>
      <c r="C178" t="s">
        <v>20</v>
      </c>
      <c r="D178" t="s">
        <v>97</v>
      </c>
      <c r="E178" t="s">
        <v>233</v>
      </c>
      <c r="F178" t="s">
        <v>343</v>
      </c>
      <c r="G178" t="s">
        <v>359</v>
      </c>
      <c r="H178" t="s">
        <v>366</v>
      </c>
    </row>
    <row r="179" spans="1:8">
      <c r="A179" s="1">
        <f>HYPERLINK("https://lsnyc.legalserver.org/matter/dynamic-profile/view/1891621","19-1891621")</f>
        <v>0</v>
      </c>
      <c r="B179" t="s">
        <v>8</v>
      </c>
      <c r="C179" t="s">
        <v>20</v>
      </c>
      <c r="D179" t="s">
        <v>99</v>
      </c>
      <c r="E179" t="s">
        <v>235</v>
      </c>
      <c r="F179" t="s">
        <v>343</v>
      </c>
      <c r="G179" t="s">
        <v>359</v>
      </c>
      <c r="H179" t="s">
        <v>366</v>
      </c>
    </row>
    <row r="180" spans="1:8">
      <c r="A180" s="1">
        <f>HYPERLINK("https://lsnyc.legalserver.org/matter/dynamic-profile/view/1891624","19-1891624")</f>
        <v>0</v>
      </c>
      <c r="B180" t="s">
        <v>8</v>
      </c>
      <c r="C180" t="s">
        <v>20</v>
      </c>
      <c r="D180" t="s">
        <v>100</v>
      </c>
      <c r="E180" t="s">
        <v>236</v>
      </c>
      <c r="F180" t="s">
        <v>343</v>
      </c>
      <c r="G180" t="s">
        <v>359</v>
      </c>
      <c r="H180" t="s">
        <v>366</v>
      </c>
    </row>
    <row r="181" spans="1:8">
      <c r="A181" s="1">
        <f>HYPERLINK("https://lsnyc.legalserver.org/matter/dynamic-profile/view/1891660","19-1891660")</f>
        <v>0</v>
      </c>
      <c r="B181" t="s">
        <v>8</v>
      </c>
      <c r="C181" t="s">
        <v>20</v>
      </c>
      <c r="D181" t="s">
        <v>113</v>
      </c>
      <c r="E181" t="s">
        <v>247</v>
      </c>
      <c r="F181" t="s">
        <v>342</v>
      </c>
      <c r="G181" t="s">
        <v>359</v>
      </c>
      <c r="H181" t="s">
        <v>366</v>
      </c>
    </row>
    <row r="182" spans="1:8">
      <c r="A182" s="1">
        <f>HYPERLINK("https://lsnyc.legalserver.org/matter/dynamic-profile/view/1891663","19-1891663")</f>
        <v>0</v>
      </c>
      <c r="B182" t="s">
        <v>8</v>
      </c>
      <c r="C182" t="s">
        <v>20</v>
      </c>
      <c r="D182" t="s">
        <v>114</v>
      </c>
      <c r="E182" t="s">
        <v>248</v>
      </c>
      <c r="F182" t="s">
        <v>343</v>
      </c>
      <c r="G182" t="s">
        <v>359</v>
      </c>
      <c r="H182" t="s">
        <v>366</v>
      </c>
    </row>
    <row r="183" spans="1:8">
      <c r="A183" s="1">
        <f>HYPERLINK("https://lsnyc.legalserver.org/matter/dynamic-profile/view/1891702","19-1891702")</f>
        <v>0</v>
      </c>
      <c r="B183" t="s">
        <v>8</v>
      </c>
      <c r="C183" t="s">
        <v>20</v>
      </c>
      <c r="D183" t="s">
        <v>70</v>
      </c>
      <c r="E183" t="s">
        <v>205</v>
      </c>
      <c r="F183" t="s">
        <v>342</v>
      </c>
      <c r="G183" t="s">
        <v>359</v>
      </c>
      <c r="H183" t="s">
        <v>366</v>
      </c>
    </row>
    <row r="184" spans="1:8">
      <c r="A184" s="1">
        <f>HYPERLINK("https://lsnyc.legalserver.org/matter/dynamic-profile/view/1891710","19-1891710")</f>
        <v>0</v>
      </c>
      <c r="B184" t="s">
        <v>8</v>
      </c>
      <c r="C184" t="s">
        <v>20</v>
      </c>
      <c r="D184" t="s">
        <v>73</v>
      </c>
      <c r="E184" t="s">
        <v>208</v>
      </c>
      <c r="F184" t="s">
        <v>342</v>
      </c>
      <c r="G184" t="s">
        <v>359</v>
      </c>
      <c r="H184" t="s">
        <v>366</v>
      </c>
    </row>
    <row r="185" spans="1:8">
      <c r="A185" s="1">
        <f>HYPERLINK("https://lsnyc.legalserver.org/matter/dynamic-profile/view/1891713","19-1891713")</f>
        <v>0</v>
      </c>
      <c r="B185" t="s">
        <v>8</v>
      </c>
      <c r="C185" t="s">
        <v>20</v>
      </c>
      <c r="D185" t="s">
        <v>74</v>
      </c>
      <c r="E185" t="s">
        <v>209</v>
      </c>
      <c r="F185" t="s">
        <v>342</v>
      </c>
      <c r="G185" t="s">
        <v>359</v>
      </c>
      <c r="H185" t="s">
        <v>366</v>
      </c>
    </row>
    <row r="186" spans="1:8">
      <c r="A186" s="1">
        <f>HYPERLINK("https://lsnyc.legalserver.org/matter/dynamic-profile/view/1891715","19-1891715")</f>
        <v>0</v>
      </c>
      <c r="B186" t="s">
        <v>8</v>
      </c>
      <c r="C186" t="s">
        <v>20</v>
      </c>
      <c r="D186" t="s">
        <v>75</v>
      </c>
      <c r="E186" t="s">
        <v>210</v>
      </c>
      <c r="F186" t="s">
        <v>344</v>
      </c>
      <c r="G186" t="s">
        <v>359</v>
      </c>
      <c r="H186" t="s">
        <v>366</v>
      </c>
    </row>
    <row r="187" spans="1:8">
      <c r="A187" s="1">
        <f>HYPERLINK("https://lsnyc.legalserver.org/matter/dynamic-profile/view/1891717","19-1891717")</f>
        <v>0</v>
      </c>
      <c r="B187" t="s">
        <v>8</v>
      </c>
      <c r="C187" t="s">
        <v>20</v>
      </c>
      <c r="D187" t="s">
        <v>68</v>
      </c>
      <c r="E187" t="s">
        <v>212</v>
      </c>
      <c r="F187" t="s">
        <v>342</v>
      </c>
      <c r="G187" t="s">
        <v>359</v>
      </c>
      <c r="H187" t="s">
        <v>366</v>
      </c>
    </row>
    <row r="188" spans="1:8">
      <c r="A188" s="1">
        <f>HYPERLINK("https://lsnyc.legalserver.org/matter/dynamic-profile/view/1891718","19-1891718")</f>
        <v>0</v>
      </c>
      <c r="B188" t="s">
        <v>8</v>
      </c>
      <c r="C188" t="s">
        <v>20</v>
      </c>
      <c r="D188" t="s">
        <v>77</v>
      </c>
      <c r="E188" t="s">
        <v>213</v>
      </c>
      <c r="F188" t="s">
        <v>342</v>
      </c>
      <c r="G188" t="s">
        <v>359</v>
      </c>
      <c r="H188" t="s">
        <v>366</v>
      </c>
    </row>
    <row r="189" spans="1:8">
      <c r="A189" s="1">
        <f>HYPERLINK("https://lsnyc.legalserver.org/matter/dynamic-profile/view/1891856","19-1891856")</f>
        <v>0</v>
      </c>
      <c r="B189" t="s">
        <v>8</v>
      </c>
      <c r="C189" t="s">
        <v>58</v>
      </c>
      <c r="D189" t="s">
        <v>82</v>
      </c>
      <c r="E189" t="s">
        <v>218</v>
      </c>
      <c r="F189" t="s">
        <v>342</v>
      </c>
      <c r="G189" t="s">
        <v>359</v>
      </c>
      <c r="H189" t="s">
        <v>366</v>
      </c>
    </row>
    <row r="190" spans="1:8">
      <c r="A190" s="1">
        <f>HYPERLINK("https://lsnyc.legalserver.org/matter/dynamic-profile/view/1891859","19-1891859")</f>
        <v>0</v>
      </c>
      <c r="B190" t="s">
        <v>8</v>
      </c>
      <c r="C190" t="s">
        <v>58</v>
      </c>
      <c r="D190" t="s">
        <v>84</v>
      </c>
      <c r="E190" t="s">
        <v>220</v>
      </c>
      <c r="F190" t="s">
        <v>342</v>
      </c>
      <c r="G190" t="s">
        <v>359</v>
      </c>
      <c r="H190" t="s">
        <v>366</v>
      </c>
    </row>
    <row r="191" spans="1:8">
      <c r="A191" s="1">
        <f>HYPERLINK("https://lsnyc.legalserver.org/matter/dynamic-profile/view/1891861","19-1891861")</f>
        <v>0</v>
      </c>
      <c r="B191" t="s">
        <v>8</v>
      </c>
      <c r="C191" t="s">
        <v>58</v>
      </c>
      <c r="D191" t="s">
        <v>87</v>
      </c>
      <c r="E191" t="s">
        <v>222</v>
      </c>
      <c r="F191" t="s">
        <v>342</v>
      </c>
      <c r="G191" t="s">
        <v>359</v>
      </c>
      <c r="H191" t="s">
        <v>366</v>
      </c>
    </row>
    <row r="192" spans="1:8">
      <c r="A192" s="1">
        <f>HYPERLINK("https://lsnyc.legalserver.org/matter/dynamic-profile/view/1891865","19-1891865")</f>
        <v>0</v>
      </c>
      <c r="B192" t="s">
        <v>8</v>
      </c>
      <c r="C192" t="s">
        <v>58</v>
      </c>
      <c r="D192" t="s">
        <v>88</v>
      </c>
      <c r="E192" t="s">
        <v>223</v>
      </c>
      <c r="F192" t="s">
        <v>342</v>
      </c>
      <c r="G192" t="s">
        <v>359</v>
      </c>
      <c r="H192" t="s">
        <v>366</v>
      </c>
    </row>
    <row r="193" spans="1:8">
      <c r="A193" s="1">
        <f>HYPERLINK("https://lsnyc.legalserver.org/matter/dynamic-profile/view/1891867","19-1891867")</f>
        <v>0</v>
      </c>
      <c r="B193" t="s">
        <v>8</v>
      </c>
      <c r="C193" t="s">
        <v>58</v>
      </c>
      <c r="D193" t="s">
        <v>75</v>
      </c>
      <c r="E193" t="s">
        <v>224</v>
      </c>
      <c r="F193" t="s">
        <v>342</v>
      </c>
      <c r="G193" t="s">
        <v>359</v>
      </c>
      <c r="H193" t="s">
        <v>366</v>
      </c>
    </row>
    <row r="194" spans="1:8">
      <c r="A194" s="1">
        <f>HYPERLINK("https://lsnyc.legalserver.org/matter/dynamic-profile/view/1891869","19-1891869")</f>
        <v>0</v>
      </c>
      <c r="B194" t="s">
        <v>8</v>
      </c>
      <c r="C194" t="s">
        <v>58</v>
      </c>
      <c r="D194" t="s">
        <v>89</v>
      </c>
      <c r="E194" t="s">
        <v>225</v>
      </c>
      <c r="F194" t="s">
        <v>342</v>
      </c>
      <c r="G194" t="s">
        <v>359</v>
      </c>
      <c r="H194" t="s">
        <v>366</v>
      </c>
    </row>
    <row r="195" spans="1:8">
      <c r="A195" s="1">
        <f>HYPERLINK("https://lsnyc.legalserver.org/matter/dynamic-profile/view/1891871","19-1891871")</f>
        <v>0</v>
      </c>
      <c r="B195" t="s">
        <v>8</v>
      </c>
      <c r="C195" t="s">
        <v>58</v>
      </c>
      <c r="D195" t="s">
        <v>90</v>
      </c>
      <c r="E195" t="s">
        <v>226</v>
      </c>
      <c r="F195" t="s">
        <v>342</v>
      </c>
      <c r="G195" t="s">
        <v>359</v>
      </c>
      <c r="H195" t="s">
        <v>366</v>
      </c>
    </row>
    <row r="196" spans="1:8">
      <c r="A196" s="1">
        <f>HYPERLINK("https://lsnyc.legalserver.org/matter/dynamic-profile/view/1891872","19-1891872")</f>
        <v>0</v>
      </c>
      <c r="B196" t="s">
        <v>8</v>
      </c>
      <c r="C196" t="s">
        <v>58</v>
      </c>
      <c r="D196" t="s">
        <v>92</v>
      </c>
      <c r="E196" t="s">
        <v>228</v>
      </c>
      <c r="F196" t="s">
        <v>342</v>
      </c>
      <c r="G196" t="s">
        <v>359</v>
      </c>
      <c r="H196" t="s">
        <v>366</v>
      </c>
    </row>
    <row r="197" spans="1:8">
      <c r="A197" s="1">
        <f>HYPERLINK("https://lsnyc.legalserver.org/matter/dynamic-profile/view/1891875","19-1891875")</f>
        <v>0</v>
      </c>
      <c r="B197" t="s">
        <v>8</v>
      </c>
      <c r="C197" t="s">
        <v>58</v>
      </c>
      <c r="D197" t="s">
        <v>98</v>
      </c>
      <c r="E197" t="s">
        <v>234</v>
      </c>
      <c r="F197" t="s">
        <v>342</v>
      </c>
      <c r="G197" t="s">
        <v>359</v>
      </c>
      <c r="H197" t="s">
        <v>366</v>
      </c>
    </row>
    <row r="198" spans="1:8">
      <c r="A198" s="1">
        <f>HYPERLINK("https://lsnyc.legalserver.org/matter/dynamic-profile/view/1891899","19-1891899")</f>
        <v>0</v>
      </c>
      <c r="B198" t="s">
        <v>8</v>
      </c>
      <c r="C198" t="s">
        <v>21</v>
      </c>
      <c r="D198" t="s">
        <v>115</v>
      </c>
      <c r="E198" t="s">
        <v>249</v>
      </c>
      <c r="F198" t="s">
        <v>343</v>
      </c>
      <c r="G198" t="s">
        <v>359</v>
      </c>
      <c r="H198" t="s">
        <v>366</v>
      </c>
    </row>
    <row r="199" spans="1:8">
      <c r="A199" s="1">
        <f>HYPERLINK("https://lsnyc.legalserver.org/matter/dynamic-profile/view/1891920","19-1891920")</f>
        <v>0</v>
      </c>
      <c r="B199" t="s">
        <v>8</v>
      </c>
      <c r="C199" t="s">
        <v>21</v>
      </c>
      <c r="D199" t="s">
        <v>116</v>
      </c>
      <c r="E199" t="s">
        <v>250</v>
      </c>
      <c r="F199" t="s">
        <v>342</v>
      </c>
      <c r="G199" t="s">
        <v>359</v>
      </c>
      <c r="H199" t="s">
        <v>366</v>
      </c>
    </row>
    <row r="200" spans="1:8">
      <c r="A200" s="1">
        <f>HYPERLINK("https://lsnyc.legalserver.org/matter/dynamic-profile/view/1891930","19-1891930")</f>
        <v>0</v>
      </c>
      <c r="B200" t="s">
        <v>8</v>
      </c>
      <c r="C200" t="s">
        <v>21</v>
      </c>
      <c r="D200" t="s">
        <v>117</v>
      </c>
      <c r="E200" t="s">
        <v>251</v>
      </c>
      <c r="F200" t="s">
        <v>342</v>
      </c>
      <c r="G200" t="s">
        <v>359</v>
      </c>
      <c r="H200" t="s">
        <v>366</v>
      </c>
    </row>
    <row r="201" spans="1:8">
      <c r="A201" s="1">
        <f>HYPERLINK("https://lsnyc.legalserver.org/matter/dynamic-profile/view/1891944","19-1891944")</f>
        <v>0</v>
      </c>
      <c r="B201" t="s">
        <v>8</v>
      </c>
      <c r="C201" t="s">
        <v>21</v>
      </c>
      <c r="D201" t="s">
        <v>118</v>
      </c>
      <c r="E201" t="s">
        <v>252</v>
      </c>
      <c r="F201" t="s">
        <v>343</v>
      </c>
      <c r="G201" t="s">
        <v>359</v>
      </c>
      <c r="H201" t="s">
        <v>366</v>
      </c>
    </row>
    <row r="202" spans="1:8">
      <c r="A202" s="1">
        <f>HYPERLINK("https://lsnyc.legalserver.org/matter/dynamic-profile/view/1891988","19-1891988")</f>
        <v>0</v>
      </c>
      <c r="B202" t="s">
        <v>8</v>
      </c>
      <c r="C202" t="s">
        <v>21</v>
      </c>
      <c r="D202" t="s">
        <v>119</v>
      </c>
      <c r="E202" t="s">
        <v>253</v>
      </c>
      <c r="F202" t="s">
        <v>343</v>
      </c>
      <c r="G202" t="s">
        <v>359</v>
      </c>
      <c r="H202" t="s">
        <v>366</v>
      </c>
    </row>
    <row r="203" spans="1:8">
      <c r="A203" s="1">
        <f>HYPERLINK("https://lsnyc.legalserver.org/matter/dynamic-profile/view/1891999","19-1891999")</f>
        <v>0</v>
      </c>
      <c r="B203" t="s">
        <v>8</v>
      </c>
      <c r="C203" t="s">
        <v>21</v>
      </c>
      <c r="D203" t="s">
        <v>113</v>
      </c>
      <c r="E203" t="s">
        <v>254</v>
      </c>
      <c r="F203" t="s">
        <v>344</v>
      </c>
      <c r="G203" t="s">
        <v>359</v>
      </c>
      <c r="H203" t="s">
        <v>366</v>
      </c>
    </row>
    <row r="204" spans="1:8">
      <c r="A204" s="1">
        <f>HYPERLINK("https://lsnyc.legalserver.org/matter/dynamic-profile/view/1892008","19-1892008")</f>
        <v>0</v>
      </c>
      <c r="B204" t="s">
        <v>8</v>
      </c>
      <c r="C204" t="s">
        <v>21</v>
      </c>
      <c r="D204" t="s">
        <v>120</v>
      </c>
      <c r="E204" t="s">
        <v>255</v>
      </c>
      <c r="F204" t="s">
        <v>342</v>
      </c>
      <c r="G204" t="s">
        <v>359</v>
      </c>
      <c r="H204" t="s">
        <v>366</v>
      </c>
    </row>
    <row r="205" spans="1:8">
      <c r="A205" s="1">
        <f>HYPERLINK("https://lsnyc.legalserver.org/matter/dynamic-profile/view/1892076","19-1892076")</f>
        <v>0</v>
      </c>
      <c r="B205" t="s">
        <v>8</v>
      </c>
      <c r="C205" t="s">
        <v>22</v>
      </c>
      <c r="D205" t="s">
        <v>121</v>
      </c>
      <c r="E205" t="s">
        <v>256</v>
      </c>
      <c r="F205" t="s">
        <v>342</v>
      </c>
      <c r="G205" t="s">
        <v>359</v>
      </c>
      <c r="H205" t="s">
        <v>366</v>
      </c>
    </row>
    <row r="206" spans="1:8">
      <c r="A206" s="1">
        <f>HYPERLINK("https://lsnyc.legalserver.org/matter/dynamic-profile/view/1892085","19-1892085")</f>
        <v>0</v>
      </c>
      <c r="B206" t="s">
        <v>8</v>
      </c>
      <c r="C206" t="s">
        <v>22</v>
      </c>
      <c r="D206" t="s">
        <v>122</v>
      </c>
      <c r="E206" t="s">
        <v>257</v>
      </c>
      <c r="F206" t="s">
        <v>344</v>
      </c>
      <c r="G206" t="s">
        <v>359</v>
      </c>
      <c r="H206" t="s">
        <v>366</v>
      </c>
    </row>
    <row r="207" spans="1:8">
      <c r="A207" s="1">
        <f>HYPERLINK("https://lsnyc.legalserver.org/matter/dynamic-profile/view/1892098","19-1892098")</f>
        <v>0</v>
      </c>
      <c r="B207" t="s">
        <v>8</v>
      </c>
      <c r="C207" t="s">
        <v>22</v>
      </c>
      <c r="D207" t="s">
        <v>123</v>
      </c>
      <c r="E207" t="s">
        <v>258</v>
      </c>
      <c r="F207" t="s">
        <v>342</v>
      </c>
      <c r="G207" t="s">
        <v>359</v>
      </c>
      <c r="H207" t="s">
        <v>366</v>
      </c>
    </row>
    <row r="208" spans="1:8">
      <c r="A208" s="1">
        <f>HYPERLINK("https://lsnyc.legalserver.org/matter/dynamic-profile/view/1892508","19-1892508")</f>
        <v>0</v>
      </c>
      <c r="B208" t="s">
        <v>8</v>
      </c>
      <c r="C208" t="s">
        <v>23</v>
      </c>
      <c r="D208" t="s">
        <v>124</v>
      </c>
      <c r="E208" t="s">
        <v>258</v>
      </c>
      <c r="F208" t="s">
        <v>342</v>
      </c>
      <c r="G208" t="s">
        <v>359</v>
      </c>
      <c r="H208" t="s">
        <v>366</v>
      </c>
    </row>
    <row r="209" spans="1:8">
      <c r="A209" s="1">
        <f>HYPERLINK("https://lsnyc.legalserver.org/matter/dynamic-profile/view/1892517","19-1892517")</f>
        <v>0</v>
      </c>
      <c r="B209" t="s">
        <v>8</v>
      </c>
      <c r="C209" t="s">
        <v>23</v>
      </c>
      <c r="D209" t="s">
        <v>125</v>
      </c>
      <c r="E209" t="s">
        <v>258</v>
      </c>
      <c r="F209" t="s">
        <v>343</v>
      </c>
      <c r="G209" t="s">
        <v>359</v>
      </c>
      <c r="H209" t="s">
        <v>366</v>
      </c>
    </row>
    <row r="210" spans="1:8">
      <c r="A210" s="1">
        <f>HYPERLINK("https://lsnyc.legalserver.org/matter/dynamic-profile/view/1892522","19-1892522")</f>
        <v>0</v>
      </c>
      <c r="B210" t="s">
        <v>8</v>
      </c>
      <c r="C210" t="s">
        <v>23</v>
      </c>
      <c r="D210" t="s">
        <v>126</v>
      </c>
      <c r="E210" t="s">
        <v>259</v>
      </c>
      <c r="F210" t="s">
        <v>342</v>
      </c>
      <c r="G210" t="s">
        <v>359</v>
      </c>
      <c r="H210" t="s">
        <v>366</v>
      </c>
    </row>
    <row r="211" spans="1:8">
      <c r="A211" s="1">
        <f>HYPERLINK("https://lsnyc.legalserver.org/matter/dynamic-profile/view/1892643","19-1892643")</f>
        <v>0</v>
      </c>
      <c r="B211" t="s">
        <v>8</v>
      </c>
      <c r="C211" t="s">
        <v>24</v>
      </c>
      <c r="D211" t="s">
        <v>127</v>
      </c>
      <c r="E211" t="s">
        <v>260</v>
      </c>
      <c r="F211" t="s">
        <v>344</v>
      </c>
      <c r="G211" t="s">
        <v>359</v>
      </c>
      <c r="H211" t="s">
        <v>366</v>
      </c>
    </row>
    <row r="212" spans="1:8">
      <c r="A212" s="1">
        <f>HYPERLINK("https://lsnyc.legalserver.org/matter/dynamic-profile/view/1892653","19-1892653")</f>
        <v>0</v>
      </c>
      <c r="B212" t="s">
        <v>8</v>
      </c>
      <c r="C212" t="s">
        <v>24</v>
      </c>
      <c r="D212" t="s">
        <v>82</v>
      </c>
      <c r="E212" t="s">
        <v>261</v>
      </c>
      <c r="F212" t="s">
        <v>344</v>
      </c>
      <c r="G212" t="s">
        <v>359</v>
      </c>
      <c r="H212" t="s">
        <v>366</v>
      </c>
    </row>
    <row r="213" spans="1:8">
      <c r="A213" s="1">
        <f>HYPERLINK("https://lsnyc.legalserver.org/matter/dynamic-profile/view/1892672","19-1892672")</f>
        <v>0</v>
      </c>
      <c r="B213" t="s">
        <v>8</v>
      </c>
      <c r="C213" t="s">
        <v>24</v>
      </c>
      <c r="D213" t="s">
        <v>128</v>
      </c>
      <c r="E213" t="s">
        <v>262</v>
      </c>
      <c r="F213" t="s">
        <v>344</v>
      </c>
      <c r="G213" t="s">
        <v>359</v>
      </c>
      <c r="H213" t="s">
        <v>366</v>
      </c>
    </row>
    <row r="214" spans="1:8">
      <c r="A214" s="1">
        <f>HYPERLINK("https://lsnyc.legalserver.org/matter/dynamic-profile/view/1892681","19-1892681")</f>
        <v>0</v>
      </c>
      <c r="B214" t="s">
        <v>8</v>
      </c>
      <c r="C214" t="s">
        <v>24</v>
      </c>
      <c r="D214" t="s">
        <v>129</v>
      </c>
      <c r="E214" t="s">
        <v>263</v>
      </c>
      <c r="F214" t="s">
        <v>344</v>
      </c>
      <c r="G214" t="s">
        <v>359</v>
      </c>
      <c r="H214" t="s">
        <v>366</v>
      </c>
    </row>
    <row r="215" spans="1:8">
      <c r="A215" s="1">
        <f>HYPERLINK("https://lsnyc.legalserver.org/matter/dynamic-profile/view/1892762","19-1892762")</f>
        <v>0</v>
      </c>
      <c r="B215" t="s">
        <v>8</v>
      </c>
      <c r="C215" t="s">
        <v>24</v>
      </c>
      <c r="D215" t="s">
        <v>130</v>
      </c>
      <c r="E215" t="s">
        <v>264</v>
      </c>
      <c r="F215" t="s">
        <v>345</v>
      </c>
      <c r="G215" t="s">
        <v>359</v>
      </c>
      <c r="H215" t="s">
        <v>366</v>
      </c>
    </row>
    <row r="216" spans="1:8">
      <c r="A216" s="1">
        <f>HYPERLINK("https://lsnyc.legalserver.org/matter/dynamic-profile/view/1892770","19-1892770")</f>
        <v>0</v>
      </c>
      <c r="B216" t="s">
        <v>8</v>
      </c>
      <c r="C216" t="s">
        <v>24</v>
      </c>
      <c r="D216" t="s">
        <v>131</v>
      </c>
      <c r="E216" t="s">
        <v>265</v>
      </c>
      <c r="F216" t="s">
        <v>344</v>
      </c>
      <c r="G216" t="s">
        <v>359</v>
      </c>
      <c r="H216" t="s">
        <v>366</v>
      </c>
    </row>
    <row r="217" spans="1:8">
      <c r="A217" s="1">
        <f>HYPERLINK("https://lsnyc.legalserver.org/matter/dynamic-profile/view/1892854","19-1892854")</f>
        <v>0</v>
      </c>
      <c r="B217" t="s">
        <v>8</v>
      </c>
      <c r="C217" t="s">
        <v>25</v>
      </c>
      <c r="D217" t="s">
        <v>132</v>
      </c>
      <c r="E217" t="s">
        <v>266</v>
      </c>
      <c r="F217" t="s">
        <v>345</v>
      </c>
      <c r="G217" t="s">
        <v>359</v>
      </c>
      <c r="H217" t="s">
        <v>366</v>
      </c>
    </row>
    <row r="218" spans="1:8">
      <c r="A218" s="1">
        <f>HYPERLINK("https://lsnyc.legalserver.org/matter/dynamic-profile/view/1892865","19-1892865")</f>
        <v>0</v>
      </c>
      <c r="B218" t="s">
        <v>8</v>
      </c>
      <c r="C218" t="s">
        <v>25</v>
      </c>
      <c r="D218" t="s">
        <v>133</v>
      </c>
      <c r="E218" t="s">
        <v>267</v>
      </c>
      <c r="F218" t="s">
        <v>345</v>
      </c>
      <c r="G218" t="s">
        <v>359</v>
      </c>
      <c r="H218" t="s">
        <v>366</v>
      </c>
    </row>
    <row r="219" spans="1:8">
      <c r="A219" s="1">
        <f>HYPERLINK("https://lsnyc.legalserver.org/matter/dynamic-profile/view/1893262","19-1893262")</f>
        <v>0</v>
      </c>
      <c r="B219" t="s">
        <v>8</v>
      </c>
      <c r="C219" t="s">
        <v>26</v>
      </c>
      <c r="D219" t="s">
        <v>134</v>
      </c>
      <c r="E219" t="s">
        <v>268</v>
      </c>
      <c r="F219" t="s">
        <v>343</v>
      </c>
      <c r="G219" t="s">
        <v>359</v>
      </c>
      <c r="H219" t="s">
        <v>366</v>
      </c>
    </row>
    <row r="220" spans="1:8">
      <c r="A220" s="1">
        <f>HYPERLINK("https://lsnyc.legalserver.org/matter/dynamic-profile/view/1896627","19-1896627")</f>
        <v>0</v>
      </c>
      <c r="B220" t="s">
        <v>8</v>
      </c>
      <c r="C220" t="s">
        <v>27</v>
      </c>
      <c r="D220" t="s">
        <v>135</v>
      </c>
      <c r="E220" t="s">
        <v>269</v>
      </c>
      <c r="F220" t="s">
        <v>343</v>
      </c>
      <c r="G220" t="s">
        <v>359</v>
      </c>
      <c r="H220" t="s">
        <v>366</v>
      </c>
    </row>
    <row r="221" spans="1:8">
      <c r="A221" s="1">
        <f>HYPERLINK("https://lsnyc.legalserver.org/matter/dynamic-profile/view/1897159","19-1897159")</f>
        <v>0</v>
      </c>
      <c r="B221" t="s">
        <v>8</v>
      </c>
      <c r="C221" t="s">
        <v>28</v>
      </c>
      <c r="D221" t="s">
        <v>136</v>
      </c>
      <c r="E221" t="s">
        <v>270</v>
      </c>
      <c r="F221" t="s">
        <v>342</v>
      </c>
      <c r="G221" t="s">
        <v>359</v>
      </c>
      <c r="H221" t="s">
        <v>366</v>
      </c>
    </row>
    <row r="222" spans="1:8">
      <c r="A222" s="1">
        <f>HYPERLINK("https://lsnyc.legalserver.org/matter/dynamic-profile/view/1897171","19-1897171")</f>
        <v>0</v>
      </c>
      <c r="B222" t="s">
        <v>8</v>
      </c>
      <c r="C222" t="s">
        <v>28</v>
      </c>
      <c r="D222" t="s">
        <v>137</v>
      </c>
      <c r="E222" t="s">
        <v>271</v>
      </c>
      <c r="F222" t="s">
        <v>343</v>
      </c>
      <c r="G222" t="s">
        <v>359</v>
      </c>
      <c r="H222" t="s">
        <v>366</v>
      </c>
    </row>
    <row r="223" spans="1:8">
      <c r="A223" s="1">
        <f>HYPERLINK("https://lsnyc.legalserver.org/matter/dynamic-profile/view/1897179","19-1897179")</f>
        <v>0</v>
      </c>
      <c r="B223" t="s">
        <v>8</v>
      </c>
      <c r="C223" t="s">
        <v>28</v>
      </c>
      <c r="D223" t="s">
        <v>78</v>
      </c>
      <c r="E223" t="s">
        <v>268</v>
      </c>
      <c r="F223" t="s">
        <v>343</v>
      </c>
      <c r="G223" t="s">
        <v>359</v>
      </c>
      <c r="H223" t="s">
        <v>366</v>
      </c>
    </row>
    <row r="224" spans="1:8">
      <c r="A224" s="1">
        <f>HYPERLINK("https://lsnyc.legalserver.org/matter/dynamic-profile/view/1897190","19-1897190")</f>
        <v>0</v>
      </c>
      <c r="B224" t="s">
        <v>8</v>
      </c>
      <c r="C224" t="s">
        <v>28</v>
      </c>
      <c r="D224" t="s">
        <v>99</v>
      </c>
      <c r="E224" t="s">
        <v>272</v>
      </c>
      <c r="F224" t="s">
        <v>343</v>
      </c>
      <c r="G224" t="s">
        <v>359</v>
      </c>
      <c r="H224" t="s">
        <v>366</v>
      </c>
    </row>
    <row r="225" spans="1:8">
      <c r="A225" s="1">
        <f>HYPERLINK("https://lsnyc.legalserver.org/matter/dynamic-profile/view/1897201","19-1897201")</f>
        <v>0</v>
      </c>
      <c r="B225" t="s">
        <v>8</v>
      </c>
      <c r="C225" t="s">
        <v>28</v>
      </c>
      <c r="D225" t="s">
        <v>138</v>
      </c>
      <c r="E225" t="s">
        <v>273</v>
      </c>
      <c r="F225" t="s">
        <v>344</v>
      </c>
      <c r="G225" t="s">
        <v>359</v>
      </c>
      <c r="H225" t="s">
        <v>366</v>
      </c>
    </row>
    <row r="226" spans="1:8">
      <c r="A226" s="1">
        <f>HYPERLINK("https://lsnyc.legalserver.org/matter/dynamic-profile/view/1897206","19-1897206")</f>
        <v>0</v>
      </c>
      <c r="B226" t="s">
        <v>8</v>
      </c>
      <c r="C226" t="s">
        <v>28</v>
      </c>
      <c r="D226" t="s">
        <v>139</v>
      </c>
      <c r="E226" t="s">
        <v>274</v>
      </c>
      <c r="F226" t="s">
        <v>345</v>
      </c>
      <c r="G226" t="s">
        <v>359</v>
      </c>
      <c r="H226" t="s">
        <v>366</v>
      </c>
    </row>
    <row r="227" spans="1:8">
      <c r="A227" s="1">
        <f>HYPERLINK("https://lsnyc.legalserver.org/matter/dynamic-profile/view/1897341","19-1897341")</f>
        <v>0</v>
      </c>
      <c r="B227" t="s">
        <v>8</v>
      </c>
      <c r="C227" t="s">
        <v>29</v>
      </c>
      <c r="D227" t="s">
        <v>140</v>
      </c>
      <c r="E227" t="s">
        <v>275</v>
      </c>
      <c r="F227" t="s">
        <v>343</v>
      </c>
      <c r="G227" t="s">
        <v>359</v>
      </c>
      <c r="H227" t="s">
        <v>366</v>
      </c>
    </row>
    <row r="228" spans="1:8">
      <c r="A228" s="1">
        <f>HYPERLINK("https://lsnyc.legalserver.org/matter/dynamic-profile/view/1897349","19-1897349")</f>
        <v>0</v>
      </c>
      <c r="B228" t="s">
        <v>8</v>
      </c>
      <c r="C228" t="s">
        <v>29</v>
      </c>
      <c r="D228" t="s">
        <v>76</v>
      </c>
      <c r="E228" t="s">
        <v>276</v>
      </c>
      <c r="F228" t="s">
        <v>343</v>
      </c>
      <c r="G228" t="s">
        <v>359</v>
      </c>
      <c r="H228" t="s">
        <v>366</v>
      </c>
    </row>
    <row r="229" spans="1:8">
      <c r="A229" s="1">
        <f>HYPERLINK("https://lsnyc.legalserver.org/matter/dynamic-profile/view/1897393","19-1897393")</f>
        <v>0</v>
      </c>
      <c r="B229" t="s">
        <v>8</v>
      </c>
      <c r="C229" t="s">
        <v>29</v>
      </c>
      <c r="D229" t="s">
        <v>141</v>
      </c>
      <c r="E229" t="s">
        <v>277</v>
      </c>
      <c r="F229" t="s">
        <v>343</v>
      </c>
      <c r="G229" t="s">
        <v>359</v>
      </c>
      <c r="H229" t="s">
        <v>366</v>
      </c>
    </row>
    <row r="230" spans="1:8">
      <c r="A230" s="1">
        <f>HYPERLINK("https://lsnyc.legalserver.org/matter/dynamic-profile/view/1897400","19-1897400")</f>
        <v>0</v>
      </c>
      <c r="B230" t="s">
        <v>8</v>
      </c>
      <c r="C230" t="s">
        <v>29</v>
      </c>
      <c r="D230" t="s">
        <v>142</v>
      </c>
      <c r="E230" t="s">
        <v>278</v>
      </c>
      <c r="F230" t="s">
        <v>342</v>
      </c>
      <c r="G230" t="s">
        <v>359</v>
      </c>
      <c r="H230" t="s">
        <v>366</v>
      </c>
    </row>
    <row r="231" spans="1:8">
      <c r="A231" s="1">
        <f>HYPERLINK("https://lsnyc.legalserver.org/matter/dynamic-profile/view/1897406","19-1897406")</f>
        <v>0</v>
      </c>
      <c r="B231" t="s">
        <v>8</v>
      </c>
      <c r="C231" t="s">
        <v>29</v>
      </c>
      <c r="D231" t="s">
        <v>143</v>
      </c>
      <c r="E231" t="s">
        <v>279</v>
      </c>
      <c r="F231" t="s">
        <v>342</v>
      </c>
      <c r="G231" t="s">
        <v>359</v>
      </c>
      <c r="H231" t="s">
        <v>366</v>
      </c>
    </row>
    <row r="232" spans="1:8">
      <c r="A232" s="1">
        <f>HYPERLINK("https://lsnyc.legalserver.org/matter/dynamic-profile/view/1897410","19-1897410")</f>
        <v>0</v>
      </c>
      <c r="B232" t="s">
        <v>8</v>
      </c>
      <c r="C232" t="s">
        <v>29</v>
      </c>
      <c r="D232" t="s">
        <v>144</v>
      </c>
      <c r="E232" t="s">
        <v>280</v>
      </c>
      <c r="F232" t="s">
        <v>342</v>
      </c>
      <c r="G232" t="s">
        <v>359</v>
      </c>
      <c r="H232" t="s">
        <v>366</v>
      </c>
    </row>
    <row r="233" spans="1:8">
      <c r="A233" s="1">
        <f>HYPERLINK("https://lsnyc.legalserver.org/matter/dynamic-profile/view/1897517","19-1897517")</f>
        <v>0</v>
      </c>
      <c r="B233" t="s">
        <v>8</v>
      </c>
      <c r="C233" t="s">
        <v>30</v>
      </c>
      <c r="D233" t="s">
        <v>145</v>
      </c>
      <c r="E233" t="s">
        <v>281</v>
      </c>
      <c r="F233" t="s">
        <v>342</v>
      </c>
      <c r="G233" t="s">
        <v>359</v>
      </c>
      <c r="H233" t="s">
        <v>366</v>
      </c>
    </row>
    <row r="234" spans="1:8">
      <c r="A234" s="1">
        <f>HYPERLINK("https://lsnyc.legalserver.org/matter/dynamic-profile/view/1897521","19-1897521")</f>
        <v>0</v>
      </c>
      <c r="B234" t="s">
        <v>8</v>
      </c>
      <c r="C234" t="s">
        <v>30</v>
      </c>
      <c r="D234" t="s">
        <v>146</v>
      </c>
      <c r="E234" t="s">
        <v>221</v>
      </c>
      <c r="F234" t="s">
        <v>342</v>
      </c>
      <c r="G234" t="s">
        <v>359</v>
      </c>
      <c r="H234" t="s">
        <v>366</v>
      </c>
    </row>
    <row r="235" spans="1:8">
      <c r="A235" s="1">
        <f>HYPERLINK("https://lsnyc.legalserver.org/matter/dynamic-profile/view/1897526","19-1897526")</f>
        <v>0</v>
      </c>
      <c r="B235" t="s">
        <v>8</v>
      </c>
      <c r="C235" t="s">
        <v>30</v>
      </c>
      <c r="D235" t="s">
        <v>80</v>
      </c>
      <c r="E235" t="s">
        <v>282</v>
      </c>
      <c r="F235" t="s">
        <v>343</v>
      </c>
      <c r="G235" t="s">
        <v>359</v>
      </c>
      <c r="H235" t="s">
        <v>366</v>
      </c>
    </row>
    <row r="236" spans="1:8">
      <c r="A236" s="1">
        <f>HYPERLINK("https://lsnyc.legalserver.org/matter/dynamic-profile/view/1897530","19-1897530")</f>
        <v>0</v>
      </c>
      <c r="B236" t="s">
        <v>8</v>
      </c>
      <c r="C236" t="s">
        <v>30</v>
      </c>
      <c r="D236" t="s">
        <v>100</v>
      </c>
      <c r="E236" t="s">
        <v>283</v>
      </c>
      <c r="F236" t="s">
        <v>343</v>
      </c>
      <c r="G236" t="s">
        <v>359</v>
      </c>
      <c r="H236" t="s">
        <v>366</v>
      </c>
    </row>
    <row r="237" spans="1:8">
      <c r="A237" s="1">
        <f>HYPERLINK("https://lsnyc.legalserver.org/matter/dynamic-profile/view/1897535","19-1897535")</f>
        <v>0</v>
      </c>
      <c r="B237" t="s">
        <v>8</v>
      </c>
      <c r="C237" t="s">
        <v>30</v>
      </c>
      <c r="D237" t="s">
        <v>147</v>
      </c>
      <c r="E237" t="s">
        <v>284</v>
      </c>
      <c r="F237" t="s">
        <v>343</v>
      </c>
      <c r="G237" t="s">
        <v>359</v>
      </c>
      <c r="H237" t="s">
        <v>366</v>
      </c>
    </row>
    <row r="238" spans="1:8">
      <c r="A238" s="1">
        <f>HYPERLINK("https://lsnyc.legalserver.org/matter/dynamic-profile/view/1897606","19-1897606")</f>
        <v>0</v>
      </c>
      <c r="B238" t="s">
        <v>8</v>
      </c>
      <c r="C238" t="s">
        <v>31</v>
      </c>
      <c r="D238" t="s">
        <v>148</v>
      </c>
      <c r="E238" t="s">
        <v>285</v>
      </c>
      <c r="F238" t="s">
        <v>342</v>
      </c>
      <c r="G238" t="s">
        <v>359</v>
      </c>
      <c r="H238" t="s">
        <v>366</v>
      </c>
    </row>
    <row r="239" spans="1:8">
      <c r="A239" s="1">
        <f>HYPERLINK("https://lsnyc.legalserver.org/matter/dynamic-profile/view/1897614","19-1897614")</f>
        <v>0</v>
      </c>
      <c r="B239" t="s">
        <v>8</v>
      </c>
      <c r="C239" t="s">
        <v>31</v>
      </c>
      <c r="D239" t="s">
        <v>149</v>
      </c>
      <c r="E239" t="s">
        <v>286</v>
      </c>
      <c r="F239" t="s">
        <v>342</v>
      </c>
      <c r="G239" t="s">
        <v>359</v>
      </c>
      <c r="H239" t="s">
        <v>366</v>
      </c>
    </row>
    <row r="240" spans="1:8">
      <c r="A240" s="1">
        <f>HYPERLINK("https://lsnyc.legalserver.org/matter/dynamic-profile/view/1897704","19-1897704")</f>
        <v>0</v>
      </c>
      <c r="B240" t="s">
        <v>8</v>
      </c>
      <c r="C240" t="s">
        <v>32</v>
      </c>
      <c r="D240" t="s">
        <v>150</v>
      </c>
      <c r="E240" t="s">
        <v>287</v>
      </c>
      <c r="F240" t="s">
        <v>345</v>
      </c>
      <c r="G240" t="s">
        <v>359</v>
      </c>
      <c r="H240" t="s">
        <v>366</v>
      </c>
    </row>
    <row r="241" spans="1:8">
      <c r="A241" s="1">
        <f>HYPERLINK("https://lsnyc.legalserver.org/matter/dynamic-profile/view/1897985","19-1897985")</f>
        <v>0</v>
      </c>
      <c r="B241" t="s">
        <v>8</v>
      </c>
      <c r="C241" t="s">
        <v>34</v>
      </c>
      <c r="D241" t="s">
        <v>151</v>
      </c>
      <c r="E241" t="s">
        <v>225</v>
      </c>
      <c r="F241" t="s">
        <v>342</v>
      </c>
      <c r="G241" t="s">
        <v>359</v>
      </c>
      <c r="H241" t="s">
        <v>366</v>
      </c>
    </row>
    <row r="242" spans="1:8">
      <c r="A242" s="1">
        <f>HYPERLINK("https://lsnyc.legalserver.org/matter/dynamic-profile/view/1898027","19-1898027")</f>
        <v>0</v>
      </c>
      <c r="B242" t="s">
        <v>8</v>
      </c>
      <c r="C242" t="s">
        <v>34</v>
      </c>
      <c r="D242" t="s">
        <v>152</v>
      </c>
      <c r="E242" t="s">
        <v>288</v>
      </c>
      <c r="F242" t="s">
        <v>345</v>
      </c>
      <c r="G242" t="s">
        <v>359</v>
      </c>
      <c r="H242" t="s">
        <v>366</v>
      </c>
    </row>
    <row r="243" spans="1:8">
      <c r="A243" s="1">
        <f>HYPERLINK("https://lsnyc.legalserver.org/matter/dynamic-profile/view/1898037","19-1898037")</f>
        <v>0</v>
      </c>
      <c r="B243" t="s">
        <v>8</v>
      </c>
      <c r="C243" t="s">
        <v>34</v>
      </c>
      <c r="D243" t="s">
        <v>153</v>
      </c>
      <c r="E243" t="s">
        <v>249</v>
      </c>
      <c r="F243" t="s">
        <v>342</v>
      </c>
      <c r="G243" t="s">
        <v>359</v>
      </c>
      <c r="H243" t="s">
        <v>366</v>
      </c>
    </row>
    <row r="244" spans="1:8">
      <c r="A244" s="1">
        <f>HYPERLINK("https://lsnyc.legalserver.org/matter/dynamic-profile/view/1898244","19-1898244")</f>
        <v>0</v>
      </c>
      <c r="B244" t="s">
        <v>8</v>
      </c>
      <c r="C244" t="s">
        <v>35</v>
      </c>
      <c r="D244" t="s">
        <v>154</v>
      </c>
      <c r="E244" t="s">
        <v>289</v>
      </c>
      <c r="F244" t="s">
        <v>342</v>
      </c>
      <c r="G244" t="s">
        <v>359</v>
      </c>
      <c r="H244" t="s">
        <v>366</v>
      </c>
    </row>
    <row r="245" spans="1:8">
      <c r="A245" s="1">
        <f>HYPERLINK("https://lsnyc.legalserver.org/matter/dynamic-profile/view/1898252","19-1898252")</f>
        <v>0</v>
      </c>
      <c r="B245" t="s">
        <v>8</v>
      </c>
      <c r="C245" t="s">
        <v>35</v>
      </c>
      <c r="D245" t="s">
        <v>155</v>
      </c>
      <c r="E245" t="s">
        <v>266</v>
      </c>
      <c r="F245" t="s">
        <v>344</v>
      </c>
      <c r="G245" t="s">
        <v>359</v>
      </c>
      <c r="H245" t="s">
        <v>366</v>
      </c>
    </row>
    <row r="246" spans="1:8">
      <c r="A246" s="1">
        <f>HYPERLINK("https://lsnyc.legalserver.org/matter/dynamic-profile/view/1898263","19-1898263")</f>
        <v>0</v>
      </c>
      <c r="B246" t="s">
        <v>8</v>
      </c>
      <c r="C246" t="s">
        <v>35</v>
      </c>
      <c r="D246" t="s">
        <v>156</v>
      </c>
      <c r="E246" t="s">
        <v>290</v>
      </c>
      <c r="F246" t="s">
        <v>342</v>
      </c>
      <c r="G246" t="s">
        <v>359</v>
      </c>
      <c r="H246" t="s">
        <v>366</v>
      </c>
    </row>
    <row r="247" spans="1:8">
      <c r="A247" s="1">
        <f>HYPERLINK("https://lsnyc.legalserver.org/matter/dynamic-profile/view/1898269","19-1898269")</f>
        <v>0</v>
      </c>
      <c r="B247" t="s">
        <v>8</v>
      </c>
      <c r="C247" t="s">
        <v>35</v>
      </c>
      <c r="D247" t="s">
        <v>157</v>
      </c>
      <c r="E247" t="s">
        <v>291</v>
      </c>
      <c r="F247" t="s">
        <v>342</v>
      </c>
      <c r="G247" t="s">
        <v>359</v>
      </c>
      <c r="H247" t="s">
        <v>366</v>
      </c>
    </row>
    <row r="248" spans="1:8">
      <c r="A248" s="1">
        <f>HYPERLINK("https://lsnyc.legalserver.org/matter/dynamic-profile/view/1898370","19-1898370")</f>
        <v>0</v>
      </c>
      <c r="B248" t="s">
        <v>8</v>
      </c>
      <c r="C248" t="s">
        <v>36</v>
      </c>
      <c r="D248" t="s">
        <v>158</v>
      </c>
      <c r="E248" t="s">
        <v>292</v>
      </c>
      <c r="F248" t="s">
        <v>345</v>
      </c>
      <c r="G248" t="s">
        <v>359</v>
      </c>
      <c r="H248" t="s">
        <v>366</v>
      </c>
    </row>
    <row r="249" spans="1:8">
      <c r="A249" s="1">
        <f>HYPERLINK("https://lsnyc.legalserver.org/matter/dynamic-profile/view/1898379","19-1898379")</f>
        <v>0</v>
      </c>
      <c r="B249" t="s">
        <v>8</v>
      </c>
      <c r="C249" t="s">
        <v>36</v>
      </c>
      <c r="D249" t="s">
        <v>159</v>
      </c>
      <c r="E249" t="s">
        <v>293</v>
      </c>
      <c r="F249" t="s">
        <v>342</v>
      </c>
      <c r="G249" t="s">
        <v>359</v>
      </c>
      <c r="H249" t="s">
        <v>366</v>
      </c>
    </row>
    <row r="250" spans="1:8">
      <c r="A250" s="1">
        <f>HYPERLINK("https://lsnyc.legalserver.org/matter/dynamic-profile/view/1898386","19-1898386")</f>
        <v>0</v>
      </c>
      <c r="B250" t="s">
        <v>8</v>
      </c>
      <c r="C250" t="s">
        <v>36</v>
      </c>
      <c r="D250" t="s">
        <v>160</v>
      </c>
      <c r="E250" t="s">
        <v>294</v>
      </c>
      <c r="F250" t="s">
        <v>345</v>
      </c>
      <c r="G250" t="s">
        <v>359</v>
      </c>
      <c r="H250" t="s">
        <v>366</v>
      </c>
    </row>
    <row r="251" spans="1:8">
      <c r="A251" s="1">
        <f>HYPERLINK("https://lsnyc.legalserver.org/matter/dynamic-profile/view/1898399","19-1898399")</f>
        <v>0</v>
      </c>
      <c r="B251" t="s">
        <v>8</v>
      </c>
      <c r="C251" t="s">
        <v>36</v>
      </c>
      <c r="D251" t="s">
        <v>161</v>
      </c>
      <c r="E251" t="s">
        <v>295</v>
      </c>
      <c r="F251" t="s">
        <v>342</v>
      </c>
      <c r="G251" t="s">
        <v>359</v>
      </c>
      <c r="H251" t="s">
        <v>366</v>
      </c>
    </row>
    <row r="252" spans="1:8">
      <c r="A252" s="1">
        <f>HYPERLINK("https://lsnyc.legalserver.org/matter/dynamic-profile/view/1898406","19-1898406")</f>
        <v>0</v>
      </c>
      <c r="B252" t="s">
        <v>8</v>
      </c>
      <c r="C252" t="s">
        <v>36</v>
      </c>
      <c r="D252" t="s">
        <v>162</v>
      </c>
      <c r="E252" t="s">
        <v>296</v>
      </c>
      <c r="F252" t="s">
        <v>343</v>
      </c>
      <c r="G252" t="s">
        <v>359</v>
      </c>
      <c r="H252" t="s">
        <v>366</v>
      </c>
    </row>
    <row r="253" spans="1:8">
      <c r="A253" s="1">
        <f>HYPERLINK("https://lsnyc.legalserver.org/matter/dynamic-profile/view/1898821","19-1898821")</f>
        <v>0</v>
      </c>
      <c r="B253" t="s">
        <v>8</v>
      </c>
      <c r="C253" t="s">
        <v>38</v>
      </c>
      <c r="D253" t="s">
        <v>163</v>
      </c>
      <c r="E253" t="s">
        <v>297</v>
      </c>
      <c r="F253" t="s">
        <v>345</v>
      </c>
      <c r="G253" t="s">
        <v>359</v>
      </c>
      <c r="H253" t="s">
        <v>366</v>
      </c>
    </row>
    <row r="254" spans="1:8">
      <c r="A254" s="1">
        <f>HYPERLINK("https://lsnyc.legalserver.org/matter/dynamic-profile/view/1898836","19-1898836")</f>
        <v>0</v>
      </c>
      <c r="B254" t="s">
        <v>8</v>
      </c>
      <c r="C254" t="s">
        <v>38</v>
      </c>
      <c r="D254" t="s">
        <v>69</v>
      </c>
      <c r="E254" t="s">
        <v>298</v>
      </c>
      <c r="F254" t="s">
        <v>345</v>
      </c>
      <c r="G254" t="s">
        <v>359</v>
      </c>
      <c r="H254" t="s">
        <v>366</v>
      </c>
    </row>
    <row r="255" spans="1:8">
      <c r="A255" s="1">
        <f>HYPERLINK("https://lsnyc.legalserver.org/matter/dynamic-profile/view/1898842","19-1898842")</f>
        <v>0</v>
      </c>
      <c r="B255" t="s">
        <v>8</v>
      </c>
      <c r="C255" t="s">
        <v>38</v>
      </c>
      <c r="D255" t="s">
        <v>143</v>
      </c>
      <c r="E255" t="s">
        <v>266</v>
      </c>
      <c r="F255" t="s">
        <v>346</v>
      </c>
      <c r="G255" t="s">
        <v>359</v>
      </c>
      <c r="H255" t="s">
        <v>366</v>
      </c>
    </row>
    <row r="256" spans="1:8">
      <c r="A256" s="1">
        <f>HYPERLINK("https://lsnyc.legalserver.org/matter/dynamic-profile/view/1898847","19-1898847")</f>
        <v>0</v>
      </c>
      <c r="B256" t="s">
        <v>8</v>
      </c>
      <c r="C256" t="s">
        <v>38</v>
      </c>
      <c r="D256" t="s">
        <v>164</v>
      </c>
      <c r="E256" t="s">
        <v>299</v>
      </c>
      <c r="F256" t="s">
        <v>342</v>
      </c>
      <c r="G256" t="s">
        <v>359</v>
      </c>
      <c r="H256" t="s">
        <v>366</v>
      </c>
    </row>
    <row r="257" spans="1:8">
      <c r="A257" s="1">
        <f>HYPERLINK("https://lsnyc.legalserver.org/matter/dynamic-profile/view/1898851","19-1898851")</f>
        <v>0</v>
      </c>
      <c r="B257" t="s">
        <v>8</v>
      </c>
      <c r="C257" t="s">
        <v>38</v>
      </c>
      <c r="D257" t="s">
        <v>165</v>
      </c>
      <c r="E257" t="s">
        <v>300</v>
      </c>
      <c r="F257" t="s">
        <v>342</v>
      </c>
      <c r="G257" t="s">
        <v>359</v>
      </c>
      <c r="H257" t="s">
        <v>366</v>
      </c>
    </row>
    <row r="258" spans="1:8">
      <c r="A258" s="1">
        <f>HYPERLINK("https://lsnyc.legalserver.org/matter/dynamic-profile/view/1898953","19-1898953")</f>
        <v>0</v>
      </c>
      <c r="B258" t="s">
        <v>8</v>
      </c>
      <c r="C258" t="s">
        <v>39</v>
      </c>
      <c r="D258" t="s">
        <v>166</v>
      </c>
      <c r="E258" t="s">
        <v>301</v>
      </c>
      <c r="F258" t="s">
        <v>345</v>
      </c>
      <c r="G258" t="s">
        <v>359</v>
      </c>
      <c r="H258" t="s">
        <v>366</v>
      </c>
    </row>
    <row r="259" spans="1:8">
      <c r="A259" s="1">
        <f>HYPERLINK("https://lsnyc.legalserver.org/matter/dynamic-profile/view/1898960","19-1898960")</f>
        <v>0</v>
      </c>
      <c r="B259" t="s">
        <v>8</v>
      </c>
      <c r="C259" t="s">
        <v>39</v>
      </c>
      <c r="D259" t="s">
        <v>167</v>
      </c>
      <c r="E259" t="s">
        <v>302</v>
      </c>
      <c r="F259" t="s">
        <v>342</v>
      </c>
      <c r="G259" t="s">
        <v>359</v>
      </c>
      <c r="H259" t="s">
        <v>366</v>
      </c>
    </row>
    <row r="260" spans="1:8">
      <c r="A260" s="1">
        <f>HYPERLINK("https://lsnyc.legalserver.org/matter/dynamic-profile/view/1898972","19-1898972")</f>
        <v>0</v>
      </c>
      <c r="B260" t="s">
        <v>8</v>
      </c>
      <c r="C260" t="s">
        <v>39</v>
      </c>
      <c r="D260" t="s">
        <v>70</v>
      </c>
      <c r="E260" t="s">
        <v>209</v>
      </c>
      <c r="F260" t="s">
        <v>345</v>
      </c>
      <c r="G260" t="s">
        <v>359</v>
      </c>
      <c r="H260" t="s">
        <v>366</v>
      </c>
    </row>
    <row r="261" spans="1:8">
      <c r="A261" s="1">
        <f>HYPERLINK("https://lsnyc.legalserver.org/matter/dynamic-profile/view/1898979","19-1898979")</f>
        <v>0</v>
      </c>
      <c r="B261" t="s">
        <v>8</v>
      </c>
      <c r="C261" t="s">
        <v>39</v>
      </c>
      <c r="D261" t="s">
        <v>168</v>
      </c>
      <c r="E261" t="s">
        <v>303</v>
      </c>
      <c r="F261" t="s">
        <v>344</v>
      </c>
      <c r="G261" t="s">
        <v>359</v>
      </c>
      <c r="H261" t="s">
        <v>366</v>
      </c>
    </row>
    <row r="262" spans="1:8">
      <c r="A262" s="1">
        <f>HYPERLINK("https://lsnyc.legalserver.org/matter/dynamic-profile/view/1898983","19-1898983")</f>
        <v>0</v>
      </c>
      <c r="B262" t="s">
        <v>8</v>
      </c>
      <c r="C262" t="s">
        <v>39</v>
      </c>
      <c r="D262" t="s">
        <v>169</v>
      </c>
      <c r="E262" t="s">
        <v>258</v>
      </c>
      <c r="F262" t="s">
        <v>342</v>
      </c>
      <c r="G262" t="s">
        <v>359</v>
      </c>
      <c r="H262" t="s">
        <v>366</v>
      </c>
    </row>
    <row r="263" spans="1:8">
      <c r="A263" s="1">
        <f>HYPERLINK("https://lsnyc.legalserver.org/matter/dynamic-profile/view/1898989","19-1898989")</f>
        <v>0</v>
      </c>
      <c r="B263" t="s">
        <v>8</v>
      </c>
      <c r="C263" t="s">
        <v>39</v>
      </c>
      <c r="D263" t="s">
        <v>170</v>
      </c>
      <c r="E263" t="s">
        <v>304</v>
      </c>
      <c r="F263" t="s">
        <v>345</v>
      </c>
      <c r="G263" t="s">
        <v>359</v>
      </c>
      <c r="H263" t="s">
        <v>366</v>
      </c>
    </row>
    <row r="264" spans="1:8">
      <c r="A264" s="1">
        <f>HYPERLINK("https://lsnyc.legalserver.org/matter/dynamic-profile/view/1901980","19-1901980")</f>
        <v>0</v>
      </c>
      <c r="B264" t="s">
        <v>8</v>
      </c>
      <c r="C264" t="s">
        <v>40</v>
      </c>
      <c r="D264" t="s">
        <v>171</v>
      </c>
      <c r="E264" t="s">
        <v>305</v>
      </c>
      <c r="F264" t="s">
        <v>343</v>
      </c>
      <c r="G264" t="s">
        <v>359</v>
      </c>
      <c r="H264" t="s">
        <v>366</v>
      </c>
    </row>
    <row r="265" spans="1:8">
      <c r="A265" s="1">
        <f>HYPERLINK("https://lsnyc.legalserver.org/matter/dynamic-profile/view/1901989","19-1901989")</f>
        <v>0</v>
      </c>
      <c r="B265" t="s">
        <v>8</v>
      </c>
      <c r="C265" t="s">
        <v>40</v>
      </c>
      <c r="D265" t="s">
        <v>172</v>
      </c>
      <c r="E265" t="s">
        <v>306</v>
      </c>
      <c r="F265" t="s">
        <v>345</v>
      </c>
      <c r="G265" t="s">
        <v>359</v>
      </c>
      <c r="H265" t="s">
        <v>366</v>
      </c>
    </row>
    <row r="266" spans="1:8">
      <c r="A266" s="1">
        <f>HYPERLINK("https://lsnyc.legalserver.org/matter/dynamic-profile/view/1901995","19-1901995")</f>
        <v>0</v>
      </c>
      <c r="B266" t="s">
        <v>8</v>
      </c>
      <c r="C266" t="s">
        <v>40</v>
      </c>
      <c r="D266" t="s">
        <v>173</v>
      </c>
      <c r="E266" t="s">
        <v>307</v>
      </c>
      <c r="F266" t="s">
        <v>342</v>
      </c>
      <c r="G266" t="s">
        <v>359</v>
      </c>
      <c r="H266" t="s">
        <v>366</v>
      </c>
    </row>
    <row r="267" spans="1:8">
      <c r="A267" s="1">
        <f>HYPERLINK("https://lsnyc.legalserver.org/matter/dynamic-profile/view/1902003","19-1902003")</f>
        <v>0</v>
      </c>
      <c r="B267" t="s">
        <v>8</v>
      </c>
      <c r="C267" t="s">
        <v>40</v>
      </c>
      <c r="D267" t="s">
        <v>113</v>
      </c>
      <c r="E267" t="s">
        <v>308</v>
      </c>
      <c r="F267" t="s">
        <v>343</v>
      </c>
      <c r="G267" t="s">
        <v>359</v>
      </c>
      <c r="H267" t="s">
        <v>366</v>
      </c>
    </row>
    <row r="268" spans="1:8">
      <c r="A268" s="1">
        <f>HYPERLINK("https://lsnyc.legalserver.org/matter/dynamic-profile/view/1902021","19-1902021")</f>
        <v>0</v>
      </c>
      <c r="B268" t="s">
        <v>8</v>
      </c>
      <c r="C268" t="s">
        <v>40</v>
      </c>
      <c r="D268" t="s">
        <v>90</v>
      </c>
      <c r="E268" t="s">
        <v>309</v>
      </c>
      <c r="F268" t="s">
        <v>342</v>
      </c>
      <c r="G268" t="s">
        <v>359</v>
      </c>
      <c r="H268" t="s">
        <v>366</v>
      </c>
    </row>
    <row r="269" spans="1:8">
      <c r="A269" s="1">
        <f>HYPERLINK("https://lsnyc.legalserver.org/matter/dynamic-profile/view/1902028","19-1902028")</f>
        <v>0</v>
      </c>
      <c r="B269" t="s">
        <v>8</v>
      </c>
      <c r="C269" t="s">
        <v>40</v>
      </c>
      <c r="D269" t="s">
        <v>174</v>
      </c>
      <c r="E269" t="s">
        <v>310</v>
      </c>
      <c r="F269" t="s">
        <v>342</v>
      </c>
      <c r="G269" t="s">
        <v>359</v>
      </c>
      <c r="H269" t="s">
        <v>366</v>
      </c>
    </row>
    <row r="270" spans="1:8">
      <c r="A270" s="1">
        <f>HYPERLINK("https://lsnyc.legalserver.org/matter/dynamic-profile/view/1902045","19-1902045")</f>
        <v>0</v>
      </c>
      <c r="B270" t="s">
        <v>8</v>
      </c>
      <c r="C270" t="s">
        <v>40</v>
      </c>
      <c r="D270" t="s">
        <v>175</v>
      </c>
      <c r="E270" t="s">
        <v>311</v>
      </c>
      <c r="F270" t="s">
        <v>345</v>
      </c>
      <c r="G270" t="s">
        <v>359</v>
      </c>
      <c r="H270" t="s">
        <v>366</v>
      </c>
    </row>
    <row r="271" spans="1:8">
      <c r="A271" s="1">
        <f>HYPERLINK("https://lsnyc.legalserver.org/matter/dynamic-profile/view/1902052","19-1902052")</f>
        <v>0</v>
      </c>
      <c r="B271" t="s">
        <v>8</v>
      </c>
      <c r="C271" t="s">
        <v>40</v>
      </c>
      <c r="D271" t="s">
        <v>176</v>
      </c>
      <c r="E271" t="s">
        <v>312</v>
      </c>
      <c r="F271" t="s">
        <v>342</v>
      </c>
      <c r="G271" t="s">
        <v>359</v>
      </c>
      <c r="H271" t="s">
        <v>366</v>
      </c>
    </row>
    <row r="272" spans="1:8">
      <c r="A272" s="1">
        <f>HYPERLINK("https://lsnyc.legalserver.org/matter/dynamic-profile/view/1902152","19-1902152")</f>
        <v>0</v>
      </c>
      <c r="B272" t="s">
        <v>8</v>
      </c>
      <c r="C272" t="s">
        <v>41</v>
      </c>
      <c r="D272" t="s">
        <v>177</v>
      </c>
      <c r="E272" t="s">
        <v>313</v>
      </c>
      <c r="F272" t="s">
        <v>342</v>
      </c>
      <c r="G272" t="s">
        <v>359</v>
      </c>
      <c r="H272" t="s">
        <v>366</v>
      </c>
    </row>
    <row r="273" spans="1:8">
      <c r="A273" s="1">
        <f>HYPERLINK("https://lsnyc.legalserver.org/matter/dynamic-profile/view/1902163","19-1902163")</f>
        <v>0</v>
      </c>
      <c r="B273" t="s">
        <v>8</v>
      </c>
      <c r="C273" t="s">
        <v>41</v>
      </c>
      <c r="D273" t="s">
        <v>178</v>
      </c>
      <c r="E273" t="s">
        <v>314</v>
      </c>
      <c r="F273" t="s">
        <v>342</v>
      </c>
      <c r="G273" t="s">
        <v>359</v>
      </c>
      <c r="H273" t="s">
        <v>366</v>
      </c>
    </row>
    <row r="274" spans="1:8">
      <c r="A274" s="1">
        <f>HYPERLINK("https://lsnyc.legalserver.org/matter/dynamic-profile/view/1907897","19-1907897")</f>
        <v>0</v>
      </c>
      <c r="B274" t="s">
        <v>8</v>
      </c>
      <c r="C274" t="s">
        <v>59</v>
      </c>
      <c r="D274" t="s">
        <v>196</v>
      </c>
      <c r="E274" t="s">
        <v>333</v>
      </c>
      <c r="F274" t="s">
        <v>352</v>
      </c>
      <c r="G274" t="s">
        <v>359</v>
      </c>
      <c r="H274" t="s">
        <v>366</v>
      </c>
    </row>
    <row r="275" spans="1:8">
      <c r="A275" s="1">
        <f>HYPERLINK("https://lsnyc.legalserver.org/matter/dynamic-profile/view/1912722","19-1912722")</f>
        <v>0</v>
      </c>
      <c r="B275" t="s">
        <v>8</v>
      </c>
      <c r="C275" t="s">
        <v>60</v>
      </c>
      <c r="D275" t="s">
        <v>189</v>
      </c>
      <c r="E275" t="s">
        <v>326</v>
      </c>
      <c r="F275" t="s">
        <v>341</v>
      </c>
      <c r="G275" t="s">
        <v>359</v>
      </c>
      <c r="H275" t="s">
        <v>366</v>
      </c>
    </row>
    <row r="276" spans="1:8">
      <c r="A276" s="1">
        <f>HYPERLINK("https://lsnyc.legalserver.org/matter/dynamic-profile/view/1894378","19-1894378")</f>
        <v>0</v>
      </c>
      <c r="B276" t="s">
        <v>8</v>
      </c>
      <c r="C276" t="s">
        <v>61</v>
      </c>
      <c r="D276" t="s">
        <v>194</v>
      </c>
      <c r="E276" t="s">
        <v>331</v>
      </c>
      <c r="F276" t="s">
        <v>340</v>
      </c>
      <c r="G276" t="s">
        <v>357</v>
      </c>
      <c r="H276" t="s">
        <v>367</v>
      </c>
    </row>
    <row r="277" spans="1:8">
      <c r="A277" s="1">
        <f>HYPERLINK("https://lsnyc.legalserver.org/matter/dynamic-profile/view/1895618","19-1895618")</f>
        <v>0</v>
      </c>
      <c r="B277" t="s">
        <v>8</v>
      </c>
      <c r="C277" t="s">
        <v>62</v>
      </c>
      <c r="D277" t="s">
        <v>197</v>
      </c>
      <c r="E277" t="s">
        <v>334</v>
      </c>
      <c r="F277" t="s">
        <v>340</v>
      </c>
      <c r="G277" t="s">
        <v>357</v>
      </c>
      <c r="H277" t="s">
        <v>367</v>
      </c>
    </row>
    <row r="278" spans="1:8">
      <c r="A278" s="1">
        <f>HYPERLINK("https://lsnyc.legalserver.org/matter/dynamic-profile/view/1896517","19-1896517")</f>
        <v>0</v>
      </c>
      <c r="B278" t="s">
        <v>8</v>
      </c>
      <c r="C278" t="s">
        <v>63</v>
      </c>
      <c r="D278" t="s">
        <v>80</v>
      </c>
      <c r="E278" t="s">
        <v>70</v>
      </c>
      <c r="F278" t="s">
        <v>353</v>
      </c>
      <c r="G278" t="s">
        <v>357</v>
      </c>
      <c r="H278" t="s">
        <v>367</v>
      </c>
    </row>
    <row r="279" spans="1:8">
      <c r="A279" s="1">
        <f>HYPERLINK("https://lsnyc.legalserver.org/matter/dynamic-profile/view/1903267","19-1903267")</f>
        <v>0</v>
      </c>
      <c r="B279" t="s">
        <v>8</v>
      </c>
      <c r="C279" t="s">
        <v>64</v>
      </c>
      <c r="D279" t="s">
        <v>198</v>
      </c>
      <c r="E279" t="s">
        <v>335</v>
      </c>
      <c r="F279" t="s">
        <v>354</v>
      </c>
      <c r="G279" t="s">
        <v>357</v>
      </c>
      <c r="H279" t="s">
        <v>367</v>
      </c>
    </row>
    <row r="280" spans="1:8">
      <c r="A280" s="1">
        <f>HYPERLINK("https://lsnyc.legalserver.org/matter/dynamic-profile/view/1895344","19-1895344")</f>
        <v>0</v>
      </c>
      <c r="B280" t="s">
        <v>8</v>
      </c>
      <c r="C280" t="s">
        <v>65</v>
      </c>
      <c r="D280" t="s">
        <v>199</v>
      </c>
      <c r="E280" t="s">
        <v>336</v>
      </c>
      <c r="F280" t="s">
        <v>355</v>
      </c>
      <c r="G280" t="s">
        <v>360</v>
      </c>
      <c r="H280" t="s">
        <v>368</v>
      </c>
    </row>
    <row r="281" spans="1:8">
      <c r="A281" s="1">
        <f>HYPERLINK("https://lsnyc.legalserver.org/matter/dynamic-profile/view/1895348","19-1895348")</f>
        <v>0</v>
      </c>
      <c r="B281" t="s">
        <v>8</v>
      </c>
      <c r="C281" t="s">
        <v>65</v>
      </c>
      <c r="D281" t="s">
        <v>200</v>
      </c>
      <c r="E281" t="s">
        <v>337</v>
      </c>
      <c r="F281" t="s">
        <v>355</v>
      </c>
      <c r="G281" t="s">
        <v>360</v>
      </c>
      <c r="H281" t="s">
        <v>368</v>
      </c>
    </row>
    <row r="282" spans="1:8">
      <c r="A282" s="1">
        <f>HYPERLINK("https://lsnyc.legalserver.org/matter/dynamic-profile/view/1905056","19-1905056")</f>
        <v>0</v>
      </c>
      <c r="B282" t="s">
        <v>8</v>
      </c>
      <c r="C282" t="s">
        <v>66</v>
      </c>
      <c r="D282" t="s">
        <v>201</v>
      </c>
      <c r="E282" t="s">
        <v>338</v>
      </c>
      <c r="F282" t="s">
        <v>356</v>
      </c>
      <c r="G282" t="s">
        <v>360</v>
      </c>
      <c r="H282" t="s">
        <v>368</v>
      </c>
    </row>
    <row r="283" spans="1:8">
      <c r="A283" s="1">
        <f>HYPERLINK("https://lsnyc.legalserver.org/matter/dynamic-profile/view/1905076","19-1905076")</f>
        <v>0</v>
      </c>
      <c r="B283" t="s">
        <v>8</v>
      </c>
      <c r="C283" t="s">
        <v>66</v>
      </c>
      <c r="D283" t="s">
        <v>127</v>
      </c>
      <c r="E283" t="s">
        <v>339</v>
      </c>
      <c r="F283" t="s">
        <v>356</v>
      </c>
      <c r="G283" t="s">
        <v>360</v>
      </c>
      <c r="H283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2019-10-31T16:39:33Z</dcterms:created>
  <dcterms:modified xsi:type="dcterms:W3CDTF">2019-10-31T16:39:33Z</dcterms:modified>
</cp:coreProperties>
</file>