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iance Data Cleanup No Age" sheetId="1" r:id="rId1"/>
  </sheets>
  <calcPr calcId="124519" fullCalcOnLoad="1"/>
</workbook>
</file>

<file path=xl/sharedStrings.xml><?xml version="1.0" encoding="utf-8"?>
<sst xmlns="http://schemas.openxmlformats.org/spreadsheetml/2006/main" count="1875" uniqueCount="537">
  <si>
    <t>Hyperlinked Case #</t>
  </si>
  <si>
    <t>Assigned Branch/CC</t>
  </si>
  <si>
    <t>Intake Staff</t>
  </si>
  <si>
    <t>Primary Advocate</t>
  </si>
  <si>
    <t>Client Name</t>
  </si>
  <si>
    <t>Legal Problem Code</t>
  </si>
  <si>
    <t>Income Types</t>
  </si>
  <si>
    <t>Age at Intake</t>
  </si>
  <si>
    <t>Date of Birth</t>
  </si>
  <si>
    <t>DOB Status</t>
  </si>
  <si>
    <t>LSC Eligible?</t>
  </si>
  <si>
    <t>CSR Eligible</t>
  </si>
  <si>
    <t>Date Opened</t>
  </si>
  <si>
    <t>Date Closed</t>
  </si>
  <si>
    <t>Group</t>
  </si>
  <si>
    <t>BLS</t>
  </si>
  <si>
    <t>BxLS</t>
  </si>
  <si>
    <t>Legal Services NYC</t>
  </si>
  <si>
    <t>LSU</t>
  </si>
  <si>
    <t>MLS</t>
  </si>
  <si>
    <t>QLS</t>
  </si>
  <si>
    <t>SILS</t>
  </si>
  <si>
    <t>Belhomme, Wilesca</t>
  </si>
  <si>
    <t>Cisneros, Marisol</t>
  </si>
  <si>
    <t>Dagg, Christopher</t>
  </si>
  <si>
    <t>St. Louis, Bianca</t>
  </si>
  <si>
    <t>Escobar, Sarah</t>
  </si>
  <si>
    <t>Ross, Jasmine</t>
  </si>
  <si>
    <t>Medina, Marta</t>
  </si>
  <si>
    <t>Betances, Gabriella</t>
  </si>
  <si>
    <t>Then, Laura</t>
  </si>
  <si>
    <t>Caldwell-Kuru, Hazel</t>
  </si>
  <si>
    <t>Castillo, Angel</t>
  </si>
  <si>
    <t>Prado, Steven</t>
  </si>
  <si>
    <t>Acevedo, Tiffany</t>
  </si>
  <si>
    <t>Fischman, Jean</t>
  </si>
  <si>
    <t>Rookwood, Shardae</t>
  </si>
  <si>
    <t>Guiral Cuervo, Carolina</t>
  </si>
  <si>
    <t>Kassiano, Andrea</t>
  </si>
  <si>
    <t>Kellogg, Martha</t>
  </si>
  <si>
    <t>Bateman, Steven</t>
  </si>
  <si>
    <t>Newton, Jack</t>
  </si>
  <si>
    <t>Santana, Bridgette</t>
  </si>
  <si>
    <t>Lowery, Liam</t>
  </si>
  <si>
    <t>Encarnacion-Badru, Bea</t>
  </si>
  <si>
    <t>Salcedo, Luciris</t>
  </si>
  <si>
    <t>Lebro-Lopez, Wanda</t>
  </si>
  <si>
    <t>Ocana, Johanna</t>
  </si>
  <si>
    <t>Purcell, Emily</t>
  </si>
  <si>
    <t>Febles, Victor</t>
  </si>
  <si>
    <t>Silliman, Stacey</t>
  </si>
  <si>
    <t>Greiner, John</t>
  </si>
  <si>
    <t>Miranda, Stephanie</t>
  </si>
  <si>
    <t>Stadler, Danielle</t>
  </si>
  <si>
    <t>Sahai, Chelsea</t>
  </si>
  <si>
    <t>Garcia, Keiannis</t>
  </si>
  <si>
    <t>Hernandez, Jonathan</t>
  </si>
  <si>
    <t>Honan, Thomas</t>
  </si>
  <si>
    <t>Benitez, Vicenta</t>
  </si>
  <si>
    <t>Neff, Adrienne</t>
  </si>
  <si>
    <t>Velasquez, Diana</t>
  </si>
  <si>
    <t>Arias, Johanna</t>
  </si>
  <si>
    <t>Ascher, Ann</t>
  </si>
  <si>
    <t>Baruni, Aisha</t>
  </si>
  <si>
    <t>Tan, Andrea</t>
  </si>
  <si>
    <t>Corcione, Emily</t>
  </si>
  <si>
    <t>Flores, Irene</t>
  </si>
  <si>
    <t>Dworkin, Brian</t>
  </si>
  <si>
    <t>Mattessich, Sandra</t>
  </si>
  <si>
    <t>Erner, Tobi</t>
  </si>
  <si>
    <t>Hammersmith, Amy</t>
  </si>
  <si>
    <t>Pozo, Caridad</t>
  </si>
  <si>
    <t>Rodriguez, Ana</t>
  </si>
  <si>
    <t>Katz, Cindy</t>
  </si>
  <si>
    <t>Maltezos, Alexander</t>
  </si>
  <si>
    <t>Martinez, Ana</t>
  </si>
  <si>
    <t>Newton, Christopher</t>
  </si>
  <si>
    <t>Price, Meredith</t>
  </si>
  <si>
    <t>Salas, Emma</t>
  </si>
  <si>
    <t>Goldberg, Heather</t>
  </si>
  <si>
    <t>Saywack, Priam</t>
  </si>
  <si>
    <t>Stephenson, Anne</t>
  </si>
  <si>
    <t>Urizar, Ana</t>
  </si>
  <si>
    <t>Taylor, Stephanie</t>
  </si>
  <si>
    <t>Woods, Nicole</t>
  </si>
  <si>
    <t>Woods, Stacey</t>
  </si>
  <si>
    <t>Nadeau-Rifkind, Al</t>
  </si>
  <si>
    <t>Granfield, Rachel</t>
  </si>
  <si>
    <t>Sampert, Monica</t>
  </si>
  <si>
    <t>Torres, Elizabeth</t>
  </si>
  <si>
    <t>Hoffman, Julienne</t>
  </si>
  <si>
    <t>Smith, Jeanne</t>
  </si>
  <si>
    <t>Corsaro, Veronica</t>
  </si>
  <si>
    <t>Costa, Stephanie</t>
  </si>
  <si>
    <t>Hecht-Felella, Laura</t>
  </si>
  <si>
    <t>James, Natalie</t>
  </si>
  <si>
    <t>Patel, Mona</t>
  </si>
  <si>
    <t>Twersky, Jonathan</t>
  </si>
  <si>
    <t>Watson, Michael</t>
  </si>
  <si>
    <t>Breakstone, Chelsea</t>
  </si>
  <si>
    <t>Cappellini, Bianca</t>
  </si>
  <si>
    <t>Cattani, Brett</t>
  </si>
  <si>
    <t>Chen, Eugene</t>
  </si>
  <si>
    <t>Cruz-Perez, Javier</t>
  </si>
  <si>
    <t>Feldkamp, Katrina</t>
  </si>
  <si>
    <t>Gonzalez, Atenedoro</t>
  </si>
  <si>
    <t>Goyzueta, Anna</t>
  </si>
  <si>
    <t>Ketcher, Maxine</t>
  </si>
  <si>
    <t>Kim, Jae Young</t>
  </si>
  <si>
    <t>Lawson, Terry</t>
  </si>
  <si>
    <t>Libbey, Mackenzie</t>
  </si>
  <si>
    <t>Lynch, Megan</t>
  </si>
  <si>
    <t>Ma, Chiansan</t>
  </si>
  <si>
    <t>Mar, Nelson</t>
  </si>
  <si>
    <t>Massey, Randi</t>
  </si>
  <si>
    <t>Nimis, Roland</t>
  </si>
  <si>
    <t>Rosario Rodriguez, Luis</t>
  </si>
  <si>
    <t>Schorr, Nanette</t>
  </si>
  <si>
    <t>Schryver, Erik</t>
  </si>
  <si>
    <t>Viets, Whitney</t>
  </si>
  <si>
    <t>Kransdorf, William</t>
  </si>
  <si>
    <t>Briggs, John</t>
  </si>
  <si>
    <t>Carlier, Milton</t>
  </si>
  <si>
    <t>Galai, Sagiv</t>
  </si>
  <si>
    <t>Horth, Aaron</t>
  </si>
  <si>
    <t>James, Lelia</t>
  </si>
  <si>
    <t>Kelly, Kitanya</t>
  </si>
  <si>
    <t>Morgan, Rose</t>
  </si>
  <si>
    <t>Mottley, Darlene</t>
  </si>
  <si>
    <t>Weaver, Cynthia</t>
  </si>
  <si>
    <t>Chung, Jeannie</t>
  </si>
  <si>
    <t>Diaz, Lino</t>
  </si>
  <si>
    <t>Jacobs, Alex</t>
  </si>
  <si>
    <t>Jonas, Myrtle</t>
  </si>
  <si>
    <t>Santos, Marisol</t>
  </si>
  <si>
    <t>Velez, Cristina</t>
  </si>
  <si>
    <t>Barney, Darryl</t>
  </si>
  <si>
    <t>Broodie-Stewart, M'Ral</t>
  </si>
  <si>
    <t>Cepeda, Jeanette</t>
  </si>
  <si>
    <t>Golden, Tashanna</t>
  </si>
  <si>
    <t>Hong, Connie</t>
  </si>
  <si>
    <t>Schiff, Logan</t>
  </si>
  <si>
    <t>Lopez, Rosalia</t>
  </si>
  <si>
    <t>Mcfadden, Cassandra</t>
  </si>
  <si>
    <t>Blas, Rosalyn</t>
  </si>
  <si>
    <t>Ardolino, Adrienne</t>
  </si>
  <si>
    <t>Matthews, Donna</t>
  </si>
  <si>
    <t>Moskowitz, Rosalie</t>
  </si>
  <si>
    <t>Fashionne, Jimmy</t>
  </si>
  <si>
    <t>Lombard, Lucienne</t>
  </si>
  <si>
    <t>Winston-Orr, Patricia</t>
  </si>
  <si>
    <t>Konteh, Abibatu</t>
  </si>
  <si>
    <t>Goldenberg, Yeveniya</t>
  </si>
  <si>
    <t>Torres, Victoria</t>
  </si>
  <si>
    <t>Guerrero, Hector</t>
  </si>
  <si>
    <t>Corporan, Naomi</t>
  </si>
  <si>
    <t>Bobadilla, Eleno</t>
  </si>
  <si>
    <t>Tejada, Lucia</t>
  </si>
  <si>
    <t>Dominguez, Nemesio</t>
  </si>
  <si>
    <t>Ali, Saddiyah</t>
  </si>
  <si>
    <t>Gonzalez, Fredy</t>
  </si>
  <si>
    <t>Vicenty, Virginia</t>
  </si>
  <si>
    <t>Adrakor, Lord K.</t>
  </si>
  <si>
    <t>Torres, Phillip Cesar</t>
  </si>
  <si>
    <t>Matias, Angela</t>
  </si>
  <si>
    <t>Hartley, Joshua</t>
  </si>
  <si>
    <t>Moore, Mary</t>
  </si>
  <si>
    <t>Torres, Martina</t>
  </si>
  <si>
    <t>Mcfaddin, Mary</t>
  </si>
  <si>
    <t>Casco Lopez, Laura Isabel</t>
  </si>
  <si>
    <t>Avila Gutierrez, Glenda Melisa</t>
  </si>
  <si>
    <t>Persaud, Giovanna</t>
  </si>
  <si>
    <t>Terpos, Maria</t>
  </si>
  <si>
    <t>Medina, Jerlin Lino</t>
  </si>
  <si>
    <t>De Jesus, Carlos</t>
  </si>
  <si>
    <t>Schofield, Diane</t>
  </si>
  <si>
    <t>Hussein, Mudasiru</t>
  </si>
  <si>
    <t>Lee, Savannah</t>
  </si>
  <si>
    <t>Banks, Todd</t>
  </si>
  <si>
    <t>Trone, Cynthia</t>
  </si>
  <si>
    <t>Drayton, Monte</t>
  </si>
  <si>
    <t>Madden, Michael</t>
  </si>
  <si>
    <t>Rivera, Issac</t>
  </si>
  <si>
    <t>Jimenez, Selena</t>
  </si>
  <si>
    <t>Benoit, Francis</t>
  </si>
  <si>
    <t>Rosado, Alexandra</t>
  </si>
  <si>
    <t>Pope, Toshima</t>
  </si>
  <si>
    <t>Olea, Roberto</t>
  </si>
  <si>
    <t>Brown, Nora</t>
  </si>
  <si>
    <t>Groenwood, Steven</t>
  </si>
  <si>
    <t>Navarre, Franklin</t>
  </si>
  <si>
    <t>Gordon, Dante</t>
  </si>
  <si>
    <t>Rodriguez, Maria</t>
  </si>
  <si>
    <t>DeLeon, Denice</t>
  </si>
  <si>
    <t>Pimentel, Jose</t>
  </si>
  <si>
    <t>Buret, Pedro</t>
  </si>
  <si>
    <t>Welch, Michael</t>
  </si>
  <si>
    <t>Portillo, Owen Coreas</t>
  </si>
  <si>
    <t>Portillo, Henry Coreas</t>
  </si>
  <si>
    <t>Ventura, Yuliana</t>
  </si>
  <si>
    <t>Mercedes, Juan</t>
  </si>
  <si>
    <t>Demunn, Winfield</t>
  </si>
  <si>
    <t>Schwartz, Edward</t>
  </si>
  <si>
    <t>Test, Test</t>
  </si>
  <si>
    <t>Cao, Li Ping</t>
  </si>
  <si>
    <t>Real, Jenny</t>
  </si>
  <si>
    <t>Evans, Thomas</t>
  </si>
  <si>
    <t>Quintana, Alma Rosa</t>
  </si>
  <si>
    <t>Rodriguez, Bienvenida</t>
  </si>
  <si>
    <t>Volquez, Miguel</t>
  </si>
  <si>
    <t>Perez, Rafael D</t>
  </si>
  <si>
    <t>Razon, Ramona</t>
  </si>
  <si>
    <t>Sanchez, Sonia</t>
  </si>
  <si>
    <t>Rodriguez, Melinda</t>
  </si>
  <si>
    <t>Sosa, Ana D</t>
  </si>
  <si>
    <t>Calcano, Evelina</t>
  </si>
  <si>
    <t>Veliovic, Chris</t>
  </si>
  <si>
    <t>Pichardo, Estela</t>
  </si>
  <si>
    <t>Polanco, Ana D</t>
  </si>
  <si>
    <t>Rivera, Ligia</t>
  </si>
  <si>
    <t>Santos, Simona</t>
  </si>
  <si>
    <t>Lantigua, Myra</t>
  </si>
  <si>
    <t>Orquidea, Garcia</t>
  </si>
  <si>
    <t>Reyes, Maribel</t>
  </si>
  <si>
    <t>Reyes, Carmen</t>
  </si>
  <si>
    <t>Genao, Maria</t>
  </si>
  <si>
    <t>Graham, Thomas</t>
  </si>
  <si>
    <t>Urena, Kedwy</t>
  </si>
  <si>
    <t>de Abreu, Isabel</t>
  </si>
  <si>
    <t>Paredes, Estanislao</t>
  </si>
  <si>
    <t>Guzman, Annette</t>
  </si>
  <si>
    <t>De Fran, Natividad</t>
  </si>
  <si>
    <t>Hodge, Leeshonda</t>
  </si>
  <si>
    <t>Ortiz, Maricela</t>
  </si>
  <si>
    <t>Greene, Vanessa</t>
  </si>
  <si>
    <t>Lee, Wai Yue</t>
  </si>
  <si>
    <t>Smith, Noni</t>
  </si>
  <si>
    <t>Davis, Brandon</t>
  </si>
  <si>
    <t>Manzano, Dolores</t>
  </si>
  <si>
    <t>McMillan, Virginia</t>
  </si>
  <si>
    <t>Pita, Jessenia</t>
  </si>
  <si>
    <t>Wyatt, Adrian</t>
  </si>
  <si>
    <t>Barbot, Rudolph</t>
  </si>
  <si>
    <t>Shields, Shawn</t>
  </si>
  <si>
    <t>Jones, Vernon</t>
  </si>
  <si>
    <t>Gaviola, Bienvenida</t>
  </si>
  <si>
    <t>salinas, guadalupe</t>
  </si>
  <si>
    <t>Begum, Rotna</t>
  </si>
  <si>
    <t>Savaille, Alberte</t>
  </si>
  <si>
    <t>Ahmed, Ruma</t>
  </si>
  <si>
    <t>Hernandez, Norma</t>
  </si>
  <si>
    <t>Weiner, Deborah</t>
  </si>
  <si>
    <t>Ng, Mooi</t>
  </si>
  <si>
    <t>Stokes, Isaiah</t>
  </si>
  <si>
    <t>Graham, Whitney</t>
  </si>
  <si>
    <t>Islam, Mohammed Sayedul</t>
  </si>
  <si>
    <t>Sultana, Monira</t>
  </si>
  <si>
    <t>Nahar, Nurun</t>
  </si>
  <si>
    <t>Yeoh, Kian</t>
  </si>
  <si>
    <t>Bamaca, Obeb</t>
  </si>
  <si>
    <t>Brown, Alton</t>
  </si>
  <si>
    <t>Brown, Patricia Mclean</t>
  </si>
  <si>
    <t>Judson, Paul</t>
  </si>
  <si>
    <t>Dellacqua, Giovannia</t>
  </si>
  <si>
    <t>glenn, Michael</t>
  </si>
  <si>
    <t>Cardoso, Ofelia</t>
  </si>
  <si>
    <t>Akhter, Sufia</t>
  </si>
  <si>
    <t>Aiken, Shemeka Delima</t>
  </si>
  <si>
    <t>Louisverna, Louis</t>
  </si>
  <si>
    <t>Ali, Mumtaz Begum</t>
  </si>
  <si>
    <t>Palacios, Roxana</t>
  </si>
  <si>
    <t>Singh, Vishnu</t>
  </si>
  <si>
    <t>Larsen, Jan</t>
  </si>
  <si>
    <t>Hoff, Hildegard</t>
  </si>
  <si>
    <t>Gray, Shawnette</t>
  </si>
  <si>
    <t>Colon, Armando</t>
  </si>
  <si>
    <t>Mendoza, Genesis Yamileth</t>
  </si>
  <si>
    <t>Perez de Guzman, Niurka</t>
  </si>
  <si>
    <t>Pendleton, Daniel</t>
  </si>
  <si>
    <t>Emanuel, Heatherlyn S.</t>
  </si>
  <si>
    <t>Thompson, Sanora</t>
  </si>
  <si>
    <t>Strother, Carol</t>
  </si>
  <si>
    <t>Udechuck, Ashem</t>
  </si>
  <si>
    <t>Rossano, Frank</t>
  </si>
  <si>
    <t>Cromwell, Kiesha</t>
  </si>
  <si>
    <t>Watkins, Cacia</t>
  </si>
  <si>
    <t>Livingston, Ralph</t>
  </si>
  <si>
    <t>Belton, Shirley</t>
  </si>
  <si>
    <t>63 Private Landlord/Tenant</t>
  </si>
  <si>
    <t>69 Other Housing</t>
  </si>
  <si>
    <t>29 Other Employment</t>
  </si>
  <si>
    <t>84 Disability Rights</t>
  </si>
  <si>
    <t>13 Special Education/Learning Disabilities</t>
  </si>
  <si>
    <t>61 Federally Subsidized Housing</t>
  </si>
  <si>
    <t>81 Immigration/Naturalization</t>
  </si>
  <si>
    <t>37 Domestic Abuse</t>
  </si>
  <si>
    <t>31 Custody/Visitation</t>
  </si>
  <si>
    <t>71 TANF</t>
  </si>
  <si>
    <t>23 EITC (Earned Income Tax Credit)</t>
  </si>
  <si>
    <t>01 Bankruptcy/Debtor Relief</t>
  </si>
  <si>
    <t>64 Public Housing</t>
  </si>
  <si>
    <t>73 Food Stamps</t>
  </si>
  <si>
    <t>67 Mortgage Foreclosures (Not Predatory Lending/Practices)</t>
  </si>
  <si>
    <t>38 Support</t>
  </si>
  <si>
    <t>09 Other Consumer/Finance</t>
  </si>
  <si>
    <t>75 SSI</t>
  </si>
  <si>
    <t>32 Divorce/Sep./Annul.</t>
  </si>
  <si>
    <t>66 Housing Discrimination</t>
  </si>
  <si>
    <t>76 Unemployment Compensation</t>
  </si>
  <si>
    <t>33 Adult Guardianship / Conservatorship</t>
  </si>
  <si>
    <t>02 Collect/Repo/Def/Garnsh</t>
  </si>
  <si>
    <t>74 SSDI</t>
  </si>
  <si>
    <t>78 State and Local Income Maintenance</t>
  </si>
  <si>
    <t>12 Discipline (Including Expulsion and Suspension)</t>
  </si>
  <si>
    <t>Employment (Self-Employed)</t>
  </si>
  <si>
    <t>No Income</t>
  </si>
  <si>
    <t>Social Security</t>
  </si>
  <si>
    <t>Other</t>
  </si>
  <si>
    <t>Employment</t>
  </si>
  <si>
    <t>Social Security Retirement</t>
  </si>
  <si>
    <t>Welfare</t>
  </si>
  <si>
    <t>SSI</t>
  </si>
  <si>
    <t>Employment, Food Stamps (SNAP), SSI</t>
  </si>
  <si>
    <t>Employment, Social Security Retirement</t>
  </si>
  <si>
    <t>Social Security Disability</t>
  </si>
  <si>
    <t>Pension/Retirement (Not Soc. Sec.)</t>
  </si>
  <si>
    <t>Child Support, Social Security Disability, Unemployment Compensation</t>
  </si>
  <si>
    <t>Disability, Welfare</t>
  </si>
  <si>
    <t>Disability</t>
  </si>
  <si>
    <t>Income Not Provided</t>
  </si>
  <si>
    <t>Employment, Welfare</t>
  </si>
  <si>
    <t>Food Stamps (SNAP), TANF</t>
  </si>
  <si>
    <t>Home Relief, Welfare</t>
  </si>
  <si>
    <t>Employment, Social Security</t>
  </si>
  <si>
    <t>Food Stamps (SNAP), Pension/Retirement (Not Soc. Sec.)</t>
  </si>
  <si>
    <t>Child Support</t>
  </si>
  <si>
    <t>Social Security, Social Security Retirement</t>
  </si>
  <si>
    <t>Child Support, Employment, SSI</t>
  </si>
  <si>
    <t>Child Support, Employment</t>
  </si>
  <si>
    <t>Employment, Unemployment Compensation</t>
  </si>
  <si>
    <t>Food Stamps (SNAP), SSI</t>
  </si>
  <si>
    <t>Child Support, Employment (Self-Employed), Food Stamps (SNAP)</t>
  </si>
  <si>
    <t>Employment, Food Stamps (SNAP)</t>
  </si>
  <si>
    <t>Food Stamps (SNAP), Welfare</t>
  </si>
  <si>
    <t>Food Stamps (SNAP)</t>
  </si>
  <si>
    <t>Disability, Employment</t>
  </si>
  <si>
    <t>Spousal Employment</t>
  </si>
  <si>
    <t>Pension/Retirement (Not Soc. Sec.), Social Security Retirement</t>
  </si>
  <si>
    <t>Rental Income</t>
  </si>
  <si>
    <t>1953-03-18</t>
  </si>
  <si>
    <t>1953-11-23</t>
  </si>
  <si>
    <t>1942-05-17</t>
  </si>
  <si>
    <t>2019-01-01</t>
  </si>
  <si>
    <t>1964-02-24</t>
  </si>
  <si>
    <t>1992-06-07</t>
  </si>
  <si>
    <t>2008-10-22</t>
  </si>
  <si>
    <t>1992-06-10</t>
  </si>
  <si>
    <t>1976-08-09</t>
  </si>
  <si>
    <t>1969-01-01</t>
  </si>
  <si>
    <t>1969-12-07</t>
  </si>
  <si>
    <t>1951-01-01</t>
  </si>
  <si>
    <t>1976-10-25</t>
  </si>
  <si>
    <t>1975-09-13</t>
  </si>
  <si>
    <t>Unknown</t>
  </si>
  <si>
    <t>No</t>
  </si>
  <si>
    <t>Yes</t>
  </si>
  <si>
    <t xml:space="preserve"> </t>
  </si>
  <si>
    <t>01/15/2019</t>
  </si>
  <si>
    <t>01/08/2019</t>
  </si>
  <si>
    <t>04/18/2019</t>
  </si>
  <si>
    <t>09/26/2018</t>
  </si>
  <si>
    <t>03/29/2019</t>
  </si>
  <si>
    <t>05/23/2019</t>
  </si>
  <si>
    <t>06/12/2019</t>
  </si>
  <si>
    <t>04/29/2019</t>
  </si>
  <si>
    <t>02/25/2019</t>
  </si>
  <si>
    <t>04/17/2019</t>
  </si>
  <si>
    <t>05/06/2019</t>
  </si>
  <si>
    <t>07/02/2019</t>
  </si>
  <si>
    <t>10/19/2018</t>
  </si>
  <si>
    <t>12/21/2018</t>
  </si>
  <si>
    <t>02/08/2019</t>
  </si>
  <si>
    <t>02/27/2019</t>
  </si>
  <si>
    <t>05/01/2019</t>
  </si>
  <si>
    <t>12/20/2018</t>
  </si>
  <si>
    <t>06/19/2019</t>
  </si>
  <si>
    <t>08/21/2018</t>
  </si>
  <si>
    <t>01/10/2018</t>
  </si>
  <si>
    <t>06/20/2019</t>
  </si>
  <si>
    <t>05/31/2019</t>
  </si>
  <si>
    <t>11/09/2018</t>
  </si>
  <si>
    <t>01/14/2019</t>
  </si>
  <si>
    <t>01/23/2019</t>
  </si>
  <si>
    <t>08/06/2018</t>
  </si>
  <si>
    <t>08/13/2018</t>
  </si>
  <si>
    <t>04/01/2019</t>
  </si>
  <si>
    <t>07/27/2018</t>
  </si>
  <si>
    <t>10/30/2017</t>
  </si>
  <si>
    <t>04/17/2018</t>
  </si>
  <si>
    <t>05/11/2018</t>
  </si>
  <si>
    <t>05/01/2018</t>
  </si>
  <si>
    <t>01/10/2019</t>
  </si>
  <si>
    <t>01/18/2018</t>
  </si>
  <si>
    <t>04/04/2018</t>
  </si>
  <si>
    <t>05/07/2019</t>
  </si>
  <si>
    <t>08/25/2016</t>
  </si>
  <si>
    <t>05/20/2019</t>
  </si>
  <si>
    <t>07/12/2019</t>
  </si>
  <si>
    <t>03/08/2018</t>
  </si>
  <si>
    <t>06/17/2019</t>
  </si>
  <si>
    <t>03/28/2018</t>
  </si>
  <si>
    <t>06/23/2016</t>
  </si>
  <si>
    <t>01/30/2017</t>
  </si>
  <si>
    <t>02/20/2018</t>
  </si>
  <si>
    <t>04/19/2019</t>
  </si>
  <si>
    <t>04/26/2019</t>
  </si>
  <si>
    <t>02/22/2019</t>
  </si>
  <si>
    <t>01/04/2019</t>
  </si>
  <si>
    <t>03/22/2018</t>
  </si>
  <si>
    <t>07/01/2013</t>
  </si>
  <si>
    <t>01/30/2019</t>
  </si>
  <si>
    <t>06/13/2018</t>
  </si>
  <si>
    <t>08/20/2014</t>
  </si>
  <si>
    <t>06/05/2019</t>
  </si>
  <si>
    <t>03/13/2018</t>
  </si>
  <si>
    <t>07/03/2018</t>
  </si>
  <si>
    <t>01/16/2019</t>
  </si>
  <si>
    <t>12/14/2017</t>
  </si>
  <si>
    <t>01/09/2018</t>
  </si>
  <si>
    <t>05/09/2017</t>
  </si>
  <si>
    <t>06/20/2018</t>
  </si>
  <si>
    <t>08/08/2018</t>
  </si>
  <si>
    <t>05/07/2018</t>
  </si>
  <si>
    <t>11/29/2018</t>
  </si>
  <si>
    <t>11/10/2016</t>
  </si>
  <si>
    <t>08/09/2018</t>
  </si>
  <si>
    <t>01/30/2018</t>
  </si>
  <si>
    <t>05/17/2019</t>
  </si>
  <si>
    <t>06/16/2017</t>
  </si>
  <si>
    <t>02/06/2017</t>
  </si>
  <si>
    <t>06/29/2015</t>
  </si>
  <si>
    <t>11/04/2018</t>
  </si>
  <si>
    <t>08/03/2018</t>
  </si>
  <si>
    <t>05/10/2018</t>
  </si>
  <si>
    <t>08/16/2017</t>
  </si>
  <si>
    <t>12/05/2018</t>
  </si>
  <si>
    <t>06/21/2018</t>
  </si>
  <si>
    <t>07/06/2018</t>
  </si>
  <si>
    <t>06/22/2017</t>
  </si>
  <si>
    <t>02/14/2017</t>
  </si>
  <si>
    <t>04/07/2016</t>
  </si>
  <si>
    <t>06/15/2016</t>
  </si>
  <si>
    <t>04/27/2017</t>
  </si>
  <si>
    <t>06/02/2017</t>
  </si>
  <si>
    <t>06/23/2017</t>
  </si>
  <si>
    <t>01/22/2016</t>
  </si>
  <si>
    <t>04/05/2016</t>
  </si>
  <si>
    <t>05/03/2016</t>
  </si>
  <si>
    <t>04/12/2017</t>
  </si>
  <si>
    <t>03/01/2018</t>
  </si>
  <si>
    <t>03/18/2016</t>
  </si>
  <si>
    <t>12/01/2017</t>
  </si>
  <si>
    <t>12/06/2018</t>
  </si>
  <si>
    <t>12/12/2017</t>
  </si>
  <si>
    <t>03/08/2017</t>
  </si>
  <si>
    <t>12/13/2016</t>
  </si>
  <si>
    <t>12/21/2016</t>
  </si>
  <si>
    <t>11/08/2018</t>
  </si>
  <si>
    <t>05/14/2018</t>
  </si>
  <si>
    <t>03/04/2019</t>
  </si>
  <si>
    <t>02/19/2019</t>
  </si>
  <si>
    <t>03/19/2018</t>
  </si>
  <si>
    <t>06/28/2019</t>
  </si>
  <si>
    <t>07/14/2015</t>
  </si>
  <si>
    <t>04/18/2016</t>
  </si>
  <si>
    <t>03/02/2017</t>
  </si>
  <si>
    <t>10/31/2016</t>
  </si>
  <si>
    <t>06/26/2019</t>
  </si>
  <si>
    <t>05/19/2017</t>
  </si>
  <si>
    <t>08/30/2018</t>
  </si>
  <si>
    <t>05/21/2018</t>
  </si>
  <si>
    <t>11/20/2018</t>
  </si>
  <si>
    <t>11/13/2018</t>
  </si>
  <si>
    <t>09/18/2018</t>
  </si>
  <si>
    <t>09/06/2018</t>
  </si>
  <si>
    <t>09/08/2016</t>
  </si>
  <si>
    <t>05/03/2017</t>
  </si>
  <si>
    <t>06/04/2019</t>
  </si>
  <si>
    <t>10/12/2018</t>
  </si>
  <si>
    <t>02/26/2019</t>
  </si>
  <si>
    <t>12/31/2018</t>
  </si>
  <si>
    <t>03/06/2019</t>
  </si>
  <si>
    <t>03/07/2019</t>
  </si>
  <si>
    <t>04/05/2019</t>
  </si>
  <si>
    <t>10/05/2018</t>
  </si>
  <si>
    <t>12/29/2017</t>
  </si>
  <si>
    <t>09/24/2018</t>
  </si>
  <si>
    <t>03/06/2018</t>
  </si>
  <si>
    <t>05/31/2018</t>
  </si>
  <si>
    <t>05/25/2018</t>
  </si>
  <si>
    <t>07/02/2018</t>
  </si>
  <si>
    <t>06/01/2018</t>
  </si>
  <si>
    <t>06/08/2018</t>
  </si>
  <si>
    <t>05/15/2019</t>
  </si>
  <si>
    <t>07/18/2018</t>
  </si>
  <si>
    <t>07/09/2018</t>
  </si>
  <si>
    <t>06/25/2019</t>
  </si>
  <si>
    <t>03/26/2018</t>
  </si>
  <si>
    <t>01/22/2019</t>
  </si>
  <si>
    <t>02/09/2018</t>
  </si>
  <si>
    <t>10/18/2018</t>
  </si>
  <si>
    <t>06/06/2019</t>
  </si>
  <si>
    <t>06/07/2017</t>
  </si>
  <si>
    <t>12/12/2018</t>
  </si>
  <si>
    <t>10/01/2018</t>
  </si>
  <si>
    <t>04/13/2018</t>
  </si>
  <si>
    <t>05/16/2019</t>
  </si>
  <si>
    <t>11/18/2018</t>
  </si>
  <si>
    <t>07/10/2017</t>
  </si>
  <si>
    <t>08/10/2017</t>
  </si>
  <si>
    <t>08/24/2017</t>
  </si>
  <si>
    <t>02/14/2018</t>
  </si>
  <si>
    <t>12/31/2017</t>
  </si>
  <si>
    <t>03/13/2017</t>
  </si>
  <si>
    <t>06/21/2017</t>
  </si>
  <si>
    <t>11/14/2017</t>
  </si>
  <si>
    <t>12/13/2018</t>
  </si>
  <si>
    <t>07/20/2017</t>
  </si>
  <si>
    <t>07/01/2019</t>
  </si>
  <si>
    <t>10/12/2017</t>
  </si>
  <si>
    <t>03/15/2019</t>
  </si>
  <si>
    <t>03/28/2019</t>
  </si>
  <si>
    <t>06/14/2019</t>
  </si>
  <si>
    <t>09/04/2018</t>
  </si>
  <si>
    <t>02/09/2019</t>
  </si>
  <si>
    <t>11/05/2018</t>
  </si>
  <si>
    <t>03/15/2018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</si>
</sst>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0"/>
  <sheetViews>
    <sheetView tabSelected="1" workbookViewId="0"/>
  </sheetViews>
  <sheetFormatPr defaultRowHeight="15"/>
  <cols>
    <col min="1" max="1" width="20.7109375" style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>
        <f>HYPERLINK("https://lsnyc.legalserver.org/matter/dynamic-profile/view/1888142","19-1888142")</f>
        <v>0</v>
      </c>
      <c r="B2" t="s">
        <v>15</v>
      </c>
      <c r="C2" t="s">
        <v>22</v>
      </c>
      <c r="D2" t="s">
        <v>92</v>
      </c>
      <c r="E2" t="s">
        <v>142</v>
      </c>
      <c r="F2" t="s">
        <v>288</v>
      </c>
      <c r="G2" t="s">
        <v>314</v>
      </c>
      <c r="H2">
        <v>0</v>
      </c>
      <c r="J2" t="s">
        <v>363</v>
      </c>
      <c r="K2" t="s">
        <v>364</v>
      </c>
      <c r="L2" t="s">
        <v>364</v>
      </c>
      <c r="M2" t="s">
        <v>367</v>
      </c>
      <c r="N2" t="s">
        <v>487</v>
      </c>
      <c r="O2" t="s">
        <v>364</v>
      </c>
    </row>
    <row r="3" spans="1:15">
      <c r="A3" s="1">
        <f>HYPERLINK("https://lsnyc.legalserver.org/matter/dynamic-profile/view/1887340","19-1887340")</f>
        <v>0</v>
      </c>
      <c r="B3" t="s">
        <v>15</v>
      </c>
      <c r="C3" t="s">
        <v>23</v>
      </c>
      <c r="D3" t="s">
        <v>93</v>
      </c>
      <c r="E3" t="s">
        <v>143</v>
      </c>
      <c r="F3" t="s">
        <v>289</v>
      </c>
      <c r="G3" t="s">
        <v>315</v>
      </c>
      <c r="H3">
        <v>0</v>
      </c>
      <c r="J3" t="s">
        <v>363</v>
      </c>
      <c r="K3" t="s">
        <v>365</v>
      </c>
      <c r="L3" t="s">
        <v>364</v>
      </c>
      <c r="M3" t="s">
        <v>368</v>
      </c>
      <c r="N3" t="s">
        <v>401</v>
      </c>
      <c r="O3" t="s">
        <v>364</v>
      </c>
    </row>
    <row r="4" spans="1:15">
      <c r="A4" s="1">
        <f>HYPERLINK("https://lsnyc.legalserver.org/matter/dynamic-profile/view/1897346","19-1897346")</f>
        <v>0</v>
      </c>
      <c r="B4" t="s">
        <v>15</v>
      </c>
      <c r="C4" t="s">
        <v>24</v>
      </c>
      <c r="D4" t="s">
        <v>24</v>
      </c>
      <c r="E4" t="s">
        <v>144</v>
      </c>
      <c r="F4" t="s">
        <v>290</v>
      </c>
      <c r="G4" t="s">
        <v>315</v>
      </c>
      <c r="H4">
        <v>0</v>
      </c>
      <c r="J4" t="s">
        <v>363</v>
      </c>
      <c r="K4" t="s">
        <v>365</v>
      </c>
      <c r="L4" t="s">
        <v>366</v>
      </c>
      <c r="M4" t="s">
        <v>369</v>
      </c>
      <c r="O4" t="s">
        <v>364</v>
      </c>
    </row>
    <row r="5" spans="1:15">
      <c r="A5" s="1">
        <f>HYPERLINK("https://lsnyc.legalserver.org/matter/dynamic-profile/view/1878822","18-1878822")</f>
        <v>0</v>
      </c>
      <c r="B5" t="s">
        <v>15</v>
      </c>
      <c r="C5" t="s">
        <v>24</v>
      </c>
      <c r="D5" t="s">
        <v>24</v>
      </c>
      <c r="E5" t="s">
        <v>145</v>
      </c>
      <c r="F5" t="s">
        <v>290</v>
      </c>
      <c r="G5" t="s">
        <v>316</v>
      </c>
      <c r="H5">
        <v>65</v>
      </c>
      <c r="I5" t="s">
        <v>349</v>
      </c>
      <c r="J5" t="s">
        <v>363</v>
      </c>
      <c r="K5" t="s">
        <v>365</v>
      </c>
      <c r="L5" t="s">
        <v>365</v>
      </c>
      <c r="M5" t="s">
        <v>370</v>
      </c>
      <c r="N5" t="s">
        <v>488</v>
      </c>
      <c r="O5" t="s">
        <v>364</v>
      </c>
    </row>
    <row r="6" spans="1:15">
      <c r="A6" s="1">
        <f>HYPERLINK("https://lsnyc.legalserver.org/matter/dynamic-profile/view/1895273","19-1895273")</f>
        <v>0</v>
      </c>
      <c r="B6" t="s">
        <v>15</v>
      </c>
      <c r="C6" t="s">
        <v>25</v>
      </c>
      <c r="D6" t="s">
        <v>94</v>
      </c>
      <c r="E6" t="s">
        <v>146</v>
      </c>
      <c r="F6" t="s">
        <v>288</v>
      </c>
      <c r="G6" t="s">
        <v>315</v>
      </c>
      <c r="H6">
        <v>65</v>
      </c>
      <c r="I6" t="s">
        <v>350</v>
      </c>
      <c r="J6" t="s">
        <v>363</v>
      </c>
      <c r="K6" t="s">
        <v>365</v>
      </c>
      <c r="L6" t="s">
        <v>366</v>
      </c>
      <c r="M6" t="s">
        <v>371</v>
      </c>
      <c r="O6" t="s">
        <v>364</v>
      </c>
    </row>
    <row r="7" spans="1:15">
      <c r="A7" s="1">
        <f>HYPERLINK("https://lsnyc.legalserver.org/matter/dynamic-profile/view/1900633","19-1900633")</f>
        <v>0</v>
      </c>
      <c r="B7" t="s">
        <v>15</v>
      </c>
      <c r="C7" t="s">
        <v>26</v>
      </c>
      <c r="D7" t="s">
        <v>95</v>
      </c>
      <c r="E7" t="s">
        <v>147</v>
      </c>
      <c r="F7" t="s">
        <v>288</v>
      </c>
      <c r="G7" t="s">
        <v>315</v>
      </c>
      <c r="H7">
        <v>0</v>
      </c>
      <c r="J7" t="s">
        <v>363</v>
      </c>
      <c r="K7" t="s">
        <v>365</v>
      </c>
      <c r="L7" t="s">
        <v>364</v>
      </c>
      <c r="M7" t="s">
        <v>372</v>
      </c>
      <c r="N7" t="s">
        <v>389</v>
      </c>
      <c r="O7" t="s">
        <v>364</v>
      </c>
    </row>
    <row r="8" spans="1:15">
      <c r="A8" s="1">
        <f>HYPERLINK("https://lsnyc.legalserver.org/matter/dynamic-profile/view/1902158","19-1902158")</f>
        <v>0</v>
      </c>
      <c r="B8" t="s">
        <v>15</v>
      </c>
      <c r="C8" t="s">
        <v>23</v>
      </c>
      <c r="D8" t="s">
        <v>96</v>
      </c>
      <c r="E8" t="s">
        <v>148</v>
      </c>
      <c r="F8" t="s">
        <v>288</v>
      </c>
      <c r="G8" t="s">
        <v>317</v>
      </c>
      <c r="H8">
        <v>0</v>
      </c>
      <c r="J8" t="s">
        <v>363</v>
      </c>
      <c r="K8" t="s">
        <v>365</v>
      </c>
      <c r="L8" t="s">
        <v>366</v>
      </c>
      <c r="M8" t="s">
        <v>373</v>
      </c>
      <c r="O8" t="s">
        <v>364</v>
      </c>
    </row>
    <row r="9" spans="1:15">
      <c r="A9" s="1">
        <f>HYPERLINK("https://lsnyc.legalserver.org/matter/dynamic-profile/view/1902163","19-1902163")</f>
        <v>0</v>
      </c>
      <c r="B9" t="s">
        <v>15</v>
      </c>
      <c r="C9" t="s">
        <v>23</v>
      </c>
      <c r="D9" t="s">
        <v>96</v>
      </c>
      <c r="E9" t="s">
        <v>148</v>
      </c>
      <c r="F9" t="s">
        <v>288</v>
      </c>
      <c r="G9" t="s">
        <v>317</v>
      </c>
      <c r="H9">
        <v>0</v>
      </c>
      <c r="J9" t="s">
        <v>363</v>
      </c>
      <c r="K9" t="s">
        <v>365</v>
      </c>
      <c r="L9" t="s">
        <v>366</v>
      </c>
      <c r="M9" t="s">
        <v>373</v>
      </c>
      <c r="O9" t="s">
        <v>364</v>
      </c>
    </row>
    <row r="10" spans="1:15">
      <c r="A10" s="1">
        <f>HYPERLINK("https://lsnyc.legalserver.org/matter/dynamic-profile/view/1898259","19-1898259")</f>
        <v>0</v>
      </c>
      <c r="B10" t="s">
        <v>15</v>
      </c>
      <c r="C10" t="s">
        <v>23</v>
      </c>
      <c r="D10" t="s">
        <v>96</v>
      </c>
      <c r="E10" t="s">
        <v>149</v>
      </c>
      <c r="F10" t="s">
        <v>288</v>
      </c>
      <c r="G10" t="s">
        <v>317</v>
      </c>
      <c r="H10">
        <v>0</v>
      </c>
      <c r="J10" t="s">
        <v>363</v>
      </c>
      <c r="K10" t="s">
        <v>364</v>
      </c>
      <c r="L10" t="s">
        <v>366</v>
      </c>
      <c r="M10" t="s">
        <v>374</v>
      </c>
      <c r="O10" t="s">
        <v>364</v>
      </c>
    </row>
    <row r="11" spans="1:15">
      <c r="A11" s="1">
        <f>HYPERLINK("https://lsnyc.legalserver.org/matter/dynamic-profile/view/1891802","19-1891802")</f>
        <v>0</v>
      </c>
      <c r="B11" t="s">
        <v>15</v>
      </c>
      <c r="C11" t="s">
        <v>25</v>
      </c>
      <c r="D11" t="s">
        <v>96</v>
      </c>
      <c r="E11" t="s">
        <v>150</v>
      </c>
      <c r="F11" t="s">
        <v>288</v>
      </c>
      <c r="G11" t="s">
        <v>318</v>
      </c>
      <c r="H11">
        <v>0</v>
      </c>
      <c r="J11" t="s">
        <v>363</v>
      </c>
      <c r="K11" t="s">
        <v>364</v>
      </c>
      <c r="L11" t="s">
        <v>364</v>
      </c>
      <c r="M11" t="s">
        <v>375</v>
      </c>
      <c r="N11" t="s">
        <v>489</v>
      </c>
      <c r="O11" t="s">
        <v>364</v>
      </c>
    </row>
    <row r="12" spans="1:15">
      <c r="A12" s="1">
        <f>HYPERLINK("https://lsnyc.legalserver.org/matter/dynamic-profile/view/1897167","19-1897167")</f>
        <v>0</v>
      </c>
      <c r="B12" t="s">
        <v>15</v>
      </c>
      <c r="C12" t="s">
        <v>23</v>
      </c>
      <c r="D12" t="s">
        <v>96</v>
      </c>
      <c r="E12" t="s">
        <v>151</v>
      </c>
      <c r="F12" t="s">
        <v>288</v>
      </c>
      <c r="G12" t="s">
        <v>315</v>
      </c>
      <c r="H12">
        <v>0</v>
      </c>
      <c r="J12" t="s">
        <v>363</v>
      </c>
      <c r="K12" t="s">
        <v>365</v>
      </c>
      <c r="L12" t="s">
        <v>366</v>
      </c>
      <c r="M12" t="s">
        <v>376</v>
      </c>
      <c r="O12" t="s">
        <v>364</v>
      </c>
    </row>
    <row r="13" spans="1:15">
      <c r="A13" s="1">
        <f>HYPERLINK("https://lsnyc.legalserver.org/matter/dynamic-profile/view/1897171","19-1897171")</f>
        <v>0</v>
      </c>
      <c r="B13" t="s">
        <v>15</v>
      </c>
      <c r="C13" t="s">
        <v>23</v>
      </c>
      <c r="D13" t="s">
        <v>96</v>
      </c>
      <c r="E13" t="s">
        <v>151</v>
      </c>
      <c r="F13" t="s">
        <v>288</v>
      </c>
      <c r="G13" t="s">
        <v>315</v>
      </c>
      <c r="H13">
        <v>0</v>
      </c>
      <c r="J13" t="s">
        <v>363</v>
      </c>
      <c r="K13" t="s">
        <v>365</v>
      </c>
      <c r="L13" t="s">
        <v>366</v>
      </c>
      <c r="M13" t="s">
        <v>376</v>
      </c>
      <c r="O13" t="s">
        <v>364</v>
      </c>
    </row>
    <row r="14" spans="1:15">
      <c r="A14" s="1">
        <f>HYPERLINK("https://lsnyc.legalserver.org/matter/dynamic-profile/view/1898263","19-1898263")</f>
        <v>0</v>
      </c>
      <c r="B14" t="s">
        <v>15</v>
      </c>
      <c r="C14" t="s">
        <v>23</v>
      </c>
      <c r="D14" t="s">
        <v>96</v>
      </c>
      <c r="E14" t="s">
        <v>149</v>
      </c>
      <c r="F14" t="s">
        <v>288</v>
      </c>
      <c r="G14" t="s">
        <v>317</v>
      </c>
      <c r="H14">
        <v>0</v>
      </c>
      <c r="J14" t="s">
        <v>363</v>
      </c>
      <c r="K14" t="s">
        <v>364</v>
      </c>
      <c r="L14" t="s">
        <v>366</v>
      </c>
      <c r="M14" t="s">
        <v>374</v>
      </c>
      <c r="O14" t="s">
        <v>364</v>
      </c>
    </row>
    <row r="15" spans="1:15">
      <c r="A15" s="1">
        <f>HYPERLINK("https://lsnyc.legalserver.org/matter/dynamic-profile/view/1899022","19-1899022")</f>
        <v>0</v>
      </c>
      <c r="B15" t="s">
        <v>15</v>
      </c>
      <c r="C15" t="s">
        <v>26</v>
      </c>
      <c r="D15" t="s">
        <v>97</v>
      </c>
      <c r="E15" t="s">
        <v>152</v>
      </c>
      <c r="F15" t="s">
        <v>289</v>
      </c>
      <c r="G15" t="s">
        <v>315</v>
      </c>
      <c r="H15">
        <v>0</v>
      </c>
      <c r="J15" t="s">
        <v>363</v>
      </c>
      <c r="K15" t="s">
        <v>365</v>
      </c>
      <c r="L15" t="s">
        <v>366</v>
      </c>
      <c r="M15" t="s">
        <v>377</v>
      </c>
      <c r="O15" t="s">
        <v>364</v>
      </c>
    </row>
    <row r="16" spans="1:15">
      <c r="A16" s="1">
        <f>HYPERLINK("https://lsnyc.legalserver.org/matter/dynamic-profile/view/1903822","19-1903822")</f>
        <v>0</v>
      </c>
      <c r="B16" t="s">
        <v>15</v>
      </c>
      <c r="C16" t="s">
        <v>27</v>
      </c>
      <c r="D16" t="s">
        <v>98</v>
      </c>
      <c r="E16" t="s">
        <v>153</v>
      </c>
      <c r="F16" t="s">
        <v>288</v>
      </c>
      <c r="G16" t="s">
        <v>319</v>
      </c>
      <c r="H16">
        <v>0</v>
      </c>
      <c r="J16" t="s">
        <v>363</v>
      </c>
      <c r="K16" t="s">
        <v>364</v>
      </c>
      <c r="L16" t="s">
        <v>366</v>
      </c>
      <c r="M16" t="s">
        <v>378</v>
      </c>
      <c r="O16" t="s">
        <v>364</v>
      </c>
    </row>
    <row r="17" spans="1:15">
      <c r="A17" s="1">
        <f>HYPERLINK("https://lsnyc.legalserver.org/matter/dynamic-profile/view/1880956","18-1880956")</f>
        <v>0</v>
      </c>
      <c r="B17" t="s">
        <v>16</v>
      </c>
      <c r="C17" t="s">
        <v>28</v>
      </c>
      <c r="D17" t="s">
        <v>29</v>
      </c>
      <c r="E17" t="s">
        <v>154</v>
      </c>
      <c r="F17" t="s">
        <v>288</v>
      </c>
      <c r="G17" t="s">
        <v>320</v>
      </c>
      <c r="H17">
        <v>0</v>
      </c>
      <c r="J17" t="s">
        <v>363</v>
      </c>
      <c r="K17" t="s">
        <v>365</v>
      </c>
      <c r="L17" t="s">
        <v>365</v>
      </c>
      <c r="M17" t="s">
        <v>379</v>
      </c>
      <c r="N17" t="s">
        <v>490</v>
      </c>
      <c r="O17" t="s">
        <v>364</v>
      </c>
    </row>
    <row r="18" spans="1:15">
      <c r="A18" s="1">
        <f>HYPERLINK("https://lsnyc.legalserver.org/matter/dynamic-profile/view/1886353","18-1886353")</f>
        <v>0</v>
      </c>
      <c r="B18" t="s">
        <v>16</v>
      </c>
      <c r="C18" t="s">
        <v>29</v>
      </c>
      <c r="D18" t="s">
        <v>29</v>
      </c>
      <c r="E18" t="s">
        <v>155</v>
      </c>
      <c r="F18" t="s">
        <v>288</v>
      </c>
      <c r="G18" t="s">
        <v>318</v>
      </c>
      <c r="H18">
        <v>0</v>
      </c>
      <c r="J18" t="s">
        <v>363</v>
      </c>
      <c r="K18" t="s">
        <v>365</v>
      </c>
      <c r="L18" t="s">
        <v>365</v>
      </c>
      <c r="M18" t="s">
        <v>380</v>
      </c>
      <c r="N18" t="s">
        <v>491</v>
      </c>
      <c r="O18" t="s">
        <v>364</v>
      </c>
    </row>
    <row r="19" spans="1:15">
      <c r="A19" s="1">
        <f>HYPERLINK("https://lsnyc.legalserver.org/matter/dynamic-profile/view/1890375","19-1890375")</f>
        <v>0</v>
      </c>
      <c r="B19" t="s">
        <v>16</v>
      </c>
      <c r="C19" t="s">
        <v>29</v>
      </c>
      <c r="D19" t="s">
        <v>29</v>
      </c>
      <c r="E19" t="s">
        <v>156</v>
      </c>
      <c r="F19" t="s">
        <v>288</v>
      </c>
      <c r="G19" t="s">
        <v>315</v>
      </c>
      <c r="H19">
        <v>0</v>
      </c>
      <c r="J19" t="s">
        <v>363</v>
      </c>
      <c r="K19" t="s">
        <v>365</v>
      </c>
      <c r="L19" t="s">
        <v>365</v>
      </c>
      <c r="M19" t="s">
        <v>381</v>
      </c>
      <c r="N19" t="s">
        <v>492</v>
      </c>
      <c r="O19" t="s">
        <v>364</v>
      </c>
    </row>
    <row r="20" spans="1:15">
      <c r="A20" s="1">
        <f>HYPERLINK("https://lsnyc.legalserver.org/matter/dynamic-profile/view/1892178","19-1892178")</f>
        <v>0</v>
      </c>
      <c r="B20" t="s">
        <v>16</v>
      </c>
      <c r="C20" t="s">
        <v>30</v>
      </c>
      <c r="D20" t="s">
        <v>99</v>
      </c>
      <c r="E20" t="s">
        <v>157</v>
      </c>
      <c r="F20" t="s">
        <v>288</v>
      </c>
      <c r="G20" t="s">
        <v>315</v>
      </c>
      <c r="H20">
        <v>0</v>
      </c>
      <c r="J20" t="s">
        <v>363</v>
      </c>
      <c r="K20" t="s">
        <v>365</v>
      </c>
      <c r="L20" t="s">
        <v>366</v>
      </c>
      <c r="M20" t="s">
        <v>382</v>
      </c>
      <c r="O20" t="s">
        <v>364</v>
      </c>
    </row>
    <row r="21" spans="1:15">
      <c r="A21" s="1">
        <f>HYPERLINK("https://lsnyc.legalserver.org/matter/dynamic-profile/view/1898630","19-1898630")</f>
        <v>0</v>
      </c>
      <c r="B21" t="s">
        <v>16</v>
      </c>
      <c r="C21" t="s">
        <v>31</v>
      </c>
      <c r="D21" t="s">
        <v>31</v>
      </c>
      <c r="E21" t="s">
        <v>158</v>
      </c>
      <c r="F21" t="s">
        <v>288</v>
      </c>
      <c r="G21" t="s">
        <v>317</v>
      </c>
      <c r="H21">
        <v>76</v>
      </c>
      <c r="I21" t="s">
        <v>351</v>
      </c>
      <c r="J21" t="s">
        <v>363</v>
      </c>
      <c r="K21" t="s">
        <v>365</v>
      </c>
      <c r="L21" t="s">
        <v>366</v>
      </c>
      <c r="M21" t="s">
        <v>383</v>
      </c>
      <c r="O21" t="s">
        <v>364</v>
      </c>
    </row>
    <row r="22" spans="1:15">
      <c r="A22" s="1">
        <f>HYPERLINK("https://lsnyc.legalserver.org/matter/dynamic-profile/view/1886306","18-1886306")</f>
        <v>0</v>
      </c>
      <c r="B22" t="s">
        <v>16</v>
      </c>
      <c r="C22" t="s">
        <v>31</v>
      </c>
      <c r="D22" t="s">
        <v>31</v>
      </c>
      <c r="E22" t="s">
        <v>159</v>
      </c>
      <c r="F22" t="s">
        <v>291</v>
      </c>
      <c r="G22" t="s">
        <v>318</v>
      </c>
      <c r="H22">
        <v>0</v>
      </c>
      <c r="J22" t="s">
        <v>363</v>
      </c>
      <c r="K22" t="s">
        <v>365</v>
      </c>
      <c r="L22" t="s">
        <v>366</v>
      </c>
      <c r="M22" t="s">
        <v>384</v>
      </c>
      <c r="O22" t="s">
        <v>364</v>
      </c>
    </row>
    <row r="23" spans="1:15">
      <c r="A23" s="1">
        <f>HYPERLINK("https://lsnyc.legalserver.org/matter/dynamic-profile/view/1886307","18-1886307")</f>
        <v>0</v>
      </c>
      <c r="B23" t="s">
        <v>16</v>
      </c>
      <c r="C23" t="s">
        <v>31</v>
      </c>
      <c r="D23" t="s">
        <v>31</v>
      </c>
      <c r="E23" t="s">
        <v>160</v>
      </c>
      <c r="F23" t="s">
        <v>291</v>
      </c>
      <c r="G23" t="s">
        <v>321</v>
      </c>
      <c r="H23">
        <v>0</v>
      </c>
      <c r="J23" t="s">
        <v>363</v>
      </c>
      <c r="K23" t="s">
        <v>365</v>
      </c>
      <c r="L23" t="s">
        <v>366</v>
      </c>
      <c r="M23" t="s">
        <v>384</v>
      </c>
      <c r="O23" t="s">
        <v>364</v>
      </c>
    </row>
    <row r="24" spans="1:15">
      <c r="A24" s="1">
        <f>HYPERLINK("https://lsnyc.legalserver.org/matter/dynamic-profile/view/1902767","19-1902767")</f>
        <v>0</v>
      </c>
      <c r="B24" t="s">
        <v>16</v>
      </c>
      <c r="C24" t="s">
        <v>32</v>
      </c>
      <c r="D24" t="s">
        <v>100</v>
      </c>
      <c r="E24" t="s">
        <v>161</v>
      </c>
      <c r="F24" t="s">
        <v>288</v>
      </c>
      <c r="G24" t="s">
        <v>317</v>
      </c>
      <c r="H24">
        <v>0</v>
      </c>
      <c r="J24" t="s">
        <v>363</v>
      </c>
      <c r="K24" t="s">
        <v>365</v>
      </c>
      <c r="L24" t="s">
        <v>365</v>
      </c>
      <c r="M24" t="s">
        <v>385</v>
      </c>
      <c r="N24" t="s">
        <v>385</v>
      </c>
      <c r="O24" t="s">
        <v>364</v>
      </c>
    </row>
    <row r="25" spans="1:15">
      <c r="A25" s="1">
        <f>HYPERLINK("https://lsnyc.legalserver.org/matter/dynamic-profile/view/1875546","18-1875546")</f>
        <v>0</v>
      </c>
      <c r="B25" t="s">
        <v>16</v>
      </c>
      <c r="C25" t="s">
        <v>33</v>
      </c>
      <c r="D25" t="s">
        <v>101</v>
      </c>
      <c r="E25" t="s">
        <v>162</v>
      </c>
      <c r="F25" t="s">
        <v>288</v>
      </c>
      <c r="G25" t="s">
        <v>318</v>
      </c>
      <c r="H25">
        <v>0</v>
      </c>
      <c r="J25" t="s">
        <v>363</v>
      </c>
      <c r="K25" t="s">
        <v>365</v>
      </c>
      <c r="L25" t="s">
        <v>365</v>
      </c>
      <c r="M25" t="s">
        <v>386</v>
      </c>
      <c r="N25" t="s">
        <v>386</v>
      </c>
      <c r="O25" t="s">
        <v>364</v>
      </c>
    </row>
    <row r="26" spans="1:15">
      <c r="A26" s="1">
        <f>HYPERLINK("https://lsnyc.legalserver.org/matter/dynamic-profile/view/1855663","18-1855663")</f>
        <v>0</v>
      </c>
      <c r="B26" t="s">
        <v>16</v>
      </c>
      <c r="C26" t="s">
        <v>33</v>
      </c>
      <c r="D26" t="s">
        <v>102</v>
      </c>
      <c r="E26" t="s">
        <v>163</v>
      </c>
      <c r="F26" t="s">
        <v>288</v>
      </c>
      <c r="G26" t="s">
        <v>315</v>
      </c>
      <c r="H26">
        <v>0</v>
      </c>
      <c r="J26" t="s">
        <v>363</v>
      </c>
      <c r="K26" t="s">
        <v>365</v>
      </c>
      <c r="L26" t="s">
        <v>365</v>
      </c>
      <c r="M26" t="s">
        <v>387</v>
      </c>
      <c r="N26" t="s">
        <v>403</v>
      </c>
      <c r="O26" t="s">
        <v>364</v>
      </c>
    </row>
    <row r="27" spans="1:15">
      <c r="A27" s="1">
        <f>HYPERLINK("https://lsnyc.legalserver.org/matter/dynamic-profile/view/1902944","19-1902944")</f>
        <v>0</v>
      </c>
      <c r="B27" t="s">
        <v>16</v>
      </c>
      <c r="C27" t="s">
        <v>30</v>
      </c>
      <c r="D27" t="s">
        <v>103</v>
      </c>
      <c r="E27" t="s">
        <v>164</v>
      </c>
      <c r="F27" t="s">
        <v>288</v>
      </c>
      <c r="G27" t="s">
        <v>315</v>
      </c>
      <c r="H27">
        <v>0</v>
      </c>
      <c r="J27" t="s">
        <v>363</v>
      </c>
      <c r="K27" t="s">
        <v>364</v>
      </c>
      <c r="L27" t="s">
        <v>366</v>
      </c>
      <c r="M27" t="s">
        <v>388</v>
      </c>
      <c r="O27" t="s">
        <v>364</v>
      </c>
    </row>
    <row r="28" spans="1:15">
      <c r="A28" s="1">
        <f>HYPERLINK("https://lsnyc.legalserver.org/matter/dynamic-profile/view/1901308","19-1901308")</f>
        <v>0</v>
      </c>
      <c r="B28" t="s">
        <v>16</v>
      </c>
      <c r="C28" t="s">
        <v>34</v>
      </c>
      <c r="D28" t="s">
        <v>104</v>
      </c>
      <c r="E28" t="s">
        <v>165</v>
      </c>
      <c r="F28" t="s">
        <v>292</v>
      </c>
      <c r="G28" t="s">
        <v>322</v>
      </c>
      <c r="H28">
        <v>0</v>
      </c>
      <c r="I28" t="s">
        <v>352</v>
      </c>
      <c r="J28" t="s">
        <v>363</v>
      </c>
      <c r="K28" t="s">
        <v>365</v>
      </c>
      <c r="L28" t="s">
        <v>366</v>
      </c>
      <c r="M28" t="s">
        <v>389</v>
      </c>
      <c r="O28" t="s">
        <v>364</v>
      </c>
    </row>
    <row r="29" spans="1:15">
      <c r="A29" s="1">
        <f>HYPERLINK("https://lsnyc.legalserver.org/matter/dynamic-profile/view/1882809","18-1882809")</f>
        <v>0</v>
      </c>
      <c r="B29" t="s">
        <v>16</v>
      </c>
      <c r="C29" t="s">
        <v>35</v>
      </c>
      <c r="D29" t="s">
        <v>35</v>
      </c>
      <c r="E29" t="s">
        <v>166</v>
      </c>
      <c r="F29" t="s">
        <v>293</v>
      </c>
      <c r="G29" t="s">
        <v>323</v>
      </c>
      <c r="H29">
        <v>0</v>
      </c>
      <c r="J29" t="s">
        <v>363</v>
      </c>
      <c r="K29" t="s">
        <v>364</v>
      </c>
      <c r="L29" t="s">
        <v>366</v>
      </c>
      <c r="M29" t="s">
        <v>390</v>
      </c>
      <c r="O29" t="s">
        <v>364</v>
      </c>
    </row>
    <row r="30" spans="1:15">
      <c r="A30" s="1">
        <f>HYPERLINK("https://lsnyc.legalserver.org/matter/dynamic-profile/view/1887994","19-1887994")</f>
        <v>0</v>
      </c>
      <c r="B30" t="s">
        <v>16</v>
      </c>
      <c r="C30" t="s">
        <v>36</v>
      </c>
      <c r="D30" t="s">
        <v>105</v>
      </c>
      <c r="E30" t="s">
        <v>167</v>
      </c>
      <c r="F30" t="s">
        <v>288</v>
      </c>
      <c r="G30" t="s">
        <v>318</v>
      </c>
      <c r="H30">
        <v>0</v>
      </c>
      <c r="J30" t="s">
        <v>363</v>
      </c>
      <c r="K30" t="s">
        <v>365</v>
      </c>
      <c r="L30" t="s">
        <v>366</v>
      </c>
      <c r="M30" t="s">
        <v>391</v>
      </c>
      <c r="O30" t="s">
        <v>364</v>
      </c>
    </row>
    <row r="31" spans="1:15">
      <c r="A31" s="1">
        <f>HYPERLINK("https://lsnyc.legalserver.org/matter/dynamic-profile/view/1888710","19-1888710")</f>
        <v>0</v>
      </c>
      <c r="B31" t="s">
        <v>16</v>
      </c>
      <c r="C31" t="s">
        <v>34</v>
      </c>
      <c r="D31" t="s">
        <v>106</v>
      </c>
      <c r="E31" t="s">
        <v>168</v>
      </c>
      <c r="F31" t="s">
        <v>288</v>
      </c>
      <c r="G31" t="s">
        <v>324</v>
      </c>
      <c r="H31">
        <v>54</v>
      </c>
      <c r="I31" t="s">
        <v>353</v>
      </c>
      <c r="J31" t="s">
        <v>363</v>
      </c>
      <c r="K31" t="s">
        <v>365</v>
      </c>
      <c r="L31" t="s">
        <v>366</v>
      </c>
      <c r="M31" t="s">
        <v>392</v>
      </c>
      <c r="O31" t="s">
        <v>364</v>
      </c>
    </row>
    <row r="32" spans="1:15">
      <c r="A32" s="1">
        <f>HYPERLINK("https://lsnyc.legalserver.org/matter/dynamic-profile/view/1874268","18-1874268")</f>
        <v>0</v>
      </c>
      <c r="B32" t="s">
        <v>16</v>
      </c>
      <c r="C32" t="s">
        <v>37</v>
      </c>
      <c r="D32" t="s">
        <v>37</v>
      </c>
      <c r="E32" t="s">
        <v>169</v>
      </c>
      <c r="F32" t="s">
        <v>294</v>
      </c>
      <c r="G32" t="s">
        <v>318</v>
      </c>
      <c r="H32">
        <v>0</v>
      </c>
      <c r="J32" t="s">
        <v>363</v>
      </c>
      <c r="K32" t="s">
        <v>365</v>
      </c>
      <c r="L32" t="s">
        <v>366</v>
      </c>
      <c r="M32" t="s">
        <v>393</v>
      </c>
      <c r="O32" t="s">
        <v>364</v>
      </c>
    </row>
    <row r="33" spans="1:15">
      <c r="A33" s="1">
        <f>HYPERLINK("https://lsnyc.legalserver.org/matter/dynamic-profile/view/1874958","18-1874958")</f>
        <v>0</v>
      </c>
      <c r="B33" t="s">
        <v>16</v>
      </c>
      <c r="C33" t="s">
        <v>38</v>
      </c>
      <c r="D33" t="s">
        <v>37</v>
      </c>
      <c r="E33" t="s">
        <v>169</v>
      </c>
      <c r="F33" t="s">
        <v>295</v>
      </c>
      <c r="G33" t="s">
        <v>318</v>
      </c>
      <c r="H33">
        <v>0</v>
      </c>
      <c r="J33" t="s">
        <v>363</v>
      </c>
      <c r="K33" t="s">
        <v>365</v>
      </c>
      <c r="L33" t="s">
        <v>365</v>
      </c>
      <c r="M33" t="s">
        <v>394</v>
      </c>
      <c r="N33" t="s">
        <v>373</v>
      </c>
      <c r="O33" t="s">
        <v>364</v>
      </c>
    </row>
    <row r="34" spans="1:15">
      <c r="A34" s="1">
        <f>HYPERLINK("https://lsnyc.legalserver.org/matter/dynamic-profile/view/1895546","19-1895546")</f>
        <v>0</v>
      </c>
      <c r="B34" t="s">
        <v>16</v>
      </c>
      <c r="C34" t="s">
        <v>34</v>
      </c>
      <c r="D34" t="s">
        <v>37</v>
      </c>
      <c r="E34" t="s">
        <v>170</v>
      </c>
      <c r="F34" t="s">
        <v>294</v>
      </c>
      <c r="G34" t="s">
        <v>315</v>
      </c>
      <c r="H34">
        <v>26</v>
      </c>
      <c r="I34" t="s">
        <v>354</v>
      </c>
      <c r="J34" t="s">
        <v>363</v>
      </c>
      <c r="K34" t="s">
        <v>365</v>
      </c>
      <c r="L34" t="s">
        <v>365</v>
      </c>
      <c r="M34" t="s">
        <v>395</v>
      </c>
      <c r="N34" t="s">
        <v>493</v>
      </c>
      <c r="O34" t="s">
        <v>364</v>
      </c>
    </row>
    <row r="35" spans="1:15">
      <c r="A35" s="1">
        <f>HYPERLINK("https://lsnyc.legalserver.org/matter/dynamic-profile/view/1873434","18-1873434")</f>
        <v>0</v>
      </c>
      <c r="B35" t="s">
        <v>16</v>
      </c>
      <c r="C35" t="s">
        <v>39</v>
      </c>
      <c r="D35" t="s">
        <v>39</v>
      </c>
      <c r="E35" t="s">
        <v>171</v>
      </c>
      <c r="F35" t="s">
        <v>288</v>
      </c>
      <c r="G35" t="s">
        <v>325</v>
      </c>
      <c r="H35">
        <v>0</v>
      </c>
      <c r="J35" t="s">
        <v>363</v>
      </c>
      <c r="K35" t="s">
        <v>365</v>
      </c>
      <c r="L35" t="s">
        <v>365</v>
      </c>
      <c r="M35" t="s">
        <v>396</v>
      </c>
      <c r="N35" t="s">
        <v>494</v>
      </c>
      <c r="O35" t="s">
        <v>364</v>
      </c>
    </row>
    <row r="36" spans="1:15">
      <c r="A36" s="1">
        <f>HYPERLINK("https://lsnyc.legalserver.org/matter/dynamic-profile/view/1849926","17-1849926")</f>
        <v>0</v>
      </c>
      <c r="B36" t="s">
        <v>16</v>
      </c>
      <c r="C36" t="s">
        <v>33</v>
      </c>
      <c r="D36" t="s">
        <v>107</v>
      </c>
      <c r="E36" t="s">
        <v>172</v>
      </c>
      <c r="F36" t="s">
        <v>296</v>
      </c>
      <c r="G36" t="s">
        <v>326</v>
      </c>
      <c r="H36">
        <v>9</v>
      </c>
      <c r="I36" t="s">
        <v>355</v>
      </c>
      <c r="J36" t="s">
        <v>363</v>
      </c>
      <c r="K36" t="s">
        <v>365</v>
      </c>
      <c r="L36" t="s">
        <v>365</v>
      </c>
      <c r="M36" t="s">
        <v>397</v>
      </c>
      <c r="N36" t="s">
        <v>495</v>
      </c>
      <c r="O36" t="s">
        <v>364</v>
      </c>
    </row>
    <row r="37" spans="1:15">
      <c r="A37" s="1">
        <f>HYPERLINK("https://lsnyc.legalserver.org/matter/dynamic-profile/view/1895478","19-1895478")</f>
        <v>0</v>
      </c>
      <c r="B37" t="s">
        <v>16</v>
      </c>
      <c r="C37" t="s">
        <v>34</v>
      </c>
      <c r="D37" t="s">
        <v>108</v>
      </c>
      <c r="E37" t="s">
        <v>173</v>
      </c>
      <c r="F37" t="s">
        <v>294</v>
      </c>
      <c r="G37" t="s">
        <v>315</v>
      </c>
      <c r="H37">
        <v>26</v>
      </c>
      <c r="I37" t="s">
        <v>356</v>
      </c>
      <c r="J37" t="s">
        <v>363</v>
      </c>
      <c r="K37" t="s">
        <v>365</v>
      </c>
      <c r="L37" t="s">
        <v>366</v>
      </c>
      <c r="M37" t="s">
        <v>395</v>
      </c>
      <c r="O37" t="s">
        <v>364</v>
      </c>
    </row>
    <row r="38" spans="1:15">
      <c r="A38" s="1">
        <f>HYPERLINK("https://lsnyc.legalserver.org/matter/dynamic-profile/view/1864798","18-1864798")</f>
        <v>0</v>
      </c>
      <c r="B38" t="s">
        <v>16</v>
      </c>
      <c r="C38" t="s">
        <v>40</v>
      </c>
      <c r="D38" t="s">
        <v>109</v>
      </c>
      <c r="E38" t="s">
        <v>174</v>
      </c>
      <c r="F38" t="s">
        <v>294</v>
      </c>
      <c r="G38" t="s">
        <v>315</v>
      </c>
      <c r="H38">
        <v>0</v>
      </c>
      <c r="J38" t="s">
        <v>363</v>
      </c>
      <c r="K38" t="s">
        <v>365</v>
      </c>
      <c r="L38" t="s">
        <v>366</v>
      </c>
      <c r="M38" t="s">
        <v>398</v>
      </c>
      <c r="O38" t="s">
        <v>364</v>
      </c>
    </row>
    <row r="39" spans="1:15">
      <c r="A39" s="1">
        <f>HYPERLINK("https://lsnyc.legalserver.org/matter/dynamic-profile/view/1867125","18-1867125")</f>
        <v>0</v>
      </c>
      <c r="B39" t="s">
        <v>16</v>
      </c>
      <c r="C39" t="s">
        <v>40</v>
      </c>
      <c r="D39" t="s">
        <v>109</v>
      </c>
      <c r="E39" t="s">
        <v>174</v>
      </c>
      <c r="F39" t="s">
        <v>294</v>
      </c>
      <c r="G39" t="s">
        <v>315</v>
      </c>
      <c r="H39">
        <v>0</v>
      </c>
      <c r="J39" t="s">
        <v>363</v>
      </c>
      <c r="K39" t="s">
        <v>365</v>
      </c>
      <c r="L39" t="s">
        <v>366</v>
      </c>
      <c r="M39" t="s">
        <v>399</v>
      </c>
      <c r="O39" t="s">
        <v>364</v>
      </c>
    </row>
    <row r="40" spans="1:15">
      <c r="A40" s="1">
        <f>HYPERLINK("https://lsnyc.legalserver.org/matter/dynamic-profile/view/1866127","18-1866127")</f>
        <v>0</v>
      </c>
      <c r="B40" t="s">
        <v>16</v>
      </c>
      <c r="C40" t="s">
        <v>41</v>
      </c>
      <c r="D40" t="s">
        <v>110</v>
      </c>
      <c r="E40" t="s">
        <v>175</v>
      </c>
      <c r="F40" t="s">
        <v>297</v>
      </c>
      <c r="G40" t="s">
        <v>327</v>
      </c>
      <c r="H40">
        <v>0</v>
      </c>
      <c r="J40" t="s">
        <v>363</v>
      </c>
      <c r="K40" t="s">
        <v>365</v>
      </c>
      <c r="L40" t="s">
        <v>365</v>
      </c>
      <c r="M40" t="s">
        <v>400</v>
      </c>
      <c r="N40" t="s">
        <v>496</v>
      </c>
      <c r="O40" t="s">
        <v>364</v>
      </c>
    </row>
    <row r="41" spans="1:15">
      <c r="A41" s="1">
        <f>HYPERLINK("https://lsnyc.legalserver.org/matter/dynamic-profile/view/1890970","19-1890970")</f>
        <v>0</v>
      </c>
      <c r="B41" t="s">
        <v>16</v>
      </c>
      <c r="C41" t="s">
        <v>42</v>
      </c>
      <c r="D41" t="s">
        <v>43</v>
      </c>
      <c r="E41" t="s">
        <v>176</v>
      </c>
      <c r="F41" t="s">
        <v>288</v>
      </c>
      <c r="G41" t="s">
        <v>318</v>
      </c>
      <c r="H41">
        <v>0</v>
      </c>
      <c r="J41" t="s">
        <v>363</v>
      </c>
      <c r="K41" t="s">
        <v>364</v>
      </c>
      <c r="L41" t="s">
        <v>366</v>
      </c>
      <c r="M41" t="s">
        <v>401</v>
      </c>
      <c r="O41" t="s">
        <v>364</v>
      </c>
    </row>
    <row r="42" spans="1:15">
      <c r="A42" s="1">
        <f>HYPERLINK("https://lsnyc.legalserver.org/matter/dynamic-profile/view/1856579","18-1856579")</f>
        <v>0</v>
      </c>
      <c r="B42" t="s">
        <v>16</v>
      </c>
      <c r="C42" t="s">
        <v>43</v>
      </c>
      <c r="D42" t="s">
        <v>43</v>
      </c>
      <c r="E42" t="s">
        <v>177</v>
      </c>
      <c r="F42" t="s">
        <v>288</v>
      </c>
      <c r="G42" t="s">
        <v>328</v>
      </c>
      <c r="H42">
        <v>0</v>
      </c>
      <c r="J42" t="s">
        <v>363</v>
      </c>
      <c r="K42" t="s">
        <v>365</v>
      </c>
      <c r="L42" t="s">
        <v>365</v>
      </c>
      <c r="M42" t="s">
        <v>402</v>
      </c>
      <c r="N42" t="s">
        <v>497</v>
      </c>
      <c r="O42" t="s">
        <v>364</v>
      </c>
    </row>
    <row r="43" spans="1:15">
      <c r="A43" s="1">
        <f>HYPERLINK("https://lsnyc.legalserver.org/matter/dynamic-profile/view/1890966","19-1890966")</f>
        <v>0</v>
      </c>
      <c r="B43" t="s">
        <v>16</v>
      </c>
      <c r="C43" t="s">
        <v>42</v>
      </c>
      <c r="D43" t="s">
        <v>43</v>
      </c>
      <c r="E43" t="s">
        <v>176</v>
      </c>
      <c r="F43" t="s">
        <v>288</v>
      </c>
      <c r="G43" t="s">
        <v>318</v>
      </c>
      <c r="H43">
        <v>0</v>
      </c>
      <c r="J43" t="s">
        <v>363</v>
      </c>
      <c r="K43" t="s">
        <v>364</v>
      </c>
      <c r="L43" t="s">
        <v>366</v>
      </c>
      <c r="M43" t="s">
        <v>401</v>
      </c>
      <c r="O43" t="s">
        <v>364</v>
      </c>
    </row>
    <row r="44" spans="1:15">
      <c r="A44" s="1">
        <f>HYPERLINK("https://lsnyc.legalserver.org/matter/dynamic-profile/view/1890972","19-1890972")</f>
        <v>0</v>
      </c>
      <c r="B44" t="s">
        <v>16</v>
      </c>
      <c r="C44" t="s">
        <v>42</v>
      </c>
      <c r="D44" t="s">
        <v>43</v>
      </c>
      <c r="E44" t="s">
        <v>176</v>
      </c>
      <c r="F44" t="s">
        <v>288</v>
      </c>
      <c r="G44" t="s">
        <v>318</v>
      </c>
      <c r="H44">
        <v>0</v>
      </c>
      <c r="J44" t="s">
        <v>363</v>
      </c>
      <c r="K44" t="s">
        <v>364</v>
      </c>
      <c r="L44" t="s">
        <v>366</v>
      </c>
      <c r="M44" t="s">
        <v>401</v>
      </c>
      <c r="O44" t="s">
        <v>364</v>
      </c>
    </row>
    <row r="45" spans="1:15">
      <c r="A45" s="1">
        <f>HYPERLINK("https://lsnyc.legalserver.org/matter/dynamic-profile/view/1903798","19-1903798")</f>
        <v>0</v>
      </c>
      <c r="B45" t="s">
        <v>16</v>
      </c>
      <c r="C45" t="s">
        <v>44</v>
      </c>
      <c r="D45" t="s">
        <v>111</v>
      </c>
      <c r="E45" t="s">
        <v>178</v>
      </c>
      <c r="F45" t="s">
        <v>288</v>
      </c>
      <c r="G45" t="s">
        <v>324</v>
      </c>
      <c r="H45">
        <v>0</v>
      </c>
      <c r="J45" t="s">
        <v>363</v>
      </c>
      <c r="K45" t="s">
        <v>365</v>
      </c>
      <c r="L45" t="s">
        <v>366</v>
      </c>
      <c r="M45" t="s">
        <v>378</v>
      </c>
      <c r="O45" t="s">
        <v>364</v>
      </c>
    </row>
    <row r="46" spans="1:15">
      <c r="A46" s="1">
        <f>HYPERLINK("https://lsnyc.legalserver.org/matter/dynamic-profile/view/1903802","19-1903802")</f>
        <v>0</v>
      </c>
      <c r="B46" t="s">
        <v>16</v>
      </c>
      <c r="C46" t="s">
        <v>44</v>
      </c>
      <c r="D46" t="s">
        <v>111</v>
      </c>
      <c r="E46" t="s">
        <v>178</v>
      </c>
      <c r="F46" t="s">
        <v>297</v>
      </c>
      <c r="G46" t="s">
        <v>324</v>
      </c>
      <c r="H46">
        <v>0</v>
      </c>
      <c r="J46" t="s">
        <v>363</v>
      </c>
      <c r="K46" t="s">
        <v>365</v>
      </c>
      <c r="L46" t="s">
        <v>366</v>
      </c>
      <c r="M46" t="s">
        <v>378</v>
      </c>
      <c r="O46" t="s">
        <v>364</v>
      </c>
    </row>
    <row r="47" spans="1:15">
      <c r="A47" s="1">
        <f>HYPERLINK("https://lsnyc.legalserver.org/matter/dynamic-profile/view/1863517","18-1863517")</f>
        <v>0</v>
      </c>
      <c r="B47" t="s">
        <v>16</v>
      </c>
      <c r="C47" t="s">
        <v>33</v>
      </c>
      <c r="D47" t="s">
        <v>112</v>
      </c>
      <c r="E47" t="s">
        <v>179</v>
      </c>
      <c r="F47" t="s">
        <v>288</v>
      </c>
      <c r="G47" t="s">
        <v>329</v>
      </c>
      <c r="H47">
        <v>0</v>
      </c>
      <c r="J47" t="s">
        <v>363</v>
      </c>
      <c r="K47" t="s">
        <v>364</v>
      </c>
      <c r="L47" t="s">
        <v>364</v>
      </c>
      <c r="M47" t="s">
        <v>403</v>
      </c>
      <c r="N47" t="s">
        <v>498</v>
      </c>
      <c r="O47" t="s">
        <v>364</v>
      </c>
    </row>
    <row r="48" spans="1:15">
      <c r="A48" s="1">
        <f>HYPERLINK("https://lsnyc.legalserver.org/matter/dynamic-profile/view/1899066","19-1899066")</f>
        <v>0</v>
      </c>
      <c r="B48" t="s">
        <v>16</v>
      </c>
      <c r="C48" t="s">
        <v>33</v>
      </c>
      <c r="D48" t="s">
        <v>112</v>
      </c>
      <c r="E48" t="s">
        <v>180</v>
      </c>
      <c r="F48" t="s">
        <v>288</v>
      </c>
      <c r="G48" t="s">
        <v>321</v>
      </c>
      <c r="H48">
        <v>0</v>
      </c>
      <c r="J48" t="s">
        <v>363</v>
      </c>
      <c r="K48" t="s">
        <v>365</v>
      </c>
      <c r="L48" t="s">
        <v>366</v>
      </c>
      <c r="M48" t="s">
        <v>404</v>
      </c>
      <c r="O48" t="s">
        <v>364</v>
      </c>
    </row>
    <row r="49" spans="1:15">
      <c r="A49" s="1">
        <f>HYPERLINK("https://lsnyc.legalserver.org/matter/dynamic-profile/view/0813476","16-0813476")</f>
        <v>0</v>
      </c>
      <c r="B49" t="s">
        <v>16</v>
      </c>
      <c r="C49" t="s">
        <v>45</v>
      </c>
      <c r="D49" t="s">
        <v>112</v>
      </c>
      <c r="E49" t="s">
        <v>181</v>
      </c>
      <c r="F49" t="s">
        <v>288</v>
      </c>
      <c r="G49" t="s">
        <v>330</v>
      </c>
      <c r="H49">
        <v>40</v>
      </c>
      <c r="I49" t="s">
        <v>357</v>
      </c>
      <c r="J49" t="s">
        <v>363</v>
      </c>
      <c r="K49" t="s">
        <v>364</v>
      </c>
      <c r="L49" t="s">
        <v>364</v>
      </c>
      <c r="M49" t="s">
        <v>405</v>
      </c>
      <c r="N49" t="s">
        <v>499</v>
      </c>
      <c r="O49" t="s">
        <v>364</v>
      </c>
    </row>
    <row r="50" spans="1:15">
      <c r="A50" s="1">
        <f>HYPERLINK("https://lsnyc.legalserver.org/matter/dynamic-profile/view/1900234","19-1900234")</f>
        <v>0</v>
      </c>
      <c r="B50" t="s">
        <v>16</v>
      </c>
      <c r="C50" t="s">
        <v>34</v>
      </c>
      <c r="D50" t="s">
        <v>113</v>
      </c>
      <c r="E50" t="s">
        <v>182</v>
      </c>
      <c r="F50" t="s">
        <v>292</v>
      </c>
      <c r="G50" t="s">
        <v>331</v>
      </c>
      <c r="H50">
        <v>0</v>
      </c>
      <c r="J50" t="s">
        <v>363</v>
      </c>
      <c r="K50" t="s">
        <v>365</v>
      </c>
      <c r="L50" t="s">
        <v>366</v>
      </c>
      <c r="M50" t="s">
        <v>406</v>
      </c>
      <c r="O50" t="s">
        <v>364</v>
      </c>
    </row>
    <row r="51" spans="1:15">
      <c r="A51" s="1">
        <f>HYPERLINK("https://lsnyc.legalserver.org/matter/dynamic-profile/view/1904667","19-1904667")</f>
        <v>0</v>
      </c>
      <c r="B51" t="s">
        <v>16</v>
      </c>
      <c r="C51" t="s">
        <v>46</v>
      </c>
      <c r="D51" t="s">
        <v>114</v>
      </c>
      <c r="E51" t="s">
        <v>183</v>
      </c>
      <c r="F51" t="s">
        <v>288</v>
      </c>
      <c r="G51" t="s">
        <v>318</v>
      </c>
      <c r="H51">
        <v>0</v>
      </c>
      <c r="J51" t="s">
        <v>363</v>
      </c>
      <c r="K51" t="s">
        <v>365</v>
      </c>
      <c r="L51" t="s">
        <v>366</v>
      </c>
      <c r="M51" t="s">
        <v>407</v>
      </c>
      <c r="O51" t="s">
        <v>364</v>
      </c>
    </row>
    <row r="52" spans="1:15">
      <c r="A52" s="1">
        <f>HYPERLINK("https://lsnyc.legalserver.org/matter/dynamic-profile/view/1860958","18-1860958")</f>
        <v>0</v>
      </c>
      <c r="B52" t="s">
        <v>16</v>
      </c>
      <c r="C52" t="s">
        <v>33</v>
      </c>
      <c r="D52" t="s">
        <v>115</v>
      </c>
      <c r="E52" t="s">
        <v>184</v>
      </c>
      <c r="F52" t="s">
        <v>288</v>
      </c>
      <c r="G52" t="s">
        <v>315</v>
      </c>
      <c r="H52">
        <v>0</v>
      </c>
      <c r="J52" t="s">
        <v>363</v>
      </c>
      <c r="K52" t="s">
        <v>365</v>
      </c>
      <c r="L52" t="s">
        <v>366</v>
      </c>
      <c r="M52" t="s">
        <v>408</v>
      </c>
      <c r="O52" t="s">
        <v>364</v>
      </c>
    </row>
    <row r="53" spans="1:15">
      <c r="A53" s="1">
        <f>HYPERLINK("https://lsnyc.legalserver.org/matter/dynamic-profile/view/1902461","19-1902461")</f>
        <v>0</v>
      </c>
      <c r="B53" t="s">
        <v>16</v>
      </c>
      <c r="C53" t="s">
        <v>30</v>
      </c>
      <c r="D53" t="s">
        <v>115</v>
      </c>
      <c r="E53" t="s">
        <v>185</v>
      </c>
      <c r="F53" t="s">
        <v>288</v>
      </c>
      <c r="G53" t="s">
        <v>318</v>
      </c>
      <c r="H53">
        <v>0</v>
      </c>
      <c r="J53" t="s">
        <v>363</v>
      </c>
      <c r="K53" t="s">
        <v>365</v>
      </c>
      <c r="L53" t="s">
        <v>366</v>
      </c>
      <c r="M53" t="s">
        <v>409</v>
      </c>
      <c r="O53" t="s">
        <v>364</v>
      </c>
    </row>
    <row r="54" spans="1:15">
      <c r="A54" s="1">
        <f>HYPERLINK("https://lsnyc.legalserver.org/matter/dynamic-profile/view/1846593","17-1846593")</f>
        <v>0</v>
      </c>
      <c r="B54" t="s">
        <v>16</v>
      </c>
      <c r="C54" t="s">
        <v>33</v>
      </c>
      <c r="D54" t="s">
        <v>47</v>
      </c>
      <c r="E54" t="s">
        <v>186</v>
      </c>
      <c r="F54" t="s">
        <v>288</v>
      </c>
      <c r="G54" t="s">
        <v>321</v>
      </c>
      <c r="H54">
        <v>0</v>
      </c>
      <c r="J54" t="s">
        <v>363</v>
      </c>
      <c r="K54" t="s">
        <v>365</v>
      </c>
      <c r="L54" t="s">
        <v>364</v>
      </c>
      <c r="M54" t="s">
        <v>387</v>
      </c>
      <c r="N54" t="s">
        <v>500</v>
      </c>
      <c r="O54" t="s">
        <v>364</v>
      </c>
    </row>
    <row r="55" spans="1:15">
      <c r="A55" s="1">
        <f>HYPERLINK("https://lsnyc.legalserver.org/matter/dynamic-profile/view/1862965","18-1862965")</f>
        <v>0</v>
      </c>
      <c r="B55" t="s">
        <v>16</v>
      </c>
      <c r="C55" t="s">
        <v>28</v>
      </c>
      <c r="D55" t="s">
        <v>47</v>
      </c>
      <c r="E55" t="s">
        <v>187</v>
      </c>
      <c r="F55" t="s">
        <v>288</v>
      </c>
      <c r="G55" t="s">
        <v>318</v>
      </c>
      <c r="H55">
        <v>0</v>
      </c>
      <c r="J55" t="s">
        <v>363</v>
      </c>
      <c r="K55" t="s">
        <v>365</v>
      </c>
      <c r="L55" t="s">
        <v>365</v>
      </c>
      <c r="M55" t="s">
        <v>410</v>
      </c>
      <c r="N55" t="s">
        <v>501</v>
      </c>
      <c r="O55" t="s">
        <v>364</v>
      </c>
    </row>
    <row r="56" spans="1:15">
      <c r="A56" s="1">
        <f>HYPERLINK("https://lsnyc.legalserver.org/matter/dynamic-profile/view/0808558","16-0808558")</f>
        <v>0</v>
      </c>
      <c r="B56" t="s">
        <v>16</v>
      </c>
      <c r="C56" t="s">
        <v>28</v>
      </c>
      <c r="D56" t="s">
        <v>47</v>
      </c>
      <c r="E56" t="s">
        <v>188</v>
      </c>
      <c r="F56" t="s">
        <v>288</v>
      </c>
      <c r="G56" t="s">
        <v>332</v>
      </c>
      <c r="H56">
        <v>47</v>
      </c>
      <c r="I56" t="s">
        <v>358</v>
      </c>
      <c r="J56" t="s">
        <v>363</v>
      </c>
      <c r="K56" t="s">
        <v>365</v>
      </c>
      <c r="L56" t="s">
        <v>365</v>
      </c>
      <c r="M56" t="s">
        <v>411</v>
      </c>
      <c r="N56" t="s">
        <v>490</v>
      </c>
      <c r="O56" t="s">
        <v>364</v>
      </c>
    </row>
    <row r="57" spans="1:15">
      <c r="A57" s="1">
        <f>HYPERLINK("https://lsnyc.legalserver.org/matter/dynamic-profile/view/0826079","17-0826079")</f>
        <v>0</v>
      </c>
      <c r="B57" t="s">
        <v>16</v>
      </c>
      <c r="C57" t="s">
        <v>46</v>
      </c>
      <c r="D57" t="s">
        <v>47</v>
      </c>
      <c r="E57" t="s">
        <v>189</v>
      </c>
      <c r="F57" t="s">
        <v>288</v>
      </c>
      <c r="G57" t="s">
        <v>333</v>
      </c>
      <c r="H57">
        <v>47</v>
      </c>
      <c r="I57" t="s">
        <v>359</v>
      </c>
      <c r="J57" t="s">
        <v>363</v>
      </c>
      <c r="K57" t="s">
        <v>364</v>
      </c>
      <c r="L57" t="s">
        <v>366</v>
      </c>
      <c r="M57" t="s">
        <v>412</v>
      </c>
      <c r="O57" t="s">
        <v>364</v>
      </c>
    </row>
    <row r="58" spans="1:15">
      <c r="A58" s="1">
        <f>HYPERLINK("https://lsnyc.legalserver.org/matter/dynamic-profile/view/1846645","17-1846645")</f>
        <v>0</v>
      </c>
      <c r="B58" t="s">
        <v>16</v>
      </c>
      <c r="C58" t="s">
        <v>33</v>
      </c>
      <c r="D58" t="s">
        <v>47</v>
      </c>
      <c r="E58" t="s">
        <v>190</v>
      </c>
      <c r="F58" t="s">
        <v>288</v>
      </c>
      <c r="G58" t="s">
        <v>321</v>
      </c>
      <c r="H58">
        <v>0</v>
      </c>
      <c r="J58" t="s">
        <v>363</v>
      </c>
      <c r="K58" t="s">
        <v>365</v>
      </c>
      <c r="L58" t="s">
        <v>364</v>
      </c>
      <c r="M58" t="s">
        <v>413</v>
      </c>
      <c r="N58" t="s">
        <v>502</v>
      </c>
      <c r="O58" t="s">
        <v>364</v>
      </c>
    </row>
    <row r="59" spans="1:15">
      <c r="A59" s="1">
        <f>HYPERLINK("https://lsnyc.legalserver.org/matter/dynamic-profile/view/1897509","19-1897509")</f>
        <v>0</v>
      </c>
      <c r="B59" t="s">
        <v>16</v>
      </c>
      <c r="C59" t="s">
        <v>47</v>
      </c>
      <c r="D59" t="s">
        <v>47</v>
      </c>
      <c r="E59" t="s">
        <v>191</v>
      </c>
      <c r="F59" t="s">
        <v>288</v>
      </c>
      <c r="G59" t="s">
        <v>318</v>
      </c>
      <c r="H59">
        <v>0</v>
      </c>
      <c r="J59" t="s">
        <v>363</v>
      </c>
      <c r="K59" t="s">
        <v>365</v>
      </c>
      <c r="L59" t="s">
        <v>366</v>
      </c>
      <c r="M59" t="s">
        <v>414</v>
      </c>
      <c r="O59" t="s">
        <v>364</v>
      </c>
    </row>
    <row r="60" spans="1:15">
      <c r="A60" s="1">
        <f>HYPERLINK("https://lsnyc.legalserver.org/matter/dynamic-profile/view/1897335","19-1897335")</f>
        <v>0</v>
      </c>
      <c r="B60" t="s">
        <v>16</v>
      </c>
      <c r="C60" t="s">
        <v>47</v>
      </c>
      <c r="D60" t="s">
        <v>47</v>
      </c>
      <c r="E60" t="s">
        <v>192</v>
      </c>
      <c r="F60" t="s">
        <v>288</v>
      </c>
      <c r="G60" t="s">
        <v>314</v>
      </c>
      <c r="H60">
        <v>0</v>
      </c>
      <c r="J60" t="s">
        <v>363</v>
      </c>
      <c r="K60" t="s">
        <v>365</v>
      </c>
      <c r="L60" t="s">
        <v>366</v>
      </c>
      <c r="M60" t="s">
        <v>369</v>
      </c>
      <c r="O60" t="s">
        <v>364</v>
      </c>
    </row>
    <row r="61" spans="1:15">
      <c r="A61" s="1">
        <f>HYPERLINK("https://lsnyc.legalserver.org/matter/dynamic-profile/view/1897359","19-1897359")</f>
        <v>0</v>
      </c>
      <c r="B61" t="s">
        <v>16</v>
      </c>
      <c r="C61" t="s">
        <v>47</v>
      </c>
      <c r="D61" t="s">
        <v>47</v>
      </c>
      <c r="E61" t="s">
        <v>193</v>
      </c>
      <c r="F61" t="s">
        <v>288</v>
      </c>
      <c r="G61" t="s">
        <v>329</v>
      </c>
      <c r="H61">
        <v>0</v>
      </c>
      <c r="J61" t="s">
        <v>363</v>
      </c>
      <c r="K61" t="s">
        <v>364</v>
      </c>
      <c r="L61" t="s">
        <v>366</v>
      </c>
      <c r="M61" t="s">
        <v>369</v>
      </c>
      <c r="O61" t="s">
        <v>364</v>
      </c>
    </row>
    <row r="62" spans="1:15">
      <c r="A62" s="1">
        <f>HYPERLINK("https://lsnyc.legalserver.org/matter/dynamic-profile/view/1897413","19-1897413")</f>
        <v>0</v>
      </c>
      <c r="B62" t="s">
        <v>16</v>
      </c>
      <c r="C62" t="s">
        <v>47</v>
      </c>
      <c r="D62" t="s">
        <v>47</v>
      </c>
      <c r="E62" t="s">
        <v>194</v>
      </c>
      <c r="F62" t="s">
        <v>288</v>
      </c>
      <c r="G62" t="s">
        <v>318</v>
      </c>
      <c r="H62">
        <v>0</v>
      </c>
      <c r="J62" t="s">
        <v>363</v>
      </c>
      <c r="K62" t="s">
        <v>364</v>
      </c>
      <c r="L62" t="s">
        <v>366</v>
      </c>
      <c r="M62" t="s">
        <v>369</v>
      </c>
      <c r="O62" t="s">
        <v>364</v>
      </c>
    </row>
    <row r="63" spans="1:15">
      <c r="A63" s="1">
        <f>HYPERLINK("https://lsnyc.legalserver.org/matter/dynamic-profile/view/1898089","19-1898089")</f>
        <v>0</v>
      </c>
      <c r="B63" t="s">
        <v>16</v>
      </c>
      <c r="C63" t="s">
        <v>33</v>
      </c>
      <c r="D63" t="s">
        <v>47</v>
      </c>
      <c r="E63" t="s">
        <v>195</v>
      </c>
      <c r="F63" t="s">
        <v>288</v>
      </c>
      <c r="G63" t="s">
        <v>317</v>
      </c>
      <c r="H63">
        <v>0</v>
      </c>
      <c r="J63" t="s">
        <v>363</v>
      </c>
      <c r="K63" t="s">
        <v>365</v>
      </c>
      <c r="L63" t="s">
        <v>366</v>
      </c>
      <c r="M63" t="s">
        <v>415</v>
      </c>
      <c r="O63" t="s">
        <v>364</v>
      </c>
    </row>
    <row r="64" spans="1:15">
      <c r="A64" s="1">
        <f>HYPERLINK("https://lsnyc.legalserver.org/matter/dynamic-profile/view/1891703","19-1891703")</f>
        <v>0</v>
      </c>
      <c r="B64" t="s">
        <v>16</v>
      </c>
      <c r="C64" t="s">
        <v>48</v>
      </c>
      <c r="D64" t="s">
        <v>48</v>
      </c>
      <c r="E64" t="s">
        <v>196</v>
      </c>
      <c r="F64" t="s">
        <v>293</v>
      </c>
      <c r="G64" t="s">
        <v>334</v>
      </c>
      <c r="H64">
        <v>68</v>
      </c>
      <c r="I64" t="s">
        <v>360</v>
      </c>
      <c r="J64" t="s">
        <v>363</v>
      </c>
      <c r="K64" t="s">
        <v>365</v>
      </c>
      <c r="L64" t="s">
        <v>365</v>
      </c>
      <c r="M64" t="s">
        <v>416</v>
      </c>
      <c r="N64" t="s">
        <v>503</v>
      </c>
      <c r="O64" t="s">
        <v>364</v>
      </c>
    </row>
    <row r="65" spans="1:15">
      <c r="A65" s="1">
        <f>HYPERLINK("https://lsnyc.legalserver.org/matter/dynamic-profile/view/1887137","19-1887137")</f>
        <v>0</v>
      </c>
      <c r="B65" t="s">
        <v>16</v>
      </c>
      <c r="C65" t="s">
        <v>34</v>
      </c>
      <c r="D65" t="s">
        <v>116</v>
      </c>
      <c r="E65" t="s">
        <v>197</v>
      </c>
      <c r="F65" t="s">
        <v>294</v>
      </c>
      <c r="G65" t="s">
        <v>315</v>
      </c>
      <c r="H65">
        <v>0</v>
      </c>
      <c r="J65" t="s">
        <v>363</v>
      </c>
      <c r="K65" t="s">
        <v>365</v>
      </c>
      <c r="L65" t="s">
        <v>366</v>
      </c>
      <c r="M65" t="s">
        <v>417</v>
      </c>
      <c r="O65" t="s">
        <v>364</v>
      </c>
    </row>
    <row r="66" spans="1:15">
      <c r="A66" s="1">
        <f>HYPERLINK("https://lsnyc.legalserver.org/matter/dynamic-profile/view/1887134","19-1887134")</f>
        <v>0</v>
      </c>
      <c r="B66" t="s">
        <v>16</v>
      </c>
      <c r="C66" t="s">
        <v>34</v>
      </c>
      <c r="D66" t="s">
        <v>116</v>
      </c>
      <c r="E66" t="s">
        <v>198</v>
      </c>
      <c r="F66" t="s">
        <v>294</v>
      </c>
      <c r="G66" t="s">
        <v>315</v>
      </c>
      <c r="H66">
        <v>0</v>
      </c>
      <c r="J66" t="s">
        <v>363</v>
      </c>
      <c r="K66" t="s">
        <v>365</v>
      </c>
      <c r="L66" t="s">
        <v>366</v>
      </c>
      <c r="M66" t="s">
        <v>417</v>
      </c>
      <c r="O66" t="s">
        <v>364</v>
      </c>
    </row>
    <row r="67" spans="1:15">
      <c r="A67" s="1">
        <f>HYPERLINK("https://lsnyc.legalserver.org/matter/dynamic-profile/view/1862269","18-1862269")</f>
        <v>0</v>
      </c>
      <c r="B67" t="s">
        <v>16</v>
      </c>
      <c r="C67" t="s">
        <v>38</v>
      </c>
      <c r="D67" t="s">
        <v>117</v>
      </c>
      <c r="E67" t="s">
        <v>199</v>
      </c>
      <c r="F67" t="s">
        <v>292</v>
      </c>
      <c r="G67" t="s">
        <v>318</v>
      </c>
      <c r="H67">
        <v>41</v>
      </c>
      <c r="I67" t="s">
        <v>361</v>
      </c>
      <c r="J67" t="s">
        <v>363</v>
      </c>
      <c r="K67" t="s">
        <v>365</v>
      </c>
      <c r="L67" t="s">
        <v>365</v>
      </c>
      <c r="M67" t="s">
        <v>418</v>
      </c>
      <c r="N67" t="s">
        <v>490</v>
      </c>
      <c r="O67" t="s">
        <v>364</v>
      </c>
    </row>
    <row r="68" spans="1:15">
      <c r="A68" s="1">
        <f>HYPERLINK("https://lsnyc.legalserver.org/matter/dynamic-profile/view/0736602","13-0736602")</f>
        <v>0</v>
      </c>
      <c r="B68" t="s">
        <v>16</v>
      </c>
      <c r="C68" t="s">
        <v>49</v>
      </c>
      <c r="D68" t="s">
        <v>118</v>
      </c>
      <c r="E68" t="s">
        <v>200</v>
      </c>
      <c r="F68" t="s">
        <v>298</v>
      </c>
      <c r="G68" t="s">
        <v>318</v>
      </c>
      <c r="H68">
        <v>37</v>
      </c>
      <c r="I68" t="s">
        <v>362</v>
      </c>
      <c r="J68" t="s">
        <v>363</v>
      </c>
      <c r="K68" t="s">
        <v>365</v>
      </c>
      <c r="L68" t="s">
        <v>365</v>
      </c>
      <c r="M68" t="s">
        <v>419</v>
      </c>
      <c r="N68" t="s">
        <v>495</v>
      </c>
      <c r="O68" t="s">
        <v>364</v>
      </c>
    </row>
    <row r="69" spans="1:15">
      <c r="A69" s="1">
        <f>HYPERLINK("https://lsnyc.legalserver.org/matter/dynamic-profile/view/1889494","19-1889494")</f>
        <v>0</v>
      </c>
      <c r="B69" t="s">
        <v>16</v>
      </c>
      <c r="C69" t="s">
        <v>50</v>
      </c>
      <c r="D69" t="s">
        <v>50</v>
      </c>
      <c r="E69" t="s">
        <v>201</v>
      </c>
      <c r="F69" t="s">
        <v>288</v>
      </c>
      <c r="G69" t="s">
        <v>316</v>
      </c>
      <c r="H69">
        <v>0</v>
      </c>
      <c r="J69" t="s">
        <v>363</v>
      </c>
      <c r="K69" t="s">
        <v>365</v>
      </c>
      <c r="L69" t="s">
        <v>366</v>
      </c>
      <c r="M69" t="s">
        <v>420</v>
      </c>
      <c r="O69" t="s">
        <v>364</v>
      </c>
    </row>
    <row r="70" spans="1:15">
      <c r="A70" s="1">
        <f>HYPERLINK("https://lsnyc.legalserver.org/matter/dynamic-profile/view/1869831","18-1869831")</f>
        <v>0</v>
      </c>
      <c r="B70" t="s">
        <v>16</v>
      </c>
      <c r="C70" t="s">
        <v>42</v>
      </c>
      <c r="D70" t="s">
        <v>119</v>
      </c>
      <c r="E70" t="s">
        <v>202</v>
      </c>
      <c r="F70" t="s">
        <v>288</v>
      </c>
      <c r="G70" t="s">
        <v>317</v>
      </c>
      <c r="H70">
        <v>0</v>
      </c>
      <c r="J70" t="s">
        <v>363</v>
      </c>
      <c r="K70" t="s">
        <v>365</v>
      </c>
      <c r="L70" t="s">
        <v>365</v>
      </c>
      <c r="M70" t="s">
        <v>421</v>
      </c>
      <c r="N70" t="s">
        <v>504</v>
      </c>
      <c r="O70" t="s">
        <v>364</v>
      </c>
    </row>
    <row r="71" spans="1:15">
      <c r="A71" s="1">
        <f>HYPERLINK("https://lsnyc.legalserver.org/matter/dynamic-profile/view/0722417","12-0722417")</f>
        <v>0</v>
      </c>
      <c r="B71" t="s">
        <v>17</v>
      </c>
      <c r="C71" t="s">
        <v>51</v>
      </c>
      <c r="D71" t="s">
        <v>51</v>
      </c>
      <c r="E71" t="s">
        <v>203</v>
      </c>
      <c r="F71" t="s">
        <v>288</v>
      </c>
      <c r="G71" t="s">
        <v>316</v>
      </c>
      <c r="H71">
        <v>0</v>
      </c>
      <c r="J71" t="s">
        <v>363</v>
      </c>
      <c r="K71" t="s">
        <v>364</v>
      </c>
      <c r="L71" t="s">
        <v>366</v>
      </c>
      <c r="M71" t="s">
        <v>422</v>
      </c>
      <c r="O71" t="s">
        <v>364</v>
      </c>
    </row>
    <row r="72" spans="1:15">
      <c r="A72" s="1">
        <f>HYPERLINK("https://lsnyc.legalserver.org/matter/dynamic-profile/view/1861034","18-1861034")</f>
        <v>0</v>
      </c>
      <c r="B72" t="s">
        <v>18</v>
      </c>
      <c r="C72" t="s">
        <v>52</v>
      </c>
      <c r="D72" t="s">
        <v>120</v>
      </c>
      <c r="E72" t="s">
        <v>204</v>
      </c>
      <c r="F72" t="s">
        <v>299</v>
      </c>
      <c r="G72" t="s">
        <v>318</v>
      </c>
      <c r="H72">
        <v>0</v>
      </c>
      <c r="J72" t="s">
        <v>363</v>
      </c>
      <c r="K72" t="s">
        <v>365</v>
      </c>
      <c r="L72" t="s">
        <v>364</v>
      </c>
      <c r="M72" t="s">
        <v>408</v>
      </c>
      <c r="N72" t="s">
        <v>408</v>
      </c>
      <c r="O72" t="s">
        <v>364</v>
      </c>
    </row>
    <row r="73" spans="1:15">
      <c r="A73" s="1">
        <f>HYPERLINK("https://lsnyc.legalserver.org/matter/dynamic-profile/view/1901617","19-1901617")</f>
        <v>0</v>
      </c>
      <c r="B73" t="s">
        <v>18</v>
      </c>
      <c r="C73" t="s">
        <v>53</v>
      </c>
      <c r="D73" t="s">
        <v>54</v>
      </c>
      <c r="E73" t="s">
        <v>205</v>
      </c>
      <c r="F73" t="s">
        <v>294</v>
      </c>
      <c r="G73" t="s">
        <v>318</v>
      </c>
      <c r="H73">
        <v>0</v>
      </c>
      <c r="J73" t="s">
        <v>363</v>
      </c>
      <c r="K73" t="s">
        <v>365</v>
      </c>
      <c r="L73" t="s">
        <v>366</v>
      </c>
      <c r="M73" t="s">
        <v>423</v>
      </c>
      <c r="O73" t="s">
        <v>364</v>
      </c>
    </row>
    <row r="74" spans="1:15">
      <c r="A74" s="1">
        <f>HYPERLINK("https://lsnyc.legalserver.org/matter/dynamic-profile/view/1863372","18-1863372")</f>
        <v>0</v>
      </c>
      <c r="B74" t="s">
        <v>18</v>
      </c>
      <c r="C74" t="s">
        <v>54</v>
      </c>
      <c r="D74" t="s">
        <v>54</v>
      </c>
      <c r="E74" t="s">
        <v>205</v>
      </c>
      <c r="F74" t="s">
        <v>294</v>
      </c>
      <c r="G74" t="s">
        <v>318</v>
      </c>
      <c r="H74">
        <v>0</v>
      </c>
      <c r="J74" t="s">
        <v>363</v>
      </c>
      <c r="K74" t="s">
        <v>365</v>
      </c>
      <c r="L74" t="s">
        <v>366</v>
      </c>
      <c r="M74" t="s">
        <v>424</v>
      </c>
      <c r="O74" t="s">
        <v>364</v>
      </c>
    </row>
    <row r="75" spans="1:15">
      <c r="A75" s="1">
        <f>HYPERLINK("https://lsnyc.legalserver.org/matter/dynamic-profile/view/1871571","18-1871571")</f>
        <v>0</v>
      </c>
      <c r="B75" t="s">
        <v>19</v>
      </c>
      <c r="C75" t="s">
        <v>55</v>
      </c>
      <c r="D75" t="s">
        <v>121</v>
      </c>
      <c r="E75" t="s">
        <v>206</v>
      </c>
      <c r="F75" t="s">
        <v>288</v>
      </c>
      <c r="G75" t="s">
        <v>318</v>
      </c>
      <c r="H75">
        <v>0</v>
      </c>
      <c r="J75" t="s">
        <v>363</v>
      </c>
      <c r="K75" t="s">
        <v>364</v>
      </c>
      <c r="L75" t="s">
        <v>366</v>
      </c>
      <c r="M75" t="s">
        <v>425</v>
      </c>
      <c r="O75" t="s">
        <v>364</v>
      </c>
    </row>
    <row r="76" spans="1:15">
      <c r="A76" s="1">
        <f>HYPERLINK("https://lsnyc.legalserver.org/matter/dynamic-profile/view/1866085","18-1866085")</f>
        <v>0</v>
      </c>
      <c r="B76" t="s">
        <v>19</v>
      </c>
      <c r="C76" t="s">
        <v>56</v>
      </c>
      <c r="D76" t="s">
        <v>122</v>
      </c>
      <c r="E76" t="s">
        <v>207</v>
      </c>
      <c r="F76" t="s">
        <v>300</v>
      </c>
      <c r="G76" t="s">
        <v>335</v>
      </c>
      <c r="H76">
        <v>0</v>
      </c>
      <c r="J76" t="s">
        <v>363</v>
      </c>
      <c r="K76" t="s">
        <v>365</v>
      </c>
      <c r="L76" t="s">
        <v>365</v>
      </c>
      <c r="M76" t="s">
        <v>400</v>
      </c>
      <c r="N76" t="s">
        <v>490</v>
      </c>
      <c r="O76" t="s">
        <v>364</v>
      </c>
    </row>
    <row r="77" spans="1:15">
      <c r="A77" s="1">
        <f>HYPERLINK("https://lsnyc.legalserver.org/matter/dynamic-profile/view/1871515","18-1871515")</f>
        <v>0</v>
      </c>
      <c r="B77" t="s">
        <v>19</v>
      </c>
      <c r="C77" t="s">
        <v>55</v>
      </c>
      <c r="D77" t="s">
        <v>123</v>
      </c>
      <c r="E77" t="s">
        <v>208</v>
      </c>
      <c r="F77" t="s">
        <v>288</v>
      </c>
      <c r="G77" t="s">
        <v>315</v>
      </c>
      <c r="H77">
        <v>0</v>
      </c>
      <c r="J77" t="s">
        <v>363</v>
      </c>
      <c r="K77" t="s">
        <v>365</v>
      </c>
      <c r="L77" t="s">
        <v>364</v>
      </c>
      <c r="M77" t="s">
        <v>425</v>
      </c>
      <c r="N77" t="s">
        <v>505</v>
      </c>
      <c r="O77" t="s">
        <v>364</v>
      </c>
    </row>
    <row r="78" spans="1:15">
      <c r="A78" s="1">
        <f>HYPERLINK("https://lsnyc.legalserver.org/matter/dynamic-profile/view/1871529","18-1871529")</f>
        <v>0</v>
      </c>
      <c r="B78" t="s">
        <v>19</v>
      </c>
      <c r="C78" t="s">
        <v>55</v>
      </c>
      <c r="D78" t="s">
        <v>123</v>
      </c>
      <c r="E78" t="s">
        <v>209</v>
      </c>
      <c r="F78" t="s">
        <v>288</v>
      </c>
      <c r="G78" t="s">
        <v>315</v>
      </c>
      <c r="H78">
        <v>0</v>
      </c>
      <c r="J78" t="s">
        <v>363</v>
      </c>
      <c r="K78" t="s">
        <v>365</v>
      </c>
      <c r="L78" t="s">
        <v>364</v>
      </c>
      <c r="M78" t="s">
        <v>425</v>
      </c>
      <c r="N78" t="s">
        <v>505</v>
      </c>
      <c r="O78" t="s">
        <v>364</v>
      </c>
    </row>
    <row r="79" spans="1:15">
      <c r="A79" s="1">
        <f>HYPERLINK("https://lsnyc.legalserver.org/matter/dynamic-profile/view/1871535","18-1871535")</f>
        <v>0</v>
      </c>
      <c r="B79" t="s">
        <v>19</v>
      </c>
      <c r="C79" t="s">
        <v>55</v>
      </c>
      <c r="D79" t="s">
        <v>123</v>
      </c>
      <c r="E79" t="s">
        <v>210</v>
      </c>
      <c r="F79" t="s">
        <v>288</v>
      </c>
      <c r="G79" t="s">
        <v>315</v>
      </c>
      <c r="H79">
        <v>0</v>
      </c>
      <c r="J79" t="s">
        <v>363</v>
      </c>
      <c r="K79" t="s">
        <v>365</v>
      </c>
      <c r="L79" t="s">
        <v>364</v>
      </c>
      <c r="M79" t="s">
        <v>425</v>
      </c>
      <c r="N79" t="s">
        <v>505</v>
      </c>
      <c r="O79" t="s">
        <v>364</v>
      </c>
    </row>
    <row r="80" spans="1:15">
      <c r="A80" s="1">
        <f>HYPERLINK("https://lsnyc.legalserver.org/matter/dynamic-profile/view/1871522","18-1871522")</f>
        <v>0</v>
      </c>
      <c r="B80" t="s">
        <v>19</v>
      </c>
      <c r="C80" t="s">
        <v>55</v>
      </c>
      <c r="D80" t="s">
        <v>123</v>
      </c>
      <c r="E80" t="s">
        <v>211</v>
      </c>
      <c r="F80" t="s">
        <v>288</v>
      </c>
      <c r="G80" t="s">
        <v>315</v>
      </c>
      <c r="H80">
        <v>0</v>
      </c>
      <c r="J80" t="s">
        <v>363</v>
      </c>
      <c r="K80" t="s">
        <v>365</v>
      </c>
      <c r="L80" t="s">
        <v>364</v>
      </c>
      <c r="M80" t="s">
        <v>425</v>
      </c>
      <c r="N80" t="s">
        <v>505</v>
      </c>
      <c r="O80" t="s">
        <v>364</v>
      </c>
    </row>
    <row r="81" spans="1:15">
      <c r="A81" s="1">
        <f>HYPERLINK("https://lsnyc.legalserver.org/matter/dynamic-profile/view/1871524","18-1871524")</f>
        <v>0</v>
      </c>
      <c r="B81" t="s">
        <v>19</v>
      </c>
      <c r="C81" t="s">
        <v>55</v>
      </c>
      <c r="D81" t="s">
        <v>123</v>
      </c>
      <c r="E81" t="s">
        <v>212</v>
      </c>
      <c r="F81" t="s">
        <v>288</v>
      </c>
      <c r="G81" t="s">
        <v>315</v>
      </c>
      <c r="H81">
        <v>0</v>
      </c>
      <c r="J81" t="s">
        <v>363</v>
      </c>
      <c r="K81" t="s">
        <v>365</v>
      </c>
      <c r="L81" t="s">
        <v>364</v>
      </c>
      <c r="M81" t="s">
        <v>425</v>
      </c>
      <c r="N81" t="s">
        <v>505</v>
      </c>
      <c r="O81" t="s">
        <v>364</v>
      </c>
    </row>
    <row r="82" spans="1:15">
      <c r="A82" s="1">
        <f>HYPERLINK("https://lsnyc.legalserver.org/matter/dynamic-profile/view/1871527","18-1871527")</f>
        <v>0</v>
      </c>
      <c r="B82" t="s">
        <v>19</v>
      </c>
      <c r="C82" t="s">
        <v>55</v>
      </c>
      <c r="D82" t="s">
        <v>123</v>
      </c>
      <c r="E82" t="s">
        <v>213</v>
      </c>
      <c r="F82" t="s">
        <v>288</v>
      </c>
      <c r="G82" t="s">
        <v>315</v>
      </c>
      <c r="H82">
        <v>0</v>
      </c>
      <c r="J82" t="s">
        <v>363</v>
      </c>
      <c r="K82" t="s">
        <v>365</v>
      </c>
      <c r="L82" t="s">
        <v>364</v>
      </c>
      <c r="M82" t="s">
        <v>425</v>
      </c>
      <c r="N82" t="s">
        <v>505</v>
      </c>
      <c r="O82" t="s">
        <v>364</v>
      </c>
    </row>
    <row r="83" spans="1:15">
      <c r="A83" s="1">
        <f>HYPERLINK("https://lsnyc.legalserver.org/matter/dynamic-profile/view/1871532","18-1871532")</f>
        <v>0</v>
      </c>
      <c r="B83" t="s">
        <v>19</v>
      </c>
      <c r="C83" t="s">
        <v>55</v>
      </c>
      <c r="D83" t="s">
        <v>123</v>
      </c>
      <c r="E83" t="s">
        <v>214</v>
      </c>
      <c r="F83" t="s">
        <v>288</v>
      </c>
      <c r="G83" t="s">
        <v>315</v>
      </c>
      <c r="H83">
        <v>0</v>
      </c>
      <c r="J83" t="s">
        <v>363</v>
      </c>
      <c r="K83" t="s">
        <v>365</v>
      </c>
      <c r="L83" t="s">
        <v>364</v>
      </c>
      <c r="M83" t="s">
        <v>425</v>
      </c>
      <c r="N83" t="s">
        <v>505</v>
      </c>
      <c r="O83" t="s">
        <v>364</v>
      </c>
    </row>
    <row r="84" spans="1:15">
      <c r="A84" s="1">
        <f>HYPERLINK("https://lsnyc.legalserver.org/matter/dynamic-profile/view/1871543","18-1871543")</f>
        <v>0</v>
      </c>
      <c r="B84" t="s">
        <v>19</v>
      </c>
      <c r="C84" t="s">
        <v>55</v>
      </c>
      <c r="D84" t="s">
        <v>123</v>
      </c>
      <c r="E84" t="s">
        <v>215</v>
      </c>
      <c r="F84" t="s">
        <v>288</v>
      </c>
      <c r="G84" t="s">
        <v>315</v>
      </c>
      <c r="H84">
        <v>0</v>
      </c>
      <c r="J84" t="s">
        <v>363</v>
      </c>
      <c r="K84" t="s">
        <v>365</v>
      </c>
      <c r="L84" t="s">
        <v>364</v>
      </c>
      <c r="M84" t="s">
        <v>425</v>
      </c>
      <c r="N84" t="s">
        <v>505</v>
      </c>
      <c r="O84" t="s">
        <v>364</v>
      </c>
    </row>
    <row r="85" spans="1:15">
      <c r="A85" s="1">
        <f>HYPERLINK("https://lsnyc.legalserver.org/matter/dynamic-profile/view/1871548","18-1871548")</f>
        <v>0</v>
      </c>
      <c r="B85" t="s">
        <v>19</v>
      </c>
      <c r="C85" t="s">
        <v>55</v>
      </c>
      <c r="D85" t="s">
        <v>123</v>
      </c>
      <c r="E85" t="s">
        <v>216</v>
      </c>
      <c r="F85" t="s">
        <v>288</v>
      </c>
      <c r="G85" t="s">
        <v>315</v>
      </c>
      <c r="H85">
        <v>0</v>
      </c>
      <c r="J85" t="s">
        <v>363</v>
      </c>
      <c r="K85" t="s">
        <v>365</v>
      </c>
      <c r="L85" t="s">
        <v>364</v>
      </c>
      <c r="M85" t="s">
        <v>425</v>
      </c>
      <c r="N85" t="s">
        <v>505</v>
      </c>
      <c r="O85" t="s">
        <v>364</v>
      </c>
    </row>
    <row r="86" spans="1:15">
      <c r="A86" s="1">
        <f>HYPERLINK("https://lsnyc.legalserver.org/matter/dynamic-profile/view/1871588","18-1871588")</f>
        <v>0</v>
      </c>
      <c r="B86" t="s">
        <v>19</v>
      </c>
      <c r="C86" t="s">
        <v>55</v>
      </c>
      <c r="D86" t="s">
        <v>123</v>
      </c>
      <c r="E86" t="s">
        <v>217</v>
      </c>
      <c r="F86" t="s">
        <v>288</v>
      </c>
      <c r="G86" t="s">
        <v>315</v>
      </c>
      <c r="H86">
        <v>0</v>
      </c>
      <c r="J86" t="s">
        <v>363</v>
      </c>
      <c r="K86" t="s">
        <v>365</v>
      </c>
      <c r="L86" t="s">
        <v>364</v>
      </c>
      <c r="M86" t="s">
        <v>425</v>
      </c>
      <c r="N86" t="s">
        <v>505</v>
      </c>
      <c r="O86" t="s">
        <v>364</v>
      </c>
    </row>
    <row r="87" spans="1:15">
      <c r="A87" s="1">
        <f>HYPERLINK("https://lsnyc.legalserver.org/matter/dynamic-profile/view/1871537","18-1871537")</f>
        <v>0</v>
      </c>
      <c r="B87" t="s">
        <v>19</v>
      </c>
      <c r="C87" t="s">
        <v>55</v>
      </c>
      <c r="D87" t="s">
        <v>123</v>
      </c>
      <c r="E87" t="s">
        <v>218</v>
      </c>
      <c r="F87" t="s">
        <v>288</v>
      </c>
      <c r="G87" t="s">
        <v>315</v>
      </c>
      <c r="H87">
        <v>0</v>
      </c>
      <c r="J87" t="s">
        <v>363</v>
      </c>
      <c r="K87" t="s">
        <v>365</v>
      </c>
      <c r="L87" t="s">
        <v>364</v>
      </c>
      <c r="M87" t="s">
        <v>425</v>
      </c>
      <c r="N87" t="s">
        <v>505</v>
      </c>
      <c r="O87" t="s">
        <v>364</v>
      </c>
    </row>
    <row r="88" spans="1:15">
      <c r="A88" s="1">
        <f>HYPERLINK("https://lsnyc.legalserver.org/matter/dynamic-profile/view/1871541","18-1871541")</f>
        <v>0</v>
      </c>
      <c r="B88" t="s">
        <v>19</v>
      </c>
      <c r="C88" t="s">
        <v>55</v>
      </c>
      <c r="D88" t="s">
        <v>123</v>
      </c>
      <c r="E88" t="s">
        <v>219</v>
      </c>
      <c r="F88" t="s">
        <v>288</v>
      </c>
      <c r="G88" t="s">
        <v>315</v>
      </c>
      <c r="H88">
        <v>0</v>
      </c>
      <c r="J88" t="s">
        <v>363</v>
      </c>
      <c r="K88" t="s">
        <v>365</v>
      </c>
      <c r="L88" t="s">
        <v>364</v>
      </c>
      <c r="M88" t="s">
        <v>425</v>
      </c>
      <c r="N88" t="s">
        <v>505</v>
      </c>
      <c r="O88" t="s">
        <v>364</v>
      </c>
    </row>
    <row r="89" spans="1:15">
      <c r="A89" s="1">
        <f>HYPERLINK("https://lsnyc.legalserver.org/matter/dynamic-profile/view/1871551","18-1871551")</f>
        <v>0</v>
      </c>
      <c r="B89" t="s">
        <v>19</v>
      </c>
      <c r="C89" t="s">
        <v>55</v>
      </c>
      <c r="D89" t="s">
        <v>123</v>
      </c>
      <c r="E89" t="s">
        <v>220</v>
      </c>
      <c r="F89" t="s">
        <v>288</v>
      </c>
      <c r="G89" t="s">
        <v>315</v>
      </c>
      <c r="H89">
        <v>0</v>
      </c>
      <c r="J89" t="s">
        <v>363</v>
      </c>
      <c r="K89" t="s">
        <v>365</v>
      </c>
      <c r="L89" t="s">
        <v>364</v>
      </c>
      <c r="M89" t="s">
        <v>425</v>
      </c>
      <c r="N89" t="s">
        <v>505</v>
      </c>
      <c r="O89" t="s">
        <v>364</v>
      </c>
    </row>
    <row r="90" spans="1:15">
      <c r="A90" s="1">
        <f>HYPERLINK("https://lsnyc.legalserver.org/matter/dynamic-profile/view/1888152","19-1888152")</f>
        <v>0</v>
      </c>
      <c r="B90" t="s">
        <v>19</v>
      </c>
      <c r="C90" t="s">
        <v>55</v>
      </c>
      <c r="D90" t="s">
        <v>57</v>
      </c>
      <c r="E90" t="s">
        <v>221</v>
      </c>
      <c r="F90" t="s">
        <v>288</v>
      </c>
      <c r="G90" t="s">
        <v>318</v>
      </c>
      <c r="H90">
        <v>0</v>
      </c>
      <c r="J90" t="s">
        <v>363</v>
      </c>
      <c r="K90" t="s">
        <v>365</v>
      </c>
      <c r="L90" t="s">
        <v>365</v>
      </c>
      <c r="M90" t="s">
        <v>426</v>
      </c>
      <c r="N90" t="s">
        <v>506</v>
      </c>
      <c r="O90" t="s">
        <v>364</v>
      </c>
    </row>
    <row r="91" spans="1:15">
      <c r="A91" s="1">
        <f>HYPERLINK("https://lsnyc.legalserver.org/matter/dynamic-profile/view/1853690","17-1853690")</f>
        <v>0</v>
      </c>
      <c r="B91" t="s">
        <v>19</v>
      </c>
      <c r="C91" t="s">
        <v>57</v>
      </c>
      <c r="D91" t="s">
        <v>57</v>
      </c>
      <c r="E91" t="s">
        <v>222</v>
      </c>
      <c r="F91" t="s">
        <v>288</v>
      </c>
      <c r="G91" t="s">
        <v>318</v>
      </c>
      <c r="H91">
        <v>0</v>
      </c>
      <c r="J91" t="s">
        <v>363</v>
      </c>
      <c r="K91" t="s">
        <v>365</v>
      </c>
      <c r="L91" t="s">
        <v>365</v>
      </c>
      <c r="M91" t="s">
        <v>427</v>
      </c>
      <c r="N91" t="s">
        <v>427</v>
      </c>
      <c r="O91" t="s">
        <v>364</v>
      </c>
    </row>
    <row r="92" spans="1:15">
      <c r="A92" s="1">
        <f>HYPERLINK("https://lsnyc.legalserver.org/matter/dynamic-profile/view/1855595","18-1855595")</f>
        <v>0</v>
      </c>
      <c r="B92" t="s">
        <v>19</v>
      </c>
      <c r="C92" t="s">
        <v>55</v>
      </c>
      <c r="D92" t="s">
        <v>57</v>
      </c>
      <c r="E92" t="s">
        <v>223</v>
      </c>
      <c r="F92" t="s">
        <v>288</v>
      </c>
      <c r="G92" t="s">
        <v>318</v>
      </c>
      <c r="H92">
        <v>0</v>
      </c>
      <c r="J92" t="s">
        <v>363</v>
      </c>
      <c r="K92" t="s">
        <v>365</v>
      </c>
      <c r="L92" t="s">
        <v>364</v>
      </c>
      <c r="M92" t="s">
        <v>428</v>
      </c>
      <c r="N92" t="s">
        <v>459</v>
      </c>
      <c r="O92" t="s">
        <v>364</v>
      </c>
    </row>
    <row r="93" spans="1:15">
      <c r="A93" s="1">
        <f>HYPERLINK("https://lsnyc.legalserver.org/matter/dynamic-profile/view/1855601","18-1855601")</f>
        <v>0</v>
      </c>
      <c r="B93" t="s">
        <v>19</v>
      </c>
      <c r="C93" t="s">
        <v>55</v>
      </c>
      <c r="D93" t="s">
        <v>57</v>
      </c>
      <c r="E93" t="s">
        <v>224</v>
      </c>
      <c r="F93" t="s">
        <v>288</v>
      </c>
      <c r="G93" t="s">
        <v>329</v>
      </c>
      <c r="H93">
        <v>0</v>
      </c>
      <c r="J93" t="s">
        <v>363</v>
      </c>
      <c r="K93" t="s">
        <v>364</v>
      </c>
      <c r="L93" t="s">
        <v>364</v>
      </c>
      <c r="M93" t="s">
        <v>428</v>
      </c>
      <c r="N93" t="s">
        <v>459</v>
      </c>
      <c r="O93" t="s">
        <v>364</v>
      </c>
    </row>
    <row r="94" spans="1:15">
      <c r="A94" s="1">
        <f>HYPERLINK("https://lsnyc.legalserver.org/matter/dynamic-profile/view/1835019","17-1835019")</f>
        <v>0</v>
      </c>
      <c r="B94" t="s">
        <v>19</v>
      </c>
      <c r="C94" t="s">
        <v>57</v>
      </c>
      <c r="D94" t="s">
        <v>57</v>
      </c>
      <c r="E94" t="s">
        <v>225</v>
      </c>
      <c r="F94" t="s">
        <v>288</v>
      </c>
      <c r="G94" t="s">
        <v>321</v>
      </c>
      <c r="H94">
        <v>0</v>
      </c>
      <c r="J94" t="s">
        <v>363</v>
      </c>
      <c r="K94" t="s">
        <v>365</v>
      </c>
      <c r="L94" t="s">
        <v>366</v>
      </c>
      <c r="M94" t="s">
        <v>429</v>
      </c>
      <c r="O94" t="s">
        <v>364</v>
      </c>
    </row>
    <row r="95" spans="1:15">
      <c r="A95" s="1">
        <f>HYPERLINK("https://lsnyc.legalserver.org/matter/dynamic-profile/view/1855599","18-1855599")</f>
        <v>0</v>
      </c>
      <c r="B95" t="s">
        <v>19</v>
      </c>
      <c r="C95" t="s">
        <v>55</v>
      </c>
      <c r="D95" t="s">
        <v>57</v>
      </c>
      <c r="E95" t="s">
        <v>226</v>
      </c>
      <c r="F95" t="s">
        <v>288</v>
      </c>
      <c r="G95" t="s">
        <v>325</v>
      </c>
      <c r="H95">
        <v>0</v>
      </c>
      <c r="J95" t="s">
        <v>363</v>
      </c>
      <c r="K95" t="s">
        <v>365</v>
      </c>
      <c r="L95" t="s">
        <v>365</v>
      </c>
      <c r="M95" t="s">
        <v>428</v>
      </c>
      <c r="N95" t="s">
        <v>459</v>
      </c>
      <c r="O95" t="s">
        <v>364</v>
      </c>
    </row>
    <row r="96" spans="1:15">
      <c r="A96" s="1">
        <f>HYPERLINK("https://lsnyc.legalserver.org/matter/dynamic-profile/view/1855603","18-1855603")</f>
        <v>0</v>
      </c>
      <c r="B96" t="s">
        <v>19</v>
      </c>
      <c r="C96" t="s">
        <v>55</v>
      </c>
      <c r="D96" t="s">
        <v>57</v>
      </c>
      <c r="E96" t="s">
        <v>227</v>
      </c>
      <c r="F96" t="s">
        <v>288</v>
      </c>
      <c r="G96" t="s">
        <v>329</v>
      </c>
      <c r="H96">
        <v>0</v>
      </c>
      <c r="J96" t="s">
        <v>363</v>
      </c>
      <c r="K96" t="s">
        <v>364</v>
      </c>
      <c r="L96" t="s">
        <v>364</v>
      </c>
      <c r="M96" t="s">
        <v>428</v>
      </c>
      <c r="N96" t="s">
        <v>459</v>
      </c>
      <c r="O96" t="s">
        <v>364</v>
      </c>
    </row>
    <row r="97" spans="1:15">
      <c r="A97" s="1">
        <f>HYPERLINK("https://lsnyc.legalserver.org/matter/dynamic-profile/view/1870538","18-1870538")</f>
        <v>0</v>
      </c>
      <c r="B97" t="s">
        <v>19</v>
      </c>
      <c r="C97" t="s">
        <v>55</v>
      </c>
      <c r="D97" t="s">
        <v>57</v>
      </c>
      <c r="E97" t="s">
        <v>228</v>
      </c>
      <c r="F97" t="s">
        <v>288</v>
      </c>
      <c r="G97" t="s">
        <v>318</v>
      </c>
      <c r="H97">
        <v>0</v>
      </c>
      <c r="J97" t="s">
        <v>363</v>
      </c>
      <c r="K97" t="s">
        <v>364</v>
      </c>
      <c r="L97" t="s">
        <v>364</v>
      </c>
      <c r="M97" t="s">
        <v>430</v>
      </c>
      <c r="N97" t="s">
        <v>500</v>
      </c>
      <c r="O97" t="s">
        <v>364</v>
      </c>
    </row>
    <row r="98" spans="1:15">
      <c r="A98" s="1">
        <f>HYPERLINK("https://lsnyc.legalserver.org/matter/dynamic-profile/view/1870541","18-1870541")</f>
        <v>0</v>
      </c>
      <c r="B98" t="s">
        <v>19</v>
      </c>
      <c r="C98" t="s">
        <v>55</v>
      </c>
      <c r="D98" t="s">
        <v>57</v>
      </c>
      <c r="E98" t="s">
        <v>228</v>
      </c>
      <c r="F98" t="s">
        <v>288</v>
      </c>
      <c r="G98" t="s">
        <v>318</v>
      </c>
      <c r="H98">
        <v>0</v>
      </c>
      <c r="J98" t="s">
        <v>363</v>
      </c>
      <c r="K98" t="s">
        <v>364</v>
      </c>
      <c r="L98" t="s">
        <v>364</v>
      </c>
      <c r="M98" t="s">
        <v>430</v>
      </c>
      <c r="N98" t="s">
        <v>500</v>
      </c>
      <c r="O98" t="s">
        <v>364</v>
      </c>
    </row>
    <row r="99" spans="1:15">
      <c r="A99" s="1">
        <f>HYPERLINK("https://lsnyc.legalserver.org/matter/dynamic-profile/view/1874636","18-1874636")</f>
        <v>0</v>
      </c>
      <c r="B99" t="s">
        <v>19</v>
      </c>
      <c r="C99" t="s">
        <v>55</v>
      </c>
      <c r="D99" t="s">
        <v>124</v>
      </c>
      <c r="E99" t="s">
        <v>229</v>
      </c>
      <c r="F99" t="s">
        <v>288</v>
      </c>
      <c r="G99" t="s">
        <v>324</v>
      </c>
      <c r="H99">
        <v>0</v>
      </c>
      <c r="J99" t="s">
        <v>363</v>
      </c>
      <c r="K99" t="s">
        <v>365</v>
      </c>
      <c r="L99" t="s">
        <v>365</v>
      </c>
      <c r="M99" t="s">
        <v>431</v>
      </c>
      <c r="N99" t="s">
        <v>394</v>
      </c>
      <c r="O99" t="s">
        <v>364</v>
      </c>
    </row>
    <row r="100" spans="1:15">
      <c r="A100" s="1">
        <f>HYPERLINK("https://lsnyc.legalserver.org/matter/dynamic-profile/view/1854307","17-1854307")</f>
        <v>0</v>
      </c>
      <c r="B100" t="s">
        <v>19</v>
      </c>
      <c r="C100" t="s">
        <v>55</v>
      </c>
      <c r="D100" t="s">
        <v>125</v>
      </c>
      <c r="E100" t="s">
        <v>230</v>
      </c>
      <c r="F100" t="s">
        <v>288</v>
      </c>
      <c r="G100" t="s">
        <v>329</v>
      </c>
      <c r="H100">
        <v>0</v>
      </c>
      <c r="J100" t="s">
        <v>363</v>
      </c>
      <c r="K100" t="s">
        <v>364</v>
      </c>
      <c r="L100" t="s">
        <v>364</v>
      </c>
      <c r="M100" t="s">
        <v>428</v>
      </c>
      <c r="N100" t="s">
        <v>507</v>
      </c>
      <c r="O100" t="s">
        <v>364</v>
      </c>
    </row>
    <row r="101" spans="1:15">
      <c r="A101" s="1">
        <f>HYPERLINK("https://lsnyc.legalserver.org/matter/dynamic-profile/view/1866584","18-1866584")</f>
        <v>0</v>
      </c>
      <c r="B101" t="s">
        <v>19</v>
      </c>
      <c r="C101" t="s">
        <v>55</v>
      </c>
      <c r="D101" t="s">
        <v>126</v>
      </c>
      <c r="E101" t="s">
        <v>231</v>
      </c>
      <c r="F101" t="s">
        <v>288</v>
      </c>
      <c r="G101" t="s">
        <v>336</v>
      </c>
      <c r="H101">
        <v>0</v>
      </c>
      <c r="J101" t="s">
        <v>363</v>
      </c>
      <c r="K101" t="s">
        <v>365</v>
      </c>
      <c r="L101" t="s">
        <v>364</v>
      </c>
      <c r="M101" t="s">
        <v>432</v>
      </c>
      <c r="N101" t="s">
        <v>421</v>
      </c>
      <c r="O101" t="s">
        <v>364</v>
      </c>
    </row>
    <row r="102" spans="1:15">
      <c r="A102" s="1">
        <f>HYPERLINK("https://lsnyc.legalserver.org/matter/dynamic-profile/view/1884329","18-1884329")</f>
        <v>0</v>
      </c>
      <c r="B102" t="s">
        <v>19</v>
      </c>
      <c r="C102" t="s">
        <v>58</v>
      </c>
      <c r="D102" t="s">
        <v>127</v>
      </c>
      <c r="E102" t="s">
        <v>232</v>
      </c>
      <c r="F102" t="s">
        <v>296</v>
      </c>
      <c r="G102" t="s">
        <v>337</v>
      </c>
      <c r="H102">
        <v>0</v>
      </c>
      <c r="J102" t="s">
        <v>363</v>
      </c>
      <c r="K102" t="s">
        <v>364</v>
      </c>
      <c r="L102" t="s">
        <v>366</v>
      </c>
      <c r="M102" t="s">
        <v>433</v>
      </c>
      <c r="O102" t="s">
        <v>364</v>
      </c>
    </row>
    <row r="103" spans="1:15">
      <c r="A103" s="1">
        <f>HYPERLINK("https://lsnyc.legalserver.org/matter/dynamic-profile/view/1887893","19-1887893")</f>
        <v>0</v>
      </c>
      <c r="B103" t="s">
        <v>19</v>
      </c>
      <c r="C103" t="s">
        <v>55</v>
      </c>
      <c r="D103" t="s">
        <v>128</v>
      </c>
      <c r="E103" t="s">
        <v>233</v>
      </c>
      <c r="F103" t="s">
        <v>288</v>
      </c>
      <c r="G103" t="s">
        <v>318</v>
      </c>
      <c r="H103">
        <v>0</v>
      </c>
      <c r="J103" t="s">
        <v>363</v>
      </c>
      <c r="K103" t="s">
        <v>365</v>
      </c>
      <c r="L103" t="s">
        <v>365</v>
      </c>
      <c r="M103" t="s">
        <v>391</v>
      </c>
      <c r="N103" t="s">
        <v>508</v>
      </c>
      <c r="O103" t="s">
        <v>364</v>
      </c>
    </row>
    <row r="104" spans="1:15">
      <c r="A104" s="1">
        <f>HYPERLINK("https://lsnyc.legalserver.org/matter/dynamic-profile/view/0819706","16-0819706")</f>
        <v>0</v>
      </c>
      <c r="B104" t="s">
        <v>19</v>
      </c>
      <c r="C104" t="s">
        <v>59</v>
      </c>
      <c r="D104" t="s">
        <v>59</v>
      </c>
      <c r="E104" t="s">
        <v>234</v>
      </c>
      <c r="F104" t="s">
        <v>288</v>
      </c>
      <c r="G104" t="s">
        <v>315</v>
      </c>
      <c r="H104">
        <v>0</v>
      </c>
      <c r="J104" t="s">
        <v>363</v>
      </c>
      <c r="K104" t="s">
        <v>365</v>
      </c>
      <c r="L104" t="s">
        <v>365</v>
      </c>
      <c r="M104" t="s">
        <v>434</v>
      </c>
      <c r="N104" t="s">
        <v>509</v>
      </c>
      <c r="O104" t="s">
        <v>364</v>
      </c>
    </row>
    <row r="105" spans="1:15">
      <c r="A105" s="1">
        <f>HYPERLINK("https://lsnyc.legalserver.org/matter/dynamic-profile/view/1874710","18-1874710")</f>
        <v>0</v>
      </c>
      <c r="B105" t="s">
        <v>19</v>
      </c>
      <c r="C105" t="s">
        <v>60</v>
      </c>
      <c r="D105" t="s">
        <v>129</v>
      </c>
      <c r="E105" t="s">
        <v>235</v>
      </c>
      <c r="F105" t="s">
        <v>288</v>
      </c>
      <c r="G105" t="s">
        <v>319</v>
      </c>
      <c r="H105">
        <v>0</v>
      </c>
      <c r="J105" t="s">
        <v>363</v>
      </c>
      <c r="K105" t="s">
        <v>365</v>
      </c>
      <c r="L105" t="s">
        <v>365</v>
      </c>
      <c r="M105" t="s">
        <v>435</v>
      </c>
      <c r="N105" t="s">
        <v>435</v>
      </c>
      <c r="O105" t="s">
        <v>364</v>
      </c>
    </row>
    <row r="106" spans="1:15">
      <c r="A106" s="1">
        <f>HYPERLINK("https://lsnyc.legalserver.org/matter/dynamic-profile/view/1857700","18-1857700")</f>
        <v>0</v>
      </c>
      <c r="B106" t="s">
        <v>20</v>
      </c>
      <c r="C106" t="s">
        <v>61</v>
      </c>
      <c r="D106" t="s">
        <v>61</v>
      </c>
      <c r="E106" t="s">
        <v>236</v>
      </c>
      <c r="F106" t="s">
        <v>301</v>
      </c>
      <c r="G106" t="s">
        <v>338</v>
      </c>
      <c r="H106">
        <v>0</v>
      </c>
      <c r="J106" t="s">
        <v>363</v>
      </c>
      <c r="K106" t="s">
        <v>365</v>
      </c>
      <c r="L106" t="s">
        <v>365</v>
      </c>
      <c r="M106" t="s">
        <v>436</v>
      </c>
      <c r="N106" t="s">
        <v>510</v>
      </c>
      <c r="O106" t="s">
        <v>364</v>
      </c>
    </row>
    <row r="107" spans="1:15">
      <c r="A107" s="1">
        <f>HYPERLINK("https://lsnyc.legalserver.org/matter/dynamic-profile/view/1900077","19-1900077")</f>
        <v>0</v>
      </c>
      <c r="B107" t="s">
        <v>20</v>
      </c>
      <c r="C107" t="s">
        <v>62</v>
      </c>
      <c r="D107" t="s">
        <v>62</v>
      </c>
      <c r="E107" t="s">
        <v>237</v>
      </c>
      <c r="F107" t="s">
        <v>288</v>
      </c>
      <c r="G107" t="s">
        <v>339</v>
      </c>
      <c r="H107">
        <v>0</v>
      </c>
      <c r="J107" t="s">
        <v>363</v>
      </c>
      <c r="K107" t="s">
        <v>364</v>
      </c>
      <c r="L107" t="s">
        <v>364</v>
      </c>
      <c r="M107" t="s">
        <v>437</v>
      </c>
      <c r="N107" t="s">
        <v>511</v>
      </c>
      <c r="O107" t="s">
        <v>364</v>
      </c>
    </row>
    <row r="108" spans="1:15">
      <c r="A108" s="1">
        <f>HYPERLINK("https://lsnyc.legalserver.org/matter/dynamic-profile/view/1838421","17-1838421")</f>
        <v>0</v>
      </c>
      <c r="B108" t="s">
        <v>20</v>
      </c>
      <c r="C108" t="s">
        <v>63</v>
      </c>
      <c r="D108" t="s">
        <v>63</v>
      </c>
      <c r="E108" t="s">
        <v>238</v>
      </c>
      <c r="F108" t="s">
        <v>299</v>
      </c>
      <c r="G108" t="s">
        <v>340</v>
      </c>
      <c r="H108">
        <v>0</v>
      </c>
      <c r="J108" t="s">
        <v>363</v>
      </c>
      <c r="K108" t="s">
        <v>365</v>
      </c>
      <c r="L108" t="s">
        <v>365</v>
      </c>
      <c r="M108" t="s">
        <v>438</v>
      </c>
      <c r="N108" t="s">
        <v>438</v>
      </c>
      <c r="O108" t="s">
        <v>364</v>
      </c>
    </row>
    <row r="109" spans="1:15">
      <c r="A109" s="1">
        <f>HYPERLINK("https://lsnyc.legalserver.org/matter/dynamic-profile/view/0826900","17-0826900")</f>
        <v>0</v>
      </c>
      <c r="B109" t="s">
        <v>20</v>
      </c>
      <c r="C109" t="s">
        <v>63</v>
      </c>
      <c r="D109" t="s">
        <v>63</v>
      </c>
      <c r="E109" t="s">
        <v>239</v>
      </c>
      <c r="F109" t="s">
        <v>302</v>
      </c>
      <c r="G109" t="s">
        <v>329</v>
      </c>
      <c r="H109">
        <v>0</v>
      </c>
      <c r="J109" t="s">
        <v>363</v>
      </c>
      <c r="K109" t="s">
        <v>364</v>
      </c>
      <c r="L109" t="s">
        <v>364</v>
      </c>
      <c r="M109" t="s">
        <v>439</v>
      </c>
      <c r="N109" t="s">
        <v>512</v>
      </c>
      <c r="O109" t="s">
        <v>364</v>
      </c>
    </row>
    <row r="110" spans="1:15">
      <c r="A110" s="1">
        <f>HYPERLINK("https://lsnyc.legalserver.org/matter/dynamic-profile/view/0780102","15-0780102")</f>
        <v>0</v>
      </c>
      <c r="B110" t="s">
        <v>20</v>
      </c>
      <c r="C110" t="s">
        <v>64</v>
      </c>
      <c r="D110" t="s">
        <v>130</v>
      </c>
      <c r="E110" t="s">
        <v>240</v>
      </c>
      <c r="F110" t="s">
        <v>289</v>
      </c>
      <c r="G110" t="s">
        <v>341</v>
      </c>
      <c r="H110">
        <v>0</v>
      </c>
      <c r="J110" t="s">
        <v>363</v>
      </c>
      <c r="K110" t="s">
        <v>365</v>
      </c>
      <c r="L110" t="s">
        <v>365</v>
      </c>
      <c r="M110" t="s">
        <v>440</v>
      </c>
      <c r="N110" t="s">
        <v>513</v>
      </c>
      <c r="O110" t="s">
        <v>364</v>
      </c>
    </row>
    <row r="111" spans="1:15">
      <c r="A111" s="1">
        <f>HYPERLINK("https://lsnyc.legalserver.org/matter/dynamic-profile/view/1882325","18-1882325")</f>
        <v>0</v>
      </c>
      <c r="B111" t="s">
        <v>20</v>
      </c>
      <c r="C111" t="s">
        <v>65</v>
      </c>
      <c r="D111" t="s">
        <v>65</v>
      </c>
      <c r="E111" t="s">
        <v>241</v>
      </c>
      <c r="F111" t="s">
        <v>303</v>
      </c>
      <c r="G111" t="s">
        <v>342</v>
      </c>
      <c r="H111">
        <v>0</v>
      </c>
      <c r="J111" t="s">
        <v>363</v>
      </c>
      <c r="K111" t="s">
        <v>365</v>
      </c>
      <c r="L111" t="s">
        <v>365</v>
      </c>
      <c r="M111" t="s">
        <v>441</v>
      </c>
      <c r="N111" t="s">
        <v>380</v>
      </c>
      <c r="O111" t="s">
        <v>364</v>
      </c>
    </row>
    <row r="112" spans="1:15">
      <c r="A112" s="1">
        <f>HYPERLINK("https://lsnyc.legalserver.org/matter/dynamic-profile/view/1874263","18-1874263")</f>
        <v>0</v>
      </c>
      <c r="B112" t="s">
        <v>20</v>
      </c>
      <c r="C112" t="s">
        <v>65</v>
      </c>
      <c r="D112" t="s">
        <v>65</v>
      </c>
      <c r="E112" t="s">
        <v>242</v>
      </c>
      <c r="F112" t="s">
        <v>304</v>
      </c>
      <c r="G112" t="s">
        <v>343</v>
      </c>
      <c r="H112">
        <v>0</v>
      </c>
      <c r="J112" t="s">
        <v>363</v>
      </c>
      <c r="K112" t="s">
        <v>365</v>
      </c>
      <c r="L112" t="s">
        <v>365</v>
      </c>
      <c r="M112" t="s">
        <v>442</v>
      </c>
      <c r="N112" t="s">
        <v>514</v>
      </c>
      <c r="O112" t="s">
        <v>364</v>
      </c>
    </row>
    <row r="113" spans="1:15">
      <c r="A113" s="1">
        <f>HYPERLINK("https://lsnyc.legalserver.org/matter/dynamic-profile/view/1867053","18-1867053")</f>
        <v>0</v>
      </c>
      <c r="B113" t="s">
        <v>20</v>
      </c>
      <c r="C113" t="s">
        <v>65</v>
      </c>
      <c r="D113" t="s">
        <v>65</v>
      </c>
      <c r="E113" t="s">
        <v>243</v>
      </c>
      <c r="F113" t="s">
        <v>305</v>
      </c>
      <c r="G113" t="s">
        <v>343</v>
      </c>
      <c r="H113">
        <v>0</v>
      </c>
      <c r="J113" t="s">
        <v>363</v>
      </c>
      <c r="K113" t="s">
        <v>365</v>
      </c>
      <c r="L113" t="s">
        <v>365</v>
      </c>
      <c r="M113" t="s">
        <v>443</v>
      </c>
      <c r="N113" t="s">
        <v>514</v>
      </c>
      <c r="O113" t="s">
        <v>364</v>
      </c>
    </row>
    <row r="114" spans="1:15">
      <c r="A114" s="1">
        <f>HYPERLINK("https://lsnyc.legalserver.org/matter/dynamic-profile/view/1843574","17-1843574")</f>
        <v>0</v>
      </c>
      <c r="B114" t="s">
        <v>20</v>
      </c>
      <c r="C114" t="s">
        <v>65</v>
      </c>
      <c r="D114" t="s">
        <v>65</v>
      </c>
      <c r="E114" t="s">
        <v>244</v>
      </c>
      <c r="F114" t="s">
        <v>305</v>
      </c>
      <c r="G114" t="s">
        <v>344</v>
      </c>
      <c r="H114">
        <v>0</v>
      </c>
      <c r="J114" t="s">
        <v>363</v>
      </c>
      <c r="K114" t="s">
        <v>365</v>
      </c>
      <c r="L114" t="s">
        <v>365</v>
      </c>
      <c r="M114" t="s">
        <v>444</v>
      </c>
      <c r="N114" t="s">
        <v>515</v>
      </c>
      <c r="O114" t="s">
        <v>364</v>
      </c>
    </row>
    <row r="115" spans="1:15">
      <c r="A115" s="1">
        <f>HYPERLINK("https://lsnyc.legalserver.org/matter/dynamic-profile/view/1884837","18-1884837")</f>
        <v>0</v>
      </c>
      <c r="B115" t="s">
        <v>20</v>
      </c>
      <c r="C115" t="s">
        <v>66</v>
      </c>
      <c r="D115" t="s">
        <v>131</v>
      </c>
      <c r="E115" t="s">
        <v>245</v>
      </c>
      <c r="F115" t="s">
        <v>288</v>
      </c>
      <c r="G115" t="s">
        <v>318</v>
      </c>
      <c r="H115">
        <v>0</v>
      </c>
      <c r="J115" t="s">
        <v>363</v>
      </c>
      <c r="K115" t="s">
        <v>364</v>
      </c>
      <c r="L115" t="s">
        <v>364</v>
      </c>
      <c r="M115" t="s">
        <v>445</v>
      </c>
      <c r="N115" t="s">
        <v>516</v>
      </c>
      <c r="O115" t="s">
        <v>364</v>
      </c>
    </row>
    <row r="116" spans="1:15">
      <c r="A116" s="1">
        <f>HYPERLINK("https://lsnyc.legalserver.org/matter/dynamic-profile/view/1870632","18-1870632")</f>
        <v>0</v>
      </c>
      <c r="B116" t="s">
        <v>20</v>
      </c>
      <c r="C116" t="s">
        <v>67</v>
      </c>
      <c r="D116" t="s">
        <v>67</v>
      </c>
      <c r="E116" t="s">
        <v>246</v>
      </c>
      <c r="F116" t="s">
        <v>296</v>
      </c>
      <c r="G116" t="s">
        <v>318</v>
      </c>
      <c r="H116">
        <v>0</v>
      </c>
      <c r="J116" t="s">
        <v>363</v>
      </c>
      <c r="K116" t="s">
        <v>365</v>
      </c>
      <c r="L116" t="s">
        <v>365</v>
      </c>
      <c r="M116" t="s">
        <v>446</v>
      </c>
      <c r="N116" t="s">
        <v>446</v>
      </c>
      <c r="O116" t="s">
        <v>364</v>
      </c>
    </row>
    <row r="117" spans="1:15">
      <c r="A117" s="1">
        <f>HYPERLINK("https://lsnyc.legalserver.org/matter/dynamic-profile/view/1871685","18-1871685")</f>
        <v>0</v>
      </c>
      <c r="B117" t="s">
        <v>20</v>
      </c>
      <c r="C117" t="s">
        <v>68</v>
      </c>
      <c r="D117" t="s">
        <v>67</v>
      </c>
      <c r="E117" t="s">
        <v>247</v>
      </c>
      <c r="F117" t="s">
        <v>306</v>
      </c>
      <c r="G117" t="s">
        <v>344</v>
      </c>
      <c r="H117">
        <v>0</v>
      </c>
      <c r="J117" t="s">
        <v>363</v>
      </c>
      <c r="K117" t="s">
        <v>365</v>
      </c>
      <c r="L117" t="s">
        <v>364</v>
      </c>
      <c r="M117" t="s">
        <v>447</v>
      </c>
      <c r="N117" t="s">
        <v>517</v>
      </c>
      <c r="O117" t="s">
        <v>364</v>
      </c>
    </row>
    <row r="118" spans="1:15">
      <c r="A118" s="1">
        <f>HYPERLINK("https://lsnyc.legalserver.org/matter/dynamic-profile/view/1838952","17-1838952")</f>
        <v>0</v>
      </c>
      <c r="B118" t="s">
        <v>20</v>
      </c>
      <c r="C118" t="s">
        <v>67</v>
      </c>
      <c r="D118" t="s">
        <v>67</v>
      </c>
      <c r="E118" t="s">
        <v>248</v>
      </c>
      <c r="F118" t="s">
        <v>306</v>
      </c>
      <c r="G118" t="s">
        <v>318</v>
      </c>
      <c r="H118">
        <v>0</v>
      </c>
      <c r="J118" t="s">
        <v>363</v>
      </c>
      <c r="K118" t="s">
        <v>365</v>
      </c>
      <c r="L118" t="s">
        <v>365</v>
      </c>
      <c r="M118" t="s">
        <v>448</v>
      </c>
      <c r="N118" t="s">
        <v>518</v>
      </c>
      <c r="O118" t="s">
        <v>364</v>
      </c>
    </row>
    <row r="119" spans="1:15">
      <c r="A119" s="1">
        <f>HYPERLINK("https://lsnyc.legalserver.org/matter/dynamic-profile/view/0827497","17-0827497")</f>
        <v>0</v>
      </c>
      <c r="B119" t="s">
        <v>20</v>
      </c>
      <c r="C119" t="s">
        <v>69</v>
      </c>
      <c r="D119" t="s">
        <v>67</v>
      </c>
      <c r="E119" t="s">
        <v>249</v>
      </c>
      <c r="F119" t="s">
        <v>295</v>
      </c>
      <c r="G119" t="s">
        <v>318</v>
      </c>
      <c r="H119">
        <v>0</v>
      </c>
      <c r="J119" t="s">
        <v>363</v>
      </c>
      <c r="K119" t="s">
        <v>365</v>
      </c>
      <c r="L119" t="s">
        <v>365</v>
      </c>
      <c r="M119" t="s">
        <v>449</v>
      </c>
      <c r="N119" t="s">
        <v>519</v>
      </c>
      <c r="O119" t="s">
        <v>364</v>
      </c>
    </row>
    <row r="120" spans="1:15">
      <c r="A120" s="1">
        <f>HYPERLINK("https://lsnyc.legalserver.org/matter/dynamic-profile/view/0802787","16-0802787")</f>
        <v>0</v>
      </c>
      <c r="B120" t="s">
        <v>20</v>
      </c>
      <c r="C120" t="s">
        <v>70</v>
      </c>
      <c r="D120" t="s">
        <v>70</v>
      </c>
      <c r="E120" t="s">
        <v>250</v>
      </c>
      <c r="F120" t="s">
        <v>307</v>
      </c>
      <c r="G120" t="s">
        <v>318</v>
      </c>
      <c r="H120">
        <v>0</v>
      </c>
      <c r="J120" t="s">
        <v>363</v>
      </c>
      <c r="K120" t="s">
        <v>365</v>
      </c>
      <c r="L120" t="s">
        <v>366</v>
      </c>
      <c r="M120" t="s">
        <v>450</v>
      </c>
      <c r="O120" t="s">
        <v>364</v>
      </c>
    </row>
    <row r="121" spans="1:15">
      <c r="A121" s="1">
        <f>HYPERLINK("https://lsnyc.legalserver.org/matter/dynamic-profile/view/0808064","16-0808064")</f>
        <v>0</v>
      </c>
      <c r="B121" t="s">
        <v>20</v>
      </c>
      <c r="C121" t="s">
        <v>70</v>
      </c>
      <c r="D121" t="s">
        <v>70</v>
      </c>
      <c r="E121" t="s">
        <v>251</v>
      </c>
      <c r="F121" t="s">
        <v>307</v>
      </c>
      <c r="G121" t="s">
        <v>324</v>
      </c>
      <c r="H121">
        <v>0</v>
      </c>
      <c r="J121" t="s">
        <v>363</v>
      </c>
      <c r="K121" t="s">
        <v>365</v>
      </c>
      <c r="L121" t="s">
        <v>364</v>
      </c>
      <c r="M121" t="s">
        <v>451</v>
      </c>
      <c r="N121" t="s">
        <v>495</v>
      </c>
      <c r="O121" t="s">
        <v>364</v>
      </c>
    </row>
    <row r="122" spans="1:15">
      <c r="A122" s="1">
        <f>HYPERLINK("https://lsnyc.legalserver.org/matter/dynamic-profile/view/1833912","17-1833912")</f>
        <v>0</v>
      </c>
      <c r="B122" t="s">
        <v>20</v>
      </c>
      <c r="C122" t="s">
        <v>70</v>
      </c>
      <c r="D122" t="s">
        <v>70</v>
      </c>
      <c r="E122" t="s">
        <v>252</v>
      </c>
      <c r="F122" t="s">
        <v>307</v>
      </c>
      <c r="G122" t="s">
        <v>345</v>
      </c>
      <c r="H122">
        <v>0</v>
      </c>
      <c r="J122" t="s">
        <v>363</v>
      </c>
      <c r="K122" t="s">
        <v>365</v>
      </c>
      <c r="L122" t="s">
        <v>365</v>
      </c>
      <c r="M122" t="s">
        <v>452</v>
      </c>
      <c r="N122" t="s">
        <v>495</v>
      </c>
      <c r="O122" t="s">
        <v>364</v>
      </c>
    </row>
    <row r="123" spans="1:15">
      <c r="A123" s="1">
        <f>HYPERLINK("https://lsnyc.legalserver.org/matter/dynamic-profile/view/1837133","17-1837133")</f>
        <v>0</v>
      </c>
      <c r="B123" t="s">
        <v>20</v>
      </c>
      <c r="C123" t="s">
        <v>70</v>
      </c>
      <c r="D123" t="s">
        <v>70</v>
      </c>
      <c r="E123" t="s">
        <v>253</v>
      </c>
      <c r="F123" t="s">
        <v>307</v>
      </c>
      <c r="G123" t="s">
        <v>318</v>
      </c>
      <c r="H123">
        <v>0</v>
      </c>
      <c r="J123" t="s">
        <v>363</v>
      </c>
      <c r="K123" t="s">
        <v>364</v>
      </c>
      <c r="L123" t="s">
        <v>364</v>
      </c>
      <c r="M123" t="s">
        <v>453</v>
      </c>
      <c r="N123" t="s">
        <v>495</v>
      </c>
      <c r="O123" t="s">
        <v>364</v>
      </c>
    </row>
    <row r="124" spans="1:15">
      <c r="A124" s="1">
        <f>HYPERLINK("https://lsnyc.legalserver.org/matter/dynamic-profile/view/1839033","17-1839033")</f>
        <v>0</v>
      </c>
      <c r="B124" t="s">
        <v>20</v>
      </c>
      <c r="C124" t="s">
        <v>70</v>
      </c>
      <c r="D124" t="s">
        <v>70</v>
      </c>
      <c r="E124" t="s">
        <v>254</v>
      </c>
      <c r="F124" t="s">
        <v>307</v>
      </c>
      <c r="G124" t="s">
        <v>318</v>
      </c>
      <c r="H124">
        <v>0</v>
      </c>
      <c r="J124" t="s">
        <v>363</v>
      </c>
      <c r="K124" t="s">
        <v>364</v>
      </c>
      <c r="L124" t="s">
        <v>366</v>
      </c>
      <c r="M124" t="s">
        <v>454</v>
      </c>
      <c r="O124" t="s">
        <v>364</v>
      </c>
    </row>
    <row r="125" spans="1:15">
      <c r="A125" s="1">
        <f>HYPERLINK("https://lsnyc.legalserver.org/matter/dynamic-profile/view/0796654","16-0796654")</f>
        <v>0</v>
      </c>
      <c r="B125" t="s">
        <v>20</v>
      </c>
      <c r="C125" t="s">
        <v>70</v>
      </c>
      <c r="D125" t="s">
        <v>70</v>
      </c>
      <c r="E125" t="s">
        <v>255</v>
      </c>
      <c r="F125" t="s">
        <v>307</v>
      </c>
      <c r="G125" t="s">
        <v>318</v>
      </c>
      <c r="H125">
        <v>0</v>
      </c>
      <c r="J125" t="s">
        <v>363</v>
      </c>
      <c r="K125" t="s">
        <v>365</v>
      </c>
      <c r="L125" t="s">
        <v>366</v>
      </c>
      <c r="M125" t="s">
        <v>455</v>
      </c>
      <c r="O125" t="s">
        <v>364</v>
      </c>
    </row>
    <row r="126" spans="1:15">
      <c r="A126" s="1">
        <f>HYPERLINK("https://lsnyc.legalserver.org/matter/dynamic-profile/view/0802513","16-0802513")</f>
        <v>0</v>
      </c>
      <c r="B126" t="s">
        <v>20</v>
      </c>
      <c r="C126" t="s">
        <v>70</v>
      </c>
      <c r="D126" t="s">
        <v>70</v>
      </c>
      <c r="E126" t="s">
        <v>256</v>
      </c>
      <c r="F126" t="s">
        <v>307</v>
      </c>
      <c r="G126" t="s">
        <v>318</v>
      </c>
      <c r="H126">
        <v>0</v>
      </c>
      <c r="J126" t="s">
        <v>363</v>
      </c>
      <c r="K126" t="s">
        <v>365</v>
      </c>
      <c r="L126" t="s">
        <v>366</v>
      </c>
      <c r="M126" t="s">
        <v>456</v>
      </c>
      <c r="O126" t="s">
        <v>364</v>
      </c>
    </row>
    <row r="127" spans="1:15">
      <c r="A127" s="1">
        <f>HYPERLINK("https://lsnyc.legalserver.org/matter/dynamic-profile/view/0804631","16-0804631")</f>
        <v>0</v>
      </c>
      <c r="B127" t="s">
        <v>20</v>
      </c>
      <c r="C127" t="s">
        <v>70</v>
      </c>
      <c r="D127" t="s">
        <v>70</v>
      </c>
      <c r="E127" t="s">
        <v>257</v>
      </c>
      <c r="F127" t="s">
        <v>307</v>
      </c>
      <c r="G127" t="s">
        <v>318</v>
      </c>
      <c r="H127">
        <v>0</v>
      </c>
      <c r="J127" t="s">
        <v>363</v>
      </c>
      <c r="K127" t="s">
        <v>365</v>
      </c>
      <c r="L127" t="s">
        <v>366</v>
      </c>
      <c r="M127" t="s">
        <v>457</v>
      </c>
      <c r="O127" t="s">
        <v>364</v>
      </c>
    </row>
    <row r="128" spans="1:15">
      <c r="A128" s="1">
        <f>HYPERLINK("https://lsnyc.legalserver.org/matter/dynamic-profile/view/0832721","17-0832721")</f>
        <v>0</v>
      </c>
      <c r="B128" t="s">
        <v>20</v>
      </c>
      <c r="C128" t="s">
        <v>70</v>
      </c>
      <c r="D128" t="s">
        <v>70</v>
      </c>
      <c r="E128" t="s">
        <v>258</v>
      </c>
      <c r="F128" t="s">
        <v>307</v>
      </c>
      <c r="G128" t="s">
        <v>318</v>
      </c>
      <c r="H128">
        <v>0</v>
      </c>
      <c r="J128" t="s">
        <v>363</v>
      </c>
      <c r="K128" t="s">
        <v>365</v>
      </c>
      <c r="L128" t="s">
        <v>366</v>
      </c>
      <c r="M128" t="s">
        <v>458</v>
      </c>
      <c r="O128" t="s">
        <v>364</v>
      </c>
    </row>
    <row r="129" spans="1:15">
      <c r="A129" s="1">
        <f>HYPERLINK("https://lsnyc.legalserver.org/matter/dynamic-profile/view/1860312","18-1860312")</f>
        <v>0</v>
      </c>
      <c r="B129" t="s">
        <v>20</v>
      </c>
      <c r="C129" t="s">
        <v>71</v>
      </c>
      <c r="D129" t="s">
        <v>132</v>
      </c>
      <c r="E129" t="s">
        <v>259</v>
      </c>
      <c r="F129" t="s">
        <v>289</v>
      </c>
      <c r="G129" t="s">
        <v>318</v>
      </c>
      <c r="H129">
        <v>0</v>
      </c>
      <c r="J129" t="s">
        <v>363</v>
      </c>
      <c r="K129" t="s">
        <v>365</v>
      </c>
      <c r="L129" t="s">
        <v>366</v>
      </c>
      <c r="M129" t="s">
        <v>459</v>
      </c>
      <c r="O129" t="s">
        <v>364</v>
      </c>
    </row>
    <row r="130" spans="1:15">
      <c r="A130" s="1">
        <f>HYPERLINK("https://lsnyc.legalserver.org/matter/dynamic-profile/view/0801208","16-0801208")</f>
        <v>0</v>
      </c>
      <c r="B130" t="s">
        <v>20</v>
      </c>
      <c r="C130" t="s">
        <v>72</v>
      </c>
      <c r="D130" t="s">
        <v>133</v>
      </c>
      <c r="E130" t="s">
        <v>260</v>
      </c>
      <c r="F130" t="s">
        <v>302</v>
      </c>
      <c r="G130" t="s">
        <v>315</v>
      </c>
      <c r="H130">
        <v>0</v>
      </c>
      <c r="J130" t="s">
        <v>363</v>
      </c>
      <c r="K130" t="s">
        <v>365</v>
      </c>
      <c r="L130" t="s">
        <v>364</v>
      </c>
      <c r="M130" t="s">
        <v>460</v>
      </c>
      <c r="N130" t="s">
        <v>520</v>
      </c>
      <c r="O130" t="s">
        <v>364</v>
      </c>
    </row>
    <row r="131" spans="1:15">
      <c r="A131" s="1">
        <f>HYPERLINK("https://lsnyc.legalserver.org/matter/dynamic-profile/view/1852456","17-1852456")</f>
        <v>0</v>
      </c>
      <c r="B131" t="s">
        <v>20</v>
      </c>
      <c r="C131" t="s">
        <v>73</v>
      </c>
      <c r="D131" t="s">
        <v>73</v>
      </c>
      <c r="E131" t="s">
        <v>261</v>
      </c>
      <c r="F131" t="s">
        <v>308</v>
      </c>
      <c r="G131" t="s">
        <v>346</v>
      </c>
      <c r="H131">
        <v>0</v>
      </c>
      <c r="J131" t="s">
        <v>363</v>
      </c>
      <c r="K131" t="s">
        <v>365</v>
      </c>
      <c r="L131" t="s">
        <v>365</v>
      </c>
      <c r="M131" t="s">
        <v>461</v>
      </c>
      <c r="N131" t="s">
        <v>521</v>
      </c>
      <c r="O131" t="s">
        <v>364</v>
      </c>
    </row>
    <row r="132" spans="1:15">
      <c r="A132" s="1">
        <f>HYPERLINK("https://lsnyc.legalserver.org/matter/dynamic-profile/view/1885011","18-1885011")</f>
        <v>0</v>
      </c>
      <c r="B132" t="s">
        <v>20</v>
      </c>
      <c r="C132" t="s">
        <v>73</v>
      </c>
      <c r="D132" t="s">
        <v>73</v>
      </c>
      <c r="E132" t="s">
        <v>262</v>
      </c>
      <c r="F132" t="s">
        <v>309</v>
      </c>
      <c r="G132" t="s">
        <v>318</v>
      </c>
      <c r="H132">
        <v>0</v>
      </c>
      <c r="J132" t="s">
        <v>363</v>
      </c>
      <c r="K132" t="s">
        <v>364</v>
      </c>
      <c r="L132" t="s">
        <v>364</v>
      </c>
      <c r="M132" t="s">
        <v>462</v>
      </c>
      <c r="N132" t="s">
        <v>462</v>
      </c>
      <c r="O132" t="s">
        <v>364</v>
      </c>
    </row>
    <row r="133" spans="1:15">
      <c r="A133" s="1">
        <f>HYPERLINK("https://lsnyc.legalserver.org/matter/dynamic-profile/view/1853378","17-1853378")</f>
        <v>0</v>
      </c>
      <c r="B133" t="s">
        <v>20</v>
      </c>
      <c r="C133" t="s">
        <v>73</v>
      </c>
      <c r="D133" t="s">
        <v>73</v>
      </c>
      <c r="E133" t="s">
        <v>263</v>
      </c>
      <c r="F133" t="s">
        <v>290</v>
      </c>
      <c r="G133" t="s">
        <v>318</v>
      </c>
      <c r="H133">
        <v>0</v>
      </c>
      <c r="J133" t="s">
        <v>363</v>
      </c>
      <c r="K133" t="s">
        <v>365</v>
      </c>
      <c r="L133" t="s">
        <v>365</v>
      </c>
      <c r="M133" t="s">
        <v>463</v>
      </c>
      <c r="N133" t="s">
        <v>522</v>
      </c>
      <c r="O133" t="s">
        <v>364</v>
      </c>
    </row>
    <row r="134" spans="1:15">
      <c r="A134" s="1">
        <f>HYPERLINK("https://lsnyc.legalserver.org/matter/dynamic-profile/view/0829215","17-0829215")</f>
        <v>0</v>
      </c>
      <c r="B134" t="s">
        <v>20</v>
      </c>
      <c r="C134" t="s">
        <v>73</v>
      </c>
      <c r="D134" t="s">
        <v>73</v>
      </c>
      <c r="E134" t="s">
        <v>264</v>
      </c>
      <c r="F134" t="s">
        <v>310</v>
      </c>
      <c r="G134" t="s">
        <v>318</v>
      </c>
      <c r="H134">
        <v>0</v>
      </c>
      <c r="J134" t="s">
        <v>363</v>
      </c>
      <c r="K134" t="s">
        <v>365</v>
      </c>
      <c r="L134" t="s">
        <v>365</v>
      </c>
      <c r="M134" t="s">
        <v>464</v>
      </c>
      <c r="N134" t="s">
        <v>523</v>
      </c>
      <c r="O134" t="s">
        <v>364</v>
      </c>
    </row>
    <row r="135" spans="1:15">
      <c r="A135" s="1">
        <f>HYPERLINK("https://lsnyc.legalserver.org/matter/dynamic-profile/view/0822246","16-0822246")</f>
        <v>0</v>
      </c>
      <c r="B135" t="s">
        <v>20</v>
      </c>
      <c r="C135" t="s">
        <v>74</v>
      </c>
      <c r="D135" t="s">
        <v>74</v>
      </c>
      <c r="E135" t="s">
        <v>265</v>
      </c>
      <c r="F135" t="s">
        <v>288</v>
      </c>
      <c r="G135" t="s">
        <v>318</v>
      </c>
      <c r="H135">
        <v>0</v>
      </c>
      <c r="J135" t="s">
        <v>363</v>
      </c>
      <c r="K135" t="s">
        <v>365</v>
      </c>
      <c r="L135" t="s">
        <v>365</v>
      </c>
      <c r="M135" t="s">
        <v>465</v>
      </c>
      <c r="N135" t="s">
        <v>524</v>
      </c>
      <c r="O135" t="s">
        <v>364</v>
      </c>
    </row>
    <row r="136" spans="1:15">
      <c r="A136" s="1">
        <f>HYPERLINK("https://lsnyc.legalserver.org/matter/dynamic-profile/view/0823007","16-0823007")</f>
        <v>0</v>
      </c>
      <c r="B136" t="s">
        <v>20</v>
      </c>
      <c r="C136" t="s">
        <v>74</v>
      </c>
      <c r="D136" t="s">
        <v>74</v>
      </c>
      <c r="E136" t="s">
        <v>266</v>
      </c>
      <c r="F136" t="s">
        <v>288</v>
      </c>
      <c r="G136" t="s">
        <v>318</v>
      </c>
      <c r="H136">
        <v>0</v>
      </c>
      <c r="J136" t="s">
        <v>363</v>
      </c>
      <c r="K136" t="s">
        <v>365</v>
      </c>
      <c r="L136" t="s">
        <v>365</v>
      </c>
      <c r="M136" t="s">
        <v>466</v>
      </c>
      <c r="N136" t="s">
        <v>524</v>
      </c>
      <c r="O136" t="s">
        <v>364</v>
      </c>
    </row>
    <row r="137" spans="1:15">
      <c r="A137" s="1">
        <f>HYPERLINK("https://lsnyc.legalserver.org/matter/dynamic-profile/view/1882718","18-1882718")</f>
        <v>0</v>
      </c>
      <c r="B137" t="s">
        <v>20</v>
      </c>
      <c r="C137" t="s">
        <v>75</v>
      </c>
      <c r="D137" t="s">
        <v>75</v>
      </c>
      <c r="E137" t="s">
        <v>267</v>
      </c>
      <c r="F137" t="s">
        <v>311</v>
      </c>
      <c r="G137" t="s">
        <v>315</v>
      </c>
      <c r="H137">
        <v>0</v>
      </c>
      <c r="J137" t="s">
        <v>363</v>
      </c>
      <c r="K137" t="s">
        <v>365</v>
      </c>
      <c r="L137" t="s">
        <v>365</v>
      </c>
      <c r="M137" t="s">
        <v>467</v>
      </c>
      <c r="N137" t="s">
        <v>467</v>
      </c>
      <c r="O137" t="s">
        <v>364</v>
      </c>
    </row>
    <row r="138" spans="1:15">
      <c r="A138" s="1">
        <f>HYPERLINK("https://lsnyc.legalserver.org/matter/dynamic-profile/view/1867261","18-1867261")</f>
        <v>0</v>
      </c>
      <c r="B138" t="s">
        <v>20</v>
      </c>
      <c r="C138" t="s">
        <v>68</v>
      </c>
      <c r="D138" t="s">
        <v>68</v>
      </c>
      <c r="E138" t="s">
        <v>268</v>
      </c>
      <c r="F138" t="s">
        <v>294</v>
      </c>
      <c r="G138" t="s">
        <v>318</v>
      </c>
      <c r="H138">
        <v>0</v>
      </c>
      <c r="J138" t="s">
        <v>363</v>
      </c>
      <c r="K138" t="s">
        <v>365</v>
      </c>
      <c r="L138" t="s">
        <v>365</v>
      </c>
      <c r="M138" t="s">
        <v>468</v>
      </c>
      <c r="N138" t="s">
        <v>386</v>
      </c>
      <c r="O138" t="s">
        <v>364</v>
      </c>
    </row>
    <row r="139" spans="1:15">
      <c r="A139" s="1">
        <f>HYPERLINK("https://lsnyc.legalserver.org/matter/dynamic-profile/view/1843827","17-1843827")</f>
        <v>0</v>
      </c>
      <c r="B139" t="s">
        <v>20</v>
      </c>
      <c r="C139" t="s">
        <v>76</v>
      </c>
      <c r="D139" t="s">
        <v>76</v>
      </c>
      <c r="E139" t="s">
        <v>239</v>
      </c>
      <c r="F139" t="s">
        <v>302</v>
      </c>
      <c r="G139" t="s">
        <v>329</v>
      </c>
      <c r="H139">
        <v>0</v>
      </c>
      <c r="J139" t="s">
        <v>363</v>
      </c>
      <c r="K139" t="s">
        <v>364</v>
      </c>
      <c r="L139" t="s">
        <v>364</v>
      </c>
      <c r="M139" t="s">
        <v>444</v>
      </c>
      <c r="N139" t="s">
        <v>525</v>
      </c>
      <c r="O139" t="s">
        <v>364</v>
      </c>
    </row>
    <row r="140" spans="1:15">
      <c r="A140" s="1">
        <f>HYPERLINK("https://lsnyc.legalserver.org/matter/dynamic-profile/view/1892584","19-1892584")</f>
        <v>0</v>
      </c>
      <c r="B140" t="s">
        <v>20</v>
      </c>
      <c r="C140" t="s">
        <v>77</v>
      </c>
      <c r="D140" t="s">
        <v>77</v>
      </c>
      <c r="E140" t="s">
        <v>269</v>
      </c>
      <c r="F140" t="s">
        <v>296</v>
      </c>
      <c r="G140" t="s">
        <v>315</v>
      </c>
      <c r="H140">
        <v>0</v>
      </c>
      <c r="J140" t="s">
        <v>363</v>
      </c>
      <c r="K140" t="s">
        <v>365</v>
      </c>
      <c r="L140" t="s">
        <v>366</v>
      </c>
      <c r="M140" t="s">
        <v>469</v>
      </c>
      <c r="O140" t="s">
        <v>364</v>
      </c>
    </row>
    <row r="141" spans="1:15">
      <c r="A141" s="1">
        <f>HYPERLINK("https://lsnyc.legalserver.org/matter/dynamic-profile/view/1891862","19-1891862")</f>
        <v>0</v>
      </c>
      <c r="B141" t="s">
        <v>20</v>
      </c>
      <c r="C141" t="s">
        <v>77</v>
      </c>
      <c r="D141" t="s">
        <v>77</v>
      </c>
      <c r="E141" t="s">
        <v>270</v>
      </c>
      <c r="F141" t="s">
        <v>303</v>
      </c>
      <c r="G141" t="s">
        <v>329</v>
      </c>
      <c r="H141">
        <v>0</v>
      </c>
      <c r="J141" t="s">
        <v>363</v>
      </c>
      <c r="K141" t="s">
        <v>364</v>
      </c>
      <c r="L141" t="s">
        <v>364</v>
      </c>
      <c r="M141" t="s">
        <v>470</v>
      </c>
      <c r="N141" t="s">
        <v>472</v>
      </c>
      <c r="O141" t="s">
        <v>364</v>
      </c>
    </row>
    <row r="142" spans="1:15">
      <c r="A142" s="1">
        <f>HYPERLINK("https://lsnyc.legalserver.org/matter/dynamic-profile/view/1862317","18-1862317")</f>
        <v>0</v>
      </c>
      <c r="B142" t="s">
        <v>20</v>
      </c>
      <c r="C142" t="s">
        <v>78</v>
      </c>
      <c r="D142" t="s">
        <v>78</v>
      </c>
      <c r="E142" t="s">
        <v>271</v>
      </c>
      <c r="F142" t="s">
        <v>288</v>
      </c>
      <c r="G142" t="s">
        <v>315</v>
      </c>
      <c r="H142">
        <v>0</v>
      </c>
      <c r="J142" t="s">
        <v>363</v>
      </c>
      <c r="K142" t="s">
        <v>365</v>
      </c>
      <c r="L142" t="s">
        <v>365</v>
      </c>
      <c r="M142" t="s">
        <v>471</v>
      </c>
      <c r="N142" t="s">
        <v>526</v>
      </c>
      <c r="O142" t="s">
        <v>364</v>
      </c>
    </row>
    <row r="143" spans="1:15">
      <c r="A143" s="1">
        <f>HYPERLINK("https://lsnyc.legalserver.org/matter/dynamic-profile/view/1903671","19-1903671")</f>
        <v>0</v>
      </c>
      <c r="B143" t="s">
        <v>20</v>
      </c>
      <c r="C143" t="s">
        <v>79</v>
      </c>
      <c r="D143" t="s">
        <v>134</v>
      </c>
      <c r="E143" t="s">
        <v>272</v>
      </c>
      <c r="F143" t="s">
        <v>288</v>
      </c>
      <c r="G143" t="s">
        <v>319</v>
      </c>
      <c r="H143">
        <v>0</v>
      </c>
      <c r="J143" t="s">
        <v>363</v>
      </c>
      <c r="K143" t="s">
        <v>364</v>
      </c>
      <c r="L143" t="s">
        <v>366</v>
      </c>
      <c r="M143" t="s">
        <v>472</v>
      </c>
      <c r="O143" t="s">
        <v>364</v>
      </c>
    </row>
    <row r="144" spans="1:15">
      <c r="A144" s="1">
        <f>HYPERLINK("https://lsnyc.legalserver.org/matter/dynamic-profile/view/0783248","15-0783248")</f>
        <v>0</v>
      </c>
      <c r="B144" t="s">
        <v>20</v>
      </c>
      <c r="C144" t="s">
        <v>80</v>
      </c>
      <c r="D144" t="s">
        <v>80</v>
      </c>
      <c r="E144" t="s">
        <v>273</v>
      </c>
      <c r="F144" t="s">
        <v>288</v>
      </c>
      <c r="G144" t="s">
        <v>347</v>
      </c>
      <c r="H144">
        <v>0</v>
      </c>
      <c r="J144" t="s">
        <v>363</v>
      </c>
      <c r="K144" t="s">
        <v>365</v>
      </c>
      <c r="L144" t="s">
        <v>366</v>
      </c>
      <c r="M144" t="s">
        <v>473</v>
      </c>
      <c r="O144" t="s">
        <v>364</v>
      </c>
    </row>
    <row r="145" spans="1:15">
      <c r="A145" s="1">
        <f>HYPERLINK("https://lsnyc.legalserver.org/matter/dynamic-profile/view/0803477","16-0803477")</f>
        <v>0</v>
      </c>
      <c r="B145" t="s">
        <v>20</v>
      </c>
      <c r="C145" t="s">
        <v>80</v>
      </c>
      <c r="D145" t="s">
        <v>80</v>
      </c>
      <c r="E145" t="s">
        <v>256</v>
      </c>
      <c r="F145" t="s">
        <v>288</v>
      </c>
      <c r="G145" t="s">
        <v>318</v>
      </c>
      <c r="H145">
        <v>0</v>
      </c>
      <c r="J145" t="s">
        <v>363</v>
      </c>
      <c r="K145" t="s">
        <v>365</v>
      </c>
      <c r="L145" t="s">
        <v>366</v>
      </c>
      <c r="M145" t="s">
        <v>474</v>
      </c>
      <c r="O145" t="s">
        <v>364</v>
      </c>
    </row>
    <row r="146" spans="1:15">
      <c r="A146" s="1">
        <f>HYPERLINK("https://lsnyc.legalserver.org/matter/dynamic-profile/view/0828433","17-0828433")</f>
        <v>0</v>
      </c>
      <c r="B146" t="s">
        <v>20</v>
      </c>
      <c r="C146" t="s">
        <v>81</v>
      </c>
      <c r="D146" t="s">
        <v>81</v>
      </c>
      <c r="E146" t="s">
        <v>274</v>
      </c>
      <c r="F146" t="s">
        <v>302</v>
      </c>
      <c r="G146" t="s">
        <v>318</v>
      </c>
      <c r="H146">
        <v>0</v>
      </c>
      <c r="J146" t="s">
        <v>363</v>
      </c>
      <c r="K146" t="s">
        <v>365</v>
      </c>
      <c r="L146" t="s">
        <v>365</v>
      </c>
      <c r="M146" t="s">
        <v>475</v>
      </c>
      <c r="N146" t="s">
        <v>527</v>
      </c>
      <c r="O146" t="s">
        <v>364</v>
      </c>
    </row>
    <row r="147" spans="1:15">
      <c r="A147" s="1">
        <f>HYPERLINK("https://lsnyc.legalserver.org/matter/dynamic-profile/view/1867255","18-1867255")</f>
        <v>0</v>
      </c>
      <c r="B147" t="s">
        <v>20</v>
      </c>
      <c r="C147" t="s">
        <v>65</v>
      </c>
      <c r="D147" t="s">
        <v>81</v>
      </c>
      <c r="E147" t="s">
        <v>275</v>
      </c>
      <c r="F147" t="s">
        <v>312</v>
      </c>
      <c r="G147" t="s">
        <v>315</v>
      </c>
      <c r="H147">
        <v>0</v>
      </c>
      <c r="J147" t="s">
        <v>363</v>
      </c>
      <c r="K147" t="s">
        <v>365</v>
      </c>
      <c r="L147" t="s">
        <v>366</v>
      </c>
      <c r="M147" t="s">
        <v>468</v>
      </c>
      <c r="O147" t="s">
        <v>364</v>
      </c>
    </row>
    <row r="148" spans="1:15">
      <c r="A148" s="1">
        <f>HYPERLINK("https://lsnyc.legalserver.org/matter/dynamic-profile/view/1903050","19-1903050")</f>
        <v>0</v>
      </c>
      <c r="B148" t="s">
        <v>20</v>
      </c>
      <c r="C148" t="s">
        <v>82</v>
      </c>
      <c r="D148" t="s">
        <v>82</v>
      </c>
      <c r="E148" t="s">
        <v>276</v>
      </c>
      <c r="F148" t="s">
        <v>294</v>
      </c>
      <c r="G148" t="s">
        <v>315</v>
      </c>
      <c r="H148">
        <v>0</v>
      </c>
      <c r="J148" t="s">
        <v>363</v>
      </c>
      <c r="K148" t="s">
        <v>365</v>
      </c>
      <c r="L148" t="s">
        <v>366</v>
      </c>
      <c r="M148" t="s">
        <v>388</v>
      </c>
      <c r="O148" t="s">
        <v>364</v>
      </c>
    </row>
    <row r="149" spans="1:15">
      <c r="A149" s="1">
        <f>HYPERLINK("https://lsnyc.legalserver.org/matter/dynamic-profile/view/0818801","16-0818801")</f>
        <v>0</v>
      </c>
      <c r="B149" t="s">
        <v>20</v>
      </c>
      <c r="C149" t="s">
        <v>83</v>
      </c>
      <c r="D149" t="s">
        <v>135</v>
      </c>
      <c r="E149" t="s">
        <v>277</v>
      </c>
      <c r="F149" t="s">
        <v>294</v>
      </c>
      <c r="G149" t="s">
        <v>318</v>
      </c>
      <c r="H149">
        <v>0</v>
      </c>
      <c r="J149" t="s">
        <v>363</v>
      </c>
      <c r="K149" t="s">
        <v>365</v>
      </c>
      <c r="L149" t="s">
        <v>366</v>
      </c>
      <c r="M149" t="s">
        <v>476</v>
      </c>
      <c r="O149" t="s">
        <v>364</v>
      </c>
    </row>
    <row r="150" spans="1:15">
      <c r="A150" s="1">
        <f>HYPERLINK("https://lsnyc.legalserver.org/matter/dynamic-profile/view/1903381","19-1903381")</f>
        <v>0</v>
      </c>
      <c r="B150" t="s">
        <v>20</v>
      </c>
      <c r="C150" t="s">
        <v>84</v>
      </c>
      <c r="D150" t="s">
        <v>84</v>
      </c>
      <c r="E150" t="s">
        <v>278</v>
      </c>
      <c r="F150" t="s">
        <v>305</v>
      </c>
      <c r="G150" t="s">
        <v>315</v>
      </c>
      <c r="H150">
        <v>0</v>
      </c>
      <c r="J150" t="s">
        <v>363</v>
      </c>
      <c r="K150" t="s">
        <v>365</v>
      </c>
      <c r="L150" t="s">
        <v>365</v>
      </c>
      <c r="M150" t="s">
        <v>477</v>
      </c>
      <c r="N150" t="s">
        <v>528</v>
      </c>
      <c r="O150" t="s">
        <v>364</v>
      </c>
    </row>
    <row r="151" spans="1:15">
      <c r="A151" s="1">
        <f>HYPERLINK("https://lsnyc.legalserver.org/matter/dynamic-profile/view/1836038","17-1836038")</f>
        <v>0</v>
      </c>
      <c r="B151" t="s">
        <v>20</v>
      </c>
      <c r="C151" t="s">
        <v>85</v>
      </c>
      <c r="D151" t="s">
        <v>85</v>
      </c>
      <c r="E151" t="s">
        <v>279</v>
      </c>
      <c r="F151" t="s">
        <v>302</v>
      </c>
      <c r="G151" t="s">
        <v>348</v>
      </c>
      <c r="H151">
        <v>0</v>
      </c>
      <c r="J151" t="s">
        <v>363</v>
      </c>
      <c r="K151" t="s">
        <v>364</v>
      </c>
      <c r="L151" t="s">
        <v>364</v>
      </c>
      <c r="M151" t="s">
        <v>478</v>
      </c>
      <c r="N151" t="s">
        <v>529</v>
      </c>
      <c r="O151" t="s">
        <v>364</v>
      </c>
    </row>
    <row r="152" spans="1:15">
      <c r="A152" s="1">
        <f>HYPERLINK("https://lsnyc.legalserver.org/matter/dynamic-profile/view/1876177","18-1876177")</f>
        <v>0</v>
      </c>
      <c r="B152" t="s">
        <v>21</v>
      </c>
      <c r="C152" t="s">
        <v>86</v>
      </c>
      <c r="D152" t="s">
        <v>136</v>
      </c>
      <c r="E152" t="s">
        <v>280</v>
      </c>
      <c r="F152" t="s">
        <v>288</v>
      </c>
      <c r="G152" t="s">
        <v>318</v>
      </c>
      <c r="H152">
        <v>0</v>
      </c>
      <c r="J152" t="s">
        <v>363</v>
      </c>
      <c r="K152" t="s">
        <v>365</v>
      </c>
      <c r="L152" t="s">
        <v>365</v>
      </c>
      <c r="M152" t="s">
        <v>479</v>
      </c>
      <c r="N152" t="s">
        <v>530</v>
      </c>
      <c r="O152" t="s">
        <v>364</v>
      </c>
    </row>
    <row r="153" spans="1:15">
      <c r="A153" s="1">
        <f>HYPERLINK("https://lsnyc.legalserver.org/matter/dynamic-profile/view/1867042","18-1867042")</f>
        <v>0</v>
      </c>
      <c r="B153" t="s">
        <v>21</v>
      </c>
      <c r="C153" t="s">
        <v>87</v>
      </c>
      <c r="D153" t="s">
        <v>136</v>
      </c>
      <c r="E153" t="s">
        <v>281</v>
      </c>
      <c r="F153" t="s">
        <v>288</v>
      </c>
      <c r="G153" t="s">
        <v>316</v>
      </c>
      <c r="H153">
        <v>0</v>
      </c>
      <c r="J153" t="s">
        <v>363</v>
      </c>
      <c r="K153" t="s">
        <v>365</v>
      </c>
      <c r="L153" t="s">
        <v>365</v>
      </c>
      <c r="M153" t="s">
        <v>480</v>
      </c>
      <c r="N153" t="s">
        <v>531</v>
      </c>
      <c r="O153" t="s">
        <v>364</v>
      </c>
    </row>
    <row r="154" spans="1:15">
      <c r="A154" s="1">
        <f>HYPERLINK("https://lsnyc.legalserver.org/matter/dynamic-profile/view/1883795","18-1883795")</f>
        <v>0</v>
      </c>
      <c r="B154" t="s">
        <v>21</v>
      </c>
      <c r="C154" t="s">
        <v>88</v>
      </c>
      <c r="D154" t="s">
        <v>137</v>
      </c>
      <c r="E154" t="s">
        <v>282</v>
      </c>
      <c r="F154" t="s">
        <v>292</v>
      </c>
      <c r="G154" t="s">
        <v>344</v>
      </c>
      <c r="H154">
        <v>0</v>
      </c>
      <c r="J154" t="s">
        <v>363</v>
      </c>
      <c r="K154" t="s">
        <v>365</v>
      </c>
      <c r="L154" t="s">
        <v>365</v>
      </c>
      <c r="M154" t="s">
        <v>481</v>
      </c>
      <c r="N154" t="s">
        <v>532</v>
      </c>
      <c r="O154" t="s">
        <v>364</v>
      </c>
    </row>
    <row r="155" spans="1:15">
      <c r="A155" s="1">
        <f>HYPERLINK("https://lsnyc.legalserver.org/matter/dynamic-profile/view/1882940","18-1882940")</f>
        <v>0</v>
      </c>
      <c r="B155" t="s">
        <v>21</v>
      </c>
      <c r="C155" t="s">
        <v>89</v>
      </c>
      <c r="D155" t="s">
        <v>137</v>
      </c>
      <c r="E155" t="s">
        <v>282</v>
      </c>
      <c r="F155" t="s">
        <v>313</v>
      </c>
      <c r="G155" t="s">
        <v>344</v>
      </c>
      <c r="H155">
        <v>0</v>
      </c>
      <c r="J155" t="s">
        <v>363</v>
      </c>
      <c r="K155" t="s">
        <v>365</v>
      </c>
      <c r="L155" t="s">
        <v>365</v>
      </c>
      <c r="M155" t="s">
        <v>482</v>
      </c>
      <c r="N155" t="s">
        <v>445</v>
      </c>
      <c r="O155" t="s">
        <v>364</v>
      </c>
    </row>
    <row r="156" spans="1:15">
      <c r="A156" s="1">
        <f>HYPERLINK("https://lsnyc.legalserver.org/matter/dynamic-profile/view/1876385","18-1876385")</f>
        <v>0</v>
      </c>
      <c r="B156" t="s">
        <v>21</v>
      </c>
      <c r="C156" t="s">
        <v>86</v>
      </c>
      <c r="D156" t="s">
        <v>138</v>
      </c>
      <c r="E156" t="s">
        <v>283</v>
      </c>
      <c r="F156" t="s">
        <v>288</v>
      </c>
      <c r="G156" t="s">
        <v>340</v>
      </c>
      <c r="H156">
        <v>0</v>
      </c>
      <c r="J156" t="s">
        <v>363</v>
      </c>
      <c r="K156" t="s">
        <v>365</v>
      </c>
      <c r="L156" t="s">
        <v>365</v>
      </c>
      <c r="M156" t="s">
        <v>479</v>
      </c>
      <c r="N156" t="s">
        <v>533</v>
      </c>
      <c r="O156" t="s">
        <v>364</v>
      </c>
    </row>
    <row r="157" spans="1:15">
      <c r="A157" s="1">
        <f>HYPERLINK("https://lsnyc.legalserver.org/matter/dynamic-profile/view/1877303","18-1877303")</f>
        <v>0</v>
      </c>
      <c r="B157" t="s">
        <v>21</v>
      </c>
      <c r="C157" t="s">
        <v>86</v>
      </c>
      <c r="D157" t="s">
        <v>139</v>
      </c>
      <c r="E157" t="s">
        <v>284</v>
      </c>
      <c r="F157" t="s">
        <v>293</v>
      </c>
      <c r="G157" t="s">
        <v>318</v>
      </c>
      <c r="H157">
        <v>0</v>
      </c>
      <c r="J157" t="s">
        <v>363</v>
      </c>
      <c r="K157" t="s">
        <v>365</v>
      </c>
      <c r="L157" t="s">
        <v>365</v>
      </c>
      <c r="M157" t="s">
        <v>483</v>
      </c>
      <c r="N157" t="s">
        <v>534</v>
      </c>
      <c r="O157" t="s">
        <v>364</v>
      </c>
    </row>
    <row r="158" spans="1:15">
      <c r="A158" s="1">
        <f>HYPERLINK("https://lsnyc.legalserver.org/matter/dynamic-profile/view/1876858","18-1876858")</f>
        <v>0</v>
      </c>
      <c r="B158" t="s">
        <v>21</v>
      </c>
      <c r="C158" t="s">
        <v>86</v>
      </c>
      <c r="D158" t="s">
        <v>140</v>
      </c>
      <c r="E158" t="s">
        <v>285</v>
      </c>
      <c r="F158" t="s">
        <v>288</v>
      </c>
      <c r="G158" t="s">
        <v>338</v>
      </c>
      <c r="H158">
        <v>0</v>
      </c>
      <c r="J158" t="s">
        <v>363</v>
      </c>
      <c r="K158" t="s">
        <v>365</v>
      </c>
      <c r="L158" t="s">
        <v>365</v>
      </c>
      <c r="M158" t="s">
        <v>484</v>
      </c>
      <c r="N158" t="s">
        <v>535</v>
      </c>
      <c r="O158" t="s">
        <v>364</v>
      </c>
    </row>
    <row r="159" spans="1:15">
      <c r="A159" s="1">
        <f>HYPERLINK("https://lsnyc.legalserver.org/matter/dynamic-profile/view/0808720","16-0808720")</f>
        <v>0</v>
      </c>
      <c r="B159" t="s">
        <v>21</v>
      </c>
      <c r="C159" t="s">
        <v>90</v>
      </c>
      <c r="D159" t="s">
        <v>124</v>
      </c>
      <c r="E159" t="s">
        <v>286</v>
      </c>
      <c r="F159" t="s">
        <v>288</v>
      </c>
      <c r="G159" t="s">
        <v>318</v>
      </c>
      <c r="H159">
        <v>0</v>
      </c>
      <c r="J159" t="s">
        <v>363</v>
      </c>
      <c r="K159" t="s">
        <v>365</v>
      </c>
      <c r="L159" t="s">
        <v>365</v>
      </c>
      <c r="M159" t="s">
        <v>485</v>
      </c>
      <c r="N159" t="s">
        <v>536</v>
      </c>
      <c r="O159" t="s">
        <v>364</v>
      </c>
    </row>
    <row r="160" spans="1:15">
      <c r="A160" s="1">
        <f>HYPERLINK("https://lsnyc.legalserver.org/matter/dynamic-profile/view/0831365","17-0831365")</f>
        <v>0</v>
      </c>
      <c r="B160" t="s">
        <v>21</v>
      </c>
      <c r="C160" t="s">
        <v>91</v>
      </c>
      <c r="D160" t="s">
        <v>141</v>
      </c>
      <c r="E160" t="s">
        <v>287</v>
      </c>
      <c r="F160" t="s">
        <v>300</v>
      </c>
      <c r="G160" t="s">
        <v>325</v>
      </c>
      <c r="H160">
        <v>0</v>
      </c>
      <c r="J160" t="s">
        <v>363</v>
      </c>
      <c r="K160" t="s">
        <v>365</v>
      </c>
      <c r="L160" t="s">
        <v>365</v>
      </c>
      <c r="M160" t="s">
        <v>486</v>
      </c>
      <c r="N160" t="s">
        <v>495</v>
      </c>
      <c r="O160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Compliance Data Cleanup No 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2019-07-15T14:15:52Z</dcterms:created>
  <dcterms:modified xsi:type="dcterms:W3CDTF">2019-07-15T14:15:52Z</dcterms:modified>
</cp:coreProperties>
</file>