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 CNYCN Regime" sheetId="1" r:id="rId1"/>
    <sheet name="Sheet1" sheetId="2" r:id="rId2"/>
  </sheets>
  <calcPr calcId="124519" fullCalcOnLoad="1"/>
</workbook>
</file>

<file path=xl/sharedStrings.xml><?xml version="1.0" encoding="utf-8"?>
<sst xmlns="http://schemas.openxmlformats.org/spreadsheetml/2006/main" count="10685" uniqueCount="2620">
  <si>
    <t>Hyperlinked Case #</t>
  </si>
  <si>
    <t>Caseworker Name</t>
  </si>
  <si>
    <t>FundsNum Name</t>
  </si>
  <si>
    <t>County of Residence</t>
  </si>
  <si>
    <t>Zip Code</t>
  </si>
  <si>
    <t>In CNYCN Portal?</t>
  </si>
  <si>
    <t>FPU Prim Src Client Prob</t>
  </si>
  <si>
    <t>FPU Sec Src Client Prob</t>
  </si>
  <si>
    <t>Time Updated</t>
  </si>
  <si>
    <t xml:space="preserve">Total Annual Income </t>
  </si>
  <si>
    <t>Portal Outcome(s)</t>
  </si>
  <si>
    <t>FPU Primary Outcome</t>
  </si>
  <si>
    <t>FPU Tertiary Outcome</t>
  </si>
  <si>
    <t>FPU Secondary Outcome</t>
  </si>
  <si>
    <t>Type Of Assistance</t>
  </si>
  <si>
    <t>Secondary Assistance Type</t>
  </si>
  <si>
    <t>FPU Third Type of Legal Assistance</t>
  </si>
  <si>
    <t>Original Lender</t>
  </si>
  <si>
    <t>Servicer</t>
  </si>
  <si>
    <t>Current Lender/Noteholder</t>
  </si>
  <si>
    <t>Settlement Amount</t>
  </si>
  <si>
    <t>FPU Amount of Principal Forbearance (1st)</t>
  </si>
  <si>
    <t>Amount Of Principal Reduction</t>
  </si>
  <si>
    <t>Funds Obtained</t>
  </si>
  <si>
    <t>Debt Discharged In Short Sales</t>
  </si>
  <si>
    <t>Client First Name</t>
  </si>
  <si>
    <t>Client Last Name</t>
  </si>
  <si>
    <t>Loan Modification Status</t>
  </si>
  <si>
    <t>Lee, Thomas</t>
  </si>
  <si>
    <t>Jonas, Myrtle</t>
  </si>
  <si>
    <t>Arias, Sandra</t>
  </si>
  <si>
    <t>Newton, Christopher</t>
  </si>
  <si>
    <t>Kransdorf, William</t>
  </si>
  <si>
    <t>Maltezos, Alexander</t>
  </si>
  <si>
    <t>Hammersmith, Amy</t>
  </si>
  <si>
    <t>Woods, Stacey</t>
  </si>
  <si>
    <t>Corcione, Emily</t>
  </si>
  <si>
    <t>Rodriguez, Priscilla</t>
  </si>
  <si>
    <t>Stephenson, Anne</t>
  </si>
  <si>
    <t>Romeo, Franklin</t>
  </si>
  <si>
    <t>Scherman, Randi</t>
  </si>
  <si>
    <t>Center for NYC Neighborhoods-Foreclosure Prevention</t>
  </si>
  <si>
    <t>AG-HOPP-CNYCN</t>
  </si>
  <si>
    <t>Queens</t>
  </si>
  <si>
    <t>Lee</t>
  </si>
  <si>
    <t>New Haven</t>
  </si>
  <si>
    <t>18-1878756</t>
  </si>
  <si>
    <t>16-0810719</t>
  </si>
  <si>
    <t>15-0786203</t>
  </si>
  <si>
    <t>18-1858539</t>
  </si>
  <si>
    <t>18-1885742</t>
  </si>
  <si>
    <t>16-0815595</t>
  </si>
  <si>
    <t>15-0770699</t>
  </si>
  <si>
    <t>14-0749486</t>
  </si>
  <si>
    <t>19-1891706</t>
  </si>
  <si>
    <t>19-1892471</t>
  </si>
  <si>
    <t>18-1873930</t>
  </si>
  <si>
    <t>17-1841041</t>
  </si>
  <si>
    <t>16-0810848</t>
  </si>
  <si>
    <t>18-1871224</t>
  </si>
  <si>
    <t>17-1839126</t>
  </si>
  <si>
    <t>14-0760467</t>
  </si>
  <si>
    <t>18-1858350</t>
  </si>
  <si>
    <t>17-1834264</t>
  </si>
  <si>
    <t>17-0827554</t>
  </si>
  <si>
    <t>16-0814898</t>
  </si>
  <si>
    <t>16-0814512</t>
  </si>
  <si>
    <t>18-1867820</t>
  </si>
  <si>
    <t>18-1863653</t>
  </si>
  <si>
    <t>18-1864946</t>
  </si>
  <si>
    <t>16-0811935</t>
  </si>
  <si>
    <t>19-1887991</t>
  </si>
  <si>
    <t>16-0816716</t>
  </si>
  <si>
    <t>19-1898831</t>
  </si>
  <si>
    <t>18-1871748</t>
  </si>
  <si>
    <t>18-1877519</t>
  </si>
  <si>
    <t>18-1877879</t>
  </si>
  <si>
    <t>16-0814696</t>
  </si>
  <si>
    <t>17-0826049</t>
  </si>
  <si>
    <t>19-1894453</t>
  </si>
  <si>
    <t>17-0832541</t>
  </si>
  <si>
    <t>19-1902814</t>
  </si>
  <si>
    <t>18-1858304</t>
  </si>
  <si>
    <t>16-0802663</t>
  </si>
  <si>
    <t>19-1890861</t>
  </si>
  <si>
    <t>17-1846237</t>
  </si>
  <si>
    <t>19-1888606</t>
  </si>
  <si>
    <t>19-1888854</t>
  </si>
  <si>
    <t>19-1886825</t>
  </si>
  <si>
    <t>19-1896941</t>
  </si>
  <si>
    <t>18-1882422</t>
  </si>
  <si>
    <t>17-0828435</t>
  </si>
  <si>
    <t>17-1849151</t>
  </si>
  <si>
    <t>18-1863842</t>
  </si>
  <si>
    <t>16-0820593</t>
  </si>
  <si>
    <t>18-1871212</t>
  </si>
  <si>
    <t>18-1870524</t>
  </si>
  <si>
    <t>17-0830812</t>
  </si>
  <si>
    <t>14-0766422</t>
  </si>
  <si>
    <t>15-0794903</t>
  </si>
  <si>
    <t>19-1889979</t>
  </si>
  <si>
    <t>14-0766135</t>
  </si>
  <si>
    <t>12-0724969</t>
  </si>
  <si>
    <t>18-1886743</t>
  </si>
  <si>
    <t>19-1887120</t>
  </si>
  <si>
    <t>Q10E-66001753</t>
  </si>
  <si>
    <t>17-1840316</t>
  </si>
  <si>
    <t>16-0807062</t>
  </si>
  <si>
    <t>16-0813185</t>
  </si>
  <si>
    <t>16-0820592</t>
  </si>
  <si>
    <t>17-1841493</t>
  </si>
  <si>
    <t>16-0821853</t>
  </si>
  <si>
    <t>17-1848536</t>
  </si>
  <si>
    <t>17-1854710</t>
  </si>
  <si>
    <t>18-1875127</t>
  </si>
  <si>
    <t>17-1849793</t>
  </si>
  <si>
    <t>18-1884884</t>
  </si>
  <si>
    <t>19-1887756</t>
  </si>
  <si>
    <t>17-1840834</t>
  </si>
  <si>
    <t>18-1874740</t>
  </si>
  <si>
    <t>18-1870072</t>
  </si>
  <si>
    <t>16-0811335</t>
  </si>
  <si>
    <t>18-1877839</t>
  </si>
  <si>
    <t>19-1887037</t>
  </si>
  <si>
    <t>18-1857961</t>
  </si>
  <si>
    <t>15-0769783</t>
  </si>
  <si>
    <t>18-1865169</t>
  </si>
  <si>
    <t>15-0777969</t>
  </si>
  <si>
    <t>18-1861776</t>
  </si>
  <si>
    <t>Q11E-66001864</t>
  </si>
  <si>
    <t>17-1843903</t>
  </si>
  <si>
    <t>16-0799292</t>
  </si>
  <si>
    <t>16-0796188</t>
  </si>
  <si>
    <t>17-1837777</t>
  </si>
  <si>
    <t>17-1839662</t>
  </si>
  <si>
    <t>18-1868922</t>
  </si>
  <si>
    <t>19-1903646</t>
  </si>
  <si>
    <t>16-0816541</t>
  </si>
  <si>
    <t>17-1853194</t>
  </si>
  <si>
    <t>19-1889515</t>
  </si>
  <si>
    <t>17-1845400</t>
  </si>
  <si>
    <t>15-0782302</t>
  </si>
  <si>
    <t>17-1837912</t>
  </si>
  <si>
    <t>18-1886335</t>
  </si>
  <si>
    <t>19-1894696</t>
  </si>
  <si>
    <t>18-1883555</t>
  </si>
  <si>
    <t>18-1868569</t>
  </si>
  <si>
    <t>18-1870676</t>
  </si>
  <si>
    <t>18-1871405</t>
  </si>
  <si>
    <t>19-1896929</t>
  </si>
  <si>
    <t>19-1901644</t>
  </si>
  <si>
    <t>18-1868646</t>
  </si>
  <si>
    <t>18-1874187</t>
  </si>
  <si>
    <t>14-0766557</t>
  </si>
  <si>
    <t>12-0725873</t>
  </si>
  <si>
    <t>18-1858639</t>
  </si>
  <si>
    <t>18-1886320</t>
  </si>
  <si>
    <t>17-0831014</t>
  </si>
  <si>
    <t>17-1837781</t>
  </si>
  <si>
    <t>18-1865160</t>
  </si>
  <si>
    <t>16-0823482</t>
  </si>
  <si>
    <t>19-1896210</t>
  </si>
  <si>
    <t>14-0760937</t>
  </si>
  <si>
    <t>15-0780456</t>
  </si>
  <si>
    <t>18-1885818</t>
  </si>
  <si>
    <t>18-1883964</t>
  </si>
  <si>
    <t>17-1854242</t>
  </si>
  <si>
    <t>17-1850331</t>
  </si>
  <si>
    <t>19-1894117</t>
  </si>
  <si>
    <t>13-0742125</t>
  </si>
  <si>
    <t>16-0807950</t>
  </si>
  <si>
    <t>19-1889013</t>
  </si>
  <si>
    <t>16-0803329</t>
  </si>
  <si>
    <t>19-1891281</t>
  </si>
  <si>
    <t>17-0831611</t>
  </si>
  <si>
    <t>19-1893866</t>
  </si>
  <si>
    <t>18-1882222</t>
  </si>
  <si>
    <t>18-1862039</t>
  </si>
  <si>
    <t>Q10E-66002198</t>
  </si>
  <si>
    <t>18-1876318</t>
  </si>
  <si>
    <t>18-1884577</t>
  </si>
  <si>
    <t>19-1902819</t>
  </si>
  <si>
    <t>16-0802265</t>
  </si>
  <si>
    <t>18-1867896</t>
  </si>
  <si>
    <t>18-1864248</t>
  </si>
  <si>
    <t>18-1871699</t>
  </si>
  <si>
    <t>18-1858261</t>
  </si>
  <si>
    <t>18-1871374</t>
  </si>
  <si>
    <t>19-1896959</t>
  </si>
  <si>
    <t>16-0797205</t>
  </si>
  <si>
    <t>18-1877156</t>
  </si>
  <si>
    <t>18-1881111</t>
  </si>
  <si>
    <t>19-1896919</t>
  </si>
  <si>
    <t>18-1866356</t>
  </si>
  <si>
    <t>19-1891927</t>
  </si>
  <si>
    <t>18-1879643</t>
  </si>
  <si>
    <t>18-1868357</t>
  </si>
  <si>
    <t>18-1875376</t>
  </si>
  <si>
    <t>18-1863352</t>
  </si>
  <si>
    <t>18-1862402</t>
  </si>
  <si>
    <t>17-1839897</t>
  </si>
  <si>
    <t>14-0760597</t>
  </si>
  <si>
    <t>19-1888526</t>
  </si>
  <si>
    <t>15-0794914</t>
  </si>
  <si>
    <t>18-1874846</t>
  </si>
  <si>
    <t>18-1872093</t>
  </si>
  <si>
    <t>16-0818191</t>
  </si>
  <si>
    <t>19-1900536</t>
  </si>
  <si>
    <t>15-0794584</t>
  </si>
  <si>
    <t>Loan Unaffordable from Origination</t>
  </si>
  <si>
    <t>Loss of Income from under/unemployment</t>
  </si>
  <si>
    <t>Marital/Relationship Dispute</t>
  </si>
  <si>
    <t>Increased/Unexpected Medical Expenses/Issues</t>
  </si>
  <si>
    <t>Property/Tax Delinquency</t>
  </si>
  <si>
    <t>High Non-mortgage debt</t>
  </si>
  <si>
    <t>Loss of income from Death in Family/Borrower</t>
  </si>
  <si>
    <t>Mortgage Payment Increase</t>
  </si>
  <si>
    <t>Non-Payment of Rental/Inability to Rent</t>
  </si>
  <si>
    <t>Servicing Problem/Payment Dispute</t>
  </si>
  <si>
    <t>Loss of income from Business Failure</t>
  </si>
  <si>
    <t>Casualty/property insurance problems</t>
  </si>
  <si>
    <t>Increased/unexpected Energy and Utility payments</t>
  </si>
  <si>
    <t>Transfer of Ownership/Fraud</t>
  </si>
  <si>
    <t>Sandy Related Property Damage/Income Loss</t>
  </si>
  <si>
    <t>Scam/Other</t>
  </si>
  <si>
    <t>Scam/Deed Theft</t>
  </si>
  <si>
    <t>08/27/2019</t>
  </si>
  <si>
    <t>08/28/2019</t>
  </si>
  <si>
    <t>06/07/2019</t>
  </si>
  <si>
    <t>01/29/2019</t>
  </si>
  <si>
    <t>09/03/2019</t>
  </si>
  <si>
    <t>08/13/2019</t>
  </si>
  <si>
    <t>08/12/2019</t>
  </si>
  <si>
    <t>09/06/2019</t>
  </si>
  <si>
    <t>09/09/2019</t>
  </si>
  <si>
    <t>09/05/2019</t>
  </si>
  <si>
    <t>08/15/2019</t>
  </si>
  <si>
    <t>08/26/2019</t>
  </si>
  <si>
    <t>02/13/2019</t>
  </si>
  <si>
    <t>08/20/2019</t>
  </si>
  <si>
    <t>08/09/2019</t>
  </si>
  <si>
    <t>01/10/2019</t>
  </si>
  <si>
    <t>02/17/2019</t>
  </si>
  <si>
    <t>Brought Loan Current</t>
  </si>
  <si>
    <t>Satisfied Mortgage;Foreclosure Dismissed</t>
  </si>
  <si>
    <t>Foreclosure Dismissed</t>
  </si>
  <si>
    <t>Loan Modified;No Outcome</t>
  </si>
  <si>
    <t>Satisfied Mortgage</t>
  </si>
  <si>
    <t>Brought Loan Current;No Outcome</t>
  </si>
  <si>
    <t>Loan Modified</t>
  </si>
  <si>
    <t>Obtained New Housing;Preserved Homeownership Through Other Intervention</t>
  </si>
  <si>
    <t>Loan Modified;Foreclosure Dismissed</t>
  </si>
  <si>
    <t>Foreclosure Dismissed;No Outcome</t>
  </si>
  <si>
    <t>Foreclosure Dismissed;Obtained Grant</t>
  </si>
  <si>
    <t>Brought Loan Current;Foreclosure Dismissed</t>
  </si>
  <si>
    <t>Refinanced;No Outcome</t>
  </si>
  <si>
    <t>Averted Default Judgment</t>
  </si>
  <si>
    <t>Homeownership preserved through other intervention</t>
  </si>
  <si>
    <t>Withdrew from counseling</t>
  </si>
  <si>
    <t>Extended homeowner or tenant’s tenure in property</t>
  </si>
  <si>
    <t>Brought Mortgage Current</t>
  </si>
  <si>
    <t>Advised Client Of Rights And Options</t>
  </si>
  <si>
    <t>Mortgage Modified - In House</t>
  </si>
  <si>
    <t>Mortgage Modified - HAMP</t>
  </si>
  <si>
    <t>Mortgage foreclosed</t>
  </si>
  <si>
    <t>Obtained clear title to property</t>
  </si>
  <si>
    <t>Case Settled in Settlement Conference</t>
  </si>
  <si>
    <t>Reduced Fees or Charges/Obtained QWR response</t>
  </si>
  <si>
    <t>Mortgage Refinanced-In House</t>
  </si>
  <si>
    <t>Short Sale</t>
  </si>
  <si>
    <t>Client Outcome Unknown</t>
  </si>
  <si>
    <t>Referred to legal services</t>
  </si>
  <si>
    <t>Client Secured Affordable Housing</t>
  </si>
  <si>
    <t>Filed Complaint with Government Enforcement Agency</t>
  </si>
  <si>
    <t>Preserved Homeownership through Other Intervention</t>
  </si>
  <si>
    <t>Homeowner Obtained Private Loan/Grant Funds</t>
  </si>
  <si>
    <t>Referral</t>
  </si>
  <si>
    <t>Secured Charitable Grant or Services For Client</t>
  </si>
  <si>
    <t>Assisted with Pro Se Representation</t>
  </si>
  <si>
    <t>Provided Representation at Settlement Conference</t>
  </si>
  <si>
    <t>Assisted with Non-Mortgage Related Matters</t>
  </si>
  <si>
    <t>Advice and Counsel</t>
  </si>
  <si>
    <t>Litigation</t>
  </si>
  <si>
    <t>Non-Litigation Advocacy</t>
  </si>
  <si>
    <t>Investigation and Advice and Counsel</t>
  </si>
  <si>
    <t>Assisted with tax lien issue</t>
  </si>
  <si>
    <t>Submission of Loan Modification Request</t>
  </si>
  <si>
    <t>Post re-default counseling</t>
  </si>
  <si>
    <t>Referral to Pro Bono Counsel</t>
  </si>
  <si>
    <t>Referred to Social Service or Emergency Assistance Agency</t>
  </si>
  <si>
    <t>Representation in Good Faith Proceeding</t>
  </si>
  <si>
    <t>Referral to RE Broker</t>
  </si>
  <si>
    <t>Referral to Legal Service</t>
  </si>
  <si>
    <t>MERS</t>
  </si>
  <si>
    <t>Countrywide Home Loans</t>
  </si>
  <si>
    <t>Carrington Mortgage Services</t>
  </si>
  <si>
    <t>Finance America</t>
  </si>
  <si>
    <t>Professional Mortgage Bankers</t>
  </si>
  <si>
    <t>Encore Credit Corp.</t>
  </si>
  <si>
    <t>Countrywide</t>
  </si>
  <si>
    <t>Green Point Mortgage Funding, Inc.</t>
  </si>
  <si>
    <t>MortgageIt, Inc.</t>
  </si>
  <si>
    <t>Continental Home Loans</t>
  </si>
  <si>
    <t>JP Morgan Chase Bank NA</t>
  </si>
  <si>
    <t>Reverse Mortgage</t>
  </si>
  <si>
    <t>New Day Financial</t>
  </si>
  <si>
    <t>Contour Mortgage Corp</t>
  </si>
  <si>
    <t>Genworth Financial Home Equity Access, Inc.</t>
  </si>
  <si>
    <t>America's Wholesale Lender</t>
  </si>
  <si>
    <t>Bravo Credit</t>
  </si>
  <si>
    <t>Wilmington Finance</t>
  </si>
  <si>
    <t xml:space="preserve">  Mortgage Lenders Network, USA, Inc.</t>
  </si>
  <si>
    <t>New Century Mortgage Corporation</t>
  </si>
  <si>
    <t>Equifirst Corporation</t>
  </si>
  <si>
    <t>Aames Funding Corporation</t>
  </si>
  <si>
    <t>Wells Fargo</t>
  </si>
  <si>
    <t>IndyMac Bank, F.S.B.</t>
  </si>
  <si>
    <t>Federal Savings Bank</t>
  </si>
  <si>
    <t>Option One Mortgage Corp.</t>
  </si>
  <si>
    <t>1st Alliance Lending</t>
  </si>
  <si>
    <t>Emigrant Mortgage Co.</t>
  </si>
  <si>
    <t>First Franklin Financial Corp.</t>
  </si>
  <si>
    <t>Bank of America</t>
  </si>
  <si>
    <t>Fleet</t>
  </si>
  <si>
    <t>First Republic Mortgage Bankers Inc.</t>
  </si>
  <si>
    <t>New York Mortgage Company, LLC</t>
  </si>
  <si>
    <t>Green Point Savings Bank</t>
  </si>
  <si>
    <t>Precision Financial Inc.</t>
  </si>
  <si>
    <t>Washington Mutual</t>
  </si>
  <si>
    <t>Capital One</t>
  </si>
  <si>
    <t>First Residential Mortgage Services</t>
  </si>
  <si>
    <t>Olympia</t>
  </si>
  <si>
    <t>Carver Federal Savings Bank</t>
  </si>
  <si>
    <t>Financial Freedom</t>
  </si>
  <si>
    <t>Real Estate Mortgage Network</t>
  </si>
  <si>
    <t>Citibank</t>
  </si>
  <si>
    <t>Equicredit</t>
  </si>
  <si>
    <t>Franklin First Financial Ltd</t>
  </si>
  <si>
    <t>Decision One Mortgage Company, LLC</t>
  </si>
  <si>
    <t>Fremont Investment &amp; Loan</t>
  </si>
  <si>
    <t>IndyMac</t>
  </si>
  <si>
    <t>Aegis Funding</t>
  </si>
  <si>
    <t>Southstar Funding</t>
  </si>
  <si>
    <t>WMC Mortgage Corp.</t>
  </si>
  <si>
    <t>First United Mortgage Banking Corp.</t>
  </si>
  <si>
    <t>Anyloan Company</t>
  </si>
  <si>
    <t>Citigroup</t>
  </si>
  <si>
    <t>Argent Mortgage Co.</t>
  </si>
  <si>
    <t>Continental Capital Corp.</t>
  </si>
  <si>
    <t>Quicken Loans Inc</t>
  </si>
  <si>
    <t>Delta Funding Corp.</t>
  </si>
  <si>
    <t>Fannie Mae</t>
  </si>
  <si>
    <t>Lehman Brothers Bank FSB</t>
  </si>
  <si>
    <t>Associated Mortgage Bankers, Inc</t>
  </si>
  <si>
    <t>HSBC</t>
  </si>
  <si>
    <t>Senior Security Advisors</t>
  </si>
  <si>
    <t>MLD Mortgage, Inc.</t>
  </si>
  <si>
    <t>OneWest</t>
  </si>
  <si>
    <t>Resmac Inc</t>
  </si>
  <si>
    <t>Freedom Mortgage Corporation</t>
  </si>
  <si>
    <t>bac home loans servicing, lp</t>
  </si>
  <si>
    <t>Homebridge Financial Services</t>
  </si>
  <si>
    <t>Axiom Financial Services</t>
  </si>
  <si>
    <t>Home 123 Corporation</t>
  </si>
  <si>
    <t>First National Bank of Arizona</t>
  </si>
  <si>
    <t>James B Nutter Corp.</t>
  </si>
  <si>
    <t>Home Savings of America</t>
  </si>
  <si>
    <t>American Dream Mortgage Bankers</t>
  </si>
  <si>
    <t>Flagstar</t>
  </si>
  <si>
    <t>Golden First Mortgage Corp</t>
  </si>
  <si>
    <t>Homebridge Mortgage Bankers Corporation</t>
  </si>
  <si>
    <t>Wall Street Mortgage Bankers</t>
  </si>
  <si>
    <t>HUD</t>
  </si>
  <si>
    <t>Greenpoint</t>
  </si>
  <si>
    <t>Nation Star</t>
  </si>
  <si>
    <t>First Northern Mortgage Corp.</t>
  </si>
  <si>
    <t>1st Mariner Bank</t>
  </si>
  <si>
    <t>Generation Mortgage Co.</t>
  </si>
  <si>
    <t>Patriot</t>
  </si>
  <si>
    <t>Tribeca Lending Corp</t>
  </si>
  <si>
    <t>Premium Capital Funding LLC</t>
  </si>
  <si>
    <t>Sun West Mortgage Co.</t>
  </si>
  <si>
    <t>BNY Mortgage Company</t>
  </si>
  <si>
    <t>Sovereign Bank</t>
  </si>
  <si>
    <t>Amerifirst Mortgage Corp</t>
  </si>
  <si>
    <t>SunTrust Mortgage</t>
  </si>
  <si>
    <t>National City Mortgage</t>
  </si>
  <si>
    <t>US Bank</t>
  </si>
  <si>
    <t>Lyons</t>
  </si>
  <si>
    <t>Lend America</t>
  </si>
  <si>
    <t>First United Mortgage Bankers</t>
  </si>
  <si>
    <t>Residential Home Funding Corp</t>
  </si>
  <si>
    <t>Benefical Homeowner Service Corporation</t>
  </si>
  <si>
    <t>World Savings Bank</t>
  </si>
  <si>
    <t>Union Federal Mortgage Company</t>
  </si>
  <si>
    <t>M&amp;T Mortgage Corporation</t>
  </si>
  <si>
    <t>Somerset Investors Corp</t>
  </si>
  <si>
    <t>Wells Fargo Bank, NA</t>
  </si>
  <si>
    <t>BNC Mortgage Inc.</t>
  </si>
  <si>
    <t>American General Home Equity</t>
  </si>
  <si>
    <t>Berkshire Financial Group (lender)</t>
  </si>
  <si>
    <t>Bayport Funding LLC</t>
  </si>
  <si>
    <t>Urban Financial Group, Inc.</t>
  </si>
  <si>
    <t>Ocwen</t>
  </si>
  <si>
    <t>Chase</t>
  </si>
  <si>
    <t>CitiMortgage</t>
  </si>
  <si>
    <t>Everhome Mortgage</t>
  </si>
  <si>
    <t>Dovenmuhle Mortgage</t>
  </si>
  <si>
    <t>Selene Finance</t>
  </si>
  <si>
    <t>Champion Mortgage</t>
  </si>
  <si>
    <t>Penny Mac Loan Services, LLC</t>
  </si>
  <si>
    <t>Reverse Mortgage Solutions, Inc.</t>
  </si>
  <si>
    <t>M&amp;T Bank</t>
  </si>
  <si>
    <t>Ditech.com</t>
  </si>
  <si>
    <t>Select Portfolio Servicing, Inc.</t>
  </si>
  <si>
    <t>Ocwen Loan Servicing</t>
  </si>
  <si>
    <t>Gregory Funding</t>
  </si>
  <si>
    <t>Caliber Home Loans</t>
  </si>
  <si>
    <t>Rushmore Loan Management Services</t>
  </si>
  <si>
    <t>Aurora Loan Services, LLC</t>
  </si>
  <si>
    <t>Mid-Island Mortgage</t>
  </si>
  <si>
    <t>Loan Care</t>
  </si>
  <si>
    <t>Planet Home Lending, LLC</t>
  </si>
  <si>
    <t>Mr. Cooper</t>
  </si>
  <si>
    <t>Select Loan Servicing</t>
  </si>
  <si>
    <t>PHH Mortgage Corporation</t>
  </si>
  <si>
    <t>Specialized Loan Servicing</t>
  </si>
  <si>
    <t>Shellpoint Mortgage Servicing</t>
  </si>
  <si>
    <t>Fay Servicing</t>
  </si>
  <si>
    <t>Celink</t>
  </si>
  <si>
    <t>CIT</t>
  </si>
  <si>
    <t>Seterus, Inc.</t>
  </si>
  <si>
    <t>CMG Mortgage Inc.</t>
  </si>
  <si>
    <t>America’s Servicing Company</t>
  </si>
  <si>
    <t>Seneca Mortgage Servicing LLC</t>
  </si>
  <si>
    <t>Finance of America Reverse, LLC</t>
  </si>
  <si>
    <t>First Bank</t>
  </si>
  <si>
    <t>Bayview</t>
  </si>
  <si>
    <t>Cenlar FSB</t>
  </si>
  <si>
    <t>BSI Financial Services</t>
  </si>
  <si>
    <t>MidFirst Bank</t>
  </si>
  <si>
    <t>Money Source, Inc</t>
  </si>
  <si>
    <t>Selene RMOF REO Acquisition LLP</t>
  </si>
  <si>
    <t>Champion</t>
  </si>
  <si>
    <t>Aurora Bank FSB</t>
  </si>
  <si>
    <t>Nationstar Mortgage</t>
  </si>
  <si>
    <t>SN Servicing</t>
  </si>
  <si>
    <t>Reverse Mortgage Funding</t>
  </si>
  <si>
    <t>Santander Bank</t>
  </si>
  <si>
    <t>PNC Bank</t>
  </si>
  <si>
    <t>American Service Company</t>
  </si>
  <si>
    <t>US Bank National Association</t>
  </si>
  <si>
    <t>Wells Fargo Home Mortgage, Inc.</t>
  </si>
  <si>
    <t>No Mortgage</t>
  </si>
  <si>
    <t>Bank of New York Mellon Corp</t>
  </si>
  <si>
    <t>Deutsche Bank National Trust Company</t>
  </si>
  <si>
    <t>LNV Corp.</t>
  </si>
  <si>
    <t>MTGLQ Investors</t>
  </si>
  <si>
    <t>Stae of New York Mortgage</t>
  </si>
  <si>
    <t>The Bank of New York Mellon</t>
  </si>
  <si>
    <t>US Bank as Trustee</t>
  </si>
  <si>
    <t>US Bank Trust</t>
  </si>
  <si>
    <t>Wilmington Trust, National Association</t>
  </si>
  <si>
    <t>Avail Holding, LLC</t>
  </si>
  <si>
    <t>Bank of New York</t>
  </si>
  <si>
    <t>Bank of New York Mellon Trust Company</t>
  </si>
  <si>
    <t>Brighthouse Life Insurance</t>
  </si>
  <si>
    <t>Christina Trust</t>
  </si>
  <si>
    <t>Deutsche Bank as Trustee</t>
  </si>
  <si>
    <t>Deutsche Bank Trust Company</t>
  </si>
  <si>
    <t>Elli Brook LLC</t>
  </si>
  <si>
    <t>Empire Assets Growth</t>
  </si>
  <si>
    <t>Fareverse LLC</t>
  </si>
  <si>
    <t>Federal National Mortgage Association</t>
  </si>
  <si>
    <t>First Frankin Bank</t>
  </si>
  <si>
    <t>FNF Servicing</t>
  </si>
  <si>
    <t>Green Tree</t>
  </si>
  <si>
    <t>HSBC Bank</t>
  </si>
  <si>
    <t>HSBC Bank USA, NA, as Trustee</t>
  </si>
  <si>
    <t>Lakeview Loan Servicing</t>
  </si>
  <si>
    <t>MCM Capital Partners</t>
  </si>
  <si>
    <t>Metlife Home Loans</t>
  </si>
  <si>
    <t>New Penn Financial</t>
  </si>
  <si>
    <t>New Residential</t>
  </si>
  <si>
    <t>NYCTL</t>
  </si>
  <si>
    <t>Residential Mortgage Solution, LLC</t>
  </si>
  <si>
    <t>Towd Point Master Funding Trust</t>
  </si>
  <si>
    <t>Wachovia Bank</t>
  </si>
  <si>
    <t>Wells Fargo as trustee for Option One Trust 2006-2</t>
  </si>
  <si>
    <t>Wilmington Savings Fund Society, FSB</t>
  </si>
  <si>
    <t>13,162.10</t>
  </si>
  <si>
    <t>Amelita</t>
  </si>
  <si>
    <t>Fatima</t>
  </si>
  <si>
    <t>Jasmin</t>
  </si>
  <si>
    <t>Ines</t>
  </si>
  <si>
    <t>Francine</t>
  </si>
  <si>
    <t>Annette</t>
  </si>
  <si>
    <t>Allan</t>
  </si>
  <si>
    <t>Jean</t>
  </si>
  <si>
    <t>Jannette</t>
  </si>
  <si>
    <t>Eric</t>
  </si>
  <si>
    <t>Jose</t>
  </si>
  <si>
    <t>Judith</t>
  </si>
  <si>
    <t>Joaquin</t>
  </si>
  <si>
    <t>James</t>
  </si>
  <si>
    <t>Milagros</t>
  </si>
  <si>
    <t>Trishia</t>
  </si>
  <si>
    <t>Bryan</t>
  </si>
  <si>
    <t>Sonia</t>
  </si>
  <si>
    <t>Morris</t>
  </si>
  <si>
    <t>Aris</t>
  </si>
  <si>
    <t>Mayon</t>
  </si>
  <si>
    <t>Norberto</t>
  </si>
  <si>
    <t>Phoolkumari</t>
  </si>
  <si>
    <t>Gordon</t>
  </si>
  <si>
    <t>Mayra</t>
  </si>
  <si>
    <t>Lisa</t>
  </si>
  <si>
    <t>Shiroon</t>
  </si>
  <si>
    <t>Aiko</t>
  </si>
  <si>
    <t>Ricarldo</t>
  </si>
  <si>
    <t>Nacola</t>
  </si>
  <si>
    <t>Sandy</t>
  </si>
  <si>
    <t>Roxy</t>
  </si>
  <si>
    <t>Gregory</t>
  </si>
  <si>
    <t>Carolina</t>
  </si>
  <si>
    <t>Abulfazal</t>
  </si>
  <si>
    <t>Cyprian</t>
  </si>
  <si>
    <t>Casandra</t>
  </si>
  <si>
    <t>Aurora</t>
  </si>
  <si>
    <t>Inderella</t>
  </si>
  <si>
    <t>gerard</t>
  </si>
  <si>
    <t>Rolando</t>
  </si>
  <si>
    <t>Frances</t>
  </si>
  <si>
    <t>Raphael</t>
  </si>
  <si>
    <t>Tricia</t>
  </si>
  <si>
    <t>Neil</t>
  </si>
  <si>
    <t>Dominick</t>
  </si>
  <si>
    <t>Neville</t>
  </si>
  <si>
    <t>Beatrice</t>
  </si>
  <si>
    <t>George</t>
  </si>
  <si>
    <t>Josephine</t>
  </si>
  <si>
    <t>Kelvin</t>
  </si>
  <si>
    <t>Sandra</t>
  </si>
  <si>
    <t>Lakisha</t>
  </si>
  <si>
    <t>Rudy</t>
  </si>
  <si>
    <t>Joseph</t>
  </si>
  <si>
    <t>Louise</t>
  </si>
  <si>
    <t>Deborah</t>
  </si>
  <si>
    <t>Donnamarie</t>
  </si>
  <si>
    <t>Laura</t>
  </si>
  <si>
    <t>William</t>
  </si>
  <si>
    <t>Dorothy</t>
  </si>
  <si>
    <t>Aparicia</t>
  </si>
  <si>
    <t>Philip</t>
  </si>
  <si>
    <t>Hirfa</t>
  </si>
  <si>
    <t>Deloris</t>
  </si>
  <si>
    <t>Cecil</t>
  </si>
  <si>
    <t>Marilyn</t>
  </si>
  <si>
    <t>Nikos</t>
  </si>
  <si>
    <t>Clorine</t>
  </si>
  <si>
    <t>Zinnat</t>
  </si>
  <si>
    <t>Beverly</t>
  </si>
  <si>
    <t>Christian</t>
  </si>
  <si>
    <t>Surajlal</t>
  </si>
  <si>
    <t>Nozanie</t>
  </si>
  <si>
    <t>Jon</t>
  </si>
  <si>
    <t>Ansonia</t>
  </si>
  <si>
    <t>Angela</t>
  </si>
  <si>
    <t>Sylvia</t>
  </si>
  <si>
    <t>Felicia</t>
  </si>
  <si>
    <t>Doreen</t>
  </si>
  <si>
    <t>Elaine</t>
  </si>
  <si>
    <t>Anthony</t>
  </si>
  <si>
    <t>Lennox</t>
  </si>
  <si>
    <t>Latha</t>
  </si>
  <si>
    <t>Gail</t>
  </si>
  <si>
    <t>Feron</t>
  </si>
  <si>
    <t>Delrose</t>
  </si>
  <si>
    <t>David</t>
  </si>
  <si>
    <t>Marie</t>
  </si>
  <si>
    <t>Gerald</t>
  </si>
  <si>
    <t>Janet</t>
  </si>
  <si>
    <t>Ralph</t>
  </si>
  <si>
    <t>Hernetha</t>
  </si>
  <si>
    <t>Diane</t>
  </si>
  <si>
    <t>Denise</t>
  </si>
  <si>
    <t>Janette</t>
  </si>
  <si>
    <t>Mary Frances</t>
  </si>
  <si>
    <t>Gyalzen</t>
  </si>
  <si>
    <t>Mark</t>
  </si>
  <si>
    <t>Estell</t>
  </si>
  <si>
    <t>Ghislaine</t>
  </si>
  <si>
    <t>Shivanne</t>
  </si>
  <si>
    <t>Dinah</t>
  </si>
  <si>
    <t>Theodora</t>
  </si>
  <si>
    <t>Carmen</t>
  </si>
  <si>
    <t>Lynette</t>
  </si>
  <si>
    <t>Tanelle</t>
  </si>
  <si>
    <t>Christina</t>
  </si>
  <si>
    <t>Kerthesia</t>
  </si>
  <si>
    <t>Luis</t>
  </si>
  <si>
    <t>Pansy</t>
  </si>
  <si>
    <t>Altagracia</t>
  </si>
  <si>
    <t>Marta</t>
  </si>
  <si>
    <t>Regina</t>
  </si>
  <si>
    <t>Malcolm</t>
  </si>
  <si>
    <t>Patrick</t>
  </si>
  <si>
    <t>Ian</t>
  </si>
  <si>
    <t>Betsy</t>
  </si>
  <si>
    <t>Vivian</t>
  </si>
  <si>
    <t>Javier</t>
  </si>
  <si>
    <t>Sofia</t>
  </si>
  <si>
    <t>Cassandra</t>
  </si>
  <si>
    <t>Theresa</t>
  </si>
  <si>
    <t>Sophia</t>
  </si>
  <si>
    <t>Victory</t>
  </si>
  <si>
    <t>Juanita</t>
  </si>
  <si>
    <t>Haitram</t>
  </si>
  <si>
    <t>Kerry</t>
  </si>
  <si>
    <t>Samanta</t>
  </si>
  <si>
    <t>Julio</t>
  </si>
  <si>
    <t>Valerie</t>
  </si>
  <si>
    <t>Kevin</t>
  </si>
  <si>
    <t>Charles</t>
  </si>
  <si>
    <t>Marsha</t>
  </si>
  <si>
    <t>Nioka</t>
  </si>
  <si>
    <t>Ramon</t>
  </si>
  <si>
    <t>Aubrey</t>
  </si>
  <si>
    <t>Renee</t>
  </si>
  <si>
    <t>Cheryll</t>
  </si>
  <si>
    <t>Myiesha</t>
  </si>
  <si>
    <t>Richard</t>
  </si>
  <si>
    <t>Odette</t>
  </si>
  <si>
    <t>Constance</t>
  </si>
  <si>
    <t>Kathleen</t>
  </si>
  <si>
    <t>Albertina</t>
  </si>
  <si>
    <t>Marian</t>
  </si>
  <si>
    <t>Jerome</t>
  </si>
  <si>
    <t>Evelyn</t>
  </si>
  <si>
    <t>Bertha</t>
  </si>
  <si>
    <t>Norman</t>
  </si>
  <si>
    <t>Kate</t>
  </si>
  <si>
    <t>Danielle</t>
  </si>
  <si>
    <t>Kenneth</t>
  </si>
  <si>
    <t>Melissa</t>
  </si>
  <si>
    <t>Stanford</t>
  </si>
  <si>
    <t>Clifford</t>
  </si>
  <si>
    <t>Edna</t>
  </si>
  <si>
    <t>Carmeta</t>
  </si>
  <si>
    <t>Waleska</t>
  </si>
  <si>
    <t>Husam</t>
  </si>
  <si>
    <t>Marcia</t>
  </si>
  <si>
    <t>Hazel</t>
  </si>
  <si>
    <t>Christiana</t>
  </si>
  <si>
    <t>Nigel</t>
  </si>
  <si>
    <t>Gwendolyn</t>
  </si>
  <si>
    <t>Germaine</t>
  </si>
  <si>
    <t>Sivdat</t>
  </si>
  <si>
    <t>Robyn</t>
  </si>
  <si>
    <t>Kehinde</t>
  </si>
  <si>
    <t>Delceta</t>
  </si>
  <si>
    <t>Wilda</t>
  </si>
  <si>
    <t>Tamiko</t>
  </si>
  <si>
    <t>Herminia</t>
  </si>
  <si>
    <t>Lois</t>
  </si>
  <si>
    <t>Dianne</t>
  </si>
  <si>
    <t>Ricardo</t>
  </si>
  <si>
    <t>Shawana</t>
  </si>
  <si>
    <t>Isani</t>
  </si>
  <si>
    <t>Shola</t>
  </si>
  <si>
    <t>June</t>
  </si>
  <si>
    <t>Linda</t>
  </si>
  <si>
    <t>Lavica</t>
  </si>
  <si>
    <t>Adriana</t>
  </si>
  <si>
    <t>Marie Ange</t>
  </si>
  <si>
    <t>Robert</t>
  </si>
  <si>
    <t>Gwenneth</t>
  </si>
  <si>
    <t>Atef</t>
  </si>
  <si>
    <t>Jahiz</t>
  </si>
  <si>
    <t>Jean-Andre</t>
  </si>
  <si>
    <t>Daniel</t>
  </si>
  <si>
    <t>Lucy</t>
  </si>
  <si>
    <t>Jaine</t>
  </si>
  <si>
    <t>Patrice</t>
  </si>
  <si>
    <t>Karen</t>
  </si>
  <si>
    <t>Nonci</t>
  </si>
  <si>
    <t>Diana</t>
  </si>
  <si>
    <t>Thurman</t>
  </si>
  <si>
    <t>Terrence</t>
  </si>
  <si>
    <t>Violeta</t>
  </si>
  <si>
    <t>Maria</t>
  </si>
  <si>
    <t>Simone</t>
  </si>
  <si>
    <t>Ronald</t>
  </si>
  <si>
    <t>Gary</t>
  </si>
  <si>
    <t>Sean</t>
  </si>
  <si>
    <t>Melvin</t>
  </si>
  <si>
    <t>Alice</t>
  </si>
  <si>
    <t>Francisco</t>
  </si>
  <si>
    <t>Michelle</t>
  </si>
  <si>
    <t>John</t>
  </si>
  <si>
    <t>Viola</t>
  </si>
  <si>
    <t>Phyllis</t>
  </si>
  <si>
    <t>Stanley</t>
  </si>
  <si>
    <t>Pamela</t>
  </si>
  <si>
    <t>Dela Santa</t>
  </si>
  <si>
    <t>Wilson</t>
  </si>
  <si>
    <t>Morain</t>
  </si>
  <si>
    <t>Drain</t>
  </si>
  <si>
    <t>Johnson</t>
  </si>
  <si>
    <t>Williams</t>
  </si>
  <si>
    <t>McDonald</t>
  </si>
  <si>
    <t>Dorsin</t>
  </si>
  <si>
    <t>Pincay</t>
  </si>
  <si>
    <t>Caldero</t>
  </si>
  <si>
    <t>Kinsler</t>
  </si>
  <si>
    <t>Gonzalez</t>
  </si>
  <si>
    <t>Buonamano</t>
  </si>
  <si>
    <t>Grant</t>
  </si>
  <si>
    <t>Bermudez</t>
  </si>
  <si>
    <t>Hall</t>
  </si>
  <si>
    <t>Milla</t>
  </si>
  <si>
    <t>Cook</t>
  </si>
  <si>
    <t>Buckley</t>
  </si>
  <si>
    <t>Navarro</t>
  </si>
  <si>
    <t>Persaud</t>
  </si>
  <si>
    <t>King</t>
  </si>
  <si>
    <t>Jimenez</t>
  </si>
  <si>
    <t>Sealy</t>
  </si>
  <si>
    <t>Ishmael</t>
  </si>
  <si>
    <t>Okuyama</t>
  </si>
  <si>
    <t>Faustino</t>
  </si>
  <si>
    <t>Fortune</t>
  </si>
  <si>
    <t>Sevier</t>
  </si>
  <si>
    <t>Monroe</t>
  </si>
  <si>
    <t>Jones</t>
  </si>
  <si>
    <t>Soto</t>
  </si>
  <si>
    <t>Islam</t>
  </si>
  <si>
    <t>Devins</t>
  </si>
  <si>
    <t>Rodriguez</t>
  </si>
  <si>
    <t>Young</t>
  </si>
  <si>
    <t>kissane</t>
  </si>
  <si>
    <t>Sanchez</t>
  </si>
  <si>
    <t>Ramos</t>
  </si>
  <si>
    <t>Mofunanya</t>
  </si>
  <si>
    <t>Ward</t>
  </si>
  <si>
    <t>Gioia</t>
  </si>
  <si>
    <t>Morengo</t>
  </si>
  <si>
    <t>Patterson</t>
  </si>
  <si>
    <t>Moore</t>
  </si>
  <si>
    <t>Dunning</t>
  </si>
  <si>
    <t>Stewart</t>
  </si>
  <si>
    <t>Ballyram</t>
  </si>
  <si>
    <t>Flor</t>
  </si>
  <si>
    <t>Kimble</t>
  </si>
  <si>
    <t>Lester</t>
  </si>
  <si>
    <t>Cooper</t>
  </si>
  <si>
    <t>Abney</t>
  </si>
  <si>
    <t>McGirt</t>
  </si>
  <si>
    <t>Jackson</t>
  </si>
  <si>
    <t>Toapanta</t>
  </si>
  <si>
    <t>Hamilton</t>
  </si>
  <si>
    <t>Brown</t>
  </si>
  <si>
    <t>Flores</t>
  </si>
  <si>
    <t>Campbell</t>
  </si>
  <si>
    <t>Brooks</t>
  </si>
  <si>
    <t>Greene</t>
  </si>
  <si>
    <t>Irvin</t>
  </si>
  <si>
    <t>Haynes</t>
  </si>
  <si>
    <t>Konnaris</t>
  </si>
  <si>
    <t>Hines</t>
  </si>
  <si>
    <t>Henry</t>
  </si>
  <si>
    <t>Anyanwu</t>
  </si>
  <si>
    <t>Singh</t>
  </si>
  <si>
    <t>Saint-Val</t>
  </si>
  <si>
    <t>Phillips</t>
  </si>
  <si>
    <t>Moton</t>
  </si>
  <si>
    <t>Arcila</t>
  </si>
  <si>
    <t>Eaddy</t>
  </si>
  <si>
    <t>Samuels</t>
  </si>
  <si>
    <t>Guevara</t>
  </si>
  <si>
    <t>Ranger</t>
  </si>
  <si>
    <t>Rosario</t>
  </si>
  <si>
    <t>Warren</t>
  </si>
  <si>
    <t>McCall</t>
  </si>
  <si>
    <t>Armstrong</t>
  </si>
  <si>
    <t>Janson</t>
  </si>
  <si>
    <t>Vasquez</t>
  </si>
  <si>
    <t>Desir</t>
  </si>
  <si>
    <t>Ferrara</t>
  </si>
  <si>
    <t>Glover</t>
  </si>
  <si>
    <t>Friesan</t>
  </si>
  <si>
    <t>Ewart</t>
  </si>
  <si>
    <t>Hayles</t>
  </si>
  <si>
    <t>Heinz</t>
  </si>
  <si>
    <t>Lama</t>
  </si>
  <si>
    <t>Cubero</t>
  </si>
  <si>
    <t>Harrington</t>
  </si>
  <si>
    <t>Viala</t>
  </si>
  <si>
    <t>Cortes-Goolcharran</t>
  </si>
  <si>
    <t>Moise</t>
  </si>
  <si>
    <t>Picot</t>
  </si>
  <si>
    <t>Green</t>
  </si>
  <si>
    <t>Rebellon</t>
  </si>
  <si>
    <t>Noto</t>
  </si>
  <si>
    <t>Arsmtead</t>
  </si>
  <si>
    <t>Adams</t>
  </si>
  <si>
    <t>Pierre-Thomas</t>
  </si>
  <si>
    <t>Colon</t>
  </si>
  <si>
    <t>Pollard</t>
  </si>
  <si>
    <t>Olive-Dones</t>
  </si>
  <si>
    <t>Valerio</t>
  </si>
  <si>
    <t>Campos</t>
  </si>
  <si>
    <t>Wright</t>
  </si>
  <si>
    <t>Smartt</t>
  </si>
  <si>
    <t>Virgo</t>
  </si>
  <si>
    <t>Victor</t>
  </si>
  <si>
    <t>Toribio</t>
  </si>
  <si>
    <t>Roche-Fisher</t>
  </si>
  <si>
    <t>Moran</t>
  </si>
  <si>
    <t>Urquizo</t>
  </si>
  <si>
    <t>Luxama</t>
  </si>
  <si>
    <t>Bruno</t>
  </si>
  <si>
    <t>Blake</t>
  </si>
  <si>
    <t>Browne</t>
  </si>
  <si>
    <t>Robinson</t>
  </si>
  <si>
    <t>Bullock</t>
  </si>
  <si>
    <t>Edwards</t>
  </si>
  <si>
    <t>Simms</t>
  </si>
  <si>
    <t>Farnum</t>
  </si>
  <si>
    <t>Diaz</t>
  </si>
  <si>
    <t>Morell</t>
  </si>
  <si>
    <t>Laing</t>
  </si>
  <si>
    <t>Goodwin</t>
  </si>
  <si>
    <t>Rodgers</t>
  </si>
  <si>
    <t>Giscombe</t>
  </si>
  <si>
    <t>Nerey</t>
  </si>
  <si>
    <t>Archibald</t>
  </si>
  <si>
    <t>Burrows</t>
  </si>
  <si>
    <t>Dinanno</t>
  </si>
  <si>
    <t>Roach</t>
  </si>
  <si>
    <t>Vaughn</t>
  </si>
  <si>
    <t>Harding</t>
  </si>
  <si>
    <t>Freckleton</t>
  </si>
  <si>
    <t>Pennacchio</t>
  </si>
  <si>
    <t>Cox</t>
  </si>
  <si>
    <t>Vargas</t>
  </si>
  <si>
    <t>Gamble</t>
  </si>
  <si>
    <t>Polite</t>
  </si>
  <si>
    <t>Profet</t>
  </si>
  <si>
    <t>Smith</t>
  </si>
  <si>
    <t>Gipson</t>
  </si>
  <si>
    <t>Monahan</t>
  </si>
  <si>
    <t>Benton</t>
  </si>
  <si>
    <t>Paisley</t>
  </si>
  <si>
    <t>Hayden</t>
  </si>
  <si>
    <t>Atkinson</t>
  </si>
  <si>
    <t>Wilkinson</t>
  </si>
  <si>
    <t>Siragusa</t>
  </si>
  <si>
    <t>Elsendiouny</t>
  </si>
  <si>
    <t>Davis-Josephs</t>
  </si>
  <si>
    <t>Straughn</t>
  </si>
  <si>
    <t>Babalola</t>
  </si>
  <si>
    <t>Paul</t>
  </si>
  <si>
    <t>Lawson</t>
  </si>
  <si>
    <t>Cheeseman</t>
  </si>
  <si>
    <t>Durjan</t>
  </si>
  <si>
    <t>Simon</t>
  </si>
  <si>
    <t>Akojenu</t>
  </si>
  <si>
    <t>Nichol</t>
  </si>
  <si>
    <t>Kirkland</t>
  </si>
  <si>
    <t>Acosta-Anderson</t>
  </si>
  <si>
    <t>Lemus</t>
  </si>
  <si>
    <t>Marks</t>
  </si>
  <si>
    <t>Francis</t>
  </si>
  <si>
    <t>Mejia</t>
  </si>
  <si>
    <t>Harris</t>
  </si>
  <si>
    <t>Sullivan</t>
  </si>
  <si>
    <t>Dutan</t>
  </si>
  <si>
    <t>Battle</t>
  </si>
  <si>
    <t>Barnett</t>
  </si>
  <si>
    <t>Paltoo</t>
  </si>
  <si>
    <t>Thompson</t>
  </si>
  <si>
    <t>Allison</t>
  </si>
  <si>
    <t>Cockfield</t>
  </si>
  <si>
    <t>Perez</t>
  </si>
  <si>
    <t>Harrison</t>
  </si>
  <si>
    <t>Espinosa</t>
  </si>
  <si>
    <t>Fleurant</t>
  </si>
  <si>
    <t>Gill</t>
  </si>
  <si>
    <t>Millington</t>
  </si>
  <si>
    <t>Mekawy</t>
  </si>
  <si>
    <t>Dupass</t>
  </si>
  <si>
    <t>Sassine</t>
  </si>
  <si>
    <t>Bendahan</t>
  </si>
  <si>
    <t>Cortes</t>
  </si>
  <si>
    <t>Ocasio</t>
  </si>
  <si>
    <t>Jerel-Best</t>
  </si>
  <si>
    <t>Nelson</t>
  </si>
  <si>
    <t>Pierre-Antoine</t>
  </si>
  <si>
    <t>DeStefano</t>
  </si>
  <si>
    <t>Mathis</t>
  </si>
  <si>
    <t>Russell</t>
  </si>
  <si>
    <t>Kljajic</t>
  </si>
  <si>
    <t>Symeonidou</t>
  </si>
  <si>
    <t>Hunte</t>
  </si>
  <si>
    <t>Skouros</t>
  </si>
  <si>
    <t>Artis</t>
  </si>
  <si>
    <t>Marin</t>
  </si>
  <si>
    <t>Dakmak</t>
  </si>
  <si>
    <t>Dixon</t>
  </si>
  <si>
    <t>Shephard</t>
  </si>
  <si>
    <t>Saulsbury</t>
  </si>
  <si>
    <t>Gatewood</t>
  </si>
  <si>
    <t>Pressley</t>
  </si>
  <si>
    <t>DeJesus</t>
  </si>
  <si>
    <t>Bacon</t>
  </si>
  <si>
    <t>Beck</t>
  </si>
  <si>
    <t>Antonellis</t>
  </si>
  <si>
    <t>Duberry</t>
  </si>
  <si>
    <t>Eisner</t>
  </si>
  <si>
    <t>Tyndall</t>
  </si>
  <si>
    <t>Lender/Servicer Requested Addition Documents</t>
  </si>
  <si>
    <t>Modification Offer Rejected By Client</t>
  </si>
  <si>
    <t>Client Did Not Qualify For Modification</t>
  </si>
  <si>
    <t>Trial Modification Offer Received And Accepted By Client</t>
  </si>
  <si>
    <t>Final Modification Offer Received And Accepted By Client</t>
  </si>
  <si>
    <t>Initial Modification Request Pending</t>
  </si>
  <si>
    <t>Modification Request Re-Submitted and Pending</t>
  </si>
  <si>
    <t>Partner Client ID</t>
  </si>
  <si>
    <t>Full Name</t>
  </si>
  <si>
    <t>Latest Primary Funding Source</t>
  </si>
  <si>
    <t>Latest Positive Outcome</t>
  </si>
  <si>
    <t>Last Date Served</t>
  </si>
  <si>
    <t>Contact Owner: Full Name</t>
  </si>
  <si>
    <t>12-0722940</t>
  </si>
  <si>
    <t>12-0722976</t>
  </si>
  <si>
    <t>12-0723682</t>
  </si>
  <si>
    <t>12-0723979</t>
  </si>
  <si>
    <t>12-0724157</t>
  </si>
  <si>
    <t>12-0724362</t>
  </si>
  <si>
    <t>12-0724669</t>
  </si>
  <si>
    <t>12-0724822</t>
  </si>
  <si>
    <t>12-0724854</t>
  </si>
  <si>
    <t>12-0725099</t>
  </si>
  <si>
    <t>12-0725190</t>
  </si>
  <si>
    <t>12-0725217</t>
  </si>
  <si>
    <t>12-0725219</t>
  </si>
  <si>
    <t>12-0725230</t>
  </si>
  <si>
    <t>12-0725233</t>
  </si>
  <si>
    <t>12-0725294</t>
  </si>
  <si>
    <t>12-0725374</t>
  </si>
  <si>
    <t>12-0725462</t>
  </si>
  <si>
    <t>12-0725465</t>
  </si>
  <si>
    <t>12-0725863</t>
  </si>
  <si>
    <t>12-0725930</t>
  </si>
  <si>
    <t>12-0726017</t>
  </si>
  <si>
    <t>12-0726360</t>
  </si>
  <si>
    <t>12-0726365</t>
  </si>
  <si>
    <t>12-0726373</t>
  </si>
  <si>
    <t>12-0726423</t>
  </si>
  <si>
    <t>12-0726435</t>
  </si>
  <si>
    <t>13-0728418</t>
  </si>
  <si>
    <t>13-0728572</t>
  </si>
  <si>
    <t>13-0728722</t>
  </si>
  <si>
    <t>13-0728821</t>
  </si>
  <si>
    <t>13-0728851</t>
  </si>
  <si>
    <t>13-0728853</t>
  </si>
  <si>
    <t>13-0728856</t>
  </si>
  <si>
    <t>13-0728858</t>
  </si>
  <si>
    <t>13-0728860</t>
  </si>
  <si>
    <t>13-0728861</t>
  </si>
  <si>
    <t>13-0728870</t>
  </si>
  <si>
    <t>13-0733405</t>
  </si>
  <si>
    <t>13-0733409</t>
  </si>
  <si>
    <t>13-0733411</t>
  </si>
  <si>
    <t>13-0733415</t>
  </si>
  <si>
    <t>13-0733419</t>
  </si>
  <si>
    <t>13-0733780</t>
  </si>
  <si>
    <t>13-0733781</t>
  </si>
  <si>
    <t>13-0733782</t>
  </si>
  <si>
    <t>13-0733967</t>
  </si>
  <si>
    <t>13-0734422</t>
  </si>
  <si>
    <t>13-0734432</t>
  </si>
  <si>
    <t>13-0734472</t>
  </si>
  <si>
    <t>13-0734513</t>
  </si>
  <si>
    <t>13-0734517</t>
  </si>
  <si>
    <t>13-0734741</t>
  </si>
  <si>
    <t>13-0734752</t>
  </si>
  <si>
    <t>13-0734819</t>
  </si>
  <si>
    <t>13-0734883</t>
  </si>
  <si>
    <t>13-0734897</t>
  </si>
  <si>
    <t>13-0735162</t>
  </si>
  <si>
    <t>13-0735165</t>
  </si>
  <si>
    <t>13-0735215</t>
  </si>
  <si>
    <t>13-0735269</t>
  </si>
  <si>
    <t>13-0735303</t>
  </si>
  <si>
    <t>13-0735304</t>
  </si>
  <si>
    <t>13-0735307</t>
  </si>
  <si>
    <t>13-0735379</t>
  </si>
  <si>
    <t>13-0735400</t>
  </si>
  <si>
    <t>13-0735493</t>
  </si>
  <si>
    <t>13-0735522</t>
  </si>
  <si>
    <t>13-0735699</t>
  </si>
  <si>
    <t>13-0735730</t>
  </si>
  <si>
    <t>13-0735820</t>
  </si>
  <si>
    <t>13-0735899</t>
  </si>
  <si>
    <t>13-0735907</t>
  </si>
  <si>
    <t>13-0735909</t>
  </si>
  <si>
    <t>13-0735943</t>
  </si>
  <si>
    <t>13-0736149</t>
  </si>
  <si>
    <t>13-0736577</t>
  </si>
  <si>
    <t>13-0736579</t>
  </si>
  <si>
    <t>13-0736708</t>
  </si>
  <si>
    <t>13-0736779</t>
  </si>
  <si>
    <t>13-0736780</t>
  </si>
  <si>
    <t>13-0736782</t>
  </si>
  <si>
    <t>13-0737054</t>
  </si>
  <si>
    <t>13-0737138</t>
  </si>
  <si>
    <t>13-0737158</t>
  </si>
  <si>
    <t>13-0737161</t>
  </si>
  <si>
    <t>13-0737174</t>
  </si>
  <si>
    <t>13-0737177</t>
  </si>
  <si>
    <t>13-0737342</t>
  </si>
  <si>
    <t>13-0737343</t>
  </si>
  <si>
    <t>13-0737372</t>
  </si>
  <si>
    <t>13-0737377</t>
  </si>
  <si>
    <t>13-0737439</t>
  </si>
  <si>
    <t>13-0737451</t>
  </si>
  <si>
    <t>13-0737452</t>
  </si>
  <si>
    <t>13-0737453</t>
  </si>
  <si>
    <t>13-0742595</t>
  </si>
  <si>
    <t>13-0742639</t>
  </si>
  <si>
    <t>13-0742642</t>
  </si>
  <si>
    <t>13-0742643</t>
  </si>
  <si>
    <t>13-0742664</t>
  </si>
  <si>
    <t>13-0742668</t>
  </si>
  <si>
    <t>13-0742677</t>
  </si>
  <si>
    <t>13-0742706</t>
  </si>
  <si>
    <t>13-0742769</t>
  </si>
  <si>
    <t>13-0742818</t>
  </si>
  <si>
    <t>13-0742827</t>
  </si>
  <si>
    <t>13-0742860</t>
  </si>
  <si>
    <t>13-0742929</t>
  </si>
  <si>
    <t>13-0742973</t>
  </si>
  <si>
    <t>13-0743100</t>
  </si>
  <si>
    <t>13-0743125</t>
  </si>
  <si>
    <t>13-0743131</t>
  </si>
  <si>
    <t>13-0743170</t>
  </si>
  <si>
    <t>13-0743228</t>
  </si>
  <si>
    <t>13-0743232</t>
  </si>
  <si>
    <t>13-0743387</t>
  </si>
  <si>
    <t>13-0743409</t>
  </si>
  <si>
    <t>13-0743430</t>
  </si>
  <si>
    <t>13-0743431</t>
  </si>
  <si>
    <t>13-0743465</t>
  </si>
  <si>
    <t>13-0743472</t>
  </si>
  <si>
    <t>13-0743473</t>
  </si>
  <si>
    <t>13-0743474</t>
  </si>
  <si>
    <t>13-0743491</t>
  </si>
  <si>
    <t>13-0743496</t>
  </si>
  <si>
    <t>13-0743497</t>
  </si>
  <si>
    <t>13-0743499</t>
  </si>
  <si>
    <t>13-0743502</t>
  </si>
  <si>
    <t>13-0743602</t>
  </si>
  <si>
    <t>13-0743705</t>
  </si>
  <si>
    <t>13-0743724</t>
  </si>
  <si>
    <t>13-0744132</t>
  </si>
  <si>
    <t>13-0744137</t>
  </si>
  <si>
    <t>13-0744139</t>
  </si>
  <si>
    <t>13-0744146</t>
  </si>
  <si>
    <t>13-0744222</t>
  </si>
  <si>
    <t>13-0744253</t>
  </si>
  <si>
    <t>13-0744275</t>
  </si>
  <si>
    <t>13-0744279</t>
  </si>
  <si>
    <t>13-0744281</t>
  </si>
  <si>
    <t>13-0744300</t>
  </si>
  <si>
    <t>13-0744301</t>
  </si>
  <si>
    <t>13-0744494</t>
  </si>
  <si>
    <t>13-0744510</t>
  </si>
  <si>
    <t>13-0744518</t>
  </si>
  <si>
    <t>13-0744519</t>
  </si>
  <si>
    <t>13-0744521</t>
  </si>
  <si>
    <t>13-0744524</t>
  </si>
  <si>
    <t>13-0744525</t>
  </si>
  <si>
    <t>13-0744565</t>
  </si>
  <si>
    <t>13-0744681</t>
  </si>
  <si>
    <t>13-0744754</t>
  </si>
  <si>
    <t>13-0744756</t>
  </si>
  <si>
    <t>13-0744772</t>
  </si>
  <si>
    <t>13-0744773</t>
  </si>
  <si>
    <t>13-0744775</t>
  </si>
  <si>
    <t>13-0744776</t>
  </si>
  <si>
    <t>13-0744786</t>
  </si>
  <si>
    <t>13-0744815</t>
  </si>
  <si>
    <t>13-0744878</t>
  </si>
  <si>
    <t>13-0745123</t>
  </si>
  <si>
    <t>13-0745145</t>
  </si>
  <si>
    <t>13-0745186</t>
  </si>
  <si>
    <t>13-0745188</t>
  </si>
  <si>
    <t>13-0745315</t>
  </si>
  <si>
    <t>13-0745323</t>
  </si>
  <si>
    <t>13-0745484</t>
  </si>
  <si>
    <t>13-0745486</t>
  </si>
  <si>
    <t>13-0745499</t>
  </si>
  <si>
    <t>13-0745641</t>
  </si>
  <si>
    <t>13-0745688</t>
  </si>
  <si>
    <t>13-0745715</t>
  </si>
  <si>
    <t>13-0745717</t>
  </si>
  <si>
    <t>13-0745722</t>
  </si>
  <si>
    <t>13-0745742</t>
  </si>
  <si>
    <t>13-0745758</t>
  </si>
  <si>
    <t>13-0745762</t>
  </si>
  <si>
    <t>13-0745764</t>
  </si>
  <si>
    <t>13-0745766</t>
  </si>
  <si>
    <t>13-0745769</t>
  </si>
  <si>
    <t>13-0745841</t>
  </si>
  <si>
    <t>13-0745842</t>
  </si>
  <si>
    <t>13-0745843</t>
  </si>
  <si>
    <t>13-0745845</t>
  </si>
  <si>
    <t>13-0745846</t>
  </si>
  <si>
    <t>13-0745850</t>
  </si>
  <si>
    <t>13-0745974</t>
  </si>
  <si>
    <t>13-0745984</t>
  </si>
  <si>
    <t>14-0746402</t>
  </si>
  <si>
    <t>14-0746422</t>
  </si>
  <si>
    <t>14-0746425</t>
  </si>
  <si>
    <t>14-0746440</t>
  </si>
  <si>
    <t>14-0746445</t>
  </si>
  <si>
    <t>14-0746620</t>
  </si>
  <si>
    <t>14-0746691</t>
  </si>
  <si>
    <t>14-0746708</t>
  </si>
  <si>
    <t>14-0746721</t>
  </si>
  <si>
    <t>14-0746724</t>
  </si>
  <si>
    <t>14-0746746</t>
  </si>
  <si>
    <t>14-0746854</t>
  </si>
  <si>
    <t>14-0746915</t>
  </si>
  <si>
    <t>14-0746933</t>
  </si>
  <si>
    <t>14-0746947</t>
  </si>
  <si>
    <t>14-0746948</t>
  </si>
  <si>
    <t>14-0746953</t>
  </si>
  <si>
    <t>14-0746979</t>
  </si>
  <si>
    <t>14-0747055</t>
  </si>
  <si>
    <t>14-0747061</t>
  </si>
  <si>
    <t>14-0747126</t>
  </si>
  <si>
    <t>14-0747303</t>
  </si>
  <si>
    <t>14-0747311</t>
  </si>
  <si>
    <t>14-0747341</t>
  </si>
  <si>
    <t>14-0747345</t>
  </si>
  <si>
    <t>14-0747362</t>
  </si>
  <si>
    <t>14-0747388</t>
  </si>
  <si>
    <t>14-0747390</t>
  </si>
  <si>
    <t>14-0747396</t>
  </si>
  <si>
    <t>14-0747402</t>
  </si>
  <si>
    <t>14-0747483</t>
  </si>
  <si>
    <t>14-0747527</t>
  </si>
  <si>
    <t>14-0747538</t>
  </si>
  <si>
    <t>14-0753160</t>
  </si>
  <si>
    <t>14-0753272</t>
  </si>
  <si>
    <t>14-0753297</t>
  </si>
  <si>
    <t>14-0753308</t>
  </si>
  <si>
    <t>14-0753309</t>
  </si>
  <si>
    <t>14-0753346</t>
  </si>
  <si>
    <t>14-0753349</t>
  </si>
  <si>
    <t>14-0753428</t>
  </si>
  <si>
    <t>14-0753435</t>
  </si>
  <si>
    <t>14-0753455</t>
  </si>
  <si>
    <t>14-0753460</t>
  </si>
  <si>
    <t>14-0753461</t>
  </si>
  <si>
    <t>14-0753463</t>
  </si>
  <si>
    <t>14-0753477</t>
  </si>
  <si>
    <t>14-0753648</t>
  </si>
  <si>
    <t>14-0753654</t>
  </si>
  <si>
    <t>14-0753669</t>
  </si>
  <si>
    <t>14-0753749</t>
  </si>
  <si>
    <t>14-0753775</t>
  </si>
  <si>
    <t>14-0753777</t>
  </si>
  <si>
    <t>14-0753789</t>
  </si>
  <si>
    <t>14-0754208</t>
  </si>
  <si>
    <t>14-0754063</t>
  </si>
  <si>
    <t>14-0754108</t>
  </si>
  <si>
    <t>14-0754110</t>
  </si>
  <si>
    <t>14-0754261</t>
  </si>
  <si>
    <t>14-0754223</t>
  </si>
  <si>
    <t>14-0754226</t>
  </si>
  <si>
    <t>14-0754236</t>
  </si>
  <si>
    <t>14-0754265</t>
  </si>
  <si>
    <t>14-0754340</t>
  </si>
  <si>
    <t>14-0754342</t>
  </si>
  <si>
    <t>14-0754344</t>
  </si>
  <si>
    <t>14-0754361</t>
  </si>
  <si>
    <t>14-0754362</t>
  </si>
  <si>
    <t>14-0754718</t>
  </si>
  <si>
    <t>14-0754724</t>
  </si>
  <si>
    <t>14-0754742</t>
  </si>
  <si>
    <t>14-0755068</t>
  </si>
  <si>
    <t>14-0755072</t>
  </si>
  <si>
    <t>14-0755111</t>
  </si>
  <si>
    <t>14-0755144</t>
  </si>
  <si>
    <t>14-0755223</t>
  </si>
  <si>
    <t>14-0755231</t>
  </si>
  <si>
    <t>14-0755234</t>
  </si>
  <si>
    <t>14-0755236</t>
  </si>
  <si>
    <t>14-0755238</t>
  </si>
  <si>
    <t>14-0755282</t>
  </si>
  <si>
    <t>14-0755428</t>
  </si>
  <si>
    <t>14-0755601</t>
  </si>
  <si>
    <t>14-0754604</t>
  </si>
  <si>
    <t>14-0754605</t>
  </si>
  <si>
    <t>14-0754714</t>
  </si>
  <si>
    <t>14-0755435</t>
  </si>
  <si>
    <t>14-0755600</t>
  </si>
  <si>
    <t>14-0755602</t>
  </si>
  <si>
    <t>14-0755678</t>
  </si>
  <si>
    <t>14-0755679</t>
  </si>
  <si>
    <t>14-0755688</t>
  </si>
  <si>
    <t>14-0755702</t>
  </si>
  <si>
    <t>14-0755711</t>
  </si>
  <si>
    <t>14-0755715</t>
  </si>
  <si>
    <t>14-0755723</t>
  </si>
  <si>
    <t>14-0755903</t>
  </si>
  <si>
    <t>14-0755938</t>
  </si>
  <si>
    <t>14-0755970</t>
  </si>
  <si>
    <t>14-0755990</t>
  </si>
  <si>
    <t>14-0756031</t>
  </si>
  <si>
    <t>14-0756319</t>
  </si>
  <si>
    <t>14-0756394</t>
  </si>
  <si>
    <t>14-0756429</t>
  </si>
  <si>
    <t>14-0756432</t>
  </si>
  <si>
    <t>14-0756474</t>
  </si>
  <si>
    <t>14-0756496</t>
  </si>
  <si>
    <t>14-0756629</t>
  </si>
  <si>
    <t>14-0756674</t>
  </si>
  <si>
    <t>14-0756750</t>
  </si>
  <si>
    <t>14-0756753</t>
  </si>
  <si>
    <t>14-0756773</t>
  </si>
  <si>
    <t>14-0763119</t>
  </si>
  <si>
    <t>14-0763236</t>
  </si>
  <si>
    <t>14-0763284</t>
  </si>
  <si>
    <t>14-0763390</t>
  </si>
  <si>
    <t>14-0763523</t>
  </si>
  <si>
    <t>14-0763551</t>
  </si>
  <si>
    <t>14-0763615</t>
  </si>
  <si>
    <t>14-0763623</t>
  </si>
  <si>
    <t>14-0763636</t>
  </si>
  <si>
    <t>14-0764410</t>
  </si>
  <si>
    <t>14-0764422</t>
  </si>
  <si>
    <t>14-0764433</t>
  </si>
  <si>
    <t>14-0764438</t>
  </si>
  <si>
    <t>14-0764451</t>
  </si>
  <si>
    <t>14-0764454</t>
  </si>
  <si>
    <t>14-0764460</t>
  </si>
  <si>
    <t>14-0764575</t>
  </si>
  <si>
    <t>14-0764722</t>
  </si>
  <si>
    <t>14-0764825</t>
  </si>
  <si>
    <t>14-0764899</t>
  </si>
  <si>
    <t>14-0764908</t>
  </si>
  <si>
    <t>14-0764917</t>
  </si>
  <si>
    <t>14-0764922</t>
  </si>
  <si>
    <t>14-0765007</t>
  </si>
  <si>
    <t>14-0765401</t>
  </si>
  <si>
    <t>14-0765414</t>
  </si>
  <si>
    <t>14-0765443</t>
  </si>
  <si>
    <t>14-0765565</t>
  </si>
  <si>
    <t>14-0765573</t>
  </si>
  <si>
    <t>14-0765680</t>
  </si>
  <si>
    <t>14-0765729</t>
  </si>
  <si>
    <t>14-0765732</t>
  </si>
  <si>
    <t>14-0765735</t>
  </si>
  <si>
    <t>14-0765736</t>
  </si>
  <si>
    <t>14-0765740</t>
  </si>
  <si>
    <t>14-0765819</t>
  </si>
  <si>
    <t>14-0766060</t>
  </si>
  <si>
    <t>14-0766382</t>
  </si>
  <si>
    <t>14-0766383</t>
  </si>
  <si>
    <t>14-0766387</t>
  </si>
  <si>
    <t>14-0766388</t>
  </si>
  <si>
    <t>14-0766545</t>
  </si>
  <si>
    <t>14-0766658</t>
  </si>
  <si>
    <t>14-0766701</t>
  </si>
  <si>
    <t>14-0766760</t>
  </si>
  <si>
    <t>14-0766772</t>
  </si>
  <si>
    <t>14-0767327</t>
  </si>
  <si>
    <t>14-0767349</t>
  </si>
  <si>
    <t>14-0767358</t>
  </si>
  <si>
    <t>14-0767459</t>
  </si>
  <si>
    <t>14-0767480</t>
  </si>
  <si>
    <t>14-0767508</t>
  </si>
  <si>
    <t>14-0767815</t>
  </si>
  <si>
    <t>14-0767838</t>
  </si>
  <si>
    <t>14-0768217</t>
  </si>
  <si>
    <t>14-0768351</t>
  </si>
  <si>
    <t>14-0768395</t>
  </si>
  <si>
    <t>14-0768398</t>
  </si>
  <si>
    <t>14-0768401</t>
  </si>
  <si>
    <t>14-0768464</t>
  </si>
  <si>
    <t>14-0768664</t>
  </si>
  <si>
    <t>14-0768703</t>
  </si>
  <si>
    <t>12-0726581</t>
  </si>
  <si>
    <t>12-0726582</t>
  </si>
  <si>
    <t>12-0726584</t>
  </si>
  <si>
    <t>12-0726585</t>
  </si>
  <si>
    <t>12-0726587</t>
  </si>
  <si>
    <t>12-0726588</t>
  </si>
  <si>
    <t>12-0726593</t>
  </si>
  <si>
    <t>12-0726599</t>
  </si>
  <si>
    <t>12-0727108</t>
  </si>
  <si>
    <t>12-0727193</t>
  </si>
  <si>
    <t>12-0727251</t>
  </si>
  <si>
    <t>12-0727399</t>
  </si>
  <si>
    <t>12-0727458</t>
  </si>
  <si>
    <t>12-0727611</t>
  </si>
  <si>
    <t>12-0727718</t>
  </si>
  <si>
    <t>12-0729796</t>
  </si>
  <si>
    <t>13-0728877</t>
  </si>
  <si>
    <t>13-0728928</t>
  </si>
  <si>
    <t>13-0728930</t>
  </si>
  <si>
    <t>13-0728933</t>
  </si>
  <si>
    <t>13-0728998</t>
  </si>
  <si>
    <t>13-0729033</t>
  </si>
  <si>
    <t>13-0729037</t>
  </si>
  <si>
    <t>13-0729054</t>
  </si>
  <si>
    <t>13-0729071</t>
  </si>
  <si>
    <t>13-0729086</t>
  </si>
  <si>
    <t>13-0729170</t>
  </si>
  <si>
    <t>13-0729175</t>
  </si>
  <si>
    <t>13-0729176</t>
  </si>
  <si>
    <t>13-0729180</t>
  </si>
  <si>
    <t>13-0729184</t>
  </si>
  <si>
    <t>13-0729187</t>
  </si>
  <si>
    <t>13-0729189</t>
  </si>
  <si>
    <t>13-0729190</t>
  </si>
  <si>
    <t>13-0729193</t>
  </si>
  <si>
    <t>13-0729197</t>
  </si>
  <si>
    <t>13-0729210</t>
  </si>
  <si>
    <t>13-0729218</t>
  </si>
  <si>
    <t>13-0729437</t>
  </si>
  <si>
    <t>13-0729510</t>
  </si>
  <si>
    <t>13-0729536</t>
  </si>
  <si>
    <t>13-0729639</t>
  </si>
  <si>
    <t>13-0729696</t>
  </si>
  <si>
    <t>13-0729761</t>
  </si>
  <si>
    <t>13-0729766</t>
  </si>
  <si>
    <t>13-0729794</t>
  </si>
  <si>
    <t>13-0729798</t>
  </si>
  <si>
    <t>13-0729859</t>
  </si>
  <si>
    <t>13-0729863</t>
  </si>
  <si>
    <t>13-0730222</t>
  </si>
  <si>
    <t>13-0730298</t>
  </si>
  <si>
    <t>13-0730382</t>
  </si>
  <si>
    <t>13-0730385</t>
  </si>
  <si>
    <t>13-0730392</t>
  </si>
  <si>
    <t>13-0730394</t>
  </si>
  <si>
    <t>13-0730905</t>
  </si>
  <si>
    <t>13-0730908</t>
  </si>
  <si>
    <t>13-0730943</t>
  </si>
  <si>
    <t>13-0730945</t>
  </si>
  <si>
    <t>13-0731256</t>
  </si>
  <si>
    <t>13-0731258</t>
  </si>
  <si>
    <t>13-0731262</t>
  </si>
  <si>
    <t>13-0731263</t>
  </si>
  <si>
    <t>13-0731426</t>
  </si>
  <si>
    <t>13-0731430</t>
  </si>
  <si>
    <t>13-0731472</t>
  </si>
  <si>
    <t>13-0731545</t>
  </si>
  <si>
    <t>13-0731547</t>
  </si>
  <si>
    <t>13-0731551</t>
  </si>
  <si>
    <t>13-0731553</t>
  </si>
  <si>
    <t>13-0731555</t>
  </si>
  <si>
    <t>13-0731558</t>
  </si>
  <si>
    <t>13-0731563</t>
  </si>
  <si>
    <t>13-0731568</t>
  </si>
  <si>
    <t>13-0731572</t>
  </si>
  <si>
    <t>13-0731591</t>
  </si>
  <si>
    <t>13-0731592</t>
  </si>
  <si>
    <t>13-0731603</t>
  </si>
  <si>
    <t>13-0731608</t>
  </si>
  <si>
    <t>13-0746190</t>
  </si>
  <si>
    <t>13-0746269</t>
  </si>
  <si>
    <t>13-0746734</t>
  </si>
  <si>
    <t>13-0737457</t>
  </si>
  <si>
    <t>13-0737458</t>
  </si>
  <si>
    <t>13-0737553</t>
  </si>
  <si>
    <t>13-0737584</t>
  </si>
  <si>
    <t>13-0737593</t>
  </si>
  <si>
    <t>13-0737630</t>
  </si>
  <si>
    <t>13-0737631</t>
  </si>
  <si>
    <t>13-0737636</t>
  </si>
  <si>
    <t>13-0737724</t>
  </si>
  <si>
    <t>13-0737730</t>
  </si>
  <si>
    <t>13-0737782</t>
  </si>
  <si>
    <t>13-0737863</t>
  </si>
  <si>
    <t>13-0737865</t>
  </si>
  <si>
    <t>13-0737883</t>
  </si>
  <si>
    <t>13-0737990</t>
  </si>
  <si>
    <t>13-0738024</t>
  </si>
  <si>
    <t>13-0738043</t>
  </si>
  <si>
    <t>13-0738299</t>
  </si>
  <si>
    <t>13-0738319</t>
  </si>
  <si>
    <t>13-0738337</t>
  </si>
  <si>
    <t>13-0738367</t>
  </si>
  <si>
    <t>13-0738434</t>
  </si>
  <si>
    <t>13-0738440</t>
  </si>
  <si>
    <t>13-0738498</t>
  </si>
  <si>
    <t>13-0738542</t>
  </si>
  <si>
    <t>13-0738834</t>
  </si>
  <si>
    <t>12-0726528</t>
  </si>
  <si>
    <t>13-0738555</t>
  </si>
  <si>
    <t>13-0738768</t>
  </si>
  <si>
    <t>13-0738771</t>
  </si>
  <si>
    <t>13-0738773</t>
  </si>
  <si>
    <t>13-0738839</t>
  </si>
  <si>
    <t>13-0738840</t>
  </si>
  <si>
    <t>13-0738844</t>
  </si>
  <si>
    <t>13-0738856</t>
  </si>
  <si>
    <t>13-0739008</t>
  </si>
  <si>
    <t>13-0739033</t>
  </si>
  <si>
    <t>13-0739270</t>
  </si>
  <si>
    <t>13-0739360</t>
  </si>
  <si>
    <t>13-0739365</t>
  </si>
  <si>
    <t>13-0739608</t>
  </si>
  <si>
    <t>13-0739628</t>
  </si>
  <si>
    <t>13-0739778</t>
  </si>
  <si>
    <t>13-0739830</t>
  </si>
  <si>
    <t>13-0739887</t>
  </si>
  <si>
    <t>13-0739990</t>
  </si>
  <si>
    <t>13-0740114</t>
  </si>
  <si>
    <t>13-0740157</t>
  </si>
  <si>
    <t>13-0740161</t>
  </si>
  <si>
    <t>13-0740165</t>
  </si>
  <si>
    <t>13-0740171</t>
  </si>
  <si>
    <t>13-0740183</t>
  </si>
  <si>
    <t>13-0740187</t>
  </si>
  <si>
    <t>13-0740195</t>
  </si>
  <si>
    <t>13-0740229</t>
  </si>
  <si>
    <t>13-0740231</t>
  </si>
  <si>
    <t>13-0740274</t>
  </si>
  <si>
    <t>13-0740308</t>
  </si>
  <si>
    <t>13-0740407</t>
  </si>
  <si>
    <t>13-0740530</t>
  </si>
  <si>
    <t>13-0740560</t>
  </si>
  <si>
    <t>13-0740625</t>
  </si>
  <si>
    <t>13-0740626</t>
  </si>
  <si>
    <t>13-0740629</t>
  </si>
  <si>
    <t>13-0740630</t>
  </si>
  <si>
    <t>13-0740632</t>
  </si>
  <si>
    <t>13-0740637</t>
  </si>
  <si>
    <t>13-0740642</t>
  </si>
  <si>
    <t>13-0740670</t>
  </si>
  <si>
    <t>13-0740806</t>
  </si>
  <si>
    <t>14-0747541</t>
  </si>
  <si>
    <t>14-0747614</t>
  </si>
  <si>
    <t>14-0747628</t>
  </si>
  <si>
    <t>14-0747643</t>
  </si>
  <si>
    <t>14-0747645</t>
  </si>
  <si>
    <t>14-0747647</t>
  </si>
  <si>
    <t>14-0747699</t>
  </si>
  <si>
    <t>14-0747712</t>
  </si>
  <si>
    <t>14-0747716</t>
  </si>
  <si>
    <t>14-0747744</t>
  </si>
  <si>
    <t>14-0747815</t>
  </si>
  <si>
    <t>14-0747935</t>
  </si>
  <si>
    <t>14-0747936</t>
  </si>
  <si>
    <t>14-0747945</t>
  </si>
  <si>
    <t>14-0748019</t>
  </si>
  <si>
    <t>14-0748022</t>
  </si>
  <si>
    <t>14-0748026</t>
  </si>
  <si>
    <t>14-0748042</t>
  </si>
  <si>
    <t>14-0748062</t>
  </si>
  <si>
    <t>14-0748084</t>
  </si>
  <si>
    <t>14-0748120</t>
  </si>
  <si>
    <t>14-0748128</t>
  </si>
  <si>
    <t>14-0748132</t>
  </si>
  <si>
    <t>14-0748134</t>
  </si>
  <si>
    <t>14-0748136</t>
  </si>
  <si>
    <t>14-0748176</t>
  </si>
  <si>
    <t>14-0748255</t>
  </si>
  <si>
    <t>14-0748338</t>
  </si>
  <si>
    <t>14-0748382</t>
  </si>
  <si>
    <t>14-0748408</t>
  </si>
  <si>
    <t>14-0748413</t>
  </si>
  <si>
    <t>14-0748464</t>
  </si>
  <si>
    <t>14-0748503</t>
  </si>
  <si>
    <t>14-0748509</t>
  </si>
  <si>
    <t>14-0748515</t>
  </si>
  <si>
    <t>14-0748520</t>
  </si>
  <si>
    <t>14-0748550</t>
  </si>
  <si>
    <t>14-0748586</t>
  </si>
  <si>
    <t>14-0748587</t>
  </si>
  <si>
    <t>14-0748588</t>
  </si>
  <si>
    <t>14-0748598</t>
  </si>
  <si>
    <t>14-0748706</t>
  </si>
  <si>
    <t>14-0748709</t>
  </si>
  <si>
    <t>14-0748715</t>
  </si>
  <si>
    <t>14-0748780</t>
  </si>
  <si>
    <t>14-0748791</t>
  </si>
  <si>
    <t>14-0748817</t>
  </si>
  <si>
    <t>14-0748840</t>
  </si>
  <si>
    <t>14-0748923</t>
  </si>
  <si>
    <t>14-0749072</t>
  </si>
  <si>
    <t>14-0749074</t>
  </si>
  <si>
    <t>14-0749104</t>
  </si>
  <si>
    <t>14-0749117</t>
  </si>
  <si>
    <t>14-0749127</t>
  </si>
  <si>
    <t>14-0749163</t>
  </si>
  <si>
    <t>14-0749173</t>
  </si>
  <si>
    <t>14-0749200</t>
  </si>
  <si>
    <t>14-0749205</t>
  </si>
  <si>
    <t>14-0749206</t>
  </si>
  <si>
    <t>14-0749289</t>
  </si>
  <si>
    <t>14-0749341</t>
  </si>
  <si>
    <t>14-0749343</t>
  </si>
  <si>
    <t>14-0749346</t>
  </si>
  <si>
    <t>14-0749422</t>
  </si>
  <si>
    <t>14-0749424</t>
  </si>
  <si>
    <t>14-0749437</t>
  </si>
  <si>
    <t>14-0749438</t>
  </si>
  <si>
    <t>14-0749439</t>
  </si>
  <si>
    <t>14-0749513</t>
  </si>
  <si>
    <t>14-0749516</t>
  </si>
  <si>
    <t>14-0749517</t>
  </si>
  <si>
    <t>14-0749625</t>
  </si>
  <si>
    <t>14-0749651</t>
  </si>
  <si>
    <t>14-0749700</t>
  </si>
  <si>
    <t>14-0749702</t>
  </si>
  <si>
    <t>14-0749721</t>
  </si>
  <si>
    <t>14-0749886</t>
  </si>
  <si>
    <t>14-0749892</t>
  </si>
  <si>
    <t>14-0749893</t>
  </si>
  <si>
    <t>14-0749990</t>
  </si>
  <si>
    <t>14-0750065</t>
  </si>
  <si>
    <t>14-0750070</t>
  </si>
  <si>
    <t>14-0750080</t>
  </si>
  <si>
    <t>14-0750088</t>
  </si>
  <si>
    <t>14-0750092</t>
  </si>
  <si>
    <t>14-0750093</t>
  </si>
  <si>
    <t>14-0750100</t>
  </si>
  <si>
    <t>14-0750104</t>
  </si>
  <si>
    <t>14-0750110</t>
  </si>
  <si>
    <t>14-0750115</t>
  </si>
  <si>
    <t>14-0750132</t>
  </si>
  <si>
    <t>14-0750173</t>
  </si>
  <si>
    <t>14-0750232</t>
  </si>
  <si>
    <t>14-0750274</t>
  </si>
  <si>
    <t>14-0750411</t>
  </si>
  <si>
    <t>14-0750472</t>
  </si>
  <si>
    <t>14-0750495</t>
  </si>
  <si>
    <t>14-0750538</t>
  </si>
  <si>
    <t>14-0750565</t>
  </si>
  <si>
    <t>14-0750571</t>
  </si>
  <si>
    <t>14-0750599</t>
  </si>
  <si>
    <t>14-0750690</t>
  </si>
  <si>
    <t>14-0750793</t>
  </si>
  <si>
    <t>14-0750814</t>
  </si>
  <si>
    <t>14-0750837</t>
  </si>
  <si>
    <t>14-0750898</t>
  </si>
  <si>
    <t>14-0750969</t>
  </si>
  <si>
    <t>14-0756933</t>
  </si>
  <si>
    <t>14-0757006</t>
  </si>
  <si>
    <t>14-0757008</t>
  </si>
  <si>
    <t>14-0757091</t>
  </si>
  <si>
    <t>14-0757243</t>
  </si>
  <si>
    <t>14-0757373</t>
  </si>
  <si>
    <t>14-0757389</t>
  </si>
  <si>
    <t>14-0757391</t>
  </si>
  <si>
    <t>14-0757394</t>
  </si>
  <si>
    <t>14-0757569</t>
  </si>
  <si>
    <t>14-0757571</t>
  </si>
  <si>
    <t>14-0757639</t>
  </si>
  <si>
    <t>14-0757648</t>
  </si>
  <si>
    <t>14-0757917</t>
  </si>
  <si>
    <t>14-0757975</t>
  </si>
  <si>
    <t>14-0757980</t>
  </si>
  <si>
    <t>14-0758132</t>
  </si>
  <si>
    <t>14-0758161</t>
  </si>
  <si>
    <t>14-0758164</t>
  </si>
  <si>
    <t>14-0758165</t>
  </si>
  <si>
    <t>14-0758168</t>
  </si>
  <si>
    <t>14-0758363</t>
  </si>
  <si>
    <t>14-0758457</t>
  </si>
  <si>
    <t>14-0758460</t>
  </si>
  <si>
    <t>14-0758470</t>
  </si>
  <si>
    <t>14-0758716</t>
  </si>
  <si>
    <t>14-0758717</t>
  </si>
  <si>
    <t>14-0758905</t>
  </si>
  <si>
    <t>14-0758912</t>
  </si>
  <si>
    <t>14-0758923</t>
  </si>
  <si>
    <t>14-0758924</t>
  </si>
  <si>
    <t>14-0758930</t>
  </si>
  <si>
    <t>14-0758934</t>
  </si>
  <si>
    <t>14-0759217</t>
  </si>
  <si>
    <t>14-0759273</t>
  </si>
  <si>
    <t>14-0759303</t>
  </si>
  <si>
    <t>14-0759381</t>
  </si>
  <si>
    <t>14-0759444</t>
  </si>
  <si>
    <t>14-0759452</t>
  </si>
  <si>
    <t>14-0759545</t>
  </si>
  <si>
    <t>14-0759653</t>
  </si>
  <si>
    <t>14-0759685</t>
  </si>
  <si>
    <t>14-0759688</t>
  </si>
  <si>
    <t>14-0759692</t>
  </si>
  <si>
    <t>14-0759781</t>
  </si>
  <si>
    <t>14-0760130</t>
  </si>
  <si>
    <t>14-0760132</t>
  </si>
  <si>
    <t>14-0760161</t>
  </si>
  <si>
    <t>14-0760169</t>
  </si>
  <si>
    <t>14-0760174</t>
  </si>
  <si>
    <t>14-0760190</t>
  </si>
  <si>
    <t>14-0760198</t>
  </si>
  <si>
    <t>14-0760667</t>
  </si>
  <si>
    <t>14-0760668</t>
  </si>
  <si>
    <t>14-0760669</t>
  </si>
  <si>
    <t>13-0731619</t>
  </si>
  <si>
    <t>13-0731620</t>
  </si>
  <si>
    <t>13-0731621</t>
  </si>
  <si>
    <t>13-0731624</t>
  </si>
  <si>
    <t>13-0731628</t>
  </si>
  <si>
    <t>13-0731630</t>
  </si>
  <si>
    <t>13-0731633</t>
  </si>
  <si>
    <t>13-0731641</t>
  </si>
  <si>
    <t>13-0731650</t>
  </si>
  <si>
    <t>13-0731651</t>
  </si>
  <si>
    <t>13-0731653</t>
  </si>
  <si>
    <t>13-0731659</t>
  </si>
  <si>
    <t>13-0731662</t>
  </si>
  <si>
    <t>13-0731674</t>
  </si>
  <si>
    <t>13-0731693</t>
  </si>
  <si>
    <t>13-0731698</t>
  </si>
  <si>
    <t>13-0731704</t>
  </si>
  <si>
    <t>13-0731710</t>
  </si>
  <si>
    <t>13-0731719</t>
  </si>
  <si>
    <t>13-0731742</t>
  </si>
  <si>
    <t>13-0731771</t>
  </si>
  <si>
    <t>13-0731776</t>
  </si>
  <si>
    <t>13-0731781</t>
  </si>
  <si>
    <t>13-0731925</t>
  </si>
  <si>
    <t>13-0731955</t>
  </si>
  <si>
    <t>13-0732088</t>
  </si>
  <si>
    <t>13-0732398</t>
  </si>
  <si>
    <t>13-0732449</t>
  </si>
  <si>
    <t>13-0732453</t>
  </si>
  <si>
    <t>13-0732504</t>
  </si>
  <si>
    <t>13-0732508</t>
  </si>
  <si>
    <t>13-0732510</t>
  </si>
  <si>
    <t>13-0732511</t>
  </si>
  <si>
    <t>13-0732513</t>
  </si>
  <si>
    <t>13-0732656</t>
  </si>
  <si>
    <t>13-0732697</t>
  </si>
  <si>
    <t>13-0732827</t>
  </si>
  <si>
    <t>13-0732852</t>
  </si>
  <si>
    <t>13-0733056</t>
  </si>
  <si>
    <t>13-0733063</t>
  </si>
  <si>
    <t>13-0733066</t>
  </si>
  <si>
    <t>13-0733074</t>
  </si>
  <si>
    <t>13-0733082</t>
  </si>
  <si>
    <t>13-0733094</t>
  </si>
  <si>
    <t>13-0733097</t>
  </si>
  <si>
    <t>13-0733100</t>
  </si>
  <si>
    <t>13-0733101</t>
  </si>
  <si>
    <t>13-0733123</t>
  </si>
  <si>
    <t>13-0733129</t>
  </si>
  <si>
    <t>13-0733133</t>
  </si>
  <si>
    <t>13-0733246</t>
  </si>
  <si>
    <t>13-0733321</t>
  </si>
  <si>
    <t>13-0733325</t>
  </si>
  <si>
    <t>13-0733327</t>
  </si>
  <si>
    <t>13-0733330</t>
  </si>
  <si>
    <t>13-0733336</t>
  </si>
  <si>
    <t>13-0733343</t>
  </si>
  <si>
    <t>13-0733348</t>
  </si>
  <si>
    <t>13-0733367</t>
  </si>
  <si>
    <t>13-0733390</t>
  </si>
  <si>
    <t>13-0733400</t>
  </si>
  <si>
    <t>13-0740840</t>
  </si>
  <si>
    <t>13-0740871</t>
  </si>
  <si>
    <t>13-0740876</t>
  </si>
  <si>
    <t>13-0740978</t>
  </si>
  <si>
    <t>13-0740983</t>
  </si>
  <si>
    <t>13-0740988</t>
  </si>
  <si>
    <t>13-0741019</t>
  </si>
  <si>
    <t>13-0741027</t>
  </si>
  <si>
    <t>13-0741093</t>
  </si>
  <si>
    <t>13-0741101</t>
  </si>
  <si>
    <t>13-0741109</t>
  </si>
  <si>
    <t>13-0741118</t>
  </si>
  <si>
    <t>13-0741376</t>
  </si>
  <si>
    <t>13-0741428</t>
  </si>
  <si>
    <t>13-0741431</t>
  </si>
  <si>
    <t>13-0741432</t>
  </si>
  <si>
    <t>13-0741434</t>
  </si>
  <si>
    <t>13-0741438</t>
  </si>
  <si>
    <t>13-0741446</t>
  </si>
  <si>
    <t>13-0741447</t>
  </si>
  <si>
    <t>13-0741448</t>
  </si>
  <si>
    <t>13-0741450</t>
  </si>
  <si>
    <t>13-0741461</t>
  </si>
  <si>
    <t>13-0741630</t>
  </si>
  <si>
    <t>13-0741735</t>
  </si>
  <si>
    <t>13-0741753</t>
  </si>
  <si>
    <t>13-0741765</t>
  </si>
  <si>
    <t>13-0741780</t>
  </si>
  <si>
    <t>13-0741895</t>
  </si>
  <si>
    <t>13-0742017</t>
  </si>
  <si>
    <t>13-0742142</t>
  </si>
  <si>
    <t>13-0742149</t>
  </si>
  <si>
    <t>13-0742157</t>
  </si>
  <si>
    <t>13-0742167</t>
  </si>
  <si>
    <t>13-0742198</t>
  </si>
  <si>
    <t>13-0742203</t>
  </si>
  <si>
    <t>13-0742294</t>
  </si>
  <si>
    <t>13-0742305</t>
  </si>
  <si>
    <t>13-0742319</t>
  </si>
  <si>
    <t>13-0742325</t>
  </si>
  <si>
    <t>15-0778584</t>
  </si>
  <si>
    <t>15-0778605</t>
  </si>
  <si>
    <t>15-0778761</t>
  </si>
  <si>
    <t>15-0778830</t>
  </si>
  <si>
    <t>15-0778841</t>
  </si>
  <si>
    <t>15-0778842</t>
  </si>
  <si>
    <t>15-0778883</t>
  </si>
  <si>
    <t>15-0779192</t>
  </si>
  <si>
    <t>15-0779193</t>
  </si>
  <si>
    <t>15-0779434</t>
  </si>
  <si>
    <t>15-0779554</t>
  </si>
  <si>
    <t>15-0779555</t>
  </si>
  <si>
    <t>15-0779558</t>
  </si>
  <si>
    <t>15-0779560</t>
  </si>
  <si>
    <t>15-0779708</t>
  </si>
  <si>
    <t>15-0779774</t>
  </si>
  <si>
    <t>15-0780207</t>
  </si>
  <si>
    <t>15-0780221</t>
  </si>
  <si>
    <t>15-0780242</t>
  </si>
  <si>
    <t>15-0780275</t>
  </si>
  <si>
    <t>15-0780298</t>
  </si>
  <si>
    <t>15-0780312</t>
  </si>
  <si>
    <t>15-0780705</t>
  </si>
  <si>
    <t>15-0780706</t>
  </si>
  <si>
    <t>15-0780717</t>
  </si>
  <si>
    <t>15-0780807</t>
  </si>
  <si>
    <t>15-0780829</t>
  </si>
  <si>
    <t>15-0780927</t>
  </si>
  <si>
    <t>15-0780944</t>
  </si>
  <si>
    <t>15-0781360</t>
  </si>
  <si>
    <t>15-0781361</t>
  </si>
  <si>
    <t>15-0781399</t>
  </si>
  <si>
    <t>15-0781417</t>
  </si>
  <si>
    <t>15-0781432</t>
  </si>
  <si>
    <t>15-0781695</t>
  </si>
  <si>
    <t>15-0782015</t>
  </si>
  <si>
    <t>15-0782033</t>
  </si>
  <si>
    <t>15-0782233</t>
  </si>
  <si>
    <t>15-0782297</t>
  </si>
  <si>
    <t>15-0782304</t>
  </si>
  <si>
    <t>15-0782349</t>
  </si>
  <si>
    <t>15-0782706</t>
  </si>
  <si>
    <t>15-0782828</t>
  </si>
  <si>
    <t>15-0782948</t>
  </si>
  <si>
    <t>15-0782951</t>
  </si>
  <si>
    <t>15-0782958</t>
  </si>
  <si>
    <t>15-0782987</t>
  </si>
  <si>
    <t>15-0783143</t>
  </si>
  <si>
    <t>15-0783631</t>
  </si>
  <si>
    <t>15-0783640</t>
  </si>
  <si>
    <t>15-0783648</t>
  </si>
  <si>
    <t>15-0783855</t>
  </si>
  <si>
    <t>17-0824569</t>
  </si>
  <si>
    <t>17-0824650</t>
  </si>
  <si>
    <t>17-0825358</t>
  </si>
  <si>
    <t>17-0828315</t>
  </si>
  <si>
    <t>17-0828416</t>
  </si>
  <si>
    <t>17-0829290</t>
  </si>
  <si>
    <t>17-0829489</t>
  </si>
  <si>
    <t>17-0830230</t>
  </si>
  <si>
    <t>15-0792814</t>
  </si>
  <si>
    <t>15-0792820</t>
  </si>
  <si>
    <t>15-0792964</t>
  </si>
  <si>
    <t>15-0793070</t>
  </si>
  <si>
    <t>15-0793500</t>
  </si>
  <si>
    <t>15-0793504</t>
  </si>
  <si>
    <t>15-0793506</t>
  </si>
  <si>
    <t>15-0793507</t>
  </si>
  <si>
    <t>15-0793532</t>
  </si>
  <si>
    <t>15-0793599</t>
  </si>
  <si>
    <t>15-0793609</t>
  </si>
  <si>
    <t>15-0793729</t>
  </si>
  <si>
    <t>15-0794362</t>
  </si>
  <si>
    <t>15-0794365</t>
  </si>
  <si>
    <t>15-0794664</t>
  </si>
  <si>
    <t>15-0794665</t>
  </si>
  <si>
    <t>15-0794712</t>
  </si>
  <si>
    <t>15-0794788</t>
  </si>
  <si>
    <t>15-0794882</t>
  </si>
  <si>
    <t>14-0758095</t>
  </si>
  <si>
    <t>14-0758101</t>
  </si>
  <si>
    <t>14-0758116</t>
  </si>
  <si>
    <t>17-0825927</t>
  </si>
  <si>
    <t>15-0793610</t>
  </si>
  <si>
    <t>15-0794813</t>
  </si>
  <si>
    <t>15-0794844</t>
  </si>
  <si>
    <t>15-0794849</t>
  </si>
  <si>
    <t>15-0794912</t>
  </si>
  <si>
    <t>15-0794963</t>
  </si>
  <si>
    <t>15-0795044</t>
  </si>
  <si>
    <t>15-0795052</t>
  </si>
  <si>
    <t>15-0795065</t>
  </si>
  <si>
    <t>15-0795144</t>
  </si>
  <si>
    <t>15-0795213</t>
  </si>
  <si>
    <t>15-0795216</t>
  </si>
  <si>
    <t>15-0795342</t>
  </si>
  <si>
    <t>15-0768748</t>
  </si>
  <si>
    <t>15-0768753</t>
  </si>
  <si>
    <t>15-0768797</t>
  </si>
  <si>
    <t>15-0768840</t>
  </si>
  <si>
    <t>15-0769185</t>
  </si>
  <si>
    <t>15-0769252</t>
  </si>
  <si>
    <t>15-0769269</t>
  </si>
  <si>
    <t>15-0769289</t>
  </si>
  <si>
    <t>15-0769523</t>
  </si>
  <si>
    <t>15-0769583</t>
  </si>
  <si>
    <t>15-0769584</t>
  </si>
  <si>
    <t>15-0769631</t>
  </si>
  <si>
    <t>14-0750977</t>
  </si>
  <si>
    <t>14-0751005</t>
  </si>
  <si>
    <t>14-0751007</t>
  </si>
  <si>
    <t>14-0751008</t>
  </si>
  <si>
    <t>14-0751010</t>
  </si>
  <si>
    <t>14-0751045</t>
  </si>
  <si>
    <t>14-0751090</t>
  </si>
  <si>
    <t>14-0751107</t>
  </si>
  <si>
    <t>14-0751115</t>
  </si>
  <si>
    <t>14-0751120</t>
  </si>
  <si>
    <t>14-0751125</t>
  </si>
  <si>
    <t>14-0751282</t>
  </si>
  <si>
    <t>14-0751163</t>
  </si>
  <si>
    <t>14-0751164</t>
  </si>
  <si>
    <t>14-0751168</t>
  </si>
  <si>
    <t>14-0751291</t>
  </si>
  <si>
    <t>14-0751306</t>
  </si>
  <si>
    <t>14-0751535</t>
  </si>
  <si>
    <t>14-0751544</t>
  </si>
  <si>
    <t>14-0751613</t>
  </si>
  <si>
    <t>14-0751622</t>
  </si>
  <si>
    <t>14-0751642</t>
  </si>
  <si>
    <t>14-0751677</t>
  </si>
  <si>
    <t>14-0751688</t>
  </si>
  <si>
    <t>14-0751767</t>
  </si>
  <si>
    <t>14-0751770</t>
  </si>
  <si>
    <t>14-0751803</t>
  </si>
  <si>
    <t>14-0751936</t>
  </si>
  <si>
    <t>14-0751947</t>
  </si>
  <si>
    <t>14-0751954</t>
  </si>
  <si>
    <t>14-0752013</t>
  </si>
  <si>
    <t>14-0752014</t>
  </si>
  <si>
    <t>14-0752016</t>
  </si>
  <si>
    <t>14-0752017</t>
  </si>
  <si>
    <t>14-0752192</t>
  </si>
  <si>
    <t>14-0752074</t>
  </si>
  <si>
    <t>14-0752140</t>
  </si>
  <si>
    <t>14-0752184</t>
  </si>
  <si>
    <t>14-0752194</t>
  </si>
  <si>
    <t>14-0752198</t>
  </si>
  <si>
    <t>14-0752208</t>
  </si>
  <si>
    <t>14-0752230</t>
  </si>
  <si>
    <t>14-0752231</t>
  </si>
  <si>
    <t>14-0752342</t>
  </si>
  <si>
    <t>14-0752345</t>
  </si>
  <si>
    <t>14-0752350</t>
  </si>
  <si>
    <t>14-0752443</t>
  </si>
  <si>
    <t>14-0752445</t>
  </si>
  <si>
    <t>14-0752447</t>
  </si>
  <si>
    <t>14-0752454</t>
  </si>
  <si>
    <t>14-0752489</t>
  </si>
  <si>
    <t>14-0752495</t>
  </si>
  <si>
    <t>14-0752560</t>
  </si>
  <si>
    <t>14-0752578</t>
  </si>
  <si>
    <t>14-0752582</t>
  </si>
  <si>
    <t>14-0752626</t>
  </si>
  <si>
    <t>14-0752636</t>
  </si>
  <si>
    <t>14-0752637</t>
  </si>
  <si>
    <t>14-0752783</t>
  </si>
  <si>
    <t>14-0752787</t>
  </si>
  <si>
    <t>14-0752794</t>
  </si>
  <si>
    <t>14-0752805</t>
  </si>
  <si>
    <t>14-0752870</t>
  </si>
  <si>
    <t>14-0752984</t>
  </si>
  <si>
    <t>14-0753027</t>
  </si>
  <si>
    <t>14-0760802</t>
  </si>
  <si>
    <t>14-0760830</t>
  </si>
  <si>
    <t>14-0761381</t>
  </si>
  <si>
    <t>14-0761392</t>
  </si>
  <si>
    <t>14-0761525</t>
  </si>
  <si>
    <t>14-0761603</t>
  </si>
  <si>
    <t>14-0761635</t>
  </si>
  <si>
    <t>14-0762030</t>
  </si>
  <si>
    <t>14-0762315</t>
  </si>
  <si>
    <t>14-0762481</t>
  </si>
  <si>
    <t>14-0762497</t>
  </si>
  <si>
    <t>14-0762527</t>
  </si>
  <si>
    <t>14-0762530</t>
  </si>
  <si>
    <t>14-0762535</t>
  </si>
  <si>
    <t>14-0762578</t>
  </si>
  <si>
    <t>14-0763054</t>
  </si>
  <si>
    <t>14-0763057</t>
  </si>
  <si>
    <t>16-0796104</t>
  </si>
  <si>
    <t>16-0796109</t>
  </si>
  <si>
    <t>16-0796118</t>
  </si>
  <si>
    <t>16-0796130</t>
  </si>
  <si>
    <t>16-0796388</t>
  </si>
  <si>
    <t>16-0796460</t>
  </si>
  <si>
    <t>16-0796775</t>
  </si>
  <si>
    <t>16-0796779</t>
  </si>
  <si>
    <t>16-0796781</t>
  </si>
  <si>
    <t>16-0796912</t>
  </si>
  <si>
    <t>16-0797056</t>
  </si>
  <si>
    <t>16-0797063</t>
  </si>
  <si>
    <t>16-0797210</t>
  </si>
  <si>
    <t>16-0797228</t>
  </si>
  <si>
    <t>16-0797230</t>
  </si>
  <si>
    <t>16-0797769</t>
  </si>
  <si>
    <t>16-0797957</t>
  </si>
  <si>
    <t>16-0797959</t>
  </si>
  <si>
    <t>16-0797988</t>
  </si>
  <si>
    <t>16-0797996</t>
  </si>
  <si>
    <t>16-0798023</t>
  </si>
  <si>
    <t>16-0798115</t>
  </si>
  <si>
    <t>16-0798413</t>
  </si>
  <si>
    <t>16-0798452</t>
  </si>
  <si>
    <t>16-0798526</t>
  </si>
  <si>
    <t>16-0798645</t>
  </si>
  <si>
    <t>16-0798656</t>
  </si>
  <si>
    <t>16-0798662</t>
  </si>
  <si>
    <t>16-0798674</t>
  </si>
  <si>
    <t>16-0798895</t>
  </si>
  <si>
    <t>16-0799095</t>
  </si>
  <si>
    <t>16-0799338</t>
  </si>
  <si>
    <t>16-0799342</t>
  </si>
  <si>
    <t>16-0799361</t>
  </si>
  <si>
    <t>16-0799368</t>
  </si>
  <si>
    <t>16-0799369</t>
  </si>
  <si>
    <t>16-0799437</t>
  </si>
  <si>
    <t>16-0799453</t>
  </si>
  <si>
    <t>16-0799478</t>
  </si>
  <si>
    <t>16-0799497</t>
  </si>
  <si>
    <t>16-0799523</t>
  </si>
  <si>
    <t>16-0799581</t>
  </si>
  <si>
    <t>16-0799881</t>
  </si>
  <si>
    <t>14-0762437</t>
  </si>
  <si>
    <t>14-0762447</t>
  </si>
  <si>
    <t>16-0799783</t>
  </si>
  <si>
    <t>16-0799834</t>
  </si>
  <si>
    <t>16-0799878</t>
  </si>
  <si>
    <t>16-0799939</t>
  </si>
  <si>
    <t>16-0800028</t>
  </si>
  <si>
    <t>16-0800060</t>
  </si>
  <si>
    <t>16-0800075</t>
  </si>
  <si>
    <t>16-0800144</t>
  </si>
  <si>
    <t>16-0800243</t>
  </si>
  <si>
    <t>16-0800280</t>
  </si>
  <si>
    <t>16-0800286</t>
  </si>
  <si>
    <t>16-0800425</t>
  </si>
  <si>
    <t>16-0800598</t>
  </si>
  <si>
    <t>16-0800736</t>
  </si>
  <si>
    <t>16-0800746</t>
  </si>
  <si>
    <t>16-0800751</t>
  </si>
  <si>
    <t>16-0800762</t>
  </si>
  <si>
    <t>16-0800764</t>
  </si>
  <si>
    <t>16-0800776</t>
  </si>
  <si>
    <t>16-0800788</t>
  </si>
  <si>
    <t>16-0800801</t>
  </si>
  <si>
    <t>16-0800868</t>
  </si>
  <si>
    <t>16-0800869</t>
  </si>
  <si>
    <t>16-0800998</t>
  </si>
  <si>
    <t>16-0801100</t>
  </si>
  <si>
    <t>16-0801196</t>
  </si>
  <si>
    <t>16-0801208</t>
  </si>
  <si>
    <t>16-0801268</t>
  </si>
  <si>
    <t>16-0801277</t>
  </si>
  <si>
    <t>16-0801318</t>
  </si>
  <si>
    <t>16-0801341</t>
  </si>
  <si>
    <t>16-0801349</t>
  </si>
  <si>
    <t>16-0801410</t>
  </si>
  <si>
    <t>16-0801422</t>
  </si>
  <si>
    <t>16-0801519</t>
  </si>
  <si>
    <t>16-0801598</t>
  </si>
  <si>
    <t>16-0801754</t>
  </si>
  <si>
    <t>16-0801815</t>
  </si>
  <si>
    <t>16-0801990</t>
  </si>
  <si>
    <t>16-0802072</t>
  </si>
  <si>
    <t>16-0810698</t>
  </si>
  <si>
    <t>16-0810730</t>
  </si>
  <si>
    <t>16-0810759</t>
  </si>
  <si>
    <t>16-0810852</t>
  </si>
  <si>
    <t>16-0810857</t>
  </si>
  <si>
    <t>16-0810895</t>
  </si>
  <si>
    <t>16-0810905</t>
  </si>
  <si>
    <t>16-0810907</t>
  </si>
  <si>
    <t>16-0810911</t>
  </si>
  <si>
    <t>16-0811104</t>
  </si>
  <si>
    <t>16-0811289</t>
  </si>
  <si>
    <t>16-0811297</t>
  </si>
  <si>
    <t>16-0811358</t>
  </si>
  <si>
    <t>16-0811361</t>
  </si>
  <si>
    <t>16-0811365</t>
  </si>
  <si>
    <t>16-0811377</t>
  </si>
  <si>
    <t>16-0811426</t>
  </si>
  <si>
    <t>16-0811532</t>
  </si>
  <si>
    <t>16-0811576</t>
  </si>
  <si>
    <t>16-0811582</t>
  </si>
  <si>
    <t>16-0811586</t>
  </si>
  <si>
    <t>16-0811671</t>
  </si>
  <si>
    <t>16-0811885</t>
  </si>
  <si>
    <t>16-0811904</t>
  </si>
  <si>
    <t>16-0812039</t>
  </si>
  <si>
    <t>16-0812304</t>
  </si>
  <si>
    <t>16-0812393</t>
  </si>
  <si>
    <t>16-0812404</t>
  </si>
  <si>
    <t>16-0812410</t>
  </si>
  <si>
    <t>16-0812413</t>
  </si>
  <si>
    <t>16-0812416</t>
  </si>
  <si>
    <t>16-0812480</t>
  </si>
  <si>
    <t>16-0812609</t>
  </si>
  <si>
    <t>16-0812759</t>
  </si>
  <si>
    <t>16-0812804</t>
  </si>
  <si>
    <t>16-0812920</t>
  </si>
  <si>
    <t>16-0813032</t>
  </si>
  <si>
    <t>16-0813042</t>
  </si>
  <si>
    <t>16-0813066</t>
  </si>
  <si>
    <t>16-0813091</t>
  </si>
  <si>
    <t>16-0813657</t>
  </si>
  <si>
    <t>16-0813993</t>
  </si>
  <si>
    <t>16-0814014</t>
  </si>
  <si>
    <t>16-0814073</t>
  </si>
  <si>
    <t>16-0814084</t>
  </si>
  <si>
    <t>16-0814289</t>
  </si>
  <si>
    <t>16-0814576</t>
  </si>
  <si>
    <t>16-0814609</t>
  </si>
  <si>
    <t>16-0814647</t>
  </si>
  <si>
    <t>16-0814899</t>
  </si>
  <si>
    <t>16-0813430</t>
  </si>
  <si>
    <t>16-0813577</t>
  </si>
  <si>
    <t>16-0814710</t>
  </si>
  <si>
    <t>16-0814922</t>
  </si>
  <si>
    <t>16-0814943</t>
  </si>
  <si>
    <t>16-0814953</t>
  </si>
  <si>
    <t>16-0815058</t>
  </si>
  <si>
    <t>16-0815195</t>
  </si>
  <si>
    <t>16-0815297</t>
  </si>
  <si>
    <t>16-0815300</t>
  </si>
  <si>
    <t>17-0831211</t>
  </si>
  <si>
    <t>17-0831328</t>
  </si>
  <si>
    <t>17-0831366</t>
  </si>
  <si>
    <t>17-0832820</t>
  </si>
  <si>
    <t>15-0784065</t>
  </si>
  <si>
    <t>15-0784082</t>
  </si>
  <si>
    <t>15-0784102</t>
  </si>
  <si>
    <t>15-0784106</t>
  </si>
  <si>
    <t>15-0784306</t>
  </si>
  <si>
    <t>15-0784551</t>
  </si>
  <si>
    <t>15-0784566</t>
  </si>
  <si>
    <t>15-0784755</t>
  </si>
  <si>
    <t>15-0784796</t>
  </si>
  <si>
    <t>15-0785441</t>
  </si>
  <si>
    <t>15-0785748</t>
  </si>
  <si>
    <t>15-0785752</t>
  </si>
  <si>
    <t>15-0785923</t>
  </si>
  <si>
    <t>15-0786053</t>
  </si>
  <si>
    <t>15-0786197</t>
  </si>
  <si>
    <t>15-0786198</t>
  </si>
  <si>
    <t>15-0786206</t>
  </si>
  <si>
    <t>15-0786212</t>
  </si>
  <si>
    <t>15-0786268</t>
  </si>
  <si>
    <t>15-0786269</t>
  </si>
  <si>
    <t>15-0786827</t>
  </si>
  <si>
    <t>15-0786995</t>
  </si>
  <si>
    <t>15-0786998</t>
  </si>
  <si>
    <t>15-0787020</t>
  </si>
  <si>
    <t>15-0787066</t>
  </si>
  <si>
    <t>15-0787255</t>
  </si>
  <si>
    <t>15-0787275</t>
  </si>
  <si>
    <t>15-0787646</t>
  </si>
  <si>
    <t>15-0787648</t>
  </si>
  <si>
    <t>15-0787651</t>
  </si>
  <si>
    <t>15-0787742</t>
  </si>
  <si>
    <t>15-0788075</t>
  </si>
  <si>
    <t>15-0788081</t>
  </si>
  <si>
    <t>15-0788087</t>
  </si>
  <si>
    <t>15-0788185</t>
  </si>
  <si>
    <t>15-0788212</t>
  </si>
  <si>
    <t>15-0788385</t>
  </si>
  <si>
    <t>15-0788439</t>
  </si>
  <si>
    <t>15-0788624</t>
  </si>
  <si>
    <t>15-0788628</t>
  </si>
  <si>
    <t>15-0788630</t>
  </si>
  <si>
    <t>15-0788889</t>
  </si>
  <si>
    <t>15-0789208</t>
  </si>
  <si>
    <t>15-0789212</t>
  </si>
  <si>
    <t>15-0789215</t>
  </si>
  <si>
    <t>15-0789217</t>
  </si>
  <si>
    <t>15-0789243</t>
  </si>
  <si>
    <t>15-0789260</t>
  </si>
  <si>
    <t>15-0789326</t>
  </si>
  <si>
    <t>15-0789345</t>
  </si>
  <si>
    <t>15-0789805</t>
  </si>
  <si>
    <t>15-0789883</t>
  </si>
  <si>
    <t>17-1834033</t>
  </si>
  <si>
    <t>17-1834418</t>
  </si>
  <si>
    <t>17-1834715</t>
  </si>
  <si>
    <t>17-1834717</t>
  </si>
  <si>
    <t>17-1835351</t>
  </si>
  <si>
    <t>17-1835597</t>
  </si>
  <si>
    <t>17-1835617</t>
  </si>
  <si>
    <t>17-1836050</t>
  </si>
  <si>
    <t>17-1836170</t>
  </si>
  <si>
    <t>17-1836199</t>
  </si>
  <si>
    <t>17-1836753</t>
  </si>
  <si>
    <t>17-1837836</t>
  </si>
  <si>
    <t>17-1838187</t>
  </si>
  <si>
    <t>17-1838815</t>
  </si>
  <si>
    <t>15-0769892</t>
  </si>
  <si>
    <t>15-0769894</t>
  </si>
  <si>
    <t>15-0769897</t>
  </si>
  <si>
    <t>15-0769935</t>
  </si>
  <si>
    <t>15-0770110</t>
  </si>
  <si>
    <t>15-0770372</t>
  </si>
  <si>
    <t>15-0770517</t>
  </si>
  <si>
    <t>15-0770688</t>
  </si>
  <si>
    <t>15-0770755</t>
  </si>
  <si>
    <t>15-0770762</t>
  </si>
  <si>
    <t>15-0770799</t>
  </si>
  <si>
    <t>15-0770842</t>
  </si>
  <si>
    <t>15-0770937</t>
  </si>
  <si>
    <t>15-0771089</t>
  </si>
  <si>
    <t>15-0771092</t>
  </si>
  <si>
    <t>15-0771114</t>
  </si>
  <si>
    <t>15-0771201</t>
  </si>
  <si>
    <t>15-0771243</t>
  </si>
  <si>
    <t>15-0771357</t>
  </si>
  <si>
    <t>15-0771451</t>
  </si>
  <si>
    <t>15-0771521</t>
  </si>
  <si>
    <t>15-0771523</t>
  </si>
  <si>
    <t>15-0771547</t>
  </si>
  <si>
    <t>15-0771565</t>
  </si>
  <si>
    <t>15-0771795</t>
  </si>
  <si>
    <t>15-0771806</t>
  </si>
  <si>
    <t>15-0772148</t>
  </si>
  <si>
    <t>15-0772173</t>
  </si>
  <si>
    <t>15-0772311</t>
  </si>
  <si>
    <t>15-0772675</t>
  </si>
  <si>
    <t>15-0772716</t>
  </si>
  <si>
    <t>15-0772739</t>
  </si>
  <si>
    <t>15-0772748</t>
  </si>
  <si>
    <t>15-0772788</t>
  </si>
  <si>
    <t>15-0773003</t>
  </si>
  <si>
    <t>15-0773062</t>
  </si>
  <si>
    <t>15-0773090</t>
  </si>
  <si>
    <t>15-0773198</t>
  </si>
  <si>
    <t>15-0773274</t>
  </si>
  <si>
    <t>15-0773282</t>
  </si>
  <si>
    <t>15-0773297</t>
  </si>
  <si>
    <t>15-0773305</t>
  </si>
  <si>
    <t>15-0773449</t>
  </si>
  <si>
    <t>15-0773809</t>
  </si>
  <si>
    <t>15-0773822</t>
  </si>
  <si>
    <t>15-0774038</t>
  </si>
  <si>
    <t>15-0774255</t>
  </si>
  <si>
    <t>15-0774265</t>
  </si>
  <si>
    <t>15-0774274</t>
  </si>
  <si>
    <t>15-0774277</t>
  </si>
  <si>
    <t>15-0774576</t>
  </si>
  <si>
    <t>15-0774603</t>
  </si>
  <si>
    <t>15-0774909</t>
  </si>
  <si>
    <t>15-0774939</t>
  </si>
  <si>
    <t>15-0775031</t>
  </si>
  <si>
    <t>15-0775094</t>
  </si>
  <si>
    <t>15-0775153</t>
  </si>
  <si>
    <t>15-0775154</t>
  </si>
  <si>
    <t>15-0775155</t>
  </si>
  <si>
    <t>15-0775156</t>
  </si>
  <si>
    <t>15-0775157</t>
  </si>
  <si>
    <t>15-0775197</t>
  </si>
  <si>
    <t>15-0775306</t>
  </si>
  <si>
    <t>15-0775434</t>
  </si>
  <si>
    <t>15-0775455</t>
  </si>
  <si>
    <t>16-0802144</t>
  </si>
  <si>
    <t>16-0802176</t>
  </si>
  <si>
    <t>16-0802250</t>
  </si>
  <si>
    <t>16-0802253</t>
  </si>
  <si>
    <t>16-0802267</t>
  </si>
  <si>
    <t>16-0802303</t>
  </si>
  <si>
    <t>16-0802359</t>
  </si>
  <si>
    <t>16-0802376</t>
  </si>
  <si>
    <t>16-0802451</t>
  </si>
  <si>
    <t>16-0802514</t>
  </si>
  <si>
    <t>16-0802799</t>
  </si>
  <si>
    <t>16-0802842</t>
  </si>
  <si>
    <t>16-0802900</t>
  </si>
  <si>
    <t>16-0802939</t>
  </si>
  <si>
    <t>16-0803153</t>
  </si>
  <si>
    <t>16-0803212</t>
  </si>
  <si>
    <t>16-0803254</t>
  </si>
  <si>
    <t>16-0803411</t>
  </si>
  <si>
    <t>16-0803589</t>
  </si>
  <si>
    <t>16-0803752</t>
  </si>
  <si>
    <t>16-0803841</t>
  </si>
  <si>
    <t>16-0803844</t>
  </si>
  <si>
    <t>16-0803846</t>
  </si>
  <si>
    <t>16-0803847</t>
  </si>
  <si>
    <t>16-0803885</t>
  </si>
  <si>
    <t>16-0803888</t>
  </si>
  <si>
    <t>16-0803892</t>
  </si>
  <si>
    <t>16-0803991</t>
  </si>
  <si>
    <t>16-0803997</t>
  </si>
  <si>
    <t>16-0804029</t>
  </si>
  <si>
    <t>16-0804048</t>
  </si>
  <si>
    <t>16-0804050</t>
  </si>
  <si>
    <t>16-0804169</t>
  </si>
  <si>
    <t>16-0804304</t>
  </si>
  <si>
    <t>16-0804310</t>
  </si>
  <si>
    <t>16-0804350</t>
  </si>
  <si>
    <t>16-0804353</t>
  </si>
  <si>
    <t>16-0804356</t>
  </si>
  <si>
    <t>16-0804411</t>
  </si>
  <si>
    <t>16-0804453</t>
  </si>
  <si>
    <t>16-0804639</t>
  </si>
  <si>
    <t>16-0804660</t>
  </si>
  <si>
    <t>16-0804942</t>
  </si>
  <si>
    <t>16-0804982</t>
  </si>
  <si>
    <t>16-0804998</t>
  </si>
  <si>
    <t>16-0805004</t>
  </si>
  <si>
    <t>16-0805042</t>
  </si>
  <si>
    <t>16-0805047</t>
  </si>
  <si>
    <t>16-0805050</t>
  </si>
  <si>
    <t>16-0805174</t>
  </si>
  <si>
    <t>16-0805211</t>
  </si>
  <si>
    <t>16-0805307</t>
  </si>
  <si>
    <t>16-0805370</t>
  </si>
  <si>
    <t>16-0805541</t>
  </si>
  <si>
    <t>16-0805644</t>
  </si>
  <si>
    <t>16-0805992</t>
  </si>
  <si>
    <t>16-0806046</t>
  </si>
  <si>
    <t>16-0806092</t>
  </si>
  <si>
    <t>16-0806093</t>
  </si>
  <si>
    <t>16-0806105</t>
  </si>
  <si>
    <t>16-0806116</t>
  </si>
  <si>
    <t>16-0806225</t>
  </si>
  <si>
    <t>16-0806248</t>
  </si>
  <si>
    <t>16-0806373</t>
  </si>
  <si>
    <t>16-0806646</t>
  </si>
  <si>
    <t>16-0806651</t>
  </si>
  <si>
    <t>16-0806653</t>
  </si>
  <si>
    <t>16-0806654</t>
  </si>
  <si>
    <t>16-0806680</t>
  </si>
  <si>
    <t>16-0806683</t>
  </si>
  <si>
    <t>16-0806755</t>
  </si>
  <si>
    <t>16-0806764</t>
  </si>
  <si>
    <t>16-0807002</t>
  </si>
  <si>
    <t>16-0807054</t>
  </si>
  <si>
    <t>16-0807059</t>
  </si>
  <si>
    <t>16-0807085</t>
  </si>
  <si>
    <t>16-0807086</t>
  </si>
  <si>
    <t>16-0807092</t>
  </si>
  <si>
    <t>16-0807173</t>
  </si>
  <si>
    <t>16-0807176</t>
  </si>
  <si>
    <t>15-0790012</t>
  </si>
  <si>
    <t>15-0790084</t>
  </si>
  <si>
    <t>15-0790235</t>
  </si>
  <si>
    <t>15-0790336</t>
  </si>
  <si>
    <t>15-0790404</t>
  </si>
  <si>
    <t>15-0790437</t>
  </si>
  <si>
    <t>15-0790539</t>
  </si>
  <si>
    <t>15-0790769</t>
  </si>
  <si>
    <t>15-0790784</t>
  </si>
  <si>
    <t>15-0791290</t>
  </si>
  <si>
    <t>15-0791304</t>
  </si>
  <si>
    <t>15-0791413</t>
  </si>
  <si>
    <t>15-0791422</t>
  </si>
  <si>
    <t>15-0791429</t>
  </si>
  <si>
    <t>15-0791529</t>
  </si>
  <si>
    <t>15-0791676</t>
  </si>
  <si>
    <t>15-0791736</t>
  </si>
  <si>
    <t>15-0791744</t>
  </si>
  <si>
    <t>15-0791748</t>
  </si>
  <si>
    <t>15-0792065</t>
  </si>
  <si>
    <t>15-0792130</t>
  </si>
  <si>
    <t>15-0792207</t>
  </si>
  <si>
    <t>15-0792259</t>
  </si>
  <si>
    <t>15-0792634</t>
  </si>
  <si>
    <t>15-0792649</t>
  </si>
  <si>
    <t>15-0792710</t>
  </si>
  <si>
    <t>16-0815684</t>
  </si>
  <si>
    <t>16-0815730</t>
  </si>
  <si>
    <t>16-0815881</t>
  </si>
  <si>
    <t>16-0815895</t>
  </si>
  <si>
    <t>16-0816133</t>
  </si>
  <si>
    <t>16-0816138</t>
  </si>
  <si>
    <t>16-0816174</t>
  </si>
  <si>
    <t>16-0816232</t>
  </si>
  <si>
    <t>16-0816294</t>
  </si>
  <si>
    <t>16-0816441</t>
  </si>
  <si>
    <t>16-0816454</t>
  </si>
  <si>
    <t>16-0816826</t>
  </si>
  <si>
    <t>16-0816831</t>
  </si>
  <si>
    <t>16-0816981</t>
  </si>
  <si>
    <t>16-0816998</t>
  </si>
  <si>
    <t>16-0817019</t>
  </si>
  <si>
    <t>16-0817586</t>
  </si>
  <si>
    <t>16-0817723</t>
  </si>
  <si>
    <t>16-0817764</t>
  </si>
  <si>
    <t>16-0817778</t>
  </si>
  <si>
    <t>16-0817890</t>
  </si>
  <si>
    <t>16-0817973</t>
  </si>
  <si>
    <t>16-0818042</t>
  </si>
  <si>
    <t>16-0818188</t>
  </si>
  <si>
    <t>16-0818197</t>
  </si>
  <si>
    <t>16-0818200</t>
  </si>
  <si>
    <t>16-0818203</t>
  </si>
  <si>
    <t>16-0818209</t>
  </si>
  <si>
    <t>16-0818267</t>
  </si>
  <si>
    <t>16-0818281</t>
  </si>
  <si>
    <t>16-0818288</t>
  </si>
  <si>
    <t>16-0818307</t>
  </si>
  <si>
    <t>16-0818488</t>
  </si>
  <si>
    <t>16-0818705</t>
  </si>
  <si>
    <t>16-0818787</t>
  </si>
  <si>
    <t>16-0818916</t>
  </si>
  <si>
    <t>16-0818973</t>
  </si>
  <si>
    <t>16-0819031</t>
  </si>
  <si>
    <t>16-0819046</t>
  </si>
  <si>
    <t>16-0819048</t>
  </si>
  <si>
    <t>16-0819113</t>
  </si>
  <si>
    <t>16-0819266</t>
  </si>
  <si>
    <t>16-0819296</t>
  </si>
  <si>
    <t>16-0819323</t>
  </si>
  <si>
    <t>16-0819367</t>
  </si>
  <si>
    <t>16-0819457</t>
  </si>
  <si>
    <t>16-0819476</t>
  </si>
  <si>
    <t>16-0819610</t>
  </si>
  <si>
    <t>16-0819916</t>
  </si>
  <si>
    <t>16-0819920</t>
  </si>
  <si>
    <t>16-0819972</t>
  </si>
  <si>
    <t>16-0820232</t>
  </si>
  <si>
    <t>16-0820238</t>
  </si>
  <si>
    <t>16-0820239</t>
  </si>
  <si>
    <t>16-0820240</t>
  </si>
  <si>
    <t>16-0820241</t>
  </si>
  <si>
    <t>16-0820349</t>
  </si>
  <si>
    <t>16-0820439</t>
  </si>
  <si>
    <t>16-0820510</t>
  </si>
  <si>
    <t>16-0820591</t>
  </si>
  <si>
    <t>16-0820594</t>
  </si>
  <si>
    <t>16-0820596</t>
  </si>
  <si>
    <t>16-0820597</t>
  </si>
  <si>
    <t>16-0820613</t>
  </si>
  <si>
    <t>16-0820697</t>
  </si>
  <si>
    <t>16-0820707</t>
  </si>
  <si>
    <t>16-0822638</t>
  </si>
  <si>
    <t>16-0822749</t>
  </si>
  <si>
    <t>16-0823134</t>
  </si>
  <si>
    <t>17-1839023</t>
  </si>
  <si>
    <t>17-1839915</t>
  </si>
  <si>
    <t>17-1840162</t>
  </si>
  <si>
    <t>17-1840165</t>
  </si>
  <si>
    <t>17-1840166</t>
  </si>
  <si>
    <t>17-1840311</t>
  </si>
  <si>
    <t>17-1840888</t>
  </si>
  <si>
    <t>17-1841154</t>
  </si>
  <si>
    <t>17-1841177</t>
  </si>
  <si>
    <t>17-1841516</t>
  </si>
  <si>
    <t>17-1841594</t>
  </si>
  <si>
    <t>17-1842129</t>
  </si>
  <si>
    <t>17-1842550</t>
  </si>
  <si>
    <t>17-1842556</t>
  </si>
  <si>
    <t>17-1843827</t>
  </si>
  <si>
    <t>17-1844243</t>
  </si>
  <si>
    <t>17-1844859</t>
  </si>
  <si>
    <t>17-1845040</t>
  </si>
  <si>
    <t>17-1845042</t>
  </si>
  <si>
    <t>17-1845219</t>
  </si>
  <si>
    <t>17-1845395</t>
  </si>
  <si>
    <t>17-1845466</t>
  </si>
  <si>
    <t>17-1845497</t>
  </si>
  <si>
    <t>17-1845499</t>
  </si>
  <si>
    <t>17-1846071</t>
  </si>
  <si>
    <t>17-1847516</t>
  </si>
  <si>
    <t>17-1847726</t>
  </si>
  <si>
    <t>17-1848538</t>
  </si>
  <si>
    <t>17-1848541</t>
  </si>
  <si>
    <t>17-1849272</t>
  </si>
  <si>
    <t>17-1849474</t>
  </si>
  <si>
    <t>17-1851160</t>
  </si>
  <si>
    <t>17-1851492</t>
  </si>
  <si>
    <t>17-1851545</t>
  </si>
  <si>
    <t>17-1851546</t>
  </si>
  <si>
    <t>17-1851793</t>
  </si>
  <si>
    <t>17-1851871</t>
  </si>
  <si>
    <t>17-1851880</t>
  </si>
  <si>
    <t>17-1852209</t>
  </si>
  <si>
    <t>17-1852548</t>
  </si>
  <si>
    <t>17-1852804</t>
  </si>
  <si>
    <t>17-1853073</t>
  </si>
  <si>
    <t>17-1853654</t>
  </si>
  <si>
    <t>15-0775742</t>
  </si>
  <si>
    <t>15-0776344</t>
  </si>
  <si>
    <t>15-0776348</t>
  </si>
  <si>
    <t>15-0776364</t>
  </si>
  <si>
    <t>15-0776457</t>
  </si>
  <si>
    <t>15-0776573</t>
  </si>
  <si>
    <t>15-0776642</t>
  </si>
  <si>
    <t>15-0776650</t>
  </si>
  <si>
    <t>15-0776818</t>
  </si>
  <si>
    <t>15-0776918</t>
  </si>
  <si>
    <t>15-0776920</t>
  </si>
  <si>
    <t>15-0776922</t>
  </si>
  <si>
    <t>15-0777008</t>
  </si>
  <si>
    <t>15-0777012</t>
  </si>
  <si>
    <t>15-0777370</t>
  </si>
  <si>
    <t>15-0777412</t>
  </si>
  <si>
    <t>15-0777414</t>
  </si>
  <si>
    <t>15-0777678</t>
  </si>
  <si>
    <t>15-0777799</t>
  </si>
  <si>
    <t>15-0777829</t>
  </si>
  <si>
    <t>15-0777923</t>
  </si>
  <si>
    <t>15-0777944</t>
  </si>
  <si>
    <t>15-0778017</t>
  </si>
  <si>
    <t>15-0778047</t>
  </si>
  <si>
    <t>15-0778055</t>
  </si>
  <si>
    <t>16-0807177</t>
  </si>
  <si>
    <t>16-0807362</t>
  </si>
  <si>
    <t>16-0807671</t>
  </si>
  <si>
    <t>16-0807947</t>
  </si>
  <si>
    <t>16-0808496</t>
  </si>
  <si>
    <t>16-0808593</t>
  </si>
  <si>
    <t>16-0808598</t>
  </si>
  <si>
    <t>16-0808606</t>
  </si>
  <si>
    <t>16-0808696</t>
  </si>
  <si>
    <t>16-0808713</t>
  </si>
  <si>
    <t>16-0809155</t>
  </si>
  <si>
    <t>16-0809213</t>
  </si>
  <si>
    <t>16-0809547</t>
  </si>
  <si>
    <t>16-0809557</t>
  </si>
  <si>
    <t>16-0809640</t>
  </si>
  <si>
    <t>16-0809646</t>
  </si>
  <si>
    <t>16-0809648</t>
  </si>
  <si>
    <t>16-0809651</t>
  </si>
  <si>
    <t>16-0809783</t>
  </si>
  <si>
    <t>16-0809798</t>
  </si>
  <si>
    <t>16-0809958</t>
  </si>
  <si>
    <t>16-0809961</t>
  </si>
  <si>
    <t>16-0810018</t>
  </si>
  <si>
    <t>16-0810224</t>
  </si>
  <si>
    <t>16-0810306</t>
  </si>
  <si>
    <t>16-0810520</t>
  </si>
  <si>
    <t>16-0795683</t>
  </si>
  <si>
    <t>16-0795726</t>
  </si>
  <si>
    <t>16-0795777</t>
  </si>
  <si>
    <t>16-0795881</t>
  </si>
  <si>
    <t>16-0796051</t>
  </si>
  <si>
    <t>16-0796087</t>
  </si>
  <si>
    <t>18-1863430</t>
  </si>
  <si>
    <t>18-1863560</t>
  </si>
  <si>
    <t>18-1863748</t>
  </si>
  <si>
    <t>18-1863887</t>
  </si>
  <si>
    <t>18-1864243</t>
  </si>
  <si>
    <t>18-1864554</t>
  </si>
  <si>
    <t>15-0775459</t>
  </si>
  <si>
    <t>18-1864352</t>
  </si>
  <si>
    <t>18-1864439</t>
  </si>
  <si>
    <t>18-1864446</t>
  </si>
  <si>
    <t>18-1864553</t>
  </si>
  <si>
    <t>18-1865147</t>
  </si>
  <si>
    <t>18-1865163</t>
  </si>
  <si>
    <t>18-1865900</t>
  </si>
  <si>
    <t>18-1867920</t>
  </si>
  <si>
    <t>18-1867967</t>
  </si>
  <si>
    <t>18-1868012</t>
  </si>
  <si>
    <t>18-1868939</t>
  </si>
  <si>
    <t>18-1869482</t>
  </si>
  <si>
    <t>18-1869996</t>
  </si>
  <si>
    <t>18-1870439</t>
  </si>
  <si>
    <t>18-1870465</t>
  </si>
  <si>
    <t>18-1870710</t>
  </si>
  <si>
    <t>18-1870957</t>
  </si>
  <si>
    <t>18-1871189</t>
  </si>
  <si>
    <t>18-1871277</t>
  </si>
  <si>
    <t>18-1871481</t>
  </si>
  <si>
    <t>16-0823145</t>
  </si>
  <si>
    <t>16-0823147</t>
  </si>
  <si>
    <t>17-1854222</t>
  </si>
  <si>
    <t>18-1855125</t>
  </si>
  <si>
    <t>18-1856074</t>
  </si>
  <si>
    <t>18-1856280</t>
  </si>
  <si>
    <t>18-1872269</t>
  </si>
  <si>
    <t>18-1873592</t>
  </si>
  <si>
    <t>18-1873609</t>
  </si>
  <si>
    <t>18-1873960</t>
  </si>
  <si>
    <t>18-1875710</t>
  </si>
  <si>
    <t>18-1875725</t>
  </si>
  <si>
    <t>18-1875866</t>
  </si>
  <si>
    <t>18-1876462</t>
  </si>
  <si>
    <t>18-1876815</t>
  </si>
  <si>
    <t>18-1877125</t>
  </si>
  <si>
    <t>18-1877262</t>
  </si>
  <si>
    <t>18-1878250</t>
  </si>
  <si>
    <t>18-1878366</t>
  </si>
  <si>
    <t>18-1878646</t>
  </si>
  <si>
    <t>18-1880413</t>
  </si>
  <si>
    <t>18-1880860</t>
  </si>
  <si>
    <t>18-1881515</t>
  </si>
  <si>
    <t>18-1881914</t>
  </si>
  <si>
    <t>18-1882146</t>
  </si>
  <si>
    <t>18-1882789</t>
  </si>
  <si>
    <t>SON19700907</t>
  </si>
  <si>
    <t>18-1856508</t>
  </si>
  <si>
    <t>18-1857386</t>
  </si>
  <si>
    <t>18-1858052</t>
  </si>
  <si>
    <t>18-1858138</t>
  </si>
  <si>
    <t>18-1858333</t>
  </si>
  <si>
    <t>18-1858446</t>
  </si>
  <si>
    <t>18-1858450</t>
  </si>
  <si>
    <t>18-1858746</t>
  </si>
  <si>
    <t>18-1858747</t>
  </si>
  <si>
    <t>18-1858754</t>
  </si>
  <si>
    <t>18-1858761</t>
  </si>
  <si>
    <t>18-1858798</t>
  </si>
  <si>
    <t>18-1859724</t>
  </si>
  <si>
    <t>18-1860819</t>
  </si>
  <si>
    <t>18-1861134</t>
  </si>
  <si>
    <t>18-1861229</t>
  </si>
  <si>
    <t>18-1861823</t>
  </si>
  <si>
    <t>18-1886430</t>
  </si>
  <si>
    <t>BAE19551209</t>
  </si>
  <si>
    <t>CHO19610413</t>
  </si>
  <si>
    <t>CHO19610423</t>
  </si>
  <si>
    <t>CHO19630408</t>
  </si>
  <si>
    <t>CHU19550731</t>
  </si>
  <si>
    <t>JUN19591223</t>
  </si>
  <si>
    <t>TAK19450120</t>
  </si>
  <si>
    <t>KIM19590410</t>
  </si>
  <si>
    <t>KIM19591003</t>
  </si>
  <si>
    <t>KIM19610227</t>
  </si>
  <si>
    <t>KIM19650116</t>
  </si>
  <si>
    <t>KIM19730105</t>
  </si>
  <si>
    <t>HAH19600925</t>
  </si>
  <si>
    <t>HON19600726</t>
  </si>
  <si>
    <t>XIA19540313</t>
  </si>
  <si>
    <t>PAR19520211</t>
  </si>
  <si>
    <t>PAR19540224</t>
  </si>
  <si>
    <t>Q10E-66000970</t>
  </si>
  <si>
    <t>Q11E-66000488</t>
  </si>
  <si>
    <t>Q11E-66002026</t>
  </si>
  <si>
    <t>Q12E-66000006</t>
  </si>
  <si>
    <t>Q12E-66000207</t>
  </si>
  <si>
    <t>Q12E-66000557</t>
  </si>
  <si>
    <t>Q12E-66000882</t>
  </si>
  <si>
    <t>Q12E-66001078</t>
  </si>
  <si>
    <t>Q12E-66001175</t>
  </si>
  <si>
    <t>Q12E-66001229</t>
  </si>
  <si>
    <t>Q12E-66001256</t>
  </si>
  <si>
    <t>Q12E-66001283</t>
  </si>
  <si>
    <t>Q12E-66001367</t>
  </si>
  <si>
    <t>Q12E-66001553</t>
  </si>
  <si>
    <t>Q12E-66001608</t>
  </si>
  <si>
    <t>Q12E-66001644</t>
  </si>
  <si>
    <t>Q12E-66001794</t>
  </si>
  <si>
    <t>Q12E-66001887</t>
  </si>
  <si>
    <t>Q12E-66001919</t>
  </si>
  <si>
    <t>Q12E-66002129</t>
  </si>
  <si>
    <t>Q12E-66002165</t>
  </si>
  <si>
    <t>Q12E-66002205</t>
  </si>
  <si>
    <t>Q12E-66002309</t>
  </si>
  <si>
    <t>Q12E-66002330</t>
  </si>
  <si>
    <t>Q12E-66002358</t>
  </si>
  <si>
    <t>Q12E-66002439</t>
  </si>
  <si>
    <t>Q12E-67001505</t>
  </si>
  <si>
    <t>Q12E-67001670</t>
  </si>
  <si>
    <t>Q12E-67001971</t>
  </si>
  <si>
    <t>Q12E-67002174</t>
  </si>
  <si>
    <t>Q12E-67002352</t>
  </si>
  <si>
    <t>Test5678</t>
  </si>
  <si>
    <t>17-1837962</t>
  </si>
  <si>
    <t>TEST1234</t>
  </si>
  <si>
    <t>18-1866883</t>
  </si>
  <si>
    <t>18-1867060</t>
  </si>
  <si>
    <t>18-1867396</t>
  </si>
  <si>
    <t>HOPP</t>
  </si>
  <si>
    <t>CNYCN - SANDY</t>
  </si>
  <si>
    <t>Donor's Collaborative</t>
  </si>
  <si>
    <t>CNYCN</t>
  </si>
  <si>
    <t>CNYCN - SANDY2</t>
  </si>
  <si>
    <t>Center</t>
  </si>
  <si>
    <t>Balanced Budget;No Outcome</t>
  </si>
  <si>
    <t>Obtained Grant</t>
  </si>
  <si>
    <t>Obtained Grant;No Outcome</t>
  </si>
  <si>
    <t>Loan Modified;Loan Modified</t>
  </si>
  <si>
    <t>Loan Modified;Referral Completed</t>
  </si>
  <si>
    <t>Foreclosure Dismissed;Preserved Homeownership Through Other Intervention</t>
  </si>
  <si>
    <t>Insurance Payout</t>
  </si>
  <si>
    <t>Insurance Payout;No Outcome</t>
  </si>
  <si>
    <t>Loan Modified;Brought Loan Current</t>
  </si>
  <si>
    <t>Reverse Mortgage;No Outcome</t>
  </si>
  <si>
    <t>Loan Modified;Resolved Lien Issue</t>
  </si>
  <si>
    <t>Brought Loan Current;Obtained Grant</t>
  </si>
  <si>
    <t>Loan Modified;Obtained Grant</t>
  </si>
  <si>
    <t>Obtained Grant;Referral Completed</t>
  </si>
  <si>
    <t>Deed in Lieu Agreed</t>
  </si>
  <si>
    <t>Satisfied Mortgage;No Outcome</t>
  </si>
  <si>
    <t>Loan Modified;Balanced Budget</t>
  </si>
  <si>
    <t>Obtained New Housing;No Outcome</t>
  </si>
  <si>
    <t>Resolved Lien Issue;Preserved Homeownership Through Other Intervention</t>
  </si>
  <si>
    <t>Property Sold;No Outcome</t>
  </si>
  <si>
    <t>Satisfied Mortgage;Property Sold</t>
  </si>
  <si>
    <t>Foreclosure Dismissed;Resolved Lien Issue</t>
  </si>
  <si>
    <t>Obtained Grant;Preserved Homeownership Through Other Intervention</t>
  </si>
  <si>
    <t>Insurance Payout;Preserved Homeownership Through Other Intervention</t>
  </si>
  <si>
    <t>Satisfied Mortgage;Obtained Grant</t>
  </si>
  <si>
    <t>Refinanced;Preserved Homeownership Through Other Intervention</t>
  </si>
  <si>
    <t>Brought Loan Current;Increased Credit Score</t>
  </si>
  <si>
    <t>Property Sold</t>
  </si>
  <si>
    <t>Deed in Lieu Agreed;No Outcome</t>
  </si>
  <si>
    <t>Resolved Lien Issue;No Outcome</t>
  </si>
  <si>
    <t>Queens Legal Services Community User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</si>
</sst>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54"/>
  <sheetViews>
    <sheetView tabSelected="1" workbookViewId="0"/>
  </sheetViews>
  <sheetFormatPr defaultRowHeight="15"/>
  <cols>
    <col min="1" max="1" width="20.7109375" style="1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>
      <c r="A2" s="1">
        <f>HYPERLINK("https://lsnyc.legalserver.org/matter/dynamic-profile/view/1878756","18-1878756")</f>
        <v>0</v>
      </c>
      <c r="B2" t="s">
        <v>28</v>
      </c>
      <c r="C2" t="s">
        <v>41</v>
      </c>
      <c r="D2" t="s">
        <v>43</v>
      </c>
      <c r="E2">
        <v>11416</v>
      </c>
      <c r="F2" t="s">
        <v>46</v>
      </c>
      <c r="G2" t="s">
        <v>209</v>
      </c>
      <c r="I2" t="s">
        <v>226</v>
      </c>
      <c r="J2">
        <v>37200</v>
      </c>
      <c r="K2">
        <v>0</v>
      </c>
      <c r="O2" t="s">
        <v>278</v>
      </c>
      <c r="P2" t="s">
        <v>279</v>
      </c>
      <c r="R2" t="s">
        <v>293</v>
      </c>
      <c r="S2" t="s">
        <v>403</v>
      </c>
      <c r="T2" t="s">
        <v>347</v>
      </c>
      <c r="U2">
        <v>0</v>
      </c>
      <c r="V2">
        <v>0</v>
      </c>
      <c r="W2">
        <v>0</v>
      </c>
      <c r="Y2">
        <v>0</v>
      </c>
      <c r="Z2" t="s">
        <v>491</v>
      </c>
      <c r="AA2" t="s">
        <v>704</v>
      </c>
    </row>
    <row r="3" spans="1:28">
      <c r="A3" s="1">
        <f>HYPERLINK("https://lsnyc.legalserver.org/matter/dynamic-profile/view/1891297","19-1891297")</f>
        <v>0</v>
      </c>
      <c r="B3" t="s">
        <v>28</v>
      </c>
      <c r="C3" t="s">
        <v>41</v>
      </c>
      <c r="D3" t="s">
        <v>43</v>
      </c>
      <c r="E3">
        <v>11434</v>
      </c>
      <c r="G3" t="s">
        <v>210</v>
      </c>
      <c r="I3" t="s">
        <v>227</v>
      </c>
      <c r="J3">
        <v>103000</v>
      </c>
      <c r="L3" t="s">
        <v>256</v>
      </c>
      <c r="N3" t="s">
        <v>261</v>
      </c>
      <c r="O3" t="s">
        <v>278</v>
      </c>
      <c r="P3" t="s">
        <v>281</v>
      </c>
      <c r="R3" t="s">
        <v>294</v>
      </c>
      <c r="S3" t="s">
        <v>295</v>
      </c>
      <c r="T3" t="s">
        <v>454</v>
      </c>
      <c r="U3">
        <v>0</v>
      </c>
      <c r="V3">
        <v>0</v>
      </c>
      <c r="W3">
        <v>0</v>
      </c>
      <c r="Y3">
        <v>0</v>
      </c>
      <c r="Z3" t="s">
        <v>492</v>
      </c>
      <c r="AA3" t="s">
        <v>705</v>
      </c>
    </row>
    <row r="4" spans="1:28">
      <c r="A4" s="1">
        <f>HYPERLINK("https://lsnyc.legalserver.org/matter/dynamic-profile/view/0810719","16-0810719")</f>
        <v>0</v>
      </c>
      <c r="B4" t="s">
        <v>29</v>
      </c>
      <c r="C4" t="s">
        <v>41</v>
      </c>
      <c r="D4" t="s">
        <v>43</v>
      </c>
      <c r="E4">
        <v>11433</v>
      </c>
      <c r="F4" t="s">
        <v>47</v>
      </c>
      <c r="G4" t="s">
        <v>211</v>
      </c>
      <c r="I4" t="s">
        <v>228</v>
      </c>
      <c r="J4">
        <v>76800</v>
      </c>
      <c r="K4">
        <v>0</v>
      </c>
      <c r="O4" t="s">
        <v>279</v>
      </c>
      <c r="P4" t="s">
        <v>286</v>
      </c>
      <c r="R4" t="s">
        <v>295</v>
      </c>
      <c r="S4" t="s">
        <v>295</v>
      </c>
      <c r="T4" t="s">
        <v>295</v>
      </c>
      <c r="U4">
        <v>0</v>
      </c>
      <c r="V4">
        <v>0</v>
      </c>
      <c r="W4">
        <v>0</v>
      </c>
      <c r="Y4">
        <v>0</v>
      </c>
      <c r="Z4" t="s">
        <v>493</v>
      </c>
      <c r="AA4" t="s">
        <v>706</v>
      </c>
    </row>
    <row r="5" spans="1:28">
      <c r="A5" s="1">
        <f>HYPERLINK("https://lsnyc.legalserver.org/matter/dynamic-profile/view/0786203","15-0786203")</f>
        <v>0</v>
      </c>
      <c r="B5" t="s">
        <v>29</v>
      </c>
      <c r="C5" t="s">
        <v>41</v>
      </c>
      <c r="D5" t="s">
        <v>43</v>
      </c>
      <c r="E5">
        <v>11370</v>
      </c>
      <c r="F5" t="s">
        <v>48</v>
      </c>
      <c r="G5" t="s">
        <v>212</v>
      </c>
      <c r="H5" t="s">
        <v>210</v>
      </c>
      <c r="I5" t="s">
        <v>229</v>
      </c>
      <c r="J5">
        <v>48360</v>
      </c>
      <c r="K5">
        <v>0</v>
      </c>
      <c r="L5" t="s">
        <v>257</v>
      </c>
      <c r="O5" t="s">
        <v>280</v>
      </c>
      <c r="P5" t="s">
        <v>282</v>
      </c>
      <c r="R5" t="s">
        <v>296</v>
      </c>
      <c r="S5" t="s">
        <v>404</v>
      </c>
      <c r="T5" t="s">
        <v>404</v>
      </c>
      <c r="U5">
        <v>0</v>
      </c>
      <c r="V5">
        <v>0</v>
      </c>
      <c r="W5">
        <v>0</v>
      </c>
      <c r="Y5">
        <v>0</v>
      </c>
      <c r="Z5" t="s">
        <v>494</v>
      </c>
      <c r="AA5" t="s">
        <v>707</v>
      </c>
    </row>
    <row r="6" spans="1:28">
      <c r="A6" s="1">
        <f>HYPERLINK("https://lsnyc.legalserver.org/matter/dynamic-profile/view/1858539","18-1858539")</f>
        <v>0</v>
      </c>
      <c r="B6" t="s">
        <v>30</v>
      </c>
      <c r="C6" t="s">
        <v>41</v>
      </c>
      <c r="D6" t="s">
        <v>43</v>
      </c>
      <c r="E6">
        <v>11369</v>
      </c>
      <c r="F6" t="s">
        <v>49</v>
      </c>
      <c r="G6" t="s">
        <v>213</v>
      </c>
      <c r="I6" t="s">
        <v>228</v>
      </c>
      <c r="J6">
        <v>43080</v>
      </c>
      <c r="K6">
        <v>0</v>
      </c>
      <c r="L6" t="s">
        <v>258</v>
      </c>
      <c r="O6" t="s">
        <v>280</v>
      </c>
      <c r="R6" t="s">
        <v>297</v>
      </c>
      <c r="S6" t="s">
        <v>405</v>
      </c>
      <c r="T6" t="s">
        <v>405</v>
      </c>
      <c r="U6">
        <v>0</v>
      </c>
      <c r="V6">
        <v>0</v>
      </c>
      <c r="W6">
        <v>0</v>
      </c>
      <c r="Y6">
        <v>0</v>
      </c>
      <c r="Z6" t="s">
        <v>495</v>
      </c>
      <c r="AA6" t="s">
        <v>708</v>
      </c>
    </row>
    <row r="7" spans="1:28">
      <c r="A7" s="1">
        <f>HYPERLINK("https://lsnyc.legalserver.org/matter/dynamic-profile/view/1885742","18-1885742")</f>
        <v>0</v>
      </c>
      <c r="B7" t="s">
        <v>31</v>
      </c>
      <c r="C7" t="s">
        <v>41</v>
      </c>
      <c r="D7" t="s">
        <v>43</v>
      </c>
      <c r="E7">
        <v>11434</v>
      </c>
      <c r="F7" t="s">
        <v>50</v>
      </c>
      <c r="G7" t="s">
        <v>210</v>
      </c>
      <c r="I7" t="s">
        <v>230</v>
      </c>
      <c r="J7">
        <v>36480</v>
      </c>
      <c r="K7">
        <v>0</v>
      </c>
      <c r="O7" t="s">
        <v>278</v>
      </c>
      <c r="P7" t="s">
        <v>284</v>
      </c>
      <c r="R7" t="s">
        <v>298</v>
      </c>
      <c r="S7" t="s">
        <v>403</v>
      </c>
      <c r="T7" t="s">
        <v>455</v>
      </c>
      <c r="U7">
        <v>0</v>
      </c>
      <c r="V7">
        <v>0</v>
      </c>
      <c r="W7">
        <v>0</v>
      </c>
      <c r="Y7">
        <v>0</v>
      </c>
      <c r="Z7" t="s">
        <v>496</v>
      </c>
      <c r="AA7" t="s">
        <v>709</v>
      </c>
    </row>
    <row r="8" spans="1:28">
      <c r="A8" s="1">
        <f>HYPERLINK("https://lsnyc.legalserver.org/matter/dynamic-profile/view/0815595","16-0815595")</f>
        <v>0</v>
      </c>
      <c r="B8" t="s">
        <v>32</v>
      </c>
      <c r="C8" t="s">
        <v>41</v>
      </c>
      <c r="D8" t="s">
        <v>43</v>
      </c>
      <c r="E8">
        <v>11691</v>
      </c>
      <c r="F8" t="s">
        <v>51</v>
      </c>
      <c r="G8" t="s">
        <v>214</v>
      </c>
      <c r="I8" t="s">
        <v>231</v>
      </c>
      <c r="J8">
        <v>38112</v>
      </c>
      <c r="K8">
        <v>0</v>
      </c>
      <c r="O8" t="s">
        <v>281</v>
      </c>
      <c r="R8" t="s">
        <v>299</v>
      </c>
      <c r="S8" t="s">
        <v>406</v>
      </c>
      <c r="T8" t="s">
        <v>406</v>
      </c>
      <c r="U8">
        <v>0</v>
      </c>
      <c r="V8">
        <v>0</v>
      </c>
      <c r="W8">
        <v>0</v>
      </c>
      <c r="Y8">
        <v>0</v>
      </c>
      <c r="Z8" t="s">
        <v>497</v>
      </c>
      <c r="AA8" t="s">
        <v>710</v>
      </c>
    </row>
    <row r="9" spans="1:28">
      <c r="A9" s="1">
        <f>HYPERLINK("https://lsnyc.legalserver.org/matter/dynamic-profile/view/0770699","15-0770699")</f>
        <v>0</v>
      </c>
      <c r="B9" t="s">
        <v>31</v>
      </c>
      <c r="C9" t="s">
        <v>41</v>
      </c>
      <c r="D9" t="s">
        <v>43</v>
      </c>
      <c r="E9">
        <v>11412</v>
      </c>
      <c r="F9" t="s">
        <v>52</v>
      </c>
      <c r="G9" t="s">
        <v>210</v>
      </c>
      <c r="I9" t="s">
        <v>232</v>
      </c>
      <c r="J9">
        <v>40000</v>
      </c>
      <c r="K9">
        <v>0</v>
      </c>
      <c r="O9" t="s">
        <v>282</v>
      </c>
      <c r="P9" t="s">
        <v>279</v>
      </c>
      <c r="R9" t="s">
        <v>300</v>
      </c>
      <c r="S9" t="s">
        <v>300</v>
      </c>
      <c r="T9" t="s">
        <v>300</v>
      </c>
      <c r="U9">
        <v>0</v>
      </c>
      <c r="V9">
        <v>0</v>
      </c>
      <c r="W9">
        <v>0</v>
      </c>
      <c r="Y9">
        <v>0</v>
      </c>
      <c r="Z9" t="s">
        <v>498</v>
      </c>
      <c r="AA9" t="s">
        <v>711</v>
      </c>
      <c r="AB9" t="s">
        <v>921</v>
      </c>
    </row>
    <row r="10" spans="1:28">
      <c r="A10" s="1">
        <f>HYPERLINK("https://lsnyc.legalserver.org/matter/dynamic-profile/view/0749486","14-0749486")</f>
        <v>0</v>
      </c>
      <c r="B10" t="s">
        <v>31</v>
      </c>
      <c r="C10" t="s">
        <v>41</v>
      </c>
      <c r="D10" t="s">
        <v>43</v>
      </c>
      <c r="E10">
        <v>11004</v>
      </c>
      <c r="F10" t="s">
        <v>53</v>
      </c>
      <c r="G10" t="s">
        <v>212</v>
      </c>
      <c r="H10" t="s">
        <v>210</v>
      </c>
      <c r="I10" t="s">
        <v>226</v>
      </c>
      <c r="J10">
        <v>61000</v>
      </c>
      <c r="K10">
        <v>0</v>
      </c>
      <c r="O10" t="s">
        <v>282</v>
      </c>
      <c r="P10" t="s">
        <v>286</v>
      </c>
      <c r="R10" t="s">
        <v>301</v>
      </c>
      <c r="S10" t="s">
        <v>407</v>
      </c>
      <c r="T10" t="s">
        <v>456</v>
      </c>
      <c r="U10">
        <v>0</v>
      </c>
      <c r="V10">
        <v>0</v>
      </c>
      <c r="W10">
        <v>0</v>
      </c>
      <c r="Y10">
        <v>0</v>
      </c>
      <c r="Z10" t="s">
        <v>499</v>
      </c>
      <c r="AA10" t="s">
        <v>712</v>
      </c>
      <c r="AB10" t="s">
        <v>922</v>
      </c>
    </row>
    <row r="11" spans="1:28">
      <c r="A11" s="1">
        <f>HYPERLINK("https://lsnyc.legalserver.org/matter/dynamic-profile/view/1891706","19-1891706")</f>
        <v>0</v>
      </c>
      <c r="B11" t="s">
        <v>31</v>
      </c>
      <c r="C11" t="s">
        <v>41</v>
      </c>
      <c r="D11" t="s">
        <v>43</v>
      </c>
      <c r="E11">
        <v>11429</v>
      </c>
      <c r="F11" t="s">
        <v>54</v>
      </c>
      <c r="G11" t="s">
        <v>212</v>
      </c>
      <c r="H11" t="s">
        <v>210</v>
      </c>
      <c r="I11" t="s">
        <v>233</v>
      </c>
      <c r="J11">
        <v>80744</v>
      </c>
      <c r="K11">
        <v>0</v>
      </c>
      <c r="O11" t="s">
        <v>279</v>
      </c>
      <c r="R11" t="s">
        <v>302</v>
      </c>
      <c r="S11" t="s">
        <v>359</v>
      </c>
      <c r="T11" t="s">
        <v>293</v>
      </c>
      <c r="U11">
        <v>0</v>
      </c>
      <c r="V11">
        <v>0</v>
      </c>
      <c r="W11">
        <v>0</v>
      </c>
      <c r="Y11">
        <v>0</v>
      </c>
      <c r="Z11" t="s">
        <v>500</v>
      </c>
      <c r="AA11" t="s">
        <v>709</v>
      </c>
      <c r="AB11" t="s">
        <v>921</v>
      </c>
    </row>
    <row r="12" spans="1:28">
      <c r="A12" s="1">
        <f>HYPERLINK("https://lsnyc.legalserver.org/matter/dynamic-profile/view/1902960","19-1902960")</f>
        <v>0</v>
      </c>
      <c r="B12" t="s">
        <v>33</v>
      </c>
      <c r="C12" t="s">
        <v>41</v>
      </c>
      <c r="D12" t="s">
        <v>43</v>
      </c>
      <c r="E12">
        <v>11040</v>
      </c>
      <c r="G12" t="s">
        <v>212</v>
      </c>
      <c r="H12" t="s">
        <v>209</v>
      </c>
      <c r="I12" t="s">
        <v>233</v>
      </c>
      <c r="J12">
        <v>26400</v>
      </c>
      <c r="R12" t="s">
        <v>303</v>
      </c>
      <c r="S12" t="s">
        <v>408</v>
      </c>
      <c r="T12" t="s">
        <v>457</v>
      </c>
      <c r="U12">
        <v>0</v>
      </c>
      <c r="V12">
        <v>0</v>
      </c>
      <c r="W12">
        <v>0</v>
      </c>
      <c r="Y12">
        <v>0</v>
      </c>
      <c r="Z12" t="s">
        <v>501</v>
      </c>
      <c r="AA12" t="s">
        <v>713</v>
      </c>
    </row>
    <row r="13" spans="1:28">
      <c r="A13" s="1">
        <f>HYPERLINK("https://lsnyc.legalserver.org/matter/dynamic-profile/view/1892471","19-1892471")</f>
        <v>0</v>
      </c>
      <c r="B13" t="s">
        <v>34</v>
      </c>
      <c r="C13" t="s">
        <v>41</v>
      </c>
      <c r="D13" t="s">
        <v>43</v>
      </c>
      <c r="E13">
        <v>11412</v>
      </c>
      <c r="F13" t="s">
        <v>55</v>
      </c>
      <c r="G13" t="s">
        <v>213</v>
      </c>
      <c r="H13" t="s">
        <v>212</v>
      </c>
      <c r="I13" t="s">
        <v>234</v>
      </c>
      <c r="J13">
        <v>15000</v>
      </c>
      <c r="K13">
        <v>0</v>
      </c>
      <c r="O13" t="s">
        <v>278</v>
      </c>
      <c r="P13" t="s">
        <v>279</v>
      </c>
      <c r="R13" t="s">
        <v>304</v>
      </c>
      <c r="S13" t="s">
        <v>409</v>
      </c>
      <c r="T13" t="s">
        <v>445</v>
      </c>
      <c r="U13">
        <v>0</v>
      </c>
      <c r="V13">
        <v>0</v>
      </c>
      <c r="W13">
        <v>0</v>
      </c>
      <c r="Y13">
        <v>0</v>
      </c>
      <c r="Z13" t="s">
        <v>502</v>
      </c>
      <c r="AA13" t="s">
        <v>714</v>
      </c>
    </row>
    <row r="14" spans="1:28">
      <c r="A14" s="1">
        <f>HYPERLINK("https://lsnyc.legalserver.org/matter/dynamic-profile/view/1873930","18-1873930")</f>
        <v>0</v>
      </c>
      <c r="B14" t="s">
        <v>31</v>
      </c>
      <c r="C14" t="s">
        <v>41</v>
      </c>
      <c r="D14" t="s">
        <v>43</v>
      </c>
      <c r="E14">
        <v>11428</v>
      </c>
      <c r="F14" t="s">
        <v>56</v>
      </c>
      <c r="G14" t="s">
        <v>210</v>
      </c>
      <c r="I14" t="s">
        <v>235</v>
      </c>
      <c r="J14">
        <v>20628</v>
      </c>
      <c r="K14">
        <v>0</v>
      </c>
      <c r="L14" t="s">
        <v>256</v>
      </c>
      <c r="O14" t="s">
        <v>278</v>
      </c>
      <c r="P14" t="s">
        <v>279</v>
      </c>
      <c r="R14" t="s">
        <v>305</v>
      </c>
      <c r="S14" t="s">
        <v>410</v>
      </c>
      <c r="T14" t="s">
        <v>410</v>
      </c>
      <c r="U14">
        <v>0</v>
      </c>
      <c r="V14">
        <v>0</v>
      </c>
      <c r="W14">
        <v>0</v>
      </c>
      <c r="Y14">
        <v>0</v>
      </c>
      <c r="Z14" t="s">
        <v>503</v>
      </c>
      <c r="AA14" t="s">
        <v>715</v>
      </c>
    </row>
    <row r="15" spans="1:28">
      <c r="A15" s="1">
        <f>HYPERLINK("https://lsnyc.legalserver.org/matter/dynamic-profile/view/1841041","17-1841041")</f>
        <v>0</v>
      </c>
      <c r="B15" t="s">
        <v>35</v>
      </c>
      <c r="C15" t="s">
        <v>41</v>
      </c>
      <c r="D15" t="s">
        <v>43</v>
      </c>
      <c r="E15">
        <v>11694</v>
      </c>
      <c r="F15" t="s">
        <v>57</v>
      </c>
      <c r="G15" t="s">
        <v>213</v>
      </c>
      <c r="I15" t="s">
        <v>236</v>
      </c>
      <c r="J15">
        <v>57360</v>
      </c>
      <c r="K15">
        <v>0</v>
      </c>
      <c r="L15" t="s">
        <v>259</v>
      </c>
      <c r="M15" t="s">
        <v>256</v>
      </c>
      <c r="N15" t="s">
        <v>261</v>
      </c>
      <c r="O15" t="s">
        <v>279</v>
      </c>
      <c r="P15" t="s">
        <v>278</v>
      </c>
      <c r="R15" t="s">
        <v>306</v>
      </c>
      <c r="S15" t="s">
        <v>304</v>
      </c>
      <c r="T15" t="s">
        <v>304</v>
      </c>
      <c r="U15">
        <v>0</v>
      </c>
      <c r="V15">
        <v>0</v>
      </c>
      <c r="W15">
        <v>0</v>
      </c>
      <c r="Y15">
        <v>0</v>
      </c>
      <c r="Z15" t="s">
        <v>504</v>
      </c>
      <c r="AA15" t="s">
        <v>716</v>
      </c>
    </row>
    <row r="16" spans="1:28">
      <c r="A16" s="1">
        <f>HYPERLINK("https://lsnyc.legalserver.org/matter/dynamic-profile/view/0810848","16-0810848")</f>
        <v>0</v>
      </c>
      <c r="B16" t="s">
        <v>36</v>
      </c>
      <c r="C16" t="s">
        <v>41</v>
      </c>
      <c r="D16" t="s">
        <v>43</v>
      </c>
      <c r="E16">
        <v>11434</v>
      </c>
      <c r="F16" t="s">
        <v>58</v>
      </c>
      <c r="G16" t="s">
        <v>215</v>
      </c>
      <c r="I16" t="s">
        <v>237</v>
      </c>
      <c r="J16">
        <v>27492</v>
      </c>
      <c r="K16">
        <v>0</v>
      </c>
      <c r="L16" t="s">
        <v>256</v>
      </c>
      <c r="N16" t="s">
        <v>261</v>
      </c>
      <c r="O16" t="s">
        <v>282</v>
      </c>
      <c r="P16" t="s">
        <v>283</v>
      </c>
      <c r="R16" t="s">
        <v>307</v>
      </c>
      <c r="S16" t="s">
        <v>411</v>
      </c>
      <c r="T16" t="s">
        <v>411</v>
      </c>
      <c r="U16">
        <v>0</v>
      </c>
      <c r="V16">
        <v>0</v>
      </c>
      <c r="W16">
        <v>0</v>
      </c>
      <c r="Y16">
        <v>0</v>
      </c>
      <c r="Z16" t="s">
        <v>505</v>
      </c>
      <c r="AA16" t="s">
        <v>717</v>
      </c>
    </row>
    <row r="17" spans="1:28">
      <c r="A17" s="1">
        <f>HYPERLINK("https://lsnyc.legalserver.org/matter/dynamic-profile/view/1871224","18-1871224")</f>
        <v>0</v>
      </c>
      <c r="B17" t="s">
        <v>29</v>
      </c>
      <c r="C17" t="s">
        <v>41</v>
      </c>
      <c r="D17" t="s">
        <v>43</v>
      </c>
      <c r="E17">
        <v>11692</v>
      </c>
      <c r="F17" t="s">
        <v>59</v>
      </c>
      <c r="G17" t="s">
        <v>210</v>
      </c>
      <c r="I17" t="s">
        <v>238</v>
      </c>
      <c r="J17">
        <v>39000</v>
      </c>
      <c r="K17" t="s">
        <v>243</v>
      </c>
      <c r="L17" t="s">
        <v>260</v>
      </c>
      <c r="O17" t="s">
        <v>279</v>
      </c>
      <c r="R17" t="s">
        <v>303</v>
      </c>
      <c r="S17" t="s">
        <v>412</v>
      </c>
      <c r="T17" t="s">
        <v>458</v>
      </c>
      <c r="U17">
        <v>0</v>
      </c>
      <c r="V17">
        <v>0</v>
      </c>
      <c r="W17">
        <v>0</v>
      </c>
      <c r="X17">
        <v>36755</v>
      </c>
      <c r="Y17">
        <v>0</v>
      </c>
      <c r="Z17" t="s">
        <v>506</v>
      </c>
      <c r="AA17" t="s">
        <v>718</v>
      </c>
    </row>
    <row r="18" spans="1:28">
      <c r="A18" s="1">
        <f>HYPERLINK("https://lsnyc.legalserver.org/matter/dynamic-profile/view/1839126","17-1839126")</f>
        <v>0</v>
      </c>
      <c r="B18" t="s">
        <v>35</v>
      </c>
      <c r="C18" t="s">
        <v>41</v>
      </c>
      <c r="D18" t="s">
        <v>43</v>
      </c>
      <c r="E18">
        <v>11412</v>
      </c>
      <c r="F18" t="s">
        <v>60</v>
      </c>
      <c r="G18" t="s">
        <v>215</v>
      </c>
      <c r="I18" t="s">
        <v>230</v>
      </c>
      <c r="J18">
        <v>68400</v>
      </c>
      <c r="K18">
        <v>0</v>
      </c>
      <c r="L18" t="s">
        <v>259</v>
      </c>
      <c r="N18" t="s">
        <v>256</v>
      </c>
      <c r="O18" t="s">
        <v>279</v>
      </c>
      <c r="P18" t="s">
        <v>278</v>
      </c>
      <c r="R18" t="s">
        <v>308</v>
      </c>
      <c r="S18" t="s">
        <v>413</v>
      </c>
      <c r="T18" t="s">
        <v>459</v>
      </c>
      <c r="U18">
        <v>0</v>
      </c>
      <c r="V18">
        <v>0</v>
      </c>
      <c r="W18">
        <v>0</v>
      </c>
      <c r="Y18">
        <v>0</v>
      </c>
      <c r="Z18" t="s">
        <v>507</v>
      </c>
      <c r="AA18" t="s">
        <v>719</v>
      </c>
      <c r="AB18" t="s">
        <v>923</v>
      </c>
    </row>
    <row r="19" spans="1:28">
      <c r="A19" s="1">
        <f>HYPERLINK("https://lsnyc.legalserver.org/matter/dynamic-profile/view/0760467","14-0760467")</f>
        <v>0</v>
      </c>
      <c r="B19" t="s">
        <v>29</v>
      </c>
      <c r="C19" t="s">
        <v>41</v>
      </c>
      <c r="D19" t="s">
        <v>43</v>
      </c>
      <c r="E19">
        <v>11421</v>
      </c>
      <c r="F19" t="s">
        <v>61</v>
      </c>
      <c r="G19" t="s">
        <v>212</v>
      </c>
      <c r="I19" t="s">
        <v>232</v>
      </c>
      <c r="J19">
        <v>82332</v>
      </c>
      <c r="K19">
        <v>0</v>
      </c>
      <c r="L19" t="s">
        <v>261</v>
      </c>
      <c r="O19" t="s">
        <v>282</v>
      </c>
      <c r="S19" t="s">
        <v>402</v>
      </c>
      <c r="T19" t="s">
        <v>402</v>
      </c>
      <c r="U19">
        <v>0</v>
      </c>
      <c r="V19">
        <v>0</v>
      </c>
      <c r="W19">
        <v>0</v>
      </c>
      <c r="Y19">
        <v>0</v>
      </c>
      <c r="Z19" t="s">
        <v>508</v>
      </c>
      <c r="AA19" t="s">
        <v>720</v>
      </c>
    </row>
    <row r="20" spans="1:28">
      <c r="A20" s="1">
        <f>HYPERLINK("https://lsnyc.legalserver.org/matter/dynamic-profile/view/1858350","18-1858350")</f>
        <v>0</v>
      </c>
      <c r="B20" t="s">
        <v>37</v>
      </c>
      <c r="C20" t="s">
        <v>41</v>
      </c>
      <c r="D20" t="s">
        <v>43</v>
      </c>
      <c r="E20">
        <v>11434</v>
      </c>
      <c r="F20" t="s">
        <v>62</v>
      </c>
      <c r="G20" t="s">
        <v>214</v>
      </c>
      <c r="H20" t="s">
        <v>212</v>
      </c>
      <c r="I20" t="s">
        <v>232</v>
      </c>
      <c r="J20">
        <v>19932</v>
      </c>
      <c r="K20">
        <v>0</v>
      </c>
      <c r="L20" t="s">
        <v>259</v>
      </c>
      <c r="N20" t="s">
        <v>261</v>
      </c>
      <c r="O20" t="s">
        <v>281</v>
      </c>
      <c r="P20" t="s">
        <v>280</v>
      </c>
      <c r="R20" t="s">
        <v>309</v>
      </c>
      <c r="S20" t="s">
        <v>414</v>
      </c>
      <c r="T20" t="s">
        <v>387</v>
      </c>
      <c r="U20">
        <v>0</v>
      </c>
      <c r="V20">
        <v>0</v>
      </c>
      <c r="W20">
        <v>0</v>
      </c>
      <c r="Y20">
        <v>0</v>
      </c>
      <c r="Z20" t="s">
        <v>509</v>
      </c>
      <c r="AA20" t="s">
        <v>721</v>
      </c>
    </row>
    <row r="21" spans="1:28">
      <c r="A21" s="1">
        <f>HYPERLINK("https://lsnyc.legalserver.org/matter/dynamic-profile/view/1834264","17-1834264")</f>
        <v>0</v>
      </c>
      <c r="B21" t="s">
        <v>34</v>
      </c>
      <c r="C21" t="s">
        <v>41</v>
      </c>
      <c r="D21" t="s">
        <v>43</v>
      </c>
      <c r="E21">
        <v>11434</v>
      </c>
      <c r="F21" t="s">
        <v>63</v>
      </c>
      <c r="G21" t="s">
        <v>215</v>
      </c>
      <c r="I21" t="s">
        <v>235</v>
      </c>
      <c r="J21">
        <v>66876</v>
      </c>
      <c r="K21">
        <v>0</v>
      </c>
      <c r="O21" t="s">
        <v>283</v>
      </c>
      <c r="P21" t="s">
        <v>285</v>
      </c>
      <c r="R21" t="s">
        <v>310</v>
      </c>
      <c r="S21" t="s">
        <v>374</v>
      </c>
      <c r="T21" t="s">
        <v>387</v>
      </c>
      <c r="U21">
        <v>0</v>
      </c>
      <c r="V21">
        <v>0</v>
      </c>
      <c r="W21">
        <v>0</v>
      </c>
      <c r="Y21">
        <v>0</v>
      </c>
      <c r="Z21" t="s">
        <v>510</v>
      </c>
      <c r="AA21" t="s">
        <v>708</v>
      </c>
    </row>
    <row r="22" spans="1:28">
      <c r="A22" s="1">
        <f>HYPERLINK("https://lsnyc.legalserver.org/matter/dynamic-profile/view/0827554","17-0827554")</f>
        <v>0</v>
      </c>
      <c r="B22" t="s">
        <v>31</v>
      </c>
      <c r="C22" t="s">
        <v>41</v>
      </c>
      <c r="D22" t="s">
        <v>43</v>
      </c>
      <c r="E22">
        <v>11413</v>
      </c>
      <c r="F22" t="s">
        <v>64</v>
      </c>
      <c r="G22" t="s">
        <v>209</v>
      </c>
      <c r="I22" t="s">
        <v>226</v>
      </c>
      <c r="J22">
        <v>37560</v>
      </c>
      <c r="K22" t="s">
        <v>244</v>
      </c>
      <c r="L22" t="s">
        <v>247</v>
      </c>
      <c r="N22" t="s">
        <v>245</v>
      </c>
      <c r="O22" t="s">
        <v>282</v>
      </c>
      <c r="R22" t="s">
        <v>311</v>
      </c>
      <c r="S22" t="s">
        <v>374</v>
      </c>
      <c r="T22" t="s">
        <v>460</v>
      </c>
      <c r="U22">
        <v>587176.71</v>
      </c>
      <c r="V22">
        <v>0</v>
      </c>
      <c r="W22">
        <v>0</v>
      </c>
      <c r="Y22">
        <v>0</v>
      </c>
      <c r="Z22" t="s">
        <v>511</v>
      </c>
      <c r="AA22" t="s">
        <v>722</v>
      </c>
    </row>
    <row r="23" spans="1:28">
      <c r="A23" s="1">
        <f>HYPERLINK("https://lsnyc.legalserver.org/matter/dynamic-profile/view/0814898","16-0814898")</f>
        <v>0</v>
      </c>
      <c r="B23" t="s">
        <v>38</v>
      </c>
      <c r="C23" t="s">
        <v>41</v>
      </c>
      <c r="D23" t="s">
        <v>43</v>
      </c>
      <c r="E23">
        <v>11419</v>
      </c>
      <c r="F23" t="s">
        <v>65</v>
      </c>
      <c r="G23" t="s">
        <v>216</v>
      </c>
      <c r="I23" t="s">
        <v>234</v>
      </c>
      <c r="J23">
        <v>31200</v>
      </c>
      <c r="K23" t="s">
        <v>245</v>
      </c>
      <c r="L23" t="s">
        <v>245</v>
      </c>
      <c r="O23" t="s">
        <v>282</v>
      </c>
      <c r="R23" t="s">
        <v>312</v>
      </c>
      <c r="S23" t="s">
        <v>415</v>
      </c>
      <c r="T23" t="s">
        <v>460</v>
      </c>
      <c r="U23">
        <v>0</v>
      </c>
      <c r="V23">
        <v>0</v>
      </c>
      <c r="W23">
        <v>0</v>
      </c>
      <c r="Y23">
        <v>0</v>
      </c>
      <c r="Z23" t="s">
        <v>512</v>
      </c>
      <c r="AA23" t="s">
        <v>723</v>
      </c>
      <c r="AB23" t="s">
        <v>922</v>
      </c>
    </row>
    <row r="24" spans="1:28">
      <c r="A24" s="1">
        <f>HYPERLINK("https://lsnyc.legalserver.org/matter/dynamic-profile/view/0814512","16-0814512")</f>
        <v>0</v>
      </c>
      <c r="B24" t="s">
        <v>37</v>
      </c>
      <c r="C24" t="s">
        <v>41</v>
      </c>
      <c r="D24" t="s">
        <v>43</v>
      </c>
      <c r="E24">
        <v>11692</v>
      </c>
      <c r="F24" t="s">
        <v>66</v>
      </c>
      <c r="G24" t="s">
        <v>217</v>
      </c>
      <c r="I24" t="s">
        <v>227</v>
      </c>
      <c r="J24">
        <v>33527</v>
      </c>
      <c r="K24">
        <v>0</v>
      </c>
      <c r="L24" t="s">
        <v>262</v>
      </c>
      <c r="O24" t="s">
        <v>278</v>
      </c>
      <c r="P24" t="s">
        <v>279</v>
      </c>
      <c r="R24" t="s">
        <v>313</v>
      </c>
      <c r="S24" t="s">
        <v>416</v>
      </c>
      <c r="T24" t="s">
        <v>460</v>
      </c>
      <c r="U24">
        <v>0</v>
      </c>
      <c r="V24">
        <v>0</v>
      </c>
      <c r="W24">
        <v>0</v>
      </c>
      <c r="Y24">
        <v>0</v>
      </c>
      <c r="Z24" t="s">
        <v>513</v>
      </c>
      <c r="AA24" t="s">
        <v>724</v>
      </c>
      <c r="AB24" t="s">
        <v>924</v>
      </c>
    </row>
    <row r="25" spans="1:28">
      <c r="A25" s="1">
        <f>HYPERLINK("https://lsnyc.legalserver.org/matter/dynamic-profile/view/1867820","18-1867820")</f>
        <v>0</v>
      </c>
      <c r="B25" t="s">
        <v>31</v>
      </c>
      <c r="C25" t="s">
        <v>41</v>
      </c>
      <c r="D25" t="s">
        <v>43</v>
      </c>
      <c r="E25">
        <v>11422</v>
      </c>
      <c r="F25" t="s">
        <v>67</v>
      </c>
      <c r="G25" t="s">
        <v>210</v>
      </c>
      <c r="I25" t="s">
        <v>228</v>
      </c>
      <c r="J25">
        <v>75400</v>
      </c>
      <c r="K25" t="s">
        <v>246</v>
      </c>
      <c r="L25" t="s">
        <v>262</v>
      </c>
      <c r="N25" t="s">
        <v>256</v>
      </c>
      <c r="O25" t="s">
        <v>279</v>
      </c>
      <c r="P25" t="s">
        <v>278</v>
      </c>
      <c r="R25" t="s">
        <v>314</v>
      </c>
      <c r="S25" t="s">
        <v>417</v>
      </c>
      <c r="T25" t="s">
        <v>461</v>
      </c>
      <c r="U25">
        <v>0</v>
      </c>
      <c r="V25">
        <v>121301.78</v>
      </c>
      <c r="W25">
        <v>0</v>
      </c>
      <c r="Y25">
        <v>0</v>
      </c>
      <c r="Z25" t="s">
        <v>514</v>
      </c>
      <c r="AA25" t="s">
        <v>725</v>
      </c>
      <c r="AB25" t="s">
        <v>925</v>
      </c>
    </row>
    <row r="26" spans="1:28">
      <c r="A26" s="1">
        <f>HYPERLINK("https://lsnyc.legalserver.org/matter/dynamic-profile/view/1863653","18-1863653")</f>
        <v>0</v>
      </c>
      <c r="B26" t="s">
        <v>29</v>
      </c>
      <c r="C26" t="s">
        <v>41</v>
      </c>
      <c r="D26" t="s">
        <v>43</v>
      </c>
      <c r="E26">
        <v>11412</v>
      </c>
      <c r="F26" t="s">
        <v>68</v>
      </c>
      <c r="G26" t="s">
        <v>211</v>
      </c>
      <c r="I26" t="s">
        <v>232</v>
      </c>
      <c r="J26">
        <v>91234</v>
      </c>
      <c r="K26" t="s">
        <v>243</v>
      </c>
      <c r="L26" t="s">
        <v>260</v>
      </c>
      <c r="O26" t="s">
        <v>284</v>
      </c>
      <c r="R26" t="s">
        <v>315</v>
      </c>
      <c r="S26" t="s">
        <v>315</v>
      </c>
      <c r="T26" t="s">
        <v>315</v>
      </c>
      <c r="U26">
        <v>0</v>
      </c>
      <c r="V26">
        <v>0</v>
      </c>
      <c r="W26">
        <v>0</v>
      </c>
      <c r="X26">
        <v>73000</v>
      </c>
      <c r="Y26">
        <v>0</v>
      </c>
      <c r="Z26" t="s">
        <v>515</v>
      </c>
      <c r="AA26" t="s">
        <v>726</v>
      </c>
    </row>
    <row r="27" spans="1:28">
      <c r="A27" s="1">
        <f>HYPERLINK("https://lsnyc.legalserver.org/matter/dynamic-profile/view/1864946","18-1864946")</f>
        <v>0</v>
      </c>
      <c r="B27" t="s">
        <v>38</v>
      </c>
      <c r="C27" t="s">
        <v>41</v>
      </c>
      <c r="D27" t="s">
        <v>43</v>
      </c>
      <c r="E27">
        <v>11423</v>
      </c>
      <c r="F27" t="s">
        <v>69</v>
      </c>
      <c r="G27" t="s">
        <v>211</v>
      </c>
      <c r="I27" t="s">
        <v>233</v>
      </c>
      <c r="J27">
        <v>3996</v>
      </c>
      <c r="K27">
        <v>0</v>
      </c>
      <c r="L27" t="s">
        <v>261</v>
      </c>
      <c r="O27" t="s">
        <v>278</v>
      </c>
      <c r="R27" t="s">
        <v>300</v>
      </c>
      <c r="S27" t="s">
        <v>418</v>
      </c>
      <c r="T27" t="s">
        <v>462</v>
      </c>
      <c r="U27">
        <v>0</v>
      </c>
      <c r="V27">
        <v>0</v>
      </c>
      <c r="W27">
        <v>0</v>
      </c>
      <c r="Y27">
        <v>0</v>
      </c>
      <c r="Z27" t="s">
        <v>516</v>
      </c>
      <c r="AA27" t="s">
        <v>727</v>
      </c>
    </row>
    <row r="28" spans="1:28">
      <c r="A28" s="1">
        <f>HYPERLINK("https://lsnyc.legalserver.org/matter/dynamic-profile/view/0811935","16-0811935")</f>
        <v>0</v>
      </c>
      <c r="B28" t="s">
        <v>33</v>
      </c>
      <c r="C28" t="s">
        <v>41</v>
      </c>
      <c r="D28" t="s">
        <v>43</v>
      </c>
      <c r="E28">
        <v>11419</v>
      </c>
      <c r="F28" t="s">
        <v>70</v>
      </c>
      <c r="G28" t="s">
        <v>218</v>
      </c>
      <c r="I28" t="s">
        <v>239</v>
      </c>
      <c r="J28">
        <v>27168</v>
      </c>
      <c r="K28">
        <v>0</v>
      </c>
      <c r="L28" t="s">
        <v>256</v>
      </c>
      <c r="N28" t="s">
        <v>261</v>
      </c>
      <c r="O28" t="s">
        <v>282</v>
      </c>
      <c r="P28" t="s">
        <v>278</v>
      </c>
      <c r="S28" t="s">
        <v>419</v>
      </c>
      <c r="U28">
        <v>0</v>
      </c>
      <c r="V28">
        <v>0</v>
      </c>
      <c r="W28">
        <v>0</v>
      </c>
      <c r="Y28">
        <v>0</v>
      </c>
      <c r="Z28" t="s">
        <v>517</v>
      </c>
      <c r="AA28" t="s">
        <v>728</v>
      </c>
    </row>
    <row r="29" spans="1:28">
      <c r="A29" s="1">
        <f>HYPERLINK("https://lsnyc.legalserver.org/matter/dynamic-profile/view/1887991","19-1887991")</f>
        <v>0</v>
      </c>
      <c r="B29" t="s">
        <v>31</v>
      </c>
      <c r="C29" t="s">
        <v>41</v>
      </c>
      <c r="D29" t="s">
        <v>43</v>
      </c>
      <c r="E29">
        <v>11375</v>
      </c>
      <c r="F29" t="s">
        <v>71</v>
      </c>
      <c r="G29" t="s">
        <v>216</v>
      </c>
      <c r="I29" t="s">
        <v>230</v>
      </c>
      <c r="J29">
        <v>16932</v>
      </c>
      <c r="K29" t="s">
        <v>247</v>
      </c>
      <c r="L29" t="s">
        <v>247</v>
      </c>
      <c r="O29" t="s">
        <v>283</v>
      </c>
      <c r="U29">
        <v>0</v>
      </c>
      <c r="V29">
        <v>0</v>
      </c>
      <c r="W29">
        <v>0</v>
      </c>
      <c r="X29" t="s">
        <v>490</v>
      </c>
      <c r="Y29">
        <v>0</v>
      </c>
      <c r="Z29" t="s">
        <v>518</v>
      </c>
      <c r="AA29" t="s">
        <v>729</v>
      </c>
    </row>
    <row r="30" spans="1:28">
      <c r="A30" s="1">
        <f>HYPERLINK("https://lsnyc.legalserver.org/matter/dynamic-profile/view/1899660","19-1899660")</f>
        <v>0</v>
      </c>
      <c r="B30" t="s">
        <v>31</v>
      </c>
      <c r="C30" t="s">
        <v>41</v>
      </c>
      <c r="D30" t="s">
        <v>43</v>
      </c>
      <c r="E30">
        <v>11423</v>
      </c>
      <c r="G30" t="s">
        <v>213</v>
      </c>
      <c r="I30" t="s">
        <v>240</v>
      </c>
      <c r="J30">
        <v>18000</v>
      </c>
      <c r="L30" t="s">
        <v>257</v>
      </c>
      <c r="O30" t="s">
        <v>285</v>
      </c>
      <c r="P30" t="s">
        <v>289</v>
      </c>
      <c r="U30">
        <v>0</v>
      </c>
      <c r="V30">
        <v>0</v>
      </c>
      <c r="W30">
        <v>0</v>
      </c>
      <c r="X30">
        <v>32047.49</v>
      </c>
      <c r="Y30">
        <v>0</v>
      </c>
      <c r="Z30" t="s">
        <v>519</v>
      </c>
      <c r="AA30" t="s">
        <v>730</v>
      </c>
    </row>
    <row r="31" spans="1:28">
      <c r="A31" s="1">
        <f>HYPERLINK("https://lsnyc.legalserver.org/matter/dynamic-profile/view/0816716","16-0816716")</f>
        <v>0</v>
      </c>
      <c r="B31" t="s">
        <v>31</v>
      </c>
      <c r="C31" t="s">
        <v>41</v>
      </c>
      <c r="D31" t="s">
        <v>43</v>
      </c>
      <c r="E31">
        <v>11692</v>
      </c>
      <c r="F31" t="s">
        <v>72</v>
      </c>
      <c r="G31" t="s">
        <v>215</v>
      </c>
      <c r="I31" t="s">
        <v>241</v>
      </c>
      <c r="J31">
        <v>13524</v>
      </c>
      <c r="K31">
        <v>0</v>
      </c>
      <c r="L31" t="s">
        <v>256</v>
      </c>
      <c r="O31" t="s">
        <v>278</v>
      </c>
      <c r="P31" t="s">
        <v>281</v>
      </c>
      <c r="R31" t="s">
        <v>316</v>
      </c>
      <c r="S31" t="s">
        <v>417</v>
      </c>
      <c r="U31">
        <v>0</v>
      </c>
      <c r="V31">
        <v>0</v>
      </c>
      <c r="W31">
        <v>0</v>
      </c>
      <c r="Y31">
        <v>0</v>
      </c>
      <c r="Z31" t="s">
        <v>520</v>
      </c>
      <c r="AA31" t="s">
        <v>731</v>
      </c>
      <c r="AB31" t="s">
        <v>923</v>
      </c>
    </row>
    <row r="32" spans="1:28">
      <c r="A32" s="1">
        <f>HYPERLINK("https://lsnyc.legalserver.org/matter/dynamic-profile/view/1895634","19-1895634")</f>
        <v>0</v>
      </c>
      <c r="B32" t="s">
        <v>30</v>
      </c>
      <c r="C32" t="s">
        <v>41</v>
      </c>
      <c r="D32" t="s">
        <v>43</v>
      </c>
      <c r="E32">
        <v>11434</v>
      </c>
      <c r="G32" t="s">
        <v>211</v>
      </c>
      <c r="I32" t="s">
        <v>230</v>
      </c>
      <c r="J32">
        <v>52000</v>
      </c>
      <c r="R32" t="s">
        <v>317</v>
      </c>
      <c r="U32">
        <v>0</v>
      </c>
      <c r="V32">
        <v>0</v>
      </c>
      <c r="W32">
        <v>0</v>
      </c>
      <c r="Y32">
        <v>0</v>
      </c>
      <c r="Z32" t="s">
        <v>521</v>
      </c>
      <c r="AA32" t="s">
        <v>732</v>
      </c>
    </row>
    <row r="33" spans="1:28">
      <c r="A33" s="1">
        <f>HYPERLINK("https://lsnyc.legalserver.org/matter/dynamic-profile/view/1897610","19-1897610")</f>
        <v>0</v>
      </c>
      <c r="B33" t="s">
        <v>29</v>
      </c>
      <c r="C33" t="s">
        <v>41</v>
      </c>
      <c r="D33" t="s">
        <v>43</v>
      </c>
      <c r="E33">
        <v>11412</v>
      </c>
      <c r="I33" t="s">
        <v>234</v>
      </c>
      <c r="J33">
        <v>22668</v>
      </c>
      <c r="U33">
        <v>0</v>
      </c>
      <c r="V33">
        <v>0</v>
      </c>
      <c r="W33">
        <v>0</v>
      </c>
      <c r="Y33">
        <v>0</v>
      </c>
      <c r="Z33" t="s">
        <v>522</v>
      </c>
      <c r="AA33" t="s">
        <v>733</v>
      </c>
    </row>
    <row r="34" spans="1:28">
      <c r="A34" s="1">
        <f>HYPERLINK("https://lsnyc.legalserver.org/matter/dynamic-profile/view/1898831","19-1898831")</f>
        <v>0</v>
      </c>
      <c r="B34" t="s">
        <v>33</v>
      </c>
      <c r="C34" t="s">
        <v>41</v>
      </c>
      <c r="D34" t="s">
        <v>43</v>
      </c>
      <c r="E34">
        <v>11434</v>
      </c>
      <c r="F34" t="s">
        <v>73</v>
      </c>
      <c r="G34" t="s">
        <v>215</v>
      </c>
      <c r="I34" t="s">
        <v>235</v>
      </c>
      <c r="J34">
        <v>13000</v>
      </c>
      <c r="K34">
        <v>0</v>
      </c>
      <c r="O34" t="s">
        <v>284</v>
      </c>
      <c r="U34">
        <v>0</v>
      </c>
      <c r="V34">
        <v>0</v>
      </c>
      <c r="W34">
        <v>0</v>
      </c>
      <c r="Y34">
        <v>0</v>
      </c>
      <c r="Z34" t="s">
        <v>523</v>
      </c>
      <c r="AA34" t="s">
        <v>734</v>
      </c>
    </row>
    <row r="35" spans="1:28">
      <c r="A35" s="1">
        <f>HYPERLINK("https://lsnyc.legalserver.org/matter/dynamic-profile/view/1904496","19-1904496")</f>
        <v>0</v>
      </c>
      <c r="B35" t="s">
        <v>36</v>
      </c>
      <c r="C35" t="s">
        <v>41</v>
      </c>
      <c r="D35" t="s">
        <v>43</v>
      </c>
      <c r="E35">
        <v>11420</v>
      </c>
      <c r="I35" t="s">
        <v>235</v>
      </c>
      <c r="J35">
        <v>55800</v>
      </c>
      <c r="U35">
        <v>0</v>
      </c>
      <c r="V35">
        <v>0</v>
      </c>
      <c r="W35">
        <v>0</v>
      </c>
      <c r="Y35">
        <v>0</v>
      </c>
      <c r="Z35" t="s">
        <v>524</v>
      </c>
      <c r="AA35" t="s">
        <v>735</v>
      </c>
    </row>
    <row r="36" spans="1:28">
      <c r="A36" s="1">
        <f>HYPERLINK("https://lsnyc.legalserver.org/matter/dynamic-profile/view/1836914","17-1836914")</f>
        <v>0</v>
      </c>
      <c r="B36" t="s">
        <v>33</v>
      </c>
      <c r="C36" t="s">
        <v>41</v>
      </c>
      <c r="D36" t="s">
        <v>43</v>
      </c>
      <c r="E36">
        <v>11372</v>
      </c>
      <c r="I36" t="s">
        <v>227</v>
      </c>
      <c r="J36">
        <v>26000</v>
      </c>
      <c r="U36">
        <v>0</v>
      </c>
      <c r="V36">
        <v>0</v>
      </c>
      <c r="W36">
        <v>0</v>
      </c>
      <c r="Y36">
        <v>0</v>
      </c>
      <c r="Z36" t="s">
        <v>525</v>
      </c>
      <c r="AA36" t="s">
        <v>736</v>
      </c>
    </row>
    <row r="37" spans="1:28">
      <c r="A37" s="1">
        <f>HYPERLINK("https://lsnyc.legalserver.org/matter/dynamic-profile/view/1871748","18-1871748")</f>
        <v>0</v>
      </c>
      <c r="B37" t="s">
        <v>37</v>
      </c>
      <c r="C37" t="s">
        <v>41</v>
      </c>
      <c r="D37" t="s">
        <v>43</v>
      </c>
      <c r="E37">
        <v>11692</v>
      </c>
      <c r="F37" t="s">
        <v>74</v>
      </c>
      <c r="G37" t="s">
        <v>213</v>
      </c>
      <c r="I37" t="s">
        <v>242</v>
      </c>
      <c r="J37">
        <v>39156</v>
      </c>
      <c r="K37">
        <v>0</v>
      </c>
      <c r="L37" t="s">
        <v>261</v>
      </c>
      <c r="N37" t="s">
        <v>267</v>
      </c>
      <c r="O37" t="s">
        <v>281</v>
      </c>
      <c r="P37" t="s">
        <v>280</v>
      </c>
      <c r="S37" t="s">
        <v>411</v>
      </c>
      <c r="U37">
        <v>0</v>
      </c>
      <c r="V37">
        <v>0</v>
      </c>
      <c r="W37">
        <v>0</v>
      </c>
      <c r="Y37">
        <v>0</v>
      </c>
      <c r="Z37" t="s">
        <v>526</v>
      </c>
      <c r="AA37" t="s">
        <v>717</v>
      </c>
    </row>
    <row r="38" spans="1:28">
      <c r="A38" s="1">
        <f>HYPERLINK("https://lsnyc.legalserver.org/matter/dynamic-profile/view/1877519","18-1877519")</f>
        <v>0</v>
      </c>
      <c r="B38" t="s">
        <v>29</v>
      </c>
      <c r="C38" t="s">
        <v>41</v>
      </c>
      <c r="D38" t="s">
        <v>43</v>
      </c>
      <c r="E38">
        <v>11412</v>
      </c>
      <c r="F38" t="s">
        <v>75</v>
      </c>
      <c r="G38" t="s">
        <v>212</v>
      </c>
      <c r="I38" t="s">
        <v>230</v>
      </c>
      <c r="J38">
        <v>32220</v>
      </c>
      <c r="K38">
        <v>0</v>
      </c>
      <c r="O38" t="s">
        <v>281</v>
      </c>
      <c r="U38">
        <v>0</v>
      </c>
      <c r="V38">
        <v>0</v>
      </c>
      <c r="W38">
        <v>0</v>
      </c>
      <c r="Y38">
        <v>0</v>
      </c>
      <c r="Z38" t="s">
        <v>527</v>
      </c>
      <c r="AA38" t="s">
        <v>737</v>
      </c>
    </row>
    <row r="39" spans="1:28">
      <c r="A39" s="1">
        <f>HYPERLINK("https://lsnyc.legalserver.org/matter/dynamic-profile/view/1877879","18-1877879")</f>
        <v>0</v>
      </c>
      <c r="B39" t="s">
        <v>33</v>
      </c>
      <c r="C39" t="s">
        <v>41</v>
      </c>
      <c r="D39" t="s">
        <v>43</v>
      </c>
      <c r="E39">
        <v>11417</v>
      </c>
      <c r="F39" t="s">
        <v>76</v>
      </c>
      <c r="G39" t="s">
        <v>213</v>
      </c>
      <c r="I39" t="s">
        <v>227</v>
      </c>
      <c r="J39">
        <v>60936</v>
      </c>
      <c r="K39">
        <v>0</v>
      </c>
      <c r="L39" t="s">
        <v>261</v>
      </c>
      <c r="O39" t="s">
        <v>285</v>
      </c>
      <c r="P39" t="s">
        <v>281</v>
      </c>
      <c r="S39" t="s">
        <v>405</v>
      </c>
      <c r="U39">
        <v>0</v>
      </c>
      <c r="V39">
        <v>0</v>
      </c>
      <c r="W39">
        <v>0</v>
      </c>
      <c r="Y39">
        <v>0</v>
      </c>
      <c r="Z39" t="s">
        <v>528</v>
      </c>
      <c r="AA39" t="s">
        <v>738</v>
      </c>
    </row>
    <row r="40" spans="1:28">
      <c r="A40" s="1">
        <f>HYPERLINK("https://lsnyc.legalserver.org/matter/dynamic-profile/view/0814696","16-0814696")</f>
        <v>0</v>
      </c>
      <c r="B40" t="s">
        <v>33</v>
      </c>
      <c r="C40" t="s">
        <v>41</v>
      </c>
      <c r="D40" t="s">
        <v>43</v>
      </c>
      <c r="E40">
        <v>11420</v>
      </c>
      <c r="F40" t="s">
        <v>77</v>
      </c>
      <c r="G40" t="s">
        <v>218</v>
      </c>
      <c r="I40" t="s">
        <v>233</v>
      </c>
      <c r="J40">
        <v>63543.96</v>
      </c>
      <c r="K40">
        <v>0</v>
      </c>
      <c r="N40" t="s">
        <v>256</v>
      </c>
      <c r="O40" t="s">
        <v>282</v>
      </c>
      <c r="P40" t="s">
        <v>278</v>
      </c>
      <c r="R40" t="s">
        <v>318</v>
      </c>
      <c r="S40" t="s">
        <v>420</v>
      </c>
      <c r="U40">
        <v>0</v>
      </c>
      <c r="V40">
        <v>0</v>
      </c>
      <c r="W40">
        <v>0</v>
      </c>
      <c r="Y40">
        <v>0</v>
      </c>
      <c r="Z40" t="s">
        <v>529</v>
      </c>
      <c r="AA40" t="s">
        <v>739</v>
      </c>
    </row>
    <row r="41" spans="1:28">
      <c r="A41" s="1">
        <f>HYPERLINK("https://lsnyc.legalserver.org/matter/dynamic-profile/view/0826049","17-0826049")</f>
        <v>0</v>
      </c>
      <c r="B41" t="s">
        <v>29</v>
      </c>
      <c r="C41" t="s">
        <v>42</v>
      </c>
      <c r="D41" t="s">
        <v>43</v>
      </c>
      <c r="E41">
        <v>11414</v>
      </c>
      <c r="F41" t="s">
        <v>78</v>
      </c>
      <c r="G41" t="s">
        <v>210</v>
      </c>
      <c r="H41" t="s">
        <v>223</v>
      </c>
      <c r="I41" s="3">
        <v>43273</v>
      </c>
      <c r="J41">
        <v>121044</v>
      </c>
      <c r="K41">
        <v>0</v>
      </c>
      <c r="L41" t="s">
        <v>256</v>
      </c>
      <c r="N41" t="s">
        <v>261</v>
      </c>
      <c r="O41" t="s">
        <v>279</v>
      </c>
      <c r="P41" t="s">
        <v>278</v>
      </c>
      <c r="R41" t="s">
        <v>319</v>
      </c>
      <c r="S41" t="s">
        <v>421</v>
      </c>
      <c r="T41" t="s">
        <v>319</v>
      </c>
      <c r="U41">
        <v>0</v>
      </c>
      <c r="V41">
        <v>0</v>
      </c>
      <c r="W41">
        <v>0</v>
      </c>
      <c r="Y41">
        <v>0</v>
      </c>
      <c r="Z41" t="s">
        <v>530</v>
      </c>
      <c r="AA41" t="s">
        <v>740</v>
      </c>
      <c r="AB41" t="s">
        <v>924</v>
      </c>
    </row>
    <row r="42" spans="1:28">
      <c r="A42" s="1">
        <f>HYPERLINK("https://lsnyc.legalserver.org/matter/dynamic-profile/view/1907547","19-1907547")</f>
        <v>0</v>
      </c>
      <c r="B42" t="s">
        <v>28</v>
      </c>
      <c r="C42" t="s">
        <v>42</v>
      </c>
      <c r="D42" t="s">
        <v>43</v>
      </c>
      <c r="E42">
        <v>11368</v>
      </c>
      <c r="G42" t="s">
        <v>216</v>
      </c>
      <c r="I42" s="3">
        <v>43714</v>
      </c>
      <c r="J42">
        <v>54000</v>
      </c>
      <c r="R42" t="s">
        <v>320</v>
      </c>
      <c r="T42" t="s">
        <v>308</v>
      </c>
      <c r="U42">
        <v>0</v>
      </c>
      <c r="V42">
        <v>0</v>
      </c>
      <c r="W42">
        <v>0</v>
      </c>
      <c r="Y42">
        <v>0</v>
      </c>
      <c r="Z42" t="s">
        <v>531</v>
      </c>
      <c r="AA42" t="s">
        <v>741</v>
      </c>
    </row>
    <row r="43" spans="1:28">
      <c r="A43" s="1">
        <f>HYPERLINK("https://lsnyc.legalserver.org/matter/dynamic-profile/view/1894453","19-1894453")</f>
        <v>0</v>
      </c>
      <c r="B43" t="s">
        <v>31</v>
      </c>
      <c r="C43" t="s">
        <v>42</v>
      </c>
      <c r="D43" t="s">
        <v>43</v>
      </c>
      <c r="E43">
        <v>11419</v>
      </c>
      <c r="F43" t="s">
        <v>79</v>
      </c>
      <c r="G43" t="s">
        <v>209</v>
      </c>
      <c r="I43" s="3">
        <v>43705</v>
      </c>
      <c r="J43">
        <v>38200</v>
      </c>
      <c r="K43">
        <v>0</v>
      </c>
      <c r="O43" t="s">
        <v>282</v>
      </c>
      <c r="R43" t="s">
        <v>321</v>
      </c>
      <c r="S43" t="s">
        <v>422</v>
      </c>
      <c r="T43" t="s">
        <v>463</v>
      </c>
      <c r="U43">
        <v>0</v>
      </c>
      <c r="V43">
        <v>0</v>
      </c>
      <c r="W43">
        <v>0</v>
      </c>
      <c r="Y43">
        <v>0</v>
      </c>
      <c r="Z43" t="s">
        <v>532</v>
      </c>
      <c r="AA43" t="s">
        <v>742</v>
      </c>
    </row>
    <row r="44" spans="1:28">
      <c r="A44" s="1">
        <f>HYPERLINK("https://lsnyc.legalserver.org/matter/dynamic-profile/view/0832541","17-0832541")</f>
        <v>0</v>
      </c>
      <c r="B44" t="s">
        <v>29</v>
      </c>
      <c r="C44" t="s">
        <v>42</v>
      </c>
      <c r="D44" t="s">
        <v>43</v>
      </c>
      <c r="E44">
        <v>11433</v>
      </c>
      <c r="F44" t="s">
        <v>80</v>
      </c>
      <c r="G44" t="s">
        <v>212</v>
      </c>
      <c r="I44" s="3">
        <v>43494</v>
      </c>
      <c r="J44">
        <v>112800</v>
      </c>
      <c r="K44" t="s">
        <v>248</v>
      </c>
      <c r="L44" t="s">
        <v>256</v>
      </c>
      <c r="N44" t="s">
        <v>260</v>
      </c>
      <c r="O44" t="s">
        <v>278</v>
      </c>
      <c r="P44" t="s">
        <v>279</v>
      </c>
      <c r="R44" t="s">
        <v>293</v>
      </c>
      <c r="S44" t="s">
        <v>410</v>
      </c>
      <c r="T44" t="s">
        <v>322</v>
      </c>
      <c r="U44">
        <v>0</v>
      </c>
      <c r="V44">
        <v>0</v>
      </c>
      <c r="W44">
        <v>0</v>
      </c>
      <c r="X44">
        <v>54174.8</v>
      </c>
      <c r="Y44">
        <v>0</v>
      </c>
      <c r="Z44" t="s">
        <v>533</v>
      </c>
      <c r="AA44" t="s">
        <v>743</v>
      </c>
    </row>
    <row r="45" spans="1:28">
      <c r="A45" s="1">
        <f>HYPERLINK("https://lsnyc.legalserver.org/matter/dynamic-profile/view/1902814","19-1902814")</f>
        <v>0</v>
      </c>
      <c r="B45" t="s">
        <v>35</v>
      </c>
      <c r="C45" t="s">
        <v>42</v>
      </c>
      <c r="D45" t="s">
        <v>43</v>
      </c>
      <c r="E45">
        <v>11413</v>
      </c>
      <c r="F45" t="s">
        <v>81</v>
      </c>
      <c r="G45" t="s">
        <v>211</v>
      </c>
      <c r="I45" s="3">
        <v>43657</v>
      </c>
      <c r="J45">
        <v>0</v>
      </c>
      <c r="K45">
        <v>0</v>
      </c>
      <c r="L45" t="s">
        <v>261</v>
      </c>
      <c r="O45" t="s">
        <v>281</v>
      </c>
      <c r="R45" t="s">
        <v>322</v>
      </c>
      <c r="S45" t="s">
        <v>322</v>
      </c>
      <c r="T45" t="s">
        <v>322</v>
      </c>
      <c r="U45">
        <v>0</v>
      </c>
      <c r="V45">
        <v>0</v>
      </c>
      <c r="W45">
        <v>0</v>
      </c>
      <c r="Y45">
        <v>0</v>
      </c>
      <c r="Z45" t="s">
        <v>534</v>
      </c>
      <c r="AA45" t="s">
        <v>744</v>
      </c>
    </row>
    <row r="46" spans="1:28">
      <c r="A46" s="1">
        <f>HYPERLINK("https://lsnyc.legalserver.org/matter/dynamic-profile/view/1858304","18-1858304")</f>
        <v>0</v>
      </c>
      <c r="B46" t="s">
        <v>34</v>
      </c>
      <c r="C46" t="s">
        <v>42</v>
      </c>
      <c r="D46" t="s">
        <v>43</v>
      </c>
      <c r="E46">
        <v>11377</v>
      </c>
      <c r="F46" t="s">
        <v>82</v>
      </c>
      <c r="G46" t="s">
        <v>214</v>
      </c>
      <c r="H46" t="s">
        <v>209</v>
      </c>
      <c r="I46" s="3">
        <v>43711</v>
      </c>
      <c r="J46">
        <v>14112</v>
      </c>
      <c r="K46">
        <v>0</v>
      </c>
      <c r="L46" t="s">
        <v>261</v>
      </c>
      <c r="O46" t="s">
        <v>281</v>
      </c>
      <c r="R46" t="s">
        <v>323</v>
      </c>
      <c r="S46" t="s">
        <v>374</v>
      </c>
      <c r="T46" t="s">
        <v>322</v>
      </c>
      <c r="U46">
        <v>0</v>
      </c>
      <c r="V46">
        <v>0</v>
      </c>
      <c r="W46">
        <v>0</v>
      </c>
      <c r="Y46">
        <v>0</v>
      </c>
      <c r="Z46" t="s">
        <v>535</v>
      </c>
      <c r="AA46" t="s">
        <v>745</v>
      </c>
    </row>
    <row r="47" spans="1:28">
      <c r="A47" s="1">
        <f>HYPERLINK("https://lsnyc.legalserver.org/matter/dynamic-profile/view/0802663","16-0802663")</f>
        <v>0</v>
      </c>
      <c r="B47" t="s">
        <v>29</v>
      </c>
      <c r="C47" t="s">
        <v>42</v>
      </c>
      <c r="D47" t="s">
        <v>43</v>
      </c>
      <c r="E47">
        <v>11357</v>
      </c>
      <c r="F47" t="s">
        <v>83</v>
      </c>
      <c r="G47" t="s">
        <v>213</v>
      </c>
      <c r="H47" t="s">
        <v>215</v>
      </c>
      <c r="I47" s="3">
        <v>43494</v>
      </c>
      <c r="J47">
        <v>32172</v>
      </c>
      <c r="K47" t="s">
        <v>243</v>
      </c>
      <c r="L47" t="s">
        <v>260</v>
      </c>
      <c r="O47" t="s">
        <v>278</v>
      </c>
      <c r="P47" t="s">
        <v>281</v>
      </c>
      <c r="R47" t="s">
        <v>322</v>
      </c>
      <c r="S47" t="s">
        <v>411</v>
      </c>
      <c r="T47" t="s">
        <v>322</v>
      </c>
      <c r="U47">
        <v>0</v>
      </c>
      <c r="V47">
        <v>0</v>
      </c>
      <c r="W47">
        <v>0</v>
      </c>
      <c r="X47">
        <v>18072.54</v>
      </c>
      <c r="Y47">
        <v>0</v>
      </c>
      <c r="Z47" t="s">
        <v>536</v>
      </c>
      <c r="AA47" t="s">
        <v>746</v>
      </c>
    </row>
    <row r="48" spans="1:28">
      <c r="A48" s="1">
        <f>HYPERLINK("https://lsnyc.legalserver.org/matter/dynamic-profile/view/1903026","19-1903026")</f>
        <v>0</v>
      </c>
      <c r="B48" t="s">
        <v>34</v>
      </c>
      <c r="C48" t="s">
        <v>42</v>
      </c>
      <c r="D48" t="s">
        <v>43</v>
      </c>
      <c r="E48">
        <v>11434</v>
      </c>
      <c r="G48" t="s">
        <v>212</v>
      </c>
      <c r="H48" t="s">
        <v>210</v>
      </c>
      <c r="I48" s="3">
        <v>43705</v>
      </c>
      <c r="J48">
        <v>38508</v>
      </c>
      <c r="R48" t="s">
        <v>322</v>
      </c>
      <c r="S48" t="s">
        <v>423</v>
      </c>
      <c r="T48" t="s">
        <v>322</v>
      </c>
      <c r="U48">
        <v>0</v>
      </c>
      <c r="V48">
        <v>0</v>
      </c>
      <c r="W48">
        <v>0</v>
      </c>
      <c r="Y48">
        <v>0</v>
      </c>
      <c r="Z48" t="s">
        <v>537</v>
      </c>
      <c r="AA48" t="s">
        <v>747</v>
      </c>
    </row>
    <row r="49" spans="1:28">
      <c r="A49" s="1">
        <f>HYPERLINK("https://lsnyc.legalserver.org/matter/dynamic-profile/view/1890861","19-1890861")</f>
        <v>0</v>
      </c>
      <c r="B49" t="s">
        <v>34</v>
      </c>
      <c r="C49" t="s">
        <v>42</v>
      </c>
      <c r="D49" t="s">
        <v>43</v>
      </c>
      <c r="E49">
        <v>11434</v>
      </c>
      <c r="F49" t="s">
        <v>84</v>
      </c>
      <c r="G49" t="s">
        <v>213</v>
      </c>
      <c r="I49" s="3">
        <v>43711</v>
      </c>
      <c r="J49">
        <v>49200</v>
      </c>
      <c r="K49">
        <v>0</v>
      </c>
      <c r="L49" t="s">
        <v>256</v>
      </c>
      <c r="O49" t="s">
        <v>278</v>
      </c>
      <c r="P49" t="s">
        <v>279</v>
      </c>
      <c r="R49" t="s">
        <v>322</v>
      </c>
      <c r="S49" t="s">
        <v>411</v>
      </c>
      <c r="T49" t="s">
        <v>322</v>
      </c>
      <c r="U49">
        <v>0</v>
      </c>
      <c r="V49">
        <v>0</v>
      </c>
      <c r="W49">
        <v>0</v>
      </c>
      <c r="Y49">
        <v>0</v>
      </c>
      <c r="Z49" t="s">
        <v>538</v>
      </c>
      <c r="AA49" t="s">
        <v>748</v>
      </c>
    </row>
    <row r="50" spans="1:28">
      <c r="A50" s="1">
        <f>HYPERLINK("https://lsnyc.legalserver.org/matter/dynamic-profile/view/1846237","17-1846237")</f>
        <v>0</v>
      </c>
      <c r="B50" t="s">
        <v>35</v>
      </c>
      <c r="C50" t="s">
        <v>42</v>
      </c>
      <c r="D50" t="s">
        <v>43</v>
      </c>
      <c r="E50">
        <v>11368</v>
      </c>
      <c r="F50" t="s">
        <v>85</v>
      </c>
      <c r="G50" t="s">
        <v>212</v>
      </c>
      <c r="I50" s="3">
        <v>43570</v>
      </c>
      <c r="J50">
        <v>63700</v>
      </c>
      <c r="K50" t="s">
        <v>248</v>
      </c>
      <c r="L50" t="s">
        <v>256</v>
      </c>
      <c r="N50" t="s">
        <v>260</v>
      </c>
      <c r="O50" t="s">
        <v>278</v>
      </c>
      <c r="P50" t="s">
        <v>279</v>
      </c>
      <c r="R50" t="s">
        <v>322</v>
      </c>
      <c r="S50" t="s">
        <v>322</v>
      </c>
      <c r="T50" t="s">
        <v>322</v>
      </c>
      <c r="U50">
        <v>0</v>
      </c>
      <c r="V50">
        <v>0</v>
      </c>
      <c r="W50">
        <v>0</v>
      </c>
      <c r="X50">
        <v>68818.7</v>
      </c>
      <c r="Y50">
        <v>0</v>
      </c>
      <c r="Z50" t="s">
        <v>539</v>
      </c>
      <c r="AA50" t="s">
        <v>749</v>
      </c>
    </row>
    <row r="51" spans="1:28">
      <c r="A51" s="1">
        <f>HYPERLINK("https://lsnyc.legalserver.org/matter/dynamic-profile/view/1880558","18-1880558")</f>
        <v>0</v>
      </c>
      <c r="B51" t="s">
        <v>33</v>
      </c>
      <c r="C51" t="s">
        <v>42</v>
      </c>
      <c r="D51" t="s">
        <v>43</v>
      </c>
      <c r="E51">
        <v>11413</v>
      </c>
      <c r="G51" t="s">
        <v>211</v>
      </c>
      <c r="I51" s="3">
        <v>43704</v>
      </c>
      <c r="J51">
        <v>21682.96</v>
      </c>
      <c r="L51" t="s">
        <v>256</v>
      </c>
      <c r="N51" t="s">
        <v>261</v>
      </c>
      <c r="O51" t="s">
        <v>278</v>
      </c>
      <c r="P51" t="s">
        <v>279</v>
      </c>
      <c r="R51" t="s">
        <v>324</v>
      </c>
      <c r="S51" t="s">
        <v>404</v>
      </c>
      <c r="T51" t="s">
        <v>464</v>
      </c>
      <c r="U51">
        <v>0</v>
      </c>
      <c r="V51">
        <v>0</v>
      </c>
      <c r="W51">
        <v>0</v>
      </c>
      <c r="Y51">
        <v>0</v>
      </c>
      <c r="Z51" t="s">
        <v>540</v>
      </c>
      <c r="AA51" t="s">
        <v>750</v>
      </c>
      <c r="AB51" t="s">
        <v>926</v>
      </c>
    </row>
    <row r="52" spans="1:28">
      <c r="A52" s="1">
        <f>HYPERLINK("https://lsnyc.legalserver.org/matter/dynamic-profile/view/1901817","19-1901817")</f>
        <v>0</v>
      </c>
      <c r="B52" t="s">
        <v>29</v>
      </c>
      <c r="C52" t="s">
        <v>42</v>
      </c>
      <c r="D52" t="s">
        <v>43</v>
      </c>
      <c r="E52">
        <v>11422</v>
      </c>
      <c r="G52" t="s">
        <v>210</v>
      </c>
      <c r="I52" s="3">
        <v>43705</v>
      </c>
      <c r="J52">
        <v>24000</v>
      </c>
      <c r="O52" t="s">
        <v>281</v>
      </c>
      <c r="R52" t="s">
        <v>308</v>
      </c>
      <c r="S52" t="s">
        <v>403</v>
      </c>
      <c r="T52" t="s">
        <v>454</v>
      </c>
      <c r="U52">
        <v>0</v>
      </c>
      <c r="V52">
        <v>0</v>
      </c>
      <c r="W52">
        <v>0</v>
      </c>
      <c r="Y52">
        <v>0</v>
      </c>
      <c r="Z52" t="s">
        <v>541</v>
      </c>
      <c r="AA52" t="s">
        <v>751</v>
      </c>
    </row>
    <row r="53" spans="1:28">
      <c r="A53" s="1">
        <f>HYPERLINK("https://lsnyc.legalserver.org/matter/dynamic-profile/view/1907542","19-1907542")</f>
        <v>0</v>
      </c>
      <c r="B53" t="s">
        <v>31</v>
      </c>
      <c r="C53" t="s">
        <v>42</v>
      </c>
      <c r="D53" t="s">
        <v>43</v>
      </c>
      <c r="E53">
        <v>11105</v>
      </c>
      <c r="G53" t="s">
        <v>217</v>
      </c>
      <c r="I53" s="3">
        <v>43703</v>
      </c>
      <c r="J53">
        <v>9000</v>
      </c>
      <c r="L53" t="s">
        <v>261</v>
      </c>
      <c r="O53" t="s">
        <v>281</v>
      </c>
      <c r="R53" t="s">
        <v>325</v>
      </c>
      <c r="S53" t="s">
        <v>322</v>
      </c>
      <c r="T53" t="s">
        <v>454</v>
      </c>
      <c r="U53">
        <v>0</v>
      </c>
      <c r="V53">
        <v>0</v>
      </c>
      <c r="W53">
        <v>0</v>
      </c>
      <c r="Y53">
        <v>0</v>
      </c>
      <c r="Z53" t="s">
        <v>542</v>
      </c>
      <c r="AA53" t="s">
        <v>752</v>
      </c>
    </row>
    <row r="54" spans="1:28">
      <c r="A54" s="1">
        <f>HYPERLINK("https://lsnyc.legalserver.org/matter/dynamic-profile/view/1888606","19-1888606")</f>
        <v>0</v>
      </c>
      <c r="B54" t="s">
        <v>33</v>
      </c>
      <c r="C54" t="s">
        <v>42</v>
      </c>
      <c r="D54" t="s">
        <v>43</v>
      </c>
      <c r="E54">
        <v>11411</v>
      </c>
      <c r="F54" t="s">
        <v>86</v>
      </c>
      <c r="G54" t="s">
        <v>210</v>
      </c>
      <c r="H54" t="s">
        <v>211</v>
      </c>
      <c r="I54" s="3">
        <v>43684</v>
      </c>
      <c r="J54">
        <v>38000</v>
      </c>
      <c r="K54">
        <v>0</v>
      </c>
      <c r="L54" t="s">
        <v>256</v>
      </c>
      <c r="N54" t="s">
        <v>261</v>
      </c>
      <c r="O54" t="s">
        <v>278</v>
      </c>
      <c r="P54" t="s">
        <v>284</v>
      </c>
      <c r="R54" t="s">
        <v>294</v>
      </c>
      <c r="S54" t="s">
        <v>424</v>
      </c>
      <c r="T54" t="s">
        <v>454</v>
      </c>
      <c r="U54">
        <v>0</v>
      </c>
      <c r="V54">
        <v>0</v>
      </c>
      <c r="W54">
        <v>0</v>
      </c>
      <c r="Y54">
        <v>0</v>
      </c>
      <c r="Z54" t="s">
        <v>543</v>
      </c>
      <c r="AA54" t="s">
        <v>753</v>
      </c>
    </row>
    <row r="55" spans="1:28">
      <c r="A55" s="1">
        <f>HYPERLINK("https://lsnyc.legalserver.org/matter/dynamic-profile/view/1907721","19-1907721")</f>
        <v>0</v>
      </c>
      <c r="B55" t="s">
        <v>28</v>
      </c>
      <c r="C55" t="s">
        <v>42</v>
      </c>
      <c r="D55" t="s">
        <v>43</v>
      </c>
      <c r="E55">
        <v>11004</v>
      </c>
      <c r="I55" s="3">
        <v>43714</v>
      </c>
      <c r="J55">
        <v>42000</v>
      </c>
      <c r="R55" t="s">
        <v>326</v>
      </c>
      <c r="S55" t="s">
        <v>425</v>
      </c>
      <c r="T55" t="s">
        <v>454</v>
      </c>
      <c r="U55">
        <v>0</v>
      </c>
      <c r="V55">
        <v>0</v>
      </c>
      <c r="W55">
        <v>0</v>
      </c>
      <c r="Y55">
        <v>0</v>
      </c>
      <c r="Z55" t="s">
        <v>544</v>
      </c>
      <c r="AA55" t="s">
        <v>754</v>
      </c>
    </row>
    <row r="56" spans="1:28">
      <c r="A56" s="1">
        <f>HYPERLINK("https://lsnyc.legalserver.org/matter/dynamic-profile/view/1888854","19-1888854")</f>
        <v>0</v>
      </c>
      <c r="B56" t="s">
        <v>36</v>
      </c>
      <c r="C56" t="s">
        <v>42</v>
      </c>
      <c r="D56" t="s">
        <v>43</v>
      </c>
      <c r="E56">
        <v>11413</v>
      </c>
      <c r="F56" t="s">
        <v>87</v>
      </c>
      <c r="G56" t="s">
        <v>210</v>
      </c>
      <c r="I56" s="3">
        <v>43713</v>
      </c>
      <c r="J56">
        <v>77280</v>
      </c>
      <c r="K56">
        <v>0</v>
      </c>
      <c r="O56" t="s">
        <v>278</v>
      </c>
      <c r="P56" t="s">
        <v>281</v>
      </c>
      <c r="R56" t="s">
        <v>308</v>
      </c>
      <c r="S56" t="s">
        <v>414</v>
      </c>
      <c r="T56" t="s">
        <v>465</v>
      </c>
      <c r="U56">
        <v>0</v>
      </c>
      <c r="V56">
        <v>0</v>
      </c>
      <c r="W56">
        <v>0</v>
      </c>
      <c r="Y56">
        <v>0</v>
      </c>
      <c r="Z56" t="s">
        <v>545</v>
      </c>
      <c r="AA56" t="s">
        <v>755</v>
      </c>
    </row>
    <row r="57" spans="1:28">
      <c r="A57" s="1">
        <f>HYPERLINK("https://lsnyc.legalserver.org/matter/dynamic-profile/view/1907456","19-1907456")</f>
        <v>0</v>
      </c>
      <c r="B57" t="s">
        <v>31</v>
      </c>
      <c r="C57" t="s">
        <v>42</v>
      </c>
      <c r="D57" t="s">
        <v>43</v>
      </c>
      <c r="E57">
        <v>11433</v>
      </c>
      <c r="G57" t="s">
        <v>212</v>
      </c>
      <c r="H57" t="s">
        <v>210</v>
      </c>
      <c r="I57" s="3">
        <v>43695</v>
      </c>
      <c r="J57">
        <v>47600</v>
      </c>
      <c r="L57" t="s">
        <v>261</v>
      </c>
      <c r="O57" t="s">
        <v>281</v>
      </c>
      <c r="R57" t="s">
        <v>299</v>
      </c>
      <c r="S57" t="s">
        <v>426</v>
      </c>
      <c r="T57" t="s">
        <v>465</v>
      </c>
      <c r="U57">
        <v>0</v>
      </c>
      <c r="V57">
        <v>0</v>
      </c>
      <c r="W57">
        <v>0</v>
      </c>
      <c r="Y57">
        <v>0</v>
      </c>
      <c r="Z57" t="s">
        <v>546</v>
      </c>
      <c r="AA57" t="s">
        <v>756</v>
      </c>
    </row>
    <row r="58" spans="1:28">
      <c r="A58" s="1">
        <f>HYPERLINK("https://lsnyc.legalserver.org/matter/dynamic-profile/view/1886825","19-1886825")</f>
        <v>0</v>
      </c>
      <c r="B58" t="s">
        <v>36</v>
      </c>
      <c r="C58" t="s">
        <v>42</v>
      </c>
      <c r="D58" t="s">
        <v>43</v>
      </c>
      <c r="E58">
        <v>11413</v>
      </c>
      <c r="F58" t="s">
        <v>88</v>
      </c>
      <c r="G58" t="s">
        <v>218</v>
      </c>
      <c r="I58" s="3">
        <v>43714</v>
      </c>
      <c r="J58">
        <v>26472</v>
      </c>
      <c r="K58">
        <v>0</v>
      </c>
      <c r="O58" t="s">
        <v>278</v>
      </c>
      <c r="P58" t="s">
        <v>284</v>
      </c>
      <c r="R58" t="s">
        <v>327</v>
      </c>
      <c r="S58" t="s">
        <v>427</v>
      </c>
      <c r="T58" t="s">
        <v>465</v>
      </c>
      <c r="U58">
        <v>0</v>
      </c>
      <c r="V58">
        <v>0</v>
      </c>
      <c r="W58">
        <v>0</v>
      </c>
      <c r="Y58">
        <v>0</v>
      </c>
      <c r="Z58" t="s">
        <v>547</v>
      </c>
      <c r="AA58" t="s">
        <v>757</v>
      </c>
    </row>
    <row r="59" spans="1:28">
      <c r="A59" s="1">
        <f>HYPERLINK("https://lsnyc.legalserver.org/matter/dynamic-profile/view/1896941","19-1896941")</f>
        <v>0</v>
      </c>
      <c r="B59" t="s">
        <v>36</v>
      </c>
      <c r="C59" t="s">
        <v>42</v>
      </c>
      <c r="D59" t="s">
        <v>43</v>
      </c>
      <c r="E59">
        <v>11434</v>
      </c>
      <c r="F59" t="s">
        <v>89</v>
      </c>
      <c r="G59" t="s">
        <v>218</v>
      </c>
      <c r="I59" s="3">
        <v>43714</v>
      </c>
      <c r="J59">
        <v>106660.6</v>
      </c>
      <c r="K59">
        <v>0</v>
      </c>
      <c r="O59" t="s">
        <v>279</v>
      </c>
      <c r="R59" t="s">
        <v>327</v>
      </c>
      <c r="S59" t="s">
        <v>428</v>
      </c>
      <c r="T59" t="s">
        <v>466</v>
      </c>
      <c r="U59">
        <v>0</v>
      </c>
      <c r="V59">
        <v>0</v>
      </c>
      <c r="W59">
        <v>0</v>
      </c>
      <c r="Y59">
        <v>0</v>
      </c>
      <c r="Z59" t="s">
        <v>548</v>
      </c>
      <c r="AA59" t="s">
        <v>758</v>
      </c>
    </row>
    <row r="60" spans="1:28">
      <c r="A60" s="1">
        <f>HYPERLINK("https://lsnyc.legalserver.org/matter/dynamic-profile/view/1882422","18-1882422")</f>
        <v>0</v>
      </c>
      <c r="B60" t="s">
        <v>37</v>
      </c>
      <c r="C60" t="s">
        <v>42</v>
      </c>
      <c r="D60" t="s">
        <v>43</v>
      </c>
      <c r="E60">
        <v>11373</v>
      </c>
      <c r="F60" t="s">
        <v>90</v>
      </c>
      <c r="G60" t="s">
        <v>210</v>
      </c>
      <c r="I60" s="3">
        <v>43713</v>
      </c>
      <c r="J60">
        <v>48000</v>
      </c>
      <c r="K60">
        <v>0</v>
      </c>
      <c r="O60" t="s">
        <v>286</v>
      </c>
      <c r="R60" t="s">
        <v>328</v>
      </c>
      <c r="S60" t="s">
        <v>424</v>
      </c>
      <c r="T60" t="s">
        <v>417</v>
      </c>
      <c r="U60">
        <v>0</v>
      </c>
      <c r="V60">
        <v>0</v>
      </c>
      <c r="W60">
        <v>0</v>
      </c>
      <c r="Y60">
        <v>0</v>
      </c>
      <c r="Z60" t="s">
        <v>549</v>
      </c>
      <c r="AA60" t="s">
        <v>759</v>
      </c>
    </row>
    <row r="61" spans="1:28">
      <c r="A61" s="1">
        <f>HYPERLINK("https://lsnyc.legalserver.org/matter/dynamic-profile/view/0828435","17-0828435")</f>
        <v>0</v>
      </c>
      <c r="B61" t="s">
        <v>35</v>
      </c>
      <c r="C61" t="s">
        <v>42</v>
      </c>
      <c r="D61" t="s">
        <v>43</v>
      </c>
      <c r="E61">
        <v>11361</v>
      </c>
      <c r="F61" t="s">
        <v>91</v>
      </c>
      <c r="G61" t="s">
        <v>212</v>
      </c>
      <c r="H61" t="s">
        <v>223</v>
      </c>
      <c r="I61" s="3">
        <v>43644</v>
      </c>
      <c r="J61">
        <v>42984</v>
      </c>
      <c r="K61" t="s">
        <v>248</v>
      </c>
      <c r="L61" t="s">
        <v>256</v>
      </c>
      <c r="N61" t="s">
        <v>260</v>
      </c>
      <c r="O61" t="s">
        <v>278</v>
      </c>
      <c r="P61" t="s">
        <v>279</v>
      </c>
      <c r="R61" t="s">
        <v>329</v>
      </c>
      <c r="S61" t="s">
        <v>329</v>
      </c>
      <c r="T61" t="s">
        <v>329</v>
      </c>
      <c r="U61">
        <v>0</v>
      </c>
      <c r="V61">
        <v>0</v>
      </c>
      <c r="W61">
        <v>0</v>
      </c>
      <c r="X61">
        <v>78315.27</v>
      </c>
      <c r="Y61">
        <v>0</v>
      </c>
      <c r="Z61" t="s">
        <v>550</v>
      </c>
      <c r="AA61" t="s">
        <v>760</v>
      </c>
    </row>
    <row r="62" spans="1:28">
      <c r="A62" s="1">
        <f>HYPERLINK("https://lsnyc.legalserver.org/matter/dynamic-profile/view/1849151","17-1849151")</f>
        <v>0</v>
      </c>
      <c r="B62" t="s">
        <v>29</v>
      </c>
      <c r="C62" t="s">
        <v>42</v>
      </c>
      <c r="D62" t="s">
        <v>43</v>
      </c>
      <c r="E62">
        <v>11413</v>
      </c>
      <c r="F62" t="s">
        <v>92</v>
      </c>
      <c r="G62" t="s">
        <v>215</v>
      </c>
      <c r="I62" s="3">
        <v>43704</v>
      </c>
      <c r="J62">
        <v>19200</v>
      </c>
      <c r="K62">
        <v>0</v>
      </c>
      <c r="L62" t="s">
        <v>256</v>
      </c>
      <c r="N62" t="s">
        <v>259</v>
      </c>
      <c r="O62" t="s">
        <v>279</v>
      </c>
      <c r="P62" t="s">
        <v>278</v>
      </c>
      <c r="R62" t="s">
        <v>330</v>
      </c>
      <c r="S62" t="s">
        <v>295</v>
      </c>
      <c r="T62" t="s">
        <v>295</v>
      </c>
      <c r="U62">
        <v>0</v>
      </c>
      <c r="V62">
        <v>0</v>
      </c>
      <c r="W62">
        <v>0</v>
      </c>
      <c r="Y62">
        <v>0</v>
      </c>
      <c r="Z62" t="s">
        <v>551</v>
      </c>
      <c r="AA62" t="s">
        <v>761</v>
      </c>
    </row>
    <row r="63" spans="1:28">
      <c r="A63" s="1">
        <f>HYPERLINK("https://lsnyc.legalserver.org/matter/dynamic-profile/view/1863842","18-1863842")</f>
        <v>0</v>
      </c>
      <c r="B63" t="s">
        <v>29</v>
      </c>
      <c r="C63" t="s">
        <v>42</v>
      </c>
      <c r="D63" t="s">
        <v>43</v>
      </c>
      <c r="E63">
        <v>11419</v>
      </c>
      <c r="F63" t="s">
        <v>93</v>
      </c>
      <c r="G63" t="s">
        <v>210</v>
      </c>
      <c r="H63" t="s">
        <v>212</v>
      </c>
      <c r="I63" s="3">
        <v>43509</v>
      </c>
      <c r="J63">
        <v>91500</v>
      </c>
      <c r="K63" t="s">
        <v>249</v>
      </c>
      <c r="L63" t="s">
        <v>262</v>
      </c>
      <c r="O63" t="s">
        <v>279</v>
      </c>
      <c r="P63" t="s">
        <v>286</v>
      </c>
      <c r="R63" t="s">
        <v>331</v>
      </c>
      <c r="S63" t="s">
        <v>295</v>
      </c>
      <c r="T63" t="s">
        <v>295</v>
      </c>
      <c r="U63">
        <v>0</v>
      </c>
      <c r="V63">
        <v>0</v>
      </c>
      <c r="W63">
        <v>0</v>
      </c>
      <c r="Y63">
        <v>0</v>
      </c>
      <c r="Z63" t="s">
        <v>552</v>
      </c>
      <c r="AA63" t="s">
        <v>762</v>
      </c>
      <c r="AB63" t="s">
        <v>925</v>
      </c>
    </row>
    <row r="64" spans="1:28">
      <c r="A64" s="1">
        <f>HYPERLINK("https://lsnyc.legalserver.org/matter/dynamic-profile/view/1905329","19-1905329")</f>
        <v>0</v>
      </c>
      <c r="B64" t="s">
        <v>30</v>
      </c>
      <c r="C64" t="s">
        <v>42</v>
      </c>
      <c r="D64" t="s">
        <v>43</v>
      </c>
      <c r="E64">
        <v>11433</v>
      </c>
      <c r="G64" t="s">
        <v>210</v>
      </c>
      <c r="I64" s="3">
        <v>43714</v>
      </c>
      <c r="J64">
        <v>22380</v>
      </c>
      <c r="R64" t="s">
        <v>332</v>
      </c>
      <c r="S64" t="s">
        <v>332</v>
      </c>
      <c r="T64" t="s">
        <v>332</v>
      </c>
      <c r="U64">
        <v>0</v>
      </c>
      <c r="V64">
        <v>0</v>
      </c>
      <c r="W64">
        <v>0</v>
      </c>
      <c r="Y64">
        <v>0</v>
      </c>
      <c r="Z64" t="s">
        <v>553</v>
      </c>
      <c r="AA64" t="s">
        <v>763</v>
      </c>
    </row>
    <row r="65" spans="1:28">
      <c r="A65" s="1">
        <f>HYPERLINK("https://lsnyc.legalserver.org/matter/dynamic-profile/view/0820593","16-0820593")</f>
        <v>0</v>
      </c>
      <c r="B65" t="s">
        <v>29</v>
      </c>
      <c r="C65" t="s">
        <v>42</v>
      </c>
      <c r="D65" t="s">
        <v>43</v>
      </c>
      <c r="E65">
        <v>11434</v>
      </c>
      <c r="F65" t="s">
        <v>94</v>
      </c>
      <c r="G65" t="s">
        <v>216</v>
      </c>
      <c r="I65" s="3">
        <v>43376</v>
      </c>
      <c r="J65">
        <v>68400</v>
      </c>
      <c r="K65" t="s">
        <v>249</v>
      </c>
      <c r="L65" t="s">
        <v>262</v>
      </c>
      <c r="O65" t="s">
        <v>279</v>
      </c>
      <c r="P65" t="s">
        <v>278</v>
      </c>
      <c r="R65" t="s">
        <v>293</v>
      </c>
      <c r="S65" t="s">
        <v>428</v>
      </c>
      <c r="T65" t="s">
        <v>467</v>
      </c>
      <c r="U65">
        <v>0</v>
      </c>
      <c r="V65">
        <v>0</v>
      </c>
      <c r="W65">
        <v>0</v>
      </c>
      <c r="Y65">
        <v>0</v>
      </c>
      <c r="Z65" t="s">
        <v>554</v>
      </c>
      <c r="AA65" t="s">
        <v>764</v>
      </c>
      <c r="AB65" t="s">
        <v>925</v>
      </c>
    </row>
    <row r="66" spans="1:28">
      <c r="A66" s="1">
        <f>HYPERLINK("https://lsnyc.legalserver.org/matter/dynamic-profile/view/1871212","18-1871212")</f>
        <v>0</v>
      </c>
      <c r="B66" t="s">
        <v>31</v>
      </c>
      <c r="C66" t="s">
        <v>42</v>
      </c>
      <c r="D66" t="s">
        <v>43</v>
      </c>
      <c r="E66">
        <v>11436</v>
      </c>
      <c r="F66" t="s">
        <v>95</v>
      </c>
      <c r="G66" t="s">
        <v>218</v>
      </c>
      <c r="I66" s="3">
        <v>43704</v>
      </c>
      <c r="J66">
        <v>13800</v>
      </c>
      <c r="K66">
        <v>0</v>
      </c>
      <c r="O66" t="s">
        <v>279</v>
      </c>
      <c r="R66" t="s">
        <v>333</v>
      </c>
      <c r="S66" t="s">
        <v>429</v>
      </c>
      <c r="T66" t="s">
        <v>430</v>
      </c>
      <c r="U66">
        <v>0</v>
      </c>
      <c r="V66">
        <v>0</v>
      </c>
      <c r="W66">
        <v>0</v>
      </c>
      <c r="Y66">
        <v>0</v>
      </c>
      <c r="Z66" t="s">
        <v>532</v>
      </c>
      <c r="AA66" t="s">
        <v>734</v>
      </c>
    </row>
    <row r="67" spans="1:28">
      <c r="A67" s="1">
        <f>HYPERLINK("https://lsnyc.legalserver.org/matter/dynamic-profile/view/1870524","18-1870524")</f>
        <v>0</v>
      </c>
      <c r="B67" t="s">
        <v>29</v>
      </c>
      <c r="C67" t="s">
        <v>42</v>
      </c>
      <c r="D67" t="s">
        <v>43</v>
      </c>
      <c r="E67">
        <v>11434</v>
      </c>
      <c r="F67" t="s">
        <v>96</v>
      </c>
      <c r="G67" t="s">
        <v>215</v>
      </c>
      <c r="I67" s="3">
        <v>43343</v>
      </c>
      <c r="J67">
        <v>11928</v>
      </c>
      <c r="K67">
        <v>0</v>
      </c>
      <c r="L67" t="s">
        <v>261</v>
      </c>
      <c r="O67" t="s">
        <v>281</v>
      </c>
      <c r="R67" t="s">
        <v>302</v>
      </c>
      <c r="S67" t="s">
        <v>430</v>
      </c>
      <c r="T67" t="s">
        <v>430</v>
      </c>
      <c r="U67">
        <v>0</v>
      </c>
      <c r="V67">
        <v>0</v>
      </c>
      <c r="W67">
        <v>0</v>
      </c>
      <c r="Y67">
        <v>0</v>
      </c>
      <c r="Z67" t="s">
        <v>555</v>
      </c>
      <c r="AA67" t="s">
        <v>765</v>
      </c>
    </row>
    <row r="68" spans="1:28">
      <c r="A68" s="1">
        <f>HYPERLINK("https://lsnyc.legalserver.org/matter/dynamic-profile/view/0830812","17-0830812")</f>
        <v>0</v>
      </c>
      <c r="B68" t="s">
        <v>31</v>
      </c>
      <c r="C68" t="s">
        <v>42</v>
      </c>
      <c r="D68" t="s">
        <v>43</v>
      </c>
      <c r="E68">
        <v>11413</v>
      </c>
      <c r="F68" t="s">
        <v>97</v>
      </c>
      <c r="G68" t="s">
        <v>213</v>
      </c>
      <c r="I68" s="3">
        <v>43695</v>
      </c>
      <c r="J68">
        <v>26400</v>
      </c>
      <c r="K68">
        <v>0</v>
      </c>
      <c r="O68" t="s">
        <v>282</v>
      </c>
      <c r="P68" t="s">
        <v>278</v>
      </c>
      <c r="R68" t="s">
        <v>334</v>
      </c>
      <c r="S68" t="s">
        <v>333</v>
      </c>
      <c r="T68" t="s">
        <v>430</v>
      </c>
      <c r="U68">
        <v>0</v>
      </c>
      <c r="V68">
        <v>0</v>
      </c>
      <c r="W68">
        <v>0</v>
      </c>
      <c r="Y68">
        <v>0</v>
      </c>
      <c r="Z68" t="s">
        <v>556</v>
      </c>
      <c r="AA68" t="s">
        <v>766</v>
      </c>
    </row>
    <row r="69" spans="1:28">
      <c r="A69" s="1">
        <f>HYPERLINK("https://lsnyc.legalserver.org/matter/dynamic-profile/view/1890487","19-1890487")</f>
        <v>0</v>
      </c>
      <c r="B69" t="s">
        <v>29</v>
      </c>
      <c r="C69" t="s">
        <v>42</v>
      </c>
      <c r="D69" t="s">
        <v>43</v>
      </c>
      <c r="E69">
        <v>11427</v>
      </c>
      <c r="G69" t="s">
        <v>210</v>
      </c>
      <c r="I69" s="3">
        <v>43711</v>
      </c>
      <c r="J69">
        <v>30000</v>
      </c>
      <c r="R69" t="s">
        <v>335</v>
      </c>
      <c r="S69" t="s">
        <v>335</v>
      </c>
      <c r="T69" t="s">
        <v>335</v>
      </c>
      <c r="U69">
        <v>0</v>
      </c>
      <c r="V69">
        <v>0</v>
      </c>
      <c r="W69">
        <v>0</v>
      </c>
      <c r="Y69">
        <v>0</v>
      </c>
      <c r="Z69" t="s">
        <v>557</v>
      </c>
      <c r="AA69" t="s">
        <v>767</v>
      </c>
    </row>
    <row r="70" spans="1:28">
      <c r="A70" s="1">
        <f>HYPERLINK("https://lsnyc.legalserver.org/matter/dynamic-profile/view/1902669","19-1902669")</f>
        <v>0</v>
      </c>
      <c r="B70" t="s">
        <v>29</v>
      </c>
      <c r="C70" t="s">
        <v>42</v>
      </c>
      <c r="D70" t="s">
        <v>43</v>
      </c>
      <c r="E70">
        <v>11365</v>
      </c>
      <c r="G70" t="s">
        <v>218</v>
      </c>
      <c r="I70" s="3">
        <v>43712</v>
      </c>
      <c r="J70">
        <v>60000</v>
      </c>
      <c r="R70" t="s">
        <v>336</v>
      </c>
      <c r="S70" t="s">
        <v>414</v>
      </c>
      <c r="T70" t="s">
        <v>335</v>
      </c>
      <c r="U70">
        <v>0</v>
      </c>
      <c r="V70">
        <v>0</v>
      </c>
      <c r="W70">
        <v>0</v>
      </c>
      <c r="Y70">
        <v>0</v>
      </c>
      <c r="Z70" t="s">
        <v>558</v>
      </c>
      <c r="AA70" t="s">
        <v>768</v>
      </c>
    </row>
    <row r="71" spans="1:28">
      <c r="A71" s="1">
        <f>HYPERLINK("https://lsnyc.legalserver.org/matter/dynamic-profile/view/0766422","14-0766422")</f>
        <v>0</v>
      </c>
      <c r="B71" t="s">
        <v>29</v>
      </c>
      <c r="C71" t="s">
        <v>42</v>
      </c>
      <c r="D71" t="s">
        <v>43</v>
      </c>
      <c r="E71">
        <v>11434</v>
      </c>
      <c r="F71" t="s">
        <v>98</v>
      </c>
      <c r="G71" t="s">
        <v>212</v>
      </c>
      <c r="H71" t="s">
        <v>210</v>
      </c>
      <c r="I71" s="3">
        <v>43494</v>
      </c>
      <c r="J71">
        <v>42000</v>
      </c>
      <c r="K71" t="s">
        <v>246</v>
      </c>
      <c r="L71" t="s">
        <v>263</v>
      </c>
      <c r="N71" t="s">
        <v>256</v>
      </c>
      <c r="O71" t="s">
        <v>286</v>
      </c>
      <c r="P71" t="s">
        <v>286</v>
      </c>
      <c r="R71" t="s">
        <v>315</v>
      </c>
      <c r="S71" t="s">
        <v>405</v>
      </c>
      <c r="T71" t="s">
        <v>405</v>
      </c>
      <c r="U71">
        <v>0</v>
      </c>
      <c r="V71">
        <v>0</v>
      </c>
      <c r="W71">
        <v>0</v>
      </c>
      <c r="Y71">
        <v>0</v>
      </c>
      <c r="Z71" t="s">
        <v>559</v>
      </c>
      <c r="AA71" t="s">
        <v>769</v>
      </c>
      <c r="AB71" t="s">
        <v>925</v>
      </c>
    </row>
    <row r="72" spans="1:28">
      <c r="A72" s="1">
        <f>HYPERLINK("https://lsnyc.legalserver.org/matter/dynamic-profile/view/0794903","15-0794903")</f>
        <v>0</v>
      </c>
      <c r="B72" t="s">
        <v>29</v>
      </c>
      <c r="C72" t="s">
        <v>42</v>
      </c>
      <c r="D72" t="s">
        <v>43</v>
      </c>
      <c r="E72">
        <v>11429</v>
      </c>
      <c r="F72" t="s">
        <v>99</v>
      </c>
      <c r="G72" t="s">
        <v>210</v>
      </c>
      <c r="I72" s="3">
        <v>43136</v>
      </c>
      <c r="J72">
        <v>59768</v>
      </c>
      <c r="K72">
        <v>0</v>
      </c>
      <c r="L72" t="s">
        <v>261</v>
      </c>
      <c r="O72" t="s">
        <v>281</v>
      </c>
      <c r="R72" t="s">
        <v>330</v>
      </c>
      <c r="S72" t="s">
        <v>405</v>
      </c>
      <c r="T72" t="s">
        <v>405</v>
      </c>
      <c r="U72">
        <v>0</v>
      </c>
      <c r="V72">
        <v>0</v>
      </c>
      <c r="W72">
        <v>0</v>
      </c>
      <c r="Y72">
        <v>0</v>
      </c>
      <c r="Z72" t="s">
        <v>560</v>
      </c>
      <c r="AA72" t="s">
        <v>736</v>
      </c>
    </row>
    <row r="73" spans="1:28">
      <c r="A73" s="1">
        <f>HYPERLINK("https://lsnyc.legalserver.org/matter/dynamic-profile/view/1889979","19-1889979")</f>
        <v>0</v>
      </c>
      <c r="B73" t="s">
        <v>30</v>
      </c>
      <c r="C73" t="s">
        <v>42</v>
      </c>
      <c r="D73" t="s">
        <v>43</v>
      </c>
      <c r="E73">
        <v>11434</v>
      </c>
      <c r="F73" t="s">
        <v>100</v>
      </c>
      <c r="G73" t="s">
        <v>217</v>
      </c>
      <c r="I73" s="3">
        <v>43697</v>
      </c>
      <c r="J73">
        <v>45200</v>
      </c>
      <c r="K73">
        <v>0</v>
      </c>
      <c r="O73" t="s">
        <v>287</v>
      </c>
      <c r="R73" t="s">
        <v>315</v>
      </c>
      <c r="S73" t="s">
        <v>431</v>
      </c>
      <c r="T73" t="s">
        <v>405</v>
      </c>
      <c r="U73">
        <v>0</v>
      </c>
      <c r="V73">
        <v>0</v>
      </c>
      <c r="W73">
        <v>0</v>
      </c>
      <c r="Y73">
        <v>0</v>
      </c>
      <c r="Z73" t="s">
        <v>561</v>
      </c>
      <c r="AA73" t="s">
        <v>770</v>
      </c>
    </row>
    <row r="74" spans="1:28">
      <c r="A74" s="1">
        <f>HYPERLINK("https://lsnyc.legalserver.org/matter/dynamic-profile/view/1906568","19-1906568")</f>
        <v>0</v>
      </c>
      <c r="B74" t="s">
        <v>31</v>
      </c>
      <c r="C74" t="s">
        <v>42</v>
      </c>
      <c r="D74" t="s">
        <v>43</v>
      </c>
      <c r="E74">
        <v>11412</v>
      </c>
      <c r="G74" t="s">
        <v>210</v>
      </c>
      <c r="I74" s="3">
        <v>43693</v>
      </c>
      <c r="J74">
        <v>71100</v>
      </c>
      <c r="L74" t="s">
        <v>261</v>
      </c>
      <c r="O74" t="s">
        <v>281</v>
      </c>
      <c r="R74" t="s">
        <v>335</v>
      </c>
      <c r="S74" t="s">
        <v>335</v>
      </c>
      <c r="T74" t="s">
        <v>405</v>
      </c>
      <c r="U74">
        <v>0</v>
      </c>
      <c r="V74">
        <v>0</v>
      </c>
      <c r="W74">
        <v>0</v>
      </c>
      <c r="Y74">
        <v>0</v>
      </c>
      <c r="Z74" t="s">
        <v>562</v>
      </c>
      <c r="AA74" t="s">
        <v>771</v>
      </c>
    </row>
    <row r="75" spans="1:28">
      <c r="A75" s="1">
        <f>HYPERLINK("https://lsnyc.legalserver.org/matter/dynamic-profile/view/0766135","14-0766135")</f>
        <v>0</v>
      </c>
      <c r="B75" t="s">
        <v>30</v>
      </c>
      <c r="C75" t="s">
        <v>42</v>
      </c>
      <c r="D75" t="s">
        <v>43</v>
      </c>
      <c r="E75">
        <v>11420</v>
      </c>
      <c r="F75" t="s">
        <v>101</v>
      </c>
      <c r="G75" t="s">
        <v>219</v>
      </c>
      <c r="H75" t="s">
        <v>214</v>
      </c>
      <c r="I75" s="3">
        <v>42927</v>
      </c>
      <c r="J75">
        <v>69600</v>
      </c>
      <c r="K75" t="s">
        <v>249</v>
      </c>
      <c r="L75" t="s">
        <v>263</v>
      </c>
      <c r="O75" t="s">
        <v>286</v>
      </c>
      <c r="P75" t="s">
        <v>283</v>
      </c>
      <c r="R75" t="s">
        <v>335</v>
      </c>
      <c r="S75" t="s">
        <v>405</v>
      </c>
      <c r="T75" t="s">
        <v>405</v>
      </c>
      <c r="U75">
        <v>0</v>
      </c>
      <c r="V75">
        <v>0</v>
      </c>
      <c r="W75">
        <v>0</v>
      </c>
      <c r="Y75">
        <v>0</v>
      </c>
      <c r="Z75" t="s">
        <v>563</v>
      </c>
      <c r="AA75" t="s">
        <v>772</v>
      </c>
      <c r="AB75" t="s">
        <v>925</v>
      </c>
    </row>
    <row r="76" spans="1:28">
      <c r="A76" s="1">
        <f>HYPERLINK("https://lsnyc.legalserver.org/matter/dynamic-profile/view/1893272","19-1893272")</f>
        <v>0</v>
      </c>
      <c r="B76" t="s">
        <v>30</v>
      </c>
      <c r="C76" t="s">
        <v>42</v>
      </c>
      <c r="D76" t="s">
        <v>43</v>
      </c>
      <c r="E76">
        <v>11412</v>
      </c>
      <c r="I76" s="3">
        <v>43714</v>
      </c>
      <c r="J76">
        <v>28670.2</v>
      </c>
      <c r="L76" t="s">
        <v>257</v>
      </c>
      <c r="O76" t="s">
        <v>283</v>
      </c>
      <c r="R76" t="s">
        <v>324</v>
      </c>
      <c r="S76" t="s">
        <v>405</v>
      </c>
      <c r="T76" t="s">
        <v>405</v>
      </c>
      <c r="U76">
        <v>0</v>
      </c>
      <c r="V76">
        <v>0</v>
      </c>
      <c r="W76">
        <v>0</v>
      </c>
      <c r="Y76">
        <v>0</v>
      </c>
      <c r="Z76" t="s">
        <v>564</v>
      </c>
      <c r="AA76" t="s">
        <v>773</v>
      </c>
    </row>
    <row r="77" spans="1:28">
      <c r="A77" s="1">
        <f>HYPERLINK("https://lsnyc.legalserver.org/matter/dynamic-profile/view/1881966","18-1881966")</f>
        <v>0</v>
      </c>
      <c r="B77" t="s">
        <v>29</v>
      </c>
      <c r="C77" t="s">
        <v>42</v>
      </c>
      <c r="D77" t="s">
        <v>43</v>
      </c>
      <c r="E77">
        <v>11411</v>
      </c>
      <c r="G77" t="s">
        <v>212</v>
      </c>
      <c r="I77" s="3">
        <v>43712</v>
      </c>
      <c r="J77">
        <v>140400</v>
      </c>
      <c r="O77" t="s">
        <v>281</v>
      </c>
      <c r="P77" t="s">
        <v>286</v>
      </c>
      <c r="R77" t="s">
        <v>337</v>
      </c>
      <c r="S77" t="s">
        <v>432</v>
      </c>
      <c r="T77" t="s">
        <v>432</v>
      </c>
      <c r="U77">
        <v>0</v>
      </c>
      <c r="V77">
        <v>0</v>
      </c>
      <c r="W77">
        <v>0</v>
      </c>
      <c r="Y77">
        <v>0</v>
      </c>
      <c r="Z77" t="s">
        <v>565</v>
      </c>
      <c r="AA77" t="s">
        <v>774</v>
      </c>
    </row>
    <row r="78" spans="1:28">
      <c r="A78" s="1">
        <f>HYPERLINK("https://lsnyc.legalserver.org/matter/dynamic-profile/view/0724969","12-0724969")</f>
        <v>0</v>
      </c>
      <c r="B78" t="s">
        <v>39</v>
      </c>
      <c r="C78" t="s">
        <v>42</v>
      </c>
      <c r="D78" t="s">
        <v>43</v>
      </c>
      <c r="E78">
        <v>11436</v>
      </c>
      <c r="F78" t="s">
        <v>102</v>
      </c>
      <c r="G78" t="s">
        <v>215</v>
      </c>
      <c r="I78" s="3">
        <v>43689</v>
      </c>
      <c r="J78">
        <v>13200</v>
      </c>
      <c r="K78" t="s">
        <v>245</v>
      </c>
      <c r="L78" t="s">
        <v>245</v>
      </c>
      <c r="O78" t="s">
        <v>282</v>
      </c>
      <c r="P78" t="s">
        <v>278</v>
      </c>
      <c r="R78" t="s">
        <v>302</v>
      </c>
      <c r="S78" t="s">
        <v>302</v>
      </c>
      <c r="T78" t="s">
        <v>302</v>
      </c>
      <c r="U78">
        <v>0</v>
      </c>
      <c r="V78">
        <v>0</v>
      </c>
      <c r="W78">
        <v>0</v>
      </c>
      <c r="Y78">
        <v>0</v>
      </c>
      <c r="Z78" t="s">
        <v>566</v>
      </c>
      <c r="AA78" t="s">
        <v>775</v>
      </c>
    </row>
    <row r="79" spans="1:28">
      <c r="A79" s="1">
        <f>HYPERLINK("https://lsnyc.legalserver.org/matter/dynamic-profile/view/1886743","18-1886743")</f>
        <v>0</v>
      </c>
      <c r="B79" t="s">
        <v>28</v>
      </c>
      <c r="C79" t="s">
        <v>42</v>
      </c>
      <c r="D79" t="s">
        <v>43</v>
      </c>
      <c r="E79">
        <v>11435</v>
      </c>
      <c r="F79" t="s">
        <v>103</v>
      </c>
      <c r="G79" t="s">
        <v>209</v>
      </c>
      <c r="I79" s="3">
        <v>43714</v>
      </c>
      <c r="J79">
        <v>78000</v>
      </c>
      <c r="K79">
        <v>0</v>
      </c>
      <c r="O79" t="s">
        <v>282</v>
      </c>
      <c r="R79" t="s">
        <v>338</v>
      </c>
      <c r="S79" t="s">
        <v>403</v>
      </c>
      <c r="T79" t="s">
        <v>468</v>
      </c>
      <c r="U79">
        <v>0</v>
      </c>
      <c r="V79">
        <v>0</v>
      </c>
      <c r="W79">
        <v>0</v>
      </c>
      <c r="Y79">
        <v>0</v>
      </c>
      <c r="Z79" t="s">
        <v>567</v>
      </c>
      <c r="AA79" t="s">
        <v>776</v>
      </c>
    </row>
    <row r="80" spans="1:28">
      <c r="A80" s="1">
        <f>HYPERLINK("https://lsnyc.legalserver.org/matter/dynamic-profile/view/1887120","19-1887120")</f>
        <v>0</v>
      </c>
      <c r="B80" t="s">
        <v>31</v>
      </c>
      <c r="C80" t="s">
        <v>42</v>
      </c>
      <c r="D80" t="s">
        <v>43</v>
      </c>
      <c r="E80">
        <v>11691</v>
      </c>
      <c r="F80" t="s">
        <v>104</v>
      </c>
      <c r="G80" t="s">
        <v>212</v>
      </c>
      <c r="I80" s="3">
        <v>43705</v>
      </c>
      <c r="J80">
        <v>81792</v>
      </c>
      <c r="K80">
        <v>0</v>
      </c>
      <c r="L80" t="s">
        <v>261</v>
      </c>
      <c r="O80" t="s">
        <v>281</v>
      </c>
      <c r="R80" t="s">
        <v>314</v>
      </c>
      <c r="S80" t="s">
        <v>414</v>
      </c>
      <c r="T80" t="s">
        <v>468</v>
      </c>
      <c r="U80">
        <v>0</v>
      </c>
      <c r="V80">
        <v>0</v>
      </c>
      <c r="W80">
        <v>0</v>
      </c>
      <c r="Y80">
        <v>0</v>
      </c>
      <c r="Z80" t="s">
        <v>568</v>
      </c>
      <c r="AA80" t="s">
        <v>777</v>
      </c>
      <c r="AB80" t="s">
        <v>926</v>
      </c>
    </row>
    <row r="81" spans="1:28">
      <c r="A81" s="1">
        <f>HYPERLINK("https://lsnyc.legalserver.org/matter/dynamic-profile/view/6001753","Q10E-66001753")</f>
        <v>0</v>
      </c>
      <c r="B81" t="s">
        <v>29</v>
      </c>
      <c r="C81" t="s">
        <v>42</v>
      </c>
      <c r="D81" t="s">
        <v>43</v>
      </c>
      <c r="E81">
        <v>11434</v>
      </c>
      <c r="F81" t="s">
        <v>105</v>
      </c>
      <c r="G81" t="s">
        <v>210</v>
      </c>
      <c r="I81" s="3">
        <v>43705</v>
      </c>
      <c r="J81">
        <v>13200</v>
      </c>
      <c r="K81">
        <v>0</v>
      </c>
      <c r="L81" t="s">
        <v>259</v>
      </c>
      <c r="N81" t="s">
        <v>264</v>
      </c>
      <c r="O81" t="s">
        <v>282</v>
      </c>
      <c r="R81" t="s">
        <v>339</v>
      </c>
      <c r="S81" t="s">
        <v>403</v>
      </c>
      <c r="T81" t="s">
        <v>468</v>
      </c>
      <c r="U81">
        <v>0</v>
      </c>
      <c r="V81">
        <v>0</v>
      </c>
      <c r="W81">
        <v>0</v>
      </c>
      <c r="X81">
        <v>10500</v>
      </c>
      <c r="Y81">
        <v>0</v>
      </c>
      <c r="Z81" t="s">
        <v>569</v>
      </c>
      <c r="AA81" t="s">
        <v>778</v>
      </c>
    </row>
    <row r="82" spans="1:28">
      <c r="A82" s="1">
        <f>HYPERLINK("https://lsnyc.legalserver.org/matter/dynamic-profile/view/1840316","17-1840316")</f>
        <v>0</v>
      </c>
      <c r="B82" t="s">
        <v>31</v>
      </c>
      <c r="C82" t="s">
        <v>42</v>
      </c>
      <c r="D82" t="s">
        <v>43</v>
      </c>
      <c r="E82">
        <v>11412</v>
      </c>
      <c r="F82" t="s">
        <v>106</v>
      </c>
      <c r="G82" t="s">
        <v>210</v>
      </c>
      <c r="I82" s="3">
        <v>43591</v>
      </c>
      <c r="J82">
        <v>60000</v>
      </c>
      <c r="K82" t="s">
        <v>247</v>
      </c>
      <c r="L82" t="s">
        <v>247</v>
      </c>
      <c r="O82" t="s">
        <v>282</v>
      </c>
      <c r="R82" t="s">
        <v>340</v>
      </c>
      <c r="S82" t="s">
        <v>403</v>
      </c>
      <c r="T82" t="s">
        <v>468</v>
      </c>
      <c r="U82">
        <v>176000</v>
      </c>
      <c r="V82">
        <v>0</v>
      </c>
      <c r="W82">
        <v>0</v>
      </c>
      <c r="Y82">
        <v>0</v>
      </c>
      <c r="Z82" t="s">
        <v>570</v>
      </c>
      <c r="AA82" t="s">
        <v>779</v>
      </c>
    </row>
    <row r="83" spans="1:28">
      <c r="A83" s="1">
        <f>HYPERLINK("https://lsnyc.legalserver.org/matter/dynamic-profile/view/0807062","16-0807062")</f>
        <v>0</v>
      </c>
      <c r="B83" t="s">
        <v>29</v>
      </c>
      <c r="C83" t="s">
        <v>42</v>
      </c>
      <c r="D83" t="s">
        <v>43</v>
      </c>
      <c r="E83">
        <v>11422</v>
      </c>
      <c r="F83" t="s">
        <v>107</v>
      </c>
      <c r="G83" t="s">
        <v>210</v>
      </c>
      <c r="H83" t="s">
        <v>212</v>
      </c>
      <c r="I83" s="3">
        <v>43623</v>
      </c>
      <c r="J83">
        <v>76800</v>
      </c>
      <c r="K83" t="s">
        <v>246</v>
      </c>
      <c r="L83" t="s">
        <v>262</v>
      </c>
      <c r="N83" t="s">
        <v>256</v>
      </c>
      <c r="O83" t="s">
        <v>279</v>
      </c>
      <c r="P83" t="s">
        <v>286</v>
      </c>
      <c r="R83" t="s">
        <v>341</v>
      </c>
      <c r="S83" t="s">
        <v>433</v>
      </c>
      <c r="T83" t="s">
        <v>468</v>
      </c>
      <c r="U83">
        <v>0</v>
      </c>
      <c r="V83">
        <v>0</v>
      </c>
      <c r="W83">
        <v>0</v>
      </c>
      <c r="Y83">
        <v>0</v>
      </c>
      <c r="Z83" t="s">
        <v>571</v>
      </c>
      <c r="AA83" t="s">
        <v>780</v>
      </c>
      <c r="AB83" t="s">
        <v>925</v>
      </c>
    </row>
    <row r="84" spans="1:28">
      <c r="A84" s="1">
        <f>HYPERLINK("https://lsnyc.legalserver.org/matter/dynamic-profile/view/1907334","19-1907334")</f>
        <v>0</v>
      </c>
      <c r="B84" t="s">
        <v>30</v>
      </c>
      <c r="C84" t="s">
        <v>42</v>
      </c>
      <c r="D84" t="s">
        <v>43</v>
      </c>
      <c r="E84">
        <v>11361</v>
      </c>
      <c r="G84" t="s">
        <v>210</v>
      </c>
      <c r="I84" s="3">
        <v>43692</v>
      </c>
      <c r="J84">
        <v>40900</v>
      </c>
      <c r="R84" t="s">
        <v>342</v>
      </c>
      <c r="S84" t="s">
        <v>403</v>
      </c>
      <c r="T84" t="s">
        <v>468</v>
      </c>
      <c r="U84">
        <v>0</v>
      </c>
      <c r="V84">
        <v>0</v>
      </c>
      <c r="W84">
        <v>0</v>
      </c>
      <c r="Y84">
        <v>0</v>
      </c>
      <c r="Z84" t="s">
        <v>572</v>
      </c>
      <c r="AA84" t="s">
        <v>781</v>
      </c>
    </row>
    <row r="85" spans="1:28">
      <c r="A85" s="1">
        <f>HYPERLINK("https://lsnyc.legalserver.org/matter/dynamic-profile/view/1903758","19-1903758")</f>
        <v>0</v>
      </c>
      <c r="B85" t="s">
        <v>29</v>
      </c>
      <c r="C85" t="s">
        <v>42</v>
      </c>
      <c r="D85" t="s">
        <v>43</v>
      </c>
      <c r="E85">
        <v>11412</v>
      </c>
      <c r="G85" t="s">
        <v>210</v>
      </c>
      <c r="I85" s="3">
        <v>43706</v>
      </c>
      <c r="J85">
        <v>14400</v>
      </c>
      <c r="O85" t="s">
        <v>279</v>
      </c>
      <c r="R85" t="s">
        <v>343</v>
      </c>
      <c r="S85" t="s">
        <v>427</v>
      </c>
      <c r="T85" t="s">
        <v>455</v>
      </c>
      <c r="U85">
        <v>0</v>
      </c>
      <c r="V85">
        <v>0</v>
      </c>
      <c r="W85">
        <v>0</v>
      </c>
      <c r="Y85">
        <v>0</v>
      </c>
      <c r="Z85" t="s">
        <v>573</v>
      </c>
      <c r="AA85" t="s">
        <v>782</v>
      </c>
    </row>
    <row r="86" spans="1:28">
      <c r="A86" s="1">
        <f>HYPERLINK("https://lsnyc.legalserver.org/matter/dynamic-profile/view/1906567","19-1906567")</f>
        <v>0</v>
      </c>
      <c r="B86" t="s">
        <v>28</v>
      </c>
      <c r="C86" t="s">
        <v>42</v>
      </c>
      <c r="D86" t="s">
        <v>43</v>
      </c>
      <c r="E86">
        <v>11420</v>
      </c>
      <c r="G86" t="s">
        <v>220</v>
      </c>
      <c r="I86" s="3">
        <v>43714</v>
      </c>
      <c r="J86">
        <v>38400</v>
      </c>
      <c r="R86" t="s">
        <v>344</v>
      </c>
      <c r="S86" t="s">
        <v>425</v>
      </c>
      <c r="T86" t="s">
        <v>455</v>
      </c>
      <c r="U86">
        <v>0</v>
      </c>
      <c r="V86">
        <v>0</v>
      </c>
      <c r="W86">
        <v>0</v>
      </c>
      <c r="Y86">
        <v>0</v>
      </c>
      <c r="Z86" t="s">
        <v>549</v>
      </c>
      <c r="AA86" t="s">
        <v>783</v>
      </c>
    </row>
    <row r="87" spans="1:28">
      <c r="A87" s="1">
        <f>HYPERLINK("https://lsnyc.legalserver.org/matter/dynamic-profile/view/0813185","16-0813185")</f>
        <v>0</v>
      </c>
      <c r="B87" t="s">
        <v>33</v>
      </c>
      <c r="C87" t="s">
        <v>42</v>
      </c>
      <c r="D87" t="s">
        <v>43</v>
      </c>
      <c r="E87">
        <v>11372</v>
      </c>
      <c r="F87" t="s">
        <v>108</v>
      </c>
      <c r="G87" t="s">
        <v>210</v>
      </c>
      <c r="I87" s="3">
        <v>43696</v>
      </c>
      <c r="J87">
        <v>26000</v>
      </c>
      <c r="K87">
        <v>0</v>
      </c>
      <c r="L87" t="s">
        <v>256</v>
      </c>
      <c r="N87" t="s">
        <v>261</v>
      </c>
      <c r="O87" t="s">
        <v>282</v>
      </c>
      <c r="P87" t="s">
        <v>284</v>
      </c>
      <c r="R87" t="s">
        <v>345</v>
      </c>
      <c r="S87" t="s">
        <v>414</v>
      </c>
      <c r="T87" t="s">
        <v>455</v>
      </c>
      <c r="U87">
        <v>0</v>
      </c>
      <c r="V87">
        <v>0</v>
      </c>
      <c r="W87">
        <v>0</v>
      </c>
      <c r="Y87">
        <v>0</v>
      </c>
      <c r="Z87" t="s">
        <v>525</v>
      </c>
      <c r="AA87" t="s">
        <v>736</v>
      </c>
    </row>
    <row r="88" spans="1:28">
      <c r="A88" s="1">
        <f>HYPERLINK("https://lsnyc.legalserver.org/matter/dynamic-profile/view/0820592","16-0820592")</f>
        <v>0</v>
      </c>
      <c r="B88" t="s">
        <v>30</v>
      </c>
      <c r="C88" t="s">
        <v>42</v>
      </c>
      <c r="D88" t="s">
        <v>43</v>
      </c>
      <c r="E88">
        <v>11423</v>
      </c>
      <c r="F88" t="s">
        <v>109</v>
      </c>
      <c r="G88" t="s">
        <v>218</v>
      </c>
      <c r="I88" s="3">
        <v>43623</v>
      </c>
      <c r="J88">
        <v>24000</v>
      </c>
      <c r="K88" t="s">
        <v>249</v>
      </c>
      <c r="L88" t="s">
        <v>262</v>
      </c>
      <c r="O88" t="s">
        <v>286</v>
      </c>
      <c r="P88" t="s">
        <v>283</v>
      </c>
      <c r="R88" t="s">
        <v>346</v>
      </c>
      <c r="S88" t="s">
        <v>403</v>
      </c>
      <c r="T88" t="s">
        <v>455</v>
      </c>
      <c r="U88">
        <v>0</v>
      </c>
      <c r="V88">
        <v>379929.68</v>
      </c>
      <c r="W88">
        <v>0</v>
      </c>
      <c r="Y88">
        <v>0</v>
      </c>
      <c r="Z88" t="s">
        <v>574</v>
      </c>
      <c r="AA88" t="s">
        <v>784</v>
      </c>
      <c r="AB88" t="s">
        <v>925</v>
      </c>
    </row>
    <row r="89" spans="1:28">
      <c r="A89" s="1">
        <f>HYPERLINK("https://lsnyc.legalserver.org/matter/dynamic-profile/view/1841493","17-1841493")</f>
        <v>0</v>
      </c>
      <c r="B89" t="s">
        <v>30</v>
      </c>
      <c r="C89" t="s">
        <v>42</v>
      </c>
      <c r="D89" t="s">
        <v>43</v>
      </c>
      <c r="E89">
        <v>11413</v>
      </c>
      <c r="F89" t="s">
        <v>110</v>
      </c>
      <c r="G89" t="s">
        <v>212</v>
      </c>
      <c r="I89" s="3">
        <v>43591</v>
      </c>
      <c r="J89">
        <v>13080</v>
      </c>
      <c r="K89" t="s">
        <v>246</v>
      </c>
      <c r="L89" t="s">
        <v>262</v>
      </c>
      <c r="N89" t="s">
        <v>256</v>
      </c>
      <c r="O89" t="s">
        <v>278</v>
      </c>
      <c r="P89" t="s">
        <v>286</v>
      </c>
      <c r="R89" t="s">
        <v>347</v>
      </c>
      <c r="S89" t="s">
        <v>403</v>
      </c>
      <c r="T89" t="s">
        <v>455</v>
      </c>
      <c r="U89">
        <v>0</v>
      </c>
      <c r="V89">
        <v>0</v>
      </c>
      <c r="W89">
        <v>0</v>
      </c>
      <c r="Y89">
        <v>0</v>
      </c>
      <c r="Z89" t="s">
        <v>575</v>
      </c>
      <c r="AA89" t="s">
        <v>761</v>
      </c>
      <c r="AB89" t="s">
        <v>925</v>
      </c>
    </row>
    <row r="90" spans="1:28">
      <c r="A90" s="1">
        <f>HYPERLINK("https://lsnyc.legalserver.org/matter/dynamic-profile/view/1905156","19-1905156")</f>
        <v>0</v>
      </c>
      <c r="B90" t="s">
        <v>30</v>
      </c>
      <c r="C90" t="s">
        <v>42</v>
      </c>
      <c r="D90" t="s">
        <v>43</v>
      </c>
      <c r="E90">
        <v>11412</v>
      </c>
      <c r="G90" t="s">
        <v>212</v>
      </c>
      <c r="I90" s="3">
        <v>43714</v>
      </c>
      <c r="J90">
        <v>170000</v>
      </c>
      <c r="L90" t="s">
        <v>256</v>
      </c>
      <c r="O90" t="s">
        <v>278</v>
      </c>
      <c r="R90" t="s">
        <v>293</v>
      </c>
      <c r="S90" t="s">
        <v>403</v>
      </c>
      <c r="T90" t="s">
        <v>469</v>
      </c>
      <c r="U90">
        <v>0</v>
      </c>
      <c r="V90">
        <v>0</v>
      </c>
      <c r="W90">
        <v>0</v>
      </c>
      <c r="Y90">
        <v>0</v>
      </c>
      <c r="Z90" t="s">
        <v>576</v>
      </c>
      <c r="AA90" t="s">
        <v>680</v>
      </c>
    </row>
    <row r="91" spans="1:28">
      <c r="A91" s="1">
        <f>HYPERLINK("https://lsnyc.legalserver.org/matter/dynamic-profile/view/0821853","16-0821853")</f>
        <v>0</v>
      </c>
      <c r="B91" t="s">
        <v>30</v>
      </c>
      <c r="C91" t="s">
        <v>42</v>
      </c>
      <c r="D91" t="s">
        <v>43</v>
      </c>
      <c r="E91">
        <v>11419</v>
      </c>
      <c r="F91" t="s">
        <v>111</v>
      </c>
      <c r="G91" t="s">
        <v>209</v>
      </c>
      <c r="I91" s="3">
        <v>43623</v>
      </c>
      <c r="J91">
        <v>7200</v>
      </c>
      <c r="K91" t="s">
        <v>250</v>
      </c>
      <c r="L91" t="s">
        <v>257</v>
      </c>
      <c r="N91" t="s">
        <v>272</v>
      </c>
      <c r="O91" t="s">
        <v>280</v>
      </c>
      <c r="P91" t="s">
        <v>286</v>
      </c>
      <c r="R91" t="s">
        <v>293</v>
      </c>
      <c r="S91" t="s">
        <v>403</v>
      </c>
      <c r="T91" t="s">
        <v>469</v>
      </c>
      <c r="U91">
        <v>0</v>
      </c>
      <c r="V91">
        <v>0</v>
      </c>
      <c r="W91">
        <v>0</v>
      </c>
      <c r="Y91">
        <v>0</v>
      </c>
      <c r="Z91" t="s">
        <v>577</v>
      </c>
      <c r="AA91" t="s">
        <v>785</v>
      </c>
      <c r="AB91" t="s">
        <v>925</v>
      </c>
    </row>
    <row r="92" spans="1:28">
      <c r="A92" s="1">
        <f>HYPERLINK("https://lsnyc.legalserver.org/matter/dynamic-profile/view/1848536","17-1848536")</f>
        <v>0</v>
      </c>
      <c r="B92" t="s">
        <v>31</v>
      </c>
      <c r="C92" t="s">
        <v>42</v>
      </c>
      <c r="D92" t="s">
        <v>43</v>
      </c>
      <c r="E92">
        <v>11419</v>
      </c>
      <c r="F92" t="s">
        <v>112</v>
      </c>
      <c r="G92" t="s">
        <v>210</v>
      </c>
      <c r="I92" s="3">
        <v>43714</v>
      </c>
      <c r="J92">
        <v>14928</v>
      </c>
      <c r="K92">
        <v>0</v>
      </c>
      <c r="L92" t="s">
        <v>261</v>
      </c>
      <c r="O92" t="s">
        <v>282</v>
      </c>
      <c r="R92" t="s">
        <v>301</v>
      </c>
      <c r="S92" t="s">
        <v>413</v>
      </c>
      <c r="T92" t="s">
        <v>413</v>
      </c>
      <c r="U92">
        <v>0</v>
      </c>
      <c r="V92">
        <v>0</v>
      </c>
      <c r="W92">
        <v>0</v>
      </c>
      <c r="Y92">
        <v>0</v>
      </c>
      <c r="Z92" t="s">
        <v>578</v>
      </c>
      <c r="AA92" t="s">
        <v>786</v>
      </c>
      <c r="AB92" t="s">
        <v>923</v>
      </c>
    </row>
    <row r="93" spans="1:28">
      <c r="A93" s="1">
        <f>HYPERLINK("https://lsnyc.legalserver.org/matter/dynamic-profile/view/1854710","17-1854710")</f>
        <v>0</v>
      </c>
      <c r="B93" t="s">
        <v>33</v>
      </c>
      <c r="C93" t="s">
        <v>42</v>
      </c>
      <c r="D93" t="s">
        <v>43</v>
      </c>
      <c r="E93">
        <v>11429</v>
      </c>
      <c r="F93" t="s">
        <v>113</v>
      </c>
      <c r="G93" t="s">
        <v>210</v>
      </c>
      <c r="I93" s="3">
        <v>43711</v>
      </c>
      <c r="J93">
        <v>54158</v>
      </c>
      <c r="K93">
        <v>0</v>
      </c>
      <c r="L93" t="s">
        <v>261</v>
      </c>
      <c r="N93" t="s">
        <v>256</v>
      </c>
      <c r="O93" t="s">
        <v>279</v>
      </c>
      <c r="P93" t="s">
        <v>278</v>
      </c>
      <c r="R93" t="s">
        <v>348</v>
      </c>
      <c r="S93" t="s">
        <v>413</v>
      </c>
      <c r="T93" t="s">
        <v>413</v>
      </c>
      <c r="U93">
        <v>0</v>
      </c>
      <c r="V93">
        <v>0</v>
      </c>
      <c r="W93">
        <v>0</v>
      </c>
      <c r="Y93">
        <v>0</v>
      </c>
      <c r="Z93" t="s">
        <v>579</v>
      </c>
      <c r="AA93" t="s">
        <v>787</v>
      </c>
    </row>
    <row r="94" spans="1:28">
      <c r="A94" s="1">
        <f>HYPERLINK("https://lsnyc.legalserver.org/matter/dynamic-profile/view/1906233","19-1906233")</f>
        <v>0</v>
      </c>
      <c r="B94" t="s">
        <v>37</v>
      </c>
      <c r="C94" t="s">
        <v>42</v>
      </c>
      <c r="D94" t="s">
        <v>43</v>
      </c>
      <c r="E94">
        <v>11429</v>
      </c>
      <c r="G94" t="s">
        <v>214</v>
      </c>
      <c r="I94" s="3">
        <v>43714</v>
      </c>
      <c r="J94">
        <v>19860</v>
      </c>
      <c r="R94" t="s">
        <v>317</v>
      </c>
      <c r="S94" t="s">
        <v>413</v>
      </c>
      <c r="T94" t="s">
        <v>413</v>
      </c>
      <c r="U94">
        <v>0</v>
      </c>
      <c r="V94">
        <v>0</v>
      </c>
      <c r="W94">
        <v>0</v>
      </c>
      <c r="Y94">
        <v>0</v>
      </c>
      <c r="Z94" t="s">
        <v>580</v>
      </c>
      <c r="AA94" t="s">
        <v>719</v>
      </c>
    </row>
    <row r="95" spans="1:28">
      <c r="A95" s="1">
        <f>HYPERLINK("https://lsnyc.legalserver.org/matter/dynamic-profile/view/1875127","18-1875127")</f>
        <v>0</v>
      </c>
      <c r="B95" t="s">
        <v>40</v>
      </c>
      <c r="C95" t="s">
        <v>42</v>
      </c>
      <c r="D95" t="s">
        <v>43</v>
      </c>
      <c r="E95">
        <v>11413</v>
      </c>
      <c r="F95" t="s">
        <v>114</v>
      </c>
      <c r="G95" t="s">
        <v>212</v>
      </c>
      <c r="H95" t="s">
        <v>210</v>
      </c>
      <c r="I95" s="3">
        <v>43609</v>
      </c>
      <c r="J95">
        <v>24000</v>
      </c>
      <c r="K95" t="s">
        <v>246</v>
      </c>
      <c r="L95" t="s">
        <v>262</v>
      </c>
      <c r="N95" t="s">
        <v>273</v>
      </c>
      <c r="O95" t="s">
        <v>283</v>
      </c>
      <c r="P95" t="s">
        <v>280</v>
      </c>
      <c r="R95" t="s">
        <v>349</v>
      </c>
      <c r="S95" t="s">
        <v>413</v>
      </c>
      <c r="T95" t="s">
        <v>413</v>
      </c>
      <c r="U95">
        <v>0</v>
      </c>
      <c r="V95">
        <v>0</v>
      </c>
      <c r="W95">
        <v>0</v>
      </c>
      <c r="Y95">
        <v>0</v>
      </c>
      <c r="Z95" t="s">
        <v>581</v>
      </c>
      <c r="AA95" t="s">
        <v>727</v>
      </c>
      <c r="AB95" t="s">
        <v>925</v>
      </c>
    </row>
    <row r="96" spans="1:28">
      <c r="A96" s="1">
        <f>HYPERLINK("https://lsnyc.legalserver.org/matter/dynamic-profile/view/1907221","19-1907221")</f>
        <v>0</v>
      </c>
      <c r="B96" t="s">
        <v>31</v>
      </c>
      <c r="C96" t="s">
        <v>42</v>
      </c>
      <c r="D96" t="s">
        <v>43</v>
      </c>
      <c r="E96">
        <v>11416</v>
      </c>
      <c r="G96" t="s">
        <v>210</v>
      </c>
      <c r="I96" s="3">
        <v>43703</v>
      </c>
      <c r="J96">
        <v>20000</v>
      </c>
      <c r="L96" t="s">
        <v>261</v>
      </c>
      <c r="O96" t="s">
        <v>281</v>
      </c>
      <c r="R96" t="s">
        <v>349</v>
      </c>
      <c r="S96" t="s">
        <v>413</v>
      </c>
      <c r="T96" t="s">
        <v>413</v>
      </c>
      <c r="U96">
        <v>0</v>
      </c>
      <c r="V96">
        <v>0</v>
      </c>
      <c r="W96">
        <v>0</v>
      </c>
      <c r="Y96">
        <v>0</v>
      </c>
      <c r="Z96" t="s">
        <v>582</v>
      </c>
      <c r="AA96" t="s">
        <v>788</v>
      </c>
    </row>
    <row r="97" spans="1:28">
      <c r="A97" s="1">
        <f>HYPERLINK("https://lsnyc.legalserver.org/matter/dynamic-profile/view/1907037","19-1907037")</f>
        <v>0</v>
      </c>
      <c r="B97" t="s">
        <v>31</v>
      </c>
      <c r="C97" t="s">
        <v>42</v>
      </c>
      <c r="D97" t="s">
        <v>43</v>
      </c>
      <c r="E97">
        <v>11420</v>
      </c>
      <c r="G97" t="s">
        <v>218</v>
      </c>
      <c r="I97" s="3">
        <v>43686</v>
      </c>
      <c r="J97">
        <v>50892</v>
      </c>
      <c r="O97" t="s">
        <v>281</v>
      </c>
      <c r="R97" t="s">
        <v>311</v>
      </c>
      <c r="S97" t="s">
        <v>421</v>
      </c>
      <c r="T97" t="s">
        <v>413</v>
      </c>
      <c r="U97">
        <v>0</v>
      </c>
      <c r="V97">
        <v>0</v>
      </c>
      <c r="W97">
        <v>0</v>
      </c>
      <c r="Y97">
        <v>0</v>
      </c>
      <c r="Z97" t="s">
        <v>583</v>
      </c>
      <c r="AA97" t="s">
        <v>789</v>
      </c>
    </row>
    <row r="98" spans="1:28">
      <c r="A98" s="1">
        <f>HYPERLINK("https://lsnyc.legalserver.org/matter/dynamic-profile/view/1849793","17-1849793")</f>
        <v>0</v>
      </c>
      <c r="B98" t="s">
        <v>29</v>
      </c>
      <c r="C98" t="s">
        <v>42</v>
      </c>
      <c r="D98" t="s">
        <v>43</v>
      </c>
      <c r="E98">
        <v>11413</v>
      </c>
      <c r="F98" t="s">
        <v>115</v>
      </c>
      <c r="G98" t="s">
        <v>215</v>
      </c>
      <c r="I98" s="3">
        <v>43208</v>
      </c>
      <c r="J98">
        <v>24000</v>
      </c>
      <c r="K98">
        <v>0</v>
      </c>
      <c r="L98" t="s">
        <v>256</v>
      </c>
      <c r="O98" t="s">
        <v>281</v>
      </c>
      <c r="R98" t="s">
        <v>350</v>
      </c>
      <c r="S98" t="s">
        <v>434</v>
      </c>
      <c r="T98" t="s">
        <v>470</v>
      </c>
      <c r="U98">
        <v>0</v>
      </c>
      <c r="V98">
        <v>0</v>
      </c>
      <c r="W98">
        <v>0</v>
      </c>
      <c r="Y98">
        <v>0</v>
      </c>
      <c r="Z98" t="s">
        <v>584</v>
      </c>
      <c r="AA98" t="s">
        <v>790</v>
      </c>
    </row>
    <row r="99" spans="1:28">
      <c r="A99" s="1">
        <f>HYPERLINK("https://lsnyc.legalserver.org/matter/dynamic-profile/view/1884884","18-1884884")</f>
        <v>0</v>
      </c>
      <c r="B99" t="s">
        <v>33</v>
      </c>
      <c r="C99" t="s">
        <v>42</v>
      </c>
      <c r="D99" t="s">
        <v>43</v>
      </c>
      <c r="E99">
        <v>11434</v>
      </c>
      <c r="F99" t="s">
        <v>116</v>
      </c>
      <c r="G99" t="s">
        <v>215</v>
      </c>
      <c r="I99" s="3">
        <v>43717</v>
      </c>
      <c r="J99">
        <v>13560</v>
      </c>
      <c r="K99">
        <v>0</v>
      </c>
      <c r="L99" t="s">
        <v>261</v>
      </c>
      <c r="O99" t="s">
        <v>279</v>
      </c>
      <c r="P99" t="s">
        <v>286</v>
      </c>
      <c r="R99" t="s">
        <v>320</v>
      </c>
      <c r="S99" t="s">
        <v>320</v>
      </c>
      <c r="T99" t="s">
        <v>471</v>
      </c>
      <c r="U99">
        <v>0</v>
      </c>
      <c r="V99">
        <v>0</v>
      </c>
      <c r="W99">
        <v>0</v>
      </c>
      <c r="Y99">
        <v>0</v>
      </c>
      <c r="Z99" t="s">
        <v>585</v>
      </c>
      <c r="AA99" t="s">
        <v>791</v>
      </c>
      <c r="AB99" t="s">
        <v>927</v>
      </c>
    </row>
    <row r="100" spans="1:28">
      <c r="A100" s="1">
        <f>HYPERLINK("https://lsnyc.legalserver.org/matter/dynamic-profile/view/1887756","19-1887756")</f>
        <v>0</v>
      </c>
      <c r="B100" t="s">
        <v>33</v>
      </c>
      <c r="C100" t="s">
        <v>42</v>
      </c>
      <c r="D100" t="s">
        <v>43</v>
      </c>
      <c r="E100">
        <v>11413</v>
      </c>
      <c r="F100" t="s">
        <v>117</v>
      </c>
      <c r="G100" t="s">
        <v>210</v>
      </c>
      <c r="I100" s="3">
        <v>43704</v>
      </c>
      <c r="J100">
        <v>52130</v>
      </c>
      <c r="K100">
        <v>0</v>
      </c>
      <c r="L100" t="s">
        <v>256</v>
      </c>
      <c r="N100" t="s">
        <v>261</v>
      </c>
      <c r="O100" t="s">
        <v>278</v>
      </c>
      <c r="P100" t="s">
        <v>279</v>
      </c>
      <c r="R100" t="s">
        <v>303</v>
      </c>
      <c r="S100" t="s">
        <v>431</v>
      </c>
      <c r="T100" t="s">
        <v>351</v>
      </c>
      <c r="U100">
        <v>0</v>
      </c>
      <c r="V100">
        <v>0</v>
      </c>
      <c r="W100">
        <v>0</v>
      </c>
      <c r="Y100">
        <v>0</v>
      </c>
      <c r="Z100" t="s">
        <v>586</v>
      </c>
      <c r="AA100" t="s">
        <v>792</v>
      </c>
    </row>
    <row r="101" spans="1:28">
      <c r="A101" s="1">
        <f>HYPERLINK("https://lsnyc.legalserver.org/matter/dynamic-profile/view/1840834","17-1840834")</f>
        <v>0</v>
      </c>
      <c r="B101" t="s">
        <v>28</v>
      </c>
      <c r="C101" t="s">
        <v>42</v>
      </c>
      <c r="D101" t="s">
        <v>43</v>
      </c>
      <c r="E101">
        <v>11385</v>
      </c>
      <c r="F101" t="s">
        <v>118</v>
      </c>
      <c r="G101" t="s">
        <v>210</v>
      </c>
      <c r="I101" s="3">
        <v>43714</v>
      </c>
      <c r="J101">
        <v>84620</v>
      </c>
      <c r="K101">
        <v>0</v>
      </c>
      <c r="O101" t="s">
        <v>282</v>
      </c>
      <c r="R101" t="s">
        <v>351</v>
      </c>
      <c r="S101" t="s">
        <v>431</v>
      </c>
      <c r="T101" t="s">
        <v>351</v>
      </c>
      <c r="U101">
        <v>0</v>
      </c>
      <c r="V101">
        <v>0</v>
      </c>
      <c r="W101">
        <v>0</v>
      </c>
      <c r="Y101">
        <v>0</v>
      </c>
      <c r="Z101" t="s">
        <v>587</v>
      </c>
      <c r="AA101" t="s">
        <v>793</v>
      </c>
    </row>
    <row r="102" spans="1:28">
      <c r="A102" s="1">
        <f>HYPERLINK("https://lsnyc.legalserver.org/matter/dynamic-profile/view/1874740","18-1874740")</f>
        <v>0</v>
      </c>
      <c r="B102" t="s">
        <v>31</v>
      </c>
      <c r="C102" t="s">
        <v>42</v>
      </c>
      <c r="D102" t="s">
        <v>43</v>
      </c>
      <c r="E102">
        <v>11372</v>
      </c>
      <c r="F102" t="s">
        <v>119</v>
      </c>
      <c r="G102" t="s">
        <v>210</v>
      </c>
      <c r="I102" s="3">
        <v>43570</v>
      </c>
      <c r="J102">
        <v>28000</v>
      </c>
      <c r="K102" t="s">
        <v>251</v>
      </c>
      <c r="L102" t="s">
        <v>262</v>
      </c>
      <c r="N102" t="s">
        <v>245</v>
      </c>
      <c r="O102" t="s">
        <v>278</v>
      </c>
      <c r="P102" t="s">
        <v>286</v>
      </c>
      <c r="R102" t="s">
        <v>303</v>
      </c>
      <c r="S102" t="s">
        <v>431</v>
      </c>
      <c r="T102" t="s">
        <v>351</v>
      </c>
      <c r="U102">
        <v>0</v>
      </c>
      <c r="V102">
        <v>0</v>
      </c>
      <c r="W102">
        <v>0</v>
      </c>
      <c r="Y102">
        <v>0</v>
      </c>
      <c r="Z102" t="s">
        <v>588</v>
      </c>
      <c r="AA102" t="s">
        <v>794</v>
      </c>
      <c r="AB102" t="s">
        <v>925</v>
      </c>
    </row>
    <row r="103" spans="1:28">
      <c r="A103" s="1">
        <f>HYPERLINK("https://lsnyc.legalserver.org/matter/dynamic-profile/view/1870072","18-1870072")</f>
        <v>0</v>
      </c>
      <c r="B103" t="s">
        <v>31</v>
      </c>
      <c r="C103" t="s">
        <v>42</v>
      </c>
      <c r="D103" t="s">
        <v>43</v>
      </c>
      <c r="E103">
        <v>11385</v>
      </c>
      <c r="F103" t="s">
        <v>120</v>
      </c>
      <c r="G103" t="s">
        <v>210</v>
      </c>
      <c r="H103" t="s">
        <v>212</v>
      </c>
      <c r="I103" s="3">
        <v>43689</v>
      </c>
      <c r="J103">
        <v>120360</v>
      </c>
      <c r="K103" t="s">
        <v>246</v>
      </c>
      <c r="L103" t="s">
        <v>262</v>
      </c>
      <c r="O103" t="s">
        <v>279</v>
      </c>
      <c r="P103" t="s">
        <v>290</v>
      </c>
      <c r="R103" t="s">
        <v>352</v>
      </c>
      <c r="S103" t="s">
        <v>431</v>
      </c>
      <c r="T103" t="s">
        <v>351</v>
      </c>
      <c r="U103">
        <v>0</v>
      </c>
      <c r="V103">
        <v>0</v>
      </c>
      <c r="W103">
        <v>0</v>
      </c>
      <c r="Y103">
        <v>0</v>
      </c>
      <c r="Z103" t="s">
        <v>589</v>
      </c>
      <c r="AA103" t="s">
        <v>795</v>
      </c>
    </row>
    <row r="104" spans="1:28">
      <c r="A104" s="1">
        <f>HYPERLINK("https://lsnyc.legalserver.org/matter/dynamic-profile/view/1887705","19-1887705")</f>
        <v>0</v>
      </c>
      <c r="B104" t="s">
        <v>31</v>
      </c>
      <c r="C104" t="s">
        <v>42</v>
      </c>
      <c r="D104" t="s">
        <v>43</v>
      </c>
      <c r="E104">
        <v>11412</v>
      </c>
      <c r="G104" t="s">
        <v>213</v>
      </c>
      <c r="I104" s="3">
        <v>43682</v>
      </c>
      <c r="J104">
        <v>32386.2</v>
      </c>
      <c r="L104" t="s">
        <v>256</v>
      </c>
      <c r="N104" t="s">
        <v>261</v>
      </c>
      <c r="O104" t="s">
        <v>278</v>
      </c>
      <c r="P104" t="s">
        <v>281</v>
      </c>
      <c r="R104" t="s">
        <v>353</v>
      </c>
      <c r="S104" t="s">
        <v>429</v>
      </c>
      <c r="T104" t="s">
        <v>472</v>
      </c>
      <c r="U104">
        <v>0</v>
      </c>
      <c r="V104">
        <v>0</v>
      </c>
      <c r="W104">
        <v>0</v>
      </c>
      <c r="Y104">
        <v>0</v>
      </c>
      <c r="Z104" t="s">
        <v>590</v>
      </c>
      <c r="AA104" t="s">
        <v>796</v>
      </c>
    </row>
    <row r="105" spans="1:28">
      <c r="A105" s="1">
        <f>HYPERLINK("https://lsnyc.legalserver.org/matter/dynamic-profile/view/1883866","18-1883866")</f>
        <v>0</v>
      </c>
      <c r="B105" t="s">
        <v>33</v>
      </c>
      <c r="C105" t="s">
        <v>42</v>
      </c>
      <c r="D105" t="s">
        <v>43</v>
      </c>
      <c r="E105">
        <v>11422</v>
      </c>
      <c r="G105" t="s">
        <v>221</v>
      </c>
      <c r="I105" s="3">
        <v>43713</v>
      </c>
      <c r="J105">
        <v>12000</v>
      </c>
      <c r="L105" t="s">
        <v>261</v>
      </c>
      <c r="O105" t="s">
        <v>284</v>
      </c>
      <c r="R105" t="s">
        <v>308</v>
      </c>
      <c r="S105" t="s">
        <v>408</v>
      </c>
      <c r="T105" t="s">
        <v>473</v>
      </c>
      <c r="U105">
        <v>0</v>
      </c>
      <c r="V105">
        <v>0</v>
      </c>
      <c r="W105">
        <v>0</v>
      </c>
      <c r="Y105">
        <v>0</v>
      </c>
      <c r="Z105" t="s">
        <v>591</v>
      </c>
      <c r="AA105" t="s">
        <v>797</v>
      </c>
    </row>
    <row r="106" spans="1:28">
      <c r="A106" s="1">
        <f>HYPERLINK("https://lsnyc.legalserver.org/matter/dynamic-profile/view/0811335","16-0811335")</f>
        <v>0</v>
      </c>
      <c r="B106" t="s">
        <v>31</v>
      </c>
      <c r="C106" t="s">
        <v>42</v>
      </c>
      <c r="D106" t="s">
        <v>43</v>
      </c>
      <c r="E106">
        <v>11419</v>
      </c>
      <c r="F106" t="s">
        <v>121</v>
      </c>
      <c r="G106" t="s">
        <v>209</v>
      </c>
      <c r="I106" s="3">
        <v>43689</v>
      </c>
      <c r="J106">
        <v>27600</v>
      </c>
      <c r="K106">
        <v>0</v>
      </c>
      <c r="L106" t="s">
        <v>261</v>
      </c>
      <c r="O106" t="s">
        <v>282</v>
      </c>
      <c r="R106" t="s">
        <v>354</v>
      </c>
      <c r="S106" t="s">
        <v>428</v>
      </c>
      <c r="T106" t="s">
        <v>473</v>
      </c>
      <c r="U106">
        <v>0</v>
      </c>
      <c r="V106">
        <v>0</v>
      </c>
      <c r="W106">
        <v>0</v>
      </c>
      <c r="Y106">
        <v>0</v>
      </c>
      <c r="Z106" t="s">
        <v>592</v>
      </c>
      <c r="AA106" t="s">
        <v>798</v>
      </c>
    </row>
    <row r="107" spans="1:28">
      <c r="A107" s="1">
        <f>HYPERLINK("https://lsnyc.legalserver.org/matter/dynamic-profile/view/1906641","19-1906641")</f>
        <v>0</v>
      </c>
      <c r="B107" t="s">
        <v>33</v>
      </c>
      <c r="C107" t="s">
        <v>42</v>
      </c>
      <c r="D107" t="s">
        <v>43</v>
      </c>
      <c r="E107">
        <v>11434</v>
      </c>
      <c r="G107" t="s">
        <v>214</v>
      </c>
      <c r="I107" s="3">
        <v>43713</v>
      </c>
      <c r="J107">
        <v>24000</v>
      </c>
      <c r="R107" t="s">
        <v>317</v>
      </c>
      <c r="T107" t="s">
        <v>317</v>
      </c>
      <c r="U107">
        <v>0</v>
      </c>
      <c r="V107">
        <v>0</v>
      </c>
      <c r="W107">
        <v>0</v>
      </c>
      <c r="Y107">
        <v>0</v>
      </c>
      <c r="Z107" t="s">
        <v>504</v>
      </c>
      <c r="AA107" t="s">
        <v>799</v>
      </c>
    </row>
    <row r="108" spans="1:28">
      <c r="A108" s="1">
        <f>HYPERLINK("https://lsnyc.legalserver.org/matter/dynamic-profile/view/1895246","19-1895246")</f>
        <v>0</v>
      </c>
      <c r="B108" t="s">
        <v>31</v>
      </c>
      <c r="C108" t="s">
        <v>42</v>
      </c>
      <c r="D108" t="s">
        <v>43</v>
      </c>
      <c r="E108">
        <v>11692</v>
      </c>
      <c r="G108" t="s">
        <v>220</v>
      </c>
      <c r="I108" s="3">
        <v>43711</v>
      </c>
      <c r="J108">
        <v>37776</v>
      </c>
      <c r="O108" t="s">
        <v>283</v>
      </c>
      <c r="R108" t="s">
        <v>355</v>
      </c>
      <c r="S108" t="s">
        <v>411</v>
      </c>
      <c r="T108" t="s">
        <v>435</v>
      </c>
      <c r="U108">
        <v>0</v>
      </c>
      <c r="V108">
        <v>0</v>
      </c>
      <c r="W108">
        <v>0</v>
      </c>
      <c r="Y108">
        <v>0</v>
      </c>
      <c r="Z108" t="s">
        <v>526</v>
      </c>
      <c r="AA108" t="s">
        <v>717</v>
      </c>
    </row>
    <row r="109" spans="1:28">
      <c r="A109" s="1">
        <f>HYPERLINK("https://lsnyc.legalserver.org/matter/dynamic-profile/view/1877839","18-1877839")</f>
        <v>0</v>
      </c>
      <c r="B109" t="s">
        <v>31</v>
      </c>
      <c r="C109" t="s">
        <v>42</v>
      </c>
      <c r="D109" t="s">
        <v>43</v>
      </c>
      <c r="E109">
        <v>11434</v>
      </c>
      <c r="F109" t="s">
        <v>122</v>
      </c>
      <c r="G109" t="s">
        <v>215</v>
      </c>
      <c r="I109" s="3">
        <v>43623</v>
      </c>
      <c r="J109">
        <v>31428</v>
      </c>
      <c r="K109">
        <v>0</v>
      </c>
      <c r="L109" t="s">
        <v>261</v>
      </c>
      <c r="O109" t="s">
        <v>284</v>
      </c>
      <c r="R109" t="s">
        <v>353</v>
      </c>
      <c r="S109" t="s">
        <v>435</v>
      </c>
      <c r="T109" t="s">
        <v>435</v>
      </c>
      <c r="U109">
        <v>0</v>
      </c>
      <c r="V109">
        <v>0</v>
      </c>
      <c r="W109">
        <v>0</v>
      </c>
      <c r="Y109">
        <v>0</v>
      </c>
      <c r="Z109" t="s">
        <v>593</v>
      </c>
      <c r="AA109" t="s">
        <v>800</v>
      </c>
    </row>
    <row r="110" spans="1:28">
      <c r="A110" s="1">
        <f>HYPERLINK("https://lsnyc.legalserver.org/matter/dynamic-profile/view/1887037","19-1887037")</f>
        <v>0</v>
      </c>
      <c r="B110" t="s">
        <v>35</v>
      </c>
      <c r="C110" t="s">
        <v>42</v>
      </c>
      <c r="D110" t="s">
        <v>43</v>
      </c>
      <c r="E110">
        <v>11436</v>
      </c>
      <c r="F110" t="s">
        <v>123</v>
      </c>
      <c r="G110" t="s">
        <v>218</v>
      </c>
      <c r="I110" s="3">
        <v>43689</v>
      </c>
      <c r="J110">
        <v>7200</v>
      </c>
      <c r="K110" t="s">
        <v>252</v>
      </c>
      <c r="L110" t="s">
        <v>256</v>
      </c>
      <c r="N110" t="s">
        <v>245</v>
      </c>
      <c r="O110" t="s">
        <v>278</v>
      </c>
      <c r="P110" t="s">
        <v>281</v>
      </c>
      <c r="R110" t="s">
        <v>356</v>
      </c>
      <c r="S110" t="s">
        <v>411</v>
      </c>
      <c r="T110" t="s">
        <v>435</v>
      </c>
      <c r="U110">
        <v>0</v>
      </c>
      <c r="V110">
        <v>0</v>
      </c>
      <c r="W110">
        <v>0</v>
      </c>
      <c r="Y110">
        <v>0</v>
      </c>
      <c r="Z110" t="s">
        <v>594</v>
      </c>
      <c r="AA110" t="s">
        <v>801</v>
      </c>
    </row>
    <row r="111" spans="1:28">
      <c r="A111" s="1">
        <f>HYPERLINK("https://lsnyc.legalserver.org/matter/dynamic-profile/view/1906739","19-1906739")</f>
        <v>0</v>
      </c>
      <c r="B111" t="s">
        <v>30</v>
      </c>
      <c r="C111" t="s">
        <v>42</v>
      </c>
      <c r="D111" t="s">
        <v>43</v>
      </c>
      <c r="E111">
        <v>11373</v>
      </c>
      <c r="G111" t="s">
        <v>215</v>
      </c>
      <c r="I111" s="3">
        <v>43714</v>
      </c>
      <c r="J111">
        <v>26268</v>
      </c>
      <c r="R111" t="s">
        <v>357</v>
      </c>
      <c r="S111" t="s">
        <v>333</v>
      </c>
      <c r="T111" t="s">
        <v>333</v>
      </c>
      <c r="U111">
        <v>0</v>
      </c>
      <c r="V111">
        <v>0</v>
      </c>
      <c r="W111">
        <v>0</v>
      </c>
      <c r="Y111">
        <v>0</v>
      </c>
      <c r="Z111" t="s">
        <v>595</v>
      </c>
      <c r="AA111" t="s">
        <v>802</v>
      </c>
    </row>
    <row r="112" spans="1:28">
      <c r="A112" s="1">
        <f>HYPERLINK("https://lsnyc.legalserver.org/matter/dynamic-profile/view/1857961","18-1857961")</f>
        <v>0</v>
      </c>
      <c r="B112" t="s">
        <v>31</v>
      </c>
      <c r="C112" t="s">
        <v>42</v>
      </c>
      <c r="D112" t="s">
        <v>43</v>
      </c>
      <c r="E112">
        <v>11436</v>
      </c>
      <c r="F112" t="s">
        <v>124</v>
      </c>
      <c r="G112" t="s">
        <v>221</v>
      </c>
      <c r="I112" s="3">
        <v>43711</v>
      </c>
      <c r="J112">
        <v>73000</v>
      </c>
      <c r="K112">
        <v>0</v>
      </c>
      <c r="O112" t="s">
        <v>279</v>
      </c>
      <c r="R112" t="s">
        <v>358</v>
      </c>
      <c r="S112" t="s">
        <v>436</v>
      </c>
      <c r="T112" t="s">
        <v>436</v>
      </c>
      <c r="U112">
        <v>0</v>
      </c>
      <c r="V112">
        <v>0</v>
      </c>
      <c r="W112">
        <v>0</v>
      </c>
      <c r="Y112">
        <v>0</v>
      </c>
      <c r="Z112" t="s">
        <v>596</v>
      </c>
      <c r="AA112" t="s">
        <v>803</v>
      </c>
      <c r="AB112" t="s">
        <v>921</v>
      </c>
    </row>
    <row r="113" spans="1:28">
      <c r="A113" s="1">
        <f>HYPERLINK("https://lsnyc.legalserver.org/matter/dynamic-profile/view/1905493","19-1905493")</f>
        <v>0</v>
      </c>
      <c r="B113" t="s">
        <v>30</v>
      </c>
      <c r="C113" t="s">
        <v>42</v>
      </c>
      <c r="D113" t="s">
        <v>43</v>
      </c>
      <c r="E113">
        <v>11422</v>
      </c>
      <c r="G113" t="s">
        <v>209</v>
      </c>
      <c r="I113" s="3">
        <v>43685</v>
      </c>
      <c r="J113">
        <v>64000</v>
      </c>
      <c r="L113" t="s">
        <v>256</v>
      </c>
      <c r="O113" t="s">
        <v>278</v>
      </c>
      <c r="R113" t="s">
        <v>293</v>
      </c>
      <c r="T113" t="s">
        <v>474</v>
      </c>
      <c r="U113">
        <v>0</v>
      </c>
      <c r="V113">
        <v>0</v>
      </c>
      <c r="W113">
        <v>0</v>
      </c>
      <c r="Y113">
        <v>0</v>
      </c>
      <c r="Z113" t="s">
        <v>597</v>
      </c>
      <c r="AA113" t="s">
        <v>804</v>
      </c>
    </row>
    <row r="114" spans="1:28">
      <c r="A114" s="1">
        <f>HYPERLINK("https://lsnyc.legalserver.org/matter/dynamic-profile/view/0769783","15-0769783")</f>
        <v>0</v>
      </c>
      <c r="B114" t="s">
        <v>33</v>
      </c>
      <c r="C114" t="s">
        <v>42</v>
      </c>
      <c r="D114" t="s">
        <v>43</v>
      </c>
      <c r="E114">
        <v>11412</v>
      </c>
      <c r="F114" t="s">
        <v>125</v>
      </c>
      <c r="G114" t="s">
        <v>210</v>
      </c>
      <c r="I114" s="3">
        <v>43697</v>
      </c>
      <c r="J114">
        <v>26871</v>
      </c>
      <c r="K114">
        <v>0</v>
      </c>
      <c r="L114" t="s">
        <v>261</v>
      </c>
      <c r="N114" t="s">
        <v>256</v>
      </c>
      <c r="O114" t="s">
        <v>282</v>
      </c>
      <c r="P114" t="s">
        <v>278</v>
      </c>
      <c r="R114" t="s">
        <v>299</v>
      </c>
      <c r="S114" t="s">
        <v>431</v>
      </c>
      <c r="T114" t="s">
        <v>475</v>
      </c>
      <c r="U114">
        <v>0</v>
      </c>
      <c r="V114">
        <v>0</v>
      </c>
      <c r="W114">
        <v>0</v>
      </c>
      <c r="Y114">
        <v>0</v>
      </c>
      <c r="Z114" t="s">
        <v>598</v>
      </c>
      <c r="AA114" t="s">
        <v>805</v>
      </c>
    </row>
    <row r="115" spans="1:28">
      <c r="A115" s="1">
        <f>HYPERLINK("https://lsnyc.legalserver.org/matter/dynamic-profile/view/1865169","18-1865169")</f>
        <v>0</v>
      </c>
      <c r="B115" t="s">
        <v>35</v>
      </c>
      <c r="C115" t="s">
        <v>42</v>
      </c>
      <c r="D115" t="s">
        <v>43</v>
      </c>
      <c r="E115">
        <v>11413</v>
      </c>
      <c r="F115" t="s">
        <v>126</v>
      </c>
      <c r="G115" t="s">
        <v>210</v>
      </c>
      <c r="I115" s="3">
        <v>43711</v>
      </c>
      <c r="J115">
        <v>52500</v>
      </c>
      <c r="K115" t="s">
        <v>246</v>
      </c>
      <c r="L115" t="s">
        <v>256</v>
      </c>
      <c r="N115" t="s">
        <v>263</v>
      </c>
      <c r="O115" t="s">
        <v>278</v>
      </c>
      <c r="P115" t="s">
        <v>281</v>
      </c>
      <c r="R115" t="s">
        <v>302</v>
      </c>
      <c r="S115" t="s">
        <v>359</v>
      </c>
      <c r="T115" t="s">
        <v>359</v>
      </c>
      <c r="U115">
        <v>0</v>
      </c>
      <c r="V115">
        <v>97213.64</v>
      </c>
      <c r="W115">
        <v>0</v>
      </c>
      <c r="Y115">
        <v>0</v>
      </c>
      <c r="Z115" t="s">
        <v>599</v>
      </c>
      <c r="AA115" t="s">
        <v>806</v>
      </c>
      <c r="AB115" t="s">
        <v>925</v>
      </c>
    </row>
    <row r="116" spans="1:28">
      <c r="A116" s="1">
        <f>HYPERLINK("https://lsnyc.legalserver.org/matter/dynamic-profile/view/1890228","19-1890228")</f>
        <v>0</v>
      </c>
      <c r="B116" t="s">
        <v>33</v>
      </c>
      <c r="C116" t="s">
        <v>42</v>
      </c>
      <c r="D116" t="s">
        <v>43</v>
      </c>
      <c r="E116">
        <v>11434</v>
      </c>
      <c r="G116" t="s">
        <v>210</v>
      </c>
      <c r="H116" t="s">
        <v>212</v>
      </c>
      <c r="I116" s="3">
        <v>43717</v>
      </c>
      <c r="J116">
        <v>26000</v>
      </c>
      <c r="L116" t="s">
        <v>256</v>
      </c>
      <c r="O116" t="s">
        <v>278</v>
      </c>
      <c r="P116" t="s">
        <v>286</v>
      </c>
      <c r="R116" t="s">
        <v>359</v>
      </c>
      <c r="S116" t="s">
        <v>359</v>
      </c>
      <c r="T116" t="s">
        <v>359</v>
      </c>
      <c r="U116">
        <v>0</v>
      </c>
      <c r="V116">
        <v>0</v>
      </c>
      <c r="W116">
        <v>0</v>
      </c>
      <c r="Y116">
        <v>0</v>
      </c>
      <c r="Z116" t="s">
        <v>600</v>
      </c>
      <c r="AA116" t="s">
        <v>807</v>
      </c>
    </row>
    <row r="117" spans="1:28">
      <c r="A117" s="1">
        <f>HYPERLINK("https://lsnyc.legalserver.org/matter/dynamic-profile/view/0777969","15-0777969")</f>
        <v>0</v>
      </c>
      <c r="B117" t="s">
        <v>31</v>
      </c>
      <c r="C117" t="s">
        <v>42</v>
      </c>
      <c r="D117" t="s">
        <v>43</v>
      </c>
      <c r="E117">
        <v>11433</v>
      </c>
      <c r="F117" t="s">
        <v>127</v>
      </c>
      <c r="G117" t="s">
        <v>210</v>
      </c>
      <c r="I117" s="3">
        <v>43712</v>
      </c>
      <c r="J117">
        <v>52000</v>
      </c>
      <c r="K117" t="s">
        <v>251</v>
      </c>
      <c r="L117" t="s">
        <v>262</v>
      </c>
      <c r="N117" t="s">
        <v>245</v>
      </c>
      <c r="O117" t="s">
        <v>282</v>
      </c>
      <c r="P117" t="s">
        <v>286</v>
      </c>
      <c r="R117" t="s">
        <v>330</v>
      </c>
      <c r="S117" t="s">
        <v>359</v>
      </c>
      <c r="T117" t="s">
        <v>359</v>
      </c>
      <c r="U117">
        <v>0</v>
      </c>
      <c r="V117">
        <v>87334.17999999999</v>
      </c>
      <c r="W117">
        <v>0</v>
      </c>
      <c r="Y117">
        <v>0</v>
      </c>
      <c r="Z117" t="s">
        <v>539</v>
      </c>
      <c r="AA117" t="s">
        <v>808</v>
      </c>
      <c r="AB117" t="s">
        <v>925</v>
      </c>
    </row>
    <row r="118" spans="1:28">
      <c r="A118" s="1">
        <f>HYPERLINK("https://lsnyc.legalserver.org/matter/dynamic-profile/view/1907858","19-1907858")</f>
        <v>0</v>
      </c>
      <c r="B118" t="s">
        <v>30</v>
      </c>
      <c r="C118" t="s">
        <v>42</v>
      </c>
      <c r="D118" t="s">
        <v>43</v>
      </c>
      <c r="E118">
        <v>11691</v>
      </c>
      <c r="G118" t="s">
        <v>217</v>
      </c>
      <c r="I118" s="3">
        <v>43711</v>
      </c>
      <c r="J118">
        <v>71000</v>
      </c>
      <c r="R118" t="s">
        <v>360</v>
      </c>
      <c r="S118" t="s">
        <v>421</v>
      </c>
      <c r="T118" t="s">
        <v>476</v>
      </c>
      <c r="U118">
        <v>0</v>
      </c>
      <c r="V118">
        <v>0</v>
      </c>
      <c r="W118">
        <v>0</v>
      </c>
      <c r="Y118">
        <v>0</v>
      </c>
      <c r="Z118" t="s">
        <v>601</v>
      </c>
      <c r="AA118" t="s">
        <v>809</v>
      </c>
    </row>
    <row r="119" spans="1:28">
      <c r="A119" s="1">
        <f>HYPERLINK("https://lsnyc.legalserver.org/matter/dynamic-profile/view/1861776","18-1861776")</f>
        <v>0</v>
      </c>
      <c r="B119" t="s">
        <v>31</v>
      </c>
      <c r="C119" t="s">
        <v>42</v>
      </c>
      <c r="D119" t="s">
        <v>43</v>
      </c>
      <c r="E119">
        <v>11433</v>
      </c>
      <c r="F119" t="s">
        <v>128</v>
      </c>
      <c r="G119" t="s">
        <v>210</v>
      </c>
      <c r="I119" s="3">
        <v>43542</v>
      </c>
      <c r="J119">
        <v>58360</v>
      </c>
      <c r="K119">
        <v>0</v>
      </c>
      <c r="L119" t="s">
        <v>262</v>
      </c>
      <c r="O119" t="s">
        <v>279</v>
      </c>
      <c r="R119" t="s">
        <v>361</v>
      </c>
      <c r="S119" t="s">
        <v>361</v>
      </c>
      <c r="T119" t="s">
        <v>361</v>
      </c>
      <c r="U119">
        <v>0</v>
      </c>
      <c r="V119">
        <v>135086.08</v>
      </c>
      <c r="W119">
        <v>0</v>
      </c>
      <c r="Y119">
        <v>0</v>
      </c>
      <c r="Z119" t="s">
        <v>602</v>
      </c>
      <c r="AA119" t="s">
        <v>810</v>
      </c>
      <c r="AB119" t="s">
        <v>925</v>
      </c>
    </row>
    <row r="120" spans="1:28">
      <c r="A120" s="1">
        <f>HYPERLINK("https://lsnyc.legalserver.org/matter/dynamic-profile/view/6001864","Q11E-66001864")</f>
        <v>0</v>
      </c>
      <c r="B120" t="s">
        <v>39</v>
      </c>
      <c r="C120" t="s">
        <v>42</v>
      </c>
      <c r="D120" t="s">
        <v>43</v>
      </c>
      <c r="E120">
        <v>11369</v>
      </c>
      <c r="F120" t="s">
        <v>129</v>
      </c>
      <c r="G120" t="s">
        <v>209</v>
      </c>
      <c r="I120" s="3">
        <v>43525</v>
      </c>
      <c r="J120">
        <v>31200</v>
      </c>
      <c r="K120" t="s">
        <v>251</v>
      </c>
      <c r="L120" t="s">
        <v>262</v>
      </c>
      <c r="M120" t="s">
        <v>261</v>
      </c>
      <c r="N120" t="s">
        <v>245</v>
      </c>
      <c r="O120" t="s">
        <v>282</v>
      </c>
      <c r="P120" t="s">
        <v>286</v>
      </c>
      <c r="R120" t="s">
        <v>362</v>
      </c>
      <c r="S120" t="s">
        <v>433</v>
      </c>
      <c r="T120" t="s">
        <v>354</v>
      </c>
      <c r="U120">
        <v>0</v>
      </c>
      <c r="V120">
        <v>53201.86</v>
      </c>
      <c r="W120">
        <v>7000</v>
      </c>
      <c r="Y120">
        <v>0</v>
      </c>
      <c r="Z120" t="s">
        <v>603</v>
      </c>
      <c r="AA120" t="s">
        <v>811</v>
      </c>
      <c r="AB120" t="s">
        <v>925</v>
      </c>
    </row>
    <row r="121" spans="1:28">
      <c r="A121" s="1">
        <f>HYPERLINK("https://lsnyc.legalserver.org/matter/dynamic-profile/view/1843903","17-1843903")</f>
        <v>0</v>
      </c>
      <c r="B121" t="s">
        <v>29</v>
      </c>
      <c r="C121" t="s">
        <v>42</v>
      </c>
      <c r="D121" t="s">
        <v>43</v>
      </c>
      <c r="E121">
        <v>11435</v>
      </c>
      <c r="F121" t="s">
        <v>130</v>
      </c>
      <c r="G121" t="s">
        <v>212</v>
      </c>
      <c r="I121" s="3">
        <v>43703</v>
      </c>
      <c r="J121">
        <v>53868</v>
      </c>
      <c r="K121">
        <v>0</v>
      </c>
      <c r="L121" t="s">
        <v>256</v>
      </c>
      <c r="O121" t="s">
        <v>279</v>
      </c>
      <c r="P121" t="s">
        <v>278</v>
      </c>
      <c r="S121" t="s">
        <v>354</v>
      </c>
      <c r="T121" t="s">
        <v>354</v>
      </c>
      <c r="U121">
        <v>0</v>
      </c>
      <c r="V121">
        <v>0</v>
      </c>
      <c r="W121">
        <v>0</v>
      </c>
      <c r="Y121">
        <v>0</v>
      </c>
      <c r="Z121" t="s">
        <v>604</v>
      </c>
      <c r="AA121" t="s">
        <v>812</v>
      </c>
    </row>
    <row r="122" spans="1:28">
      <c r="A122" s="1">
        <f>HYPERLINK("https://lsnyc.legalserver.org/matter/dynamic-profile/view/1908288","19-1908288")</f>
        <v>0</v>
      </c>
      <c r="B122" t="s">
        <v>34</v>
      </c>
      <c r="C122" t="s">
        <v>42</v>
      </c>
      <c r="D122" t="s">
        <v>43</v>
      </c>
      <c r="E122">
        <v>11412</v>
      </c>
      <c r="G122" t="s">
        <v>210</v>
      </c>
      <c r="I122" s="3">
        <v>43717</v>
      </c>
      <c r="J122">
        <v>65964</v>
      </c>
      <c r="R122" t="s">
        <v>339</v>
      </c>
      <c r="S122" t="s">
        <v>423</v>
      </c>
      <c r="T122" t="s">
        <v>354</v>
      </c>
      <c r="U122">
        <v>0</v>
      </c>
      <c r="V122">
        <v>0</v>
      </c>
      <c r="W122">
        <v>0</v>
      </c>
      <c r="Y122">
        <v>0</v>
      </c>
      <c r="Z122" t="s">
        <v>604</v>
      </c>
      <c r="AA122" t="s">
        <v>504</v>
      </c>
    </row>
    <row r="123" spans="1:28">
      <c r="A123" s="1">
        <f>HYPERLINK("https://lsnyc.legalserver.org/matter/dynamic-profile/view/0799292","16-0799292")</f>
        <v>0</v>
      </c>
      <c r="B123" t="s">
        <v>29</v>
      </c>
      <c r="C123" t="s">
        <v>42</v>
      </c>
      <c r="D123" t="s">
        <v>43</v>
      </c>
      <c r="E123">
        <v>11691</v>
      </c>
      <c r="F123" t="s">
        <v>131</v>
      </c>
      <c r="G123" t="s">
        <v>210</v>
      </c>
      <c r="H123" t="s">
        <v>219</v>
      </c>
      <c r="I123" s="3">
        <v>43494</v>
      </c>
      <c r="J123">
        <v>83996</v>
      </c>
      <c r="K123" t="s">
        <v>249</v>
      </c>
      <c r="L123" t="s">
        <v>262</v>
      </c>
      <c r="O123" t="s">
        <v>279</v>
      </c>
      <c r="P123" t="s">
        <v>286</v>
      </c>
      <c r="R123" t="s">
        <v>363</v>
      </c>
      <c r="S123" t="s">
        <v>403</v>
      </c>
      <c r="T123" t="s">
        <v>354</v>
      </c>
      <c r="U123">
        <v>0</v>
      </c>
      <c r="V123">
        <v>68250.07000000001</v>
      </c>
      <c r="W123">
        <v>0</v>
      </c>
      <c r="Y123">
        <v>0</v>
      </c>
      <c r="Z123" t="s">
        <v>605</v>
      </c>
      <c r="AA123" t="s">
        <v>813</v>
      </c>
      <c r="AB123" t="s">
        <v>925</v>
      </c>
    </row>
    <row r="124" spans="1:28">
      <c r="A124" s="1">
        <f>HYPERLINK("https://lsnyc.legalserver.org/matter/dynamic-profile/view/1887349","19-1887349")</f>
        <v>0</v>
      </c>
      <c r="B124" t="s">
        <v>29</v>
      </c>
      <c r="C124" t="s">
        <v>42</v>
      </c>
      <c r="D124" t="s">
        <v>43</v>
      </c>
      <c r="E124">
        <v>11436</v>
      </c>
      <c r="G124" t="s">
        <v>212</v>
      </c>
      <c r="H124" t="s">
        <v>210</v>
      </c>
      <c r="I124" s="3">
        <v>43711</v>
      </c>
      <c r="J124">
        <v>60400</v>
      </c>
      <c r="L124" t="s">
        <v>256</v>
      </c>
      <c r="O124" t="s">
        <v>278</v>
      </c>
      <c r="R124" t="s">
        <v>350</v>
      </c>
      <c r="S124" t="s">
        <v>403</v>
      </c>
      <c r="T124" t="s">
        <v>354</v>
      </c>
      <c r="U124">
        <v>0</v>
      </c>
      <c r="V124">
        <v>0</v>
      </c>
      <c r="W124">
        <v>0</v>
      </c>
      <c r="Y124">
        <v>0</v>
      </c>
      <c r="Z124" t="s">
        <v>606</v>
      </c>
      <c r="AA124" t="s">
        <v>814</v>
      </c>
    </row>
    <row r="125" spans="1:28">
      <c r="A125" s="1">
        <f>HYPERLINK("https://lsnyc.legalserver.org/matter/dynamic-profile/view/0796188","16-0796188")</f>
        <v>0</v>
      </c>
      <c r="B125" t="s">
        <v>31</v>
      </c>
      <c r="C125" t="s">
        <v>42</v>
      </c>
      <c r="D125" t="s">
        <v>43</v>
      </c>
      <c r="E125">
        <v>11691</v>
      </c>
      <c r="F125" t="s">
        <v>132</v>
      </c>
      <c r="G125" t="s">
        <v>211</v>
      </c>
      <c r="I125" s="3">
        <v>43711</v>
      </c>
      <c r="J125">
        <v>43800</v>
      </c>
      <c r="K125">
        <v>0</v>
      </c>
      <c r="L125" t="s">
        <v>260</v>
      </c>
      <c r="M125" t="s">
        <v>271</v>
      </c>
      <c r="N125" t="s">
        <v>267</v>
      </c>
      <c r="O125" t="s">
        <v>279</v>
      </c>
      <c r="P125" t="s">
        <v>283</v>
      </c>
      <c r="R125" t="s">
        <v>354</v>
      </c>
      <c r="S125" t="s">
        <v>354</v>
      </c>
      <c r="T125" t="s">
        <v>354</v>
      </c>
      <c r="U125">
        <v>0</v>
      </c>
      <c r="V125">
        <v>0</v>
      </c>
      <c r="W125">
        <v>0</v>
      </c>
      <c r="X125">
        <v>80000</v>
      </c>
      <c r="Y125">
        <v>0</v>
      </c>
      <c r="Z125" t="s">
        <v>607</v>
      </c>
      <c r="AA125" t="s">
        <v>815</v>
      </c>
    </row>
    <row r="126" spans="1:28">
      <c r="A126" s="1">
        <f>HYPERLINK("https://lsnyc.legalserver.org/matter/dynamic-profile/view/1837777","17-1837777")</f>
        <v>0</v>
      </c>
      <c r="B126" t="s">
        <v>29</v>
      </c>
      <c r="C126" t="s">
        <v>42</v>
      </c>
      <c r="D126" t="s">
        <v>43</v>
      </c>
      <c r="E126">
        <v>11436</v>
      </c>
      <c r="F126" t="s">
        <v>133</v>
      </c>
      <c r="G126" t="s">
        <v>210</v>
      </c>
      <c r="I126" s="3">
        <v>43623</v>
      </c>
      <c r="J126">
        <v>24000</v>
      </c>
      <c r="K126">
        <v>0</v>
      </c>
      <c r="N126" t="s">
        <v>256</v>
      </c>
      <c r="O126" t="s">
        <v>279</v>
      </c>
      <c r="P126" t="s">
        <v>278</v>
      </c>
      <c r="R126" t="s">
        <v>364</v>
      </c>
      <c r="S126" t="s">
        <v>397</v>
      </c>
      <c r="T126" t="s">
        <v>477</v>
      </c>
      <c r="U126">
        <v>0</v>
      </c>
      <c r="V126">
        <v>0</v>
      </c>
      <c r="W126">
        <v>0</v>
      </c>
      <c r="Y126">
        <v>0</v>
      </c>
      <c r="Z126" t="s">
        <v>502</v>
      </c>
      <c r="AA126" t="s">
        <v>734</v>
      </c>
      <c r="AB126" t="s">
        <v>923</v>
      </c>
    </row>
    <row r="127" spans="1:28">
      <c r="A127" s="1">
        <f>HYPERLINK("https://lsnyc.legalserver.org/matter/dynamic-profile/view/1839662","17-1839662")</f>
        <v>0</v>
      </c>
      <c r="B127" t="s">
        <v>39</v>
      </c>
      <c r="C127" t="s">
        <v>42</v>
      </c>
      <c r="D127" t="s">
        <v>43</v>
      </c>
      <c r="E127">
        <v>11369</v>
      </c>
      <c r="F127" t="s">
        <v>134</v>
      </c>
      <c r="G127" t="s">
        <v>210</v>
      </c>
      <c r="I127" s="3">
        <v>43689</v>
      </c>
      <c r="J127">
        <v>50040</v>
      </c>
      <c r="K127" t="s">
        <v>247</v>
      </c>
      <c r="L127" t="s">
        <v>247</v>
      </c>
      <c r="O127" t="s">
        <v>282</v>
      </c>
      <c r="P127" t="s">
        <v>283</v>
      </c>
      <c r="R127" t="s">
        <v>298</v>
      </c>
      <c r="S127" t="s">
        <v>354</v>
      </c>
      <c r="T127" t="s">
        <v>478</v>
      </c>
      <c r="U127">
        <v>427000</v>
      </c>
      <c r="V127">
        <v>0</v>
      </c>
      <c r="W127">
        <v>0</v>
      </c>
      <c r="X127">
        <v>427000</v>
      </c>
      <c r="Y127">
        <v>0</v>
      </c>
      <c r="Z127" t="s">
        <v>608</v>
      </c>
      <c r="AA127" t="s">
        <v>816</v>
      </c>
    </row>
    <row r="128" spans="1:28">
      <c r="A128" s="1">
        <f>HYPERLINK("https://lsnyc.legalserver.org/matter/dynamic-profile/view/1868922","18-1868922")</f>
        <v>0</v>
      </c>
      <c r="B128" t="s">
        <v>31</v>
      </c>
      <c r="C128" t="s">
        <v>42</v>
      </c>
      <c r="D128" t="s">
        <v>43</v>
      </c>
      <c r="E128">
        <v>11413</v>
      </c>
      <c r="F128" t="s">
        <v>135</v>
      </c>
      <c r="G128" t="s">
        <v>213</v>
      </c>
      <c r="I128" s="3">
        <v>43509</v>
      </c>
      <c r="J128">
        <v>20016</v>
      </c>
      <c r="K128">
        <v>0</v>
      </c>
      <c r="L128" t="s">
        <v>264</v>
      </c>
      <c r="O128" t="s">
        <v>282</v>
      </c>
      <c r="R128" t="s">
        <v>365</v>
      </c>
      <c r="S128" t="s">
        <v>365</v>
      </c>
      <c r="T128" t="s">
        <v>365</v>
      </c>
      <c r="U128">
        <v>0</v>
      </c>
      <c r="V128">
        <v>0</v>
      </c>
      <c r="W128">
        <v>0</v>
      </c>
      <c r="Y128">
        <v>0</v>
      </c>
      <c r="Z128" t="s">
        <v>609</v>
      </c>
      <c r="AA128" t="s">
        <v>817</v>
      </c>
    </row>
    <row r="129" spans="1:28">
      <c r="A129" s="1">
        <f>HYPERLINK("https://lsnyc.legalserver.org/matter/dynamic-profile/view/1903646","19-1903646")</f>
        <v>0</v>
      </c>
      <c r="B129" t="s">
        <v>34</v>
      </c>
      <c r="C129" t="s">
        <v>42</v>
      </c>
      <c r="D129" t="s">
        <v>43</v>
      </c>
      <c r="E129">
        <v>11377</v>
      </c>
      <c r="F129" t="s">
        <v>136</v>
      </c>
      <c r="G129" t="s">
        <v>215</v>
      </c>
      <c r="I129" s="3">
        <v>43689</v>
      </c>
      <c r="J129">
        <v>122568</v>
      </c>
      <c r="K129">
        <v>0</v>
      </c>
      <c r="O129" t="s">
        <v>278</v>
      </c>
      <c r="P129" t="s">
        <v>281</v>
      </c>
      <c r="R129" t="s">
        <v>303</v>
      </c>
      <c r="S129" t="s">
        <v>303</v>
      </c>
      <c r="T129" t="s">
        <v>303</v>
      </c>
      <c r="U129">
        <v>0</v>
      </c>
      <c r="V129">
        <v>0</v>
      </c>
      <c r="W129">
        <v>0</v>
      </c>
      <c r="Y129">
        <v>0</v>
      </c>
      <c r="Z129" t="s">
        <v>610</v>
      </c>
      <c r="AA129" t="s">
        <v>818</v>
      </c>
    </row>
    <row r="130" spans="1:28">
      <c r="A130" s="1">
        <f>HYPERLINK("https://lsnyc.legalserver.org/matter/dynamic-profile/view/0816541","16-0816541")</f>
        <v>0</v>
      </c>
      <c r="B130" t="s">
        <v>33</v>
      </c>
      <c r="C130" t="s">
        <v>42</v>
      </c>
      <c r="D130" t="s">
        <v>43</v>
      </c>
      <c r="E130">
        <v>11691</v>
      </c>
      <c r="F130" t="s">
        <v>137</v>
      </c>
      <c r="G130" t="s">
        <v>215</v>
      </c>
      <c r="I130" s="3">
        <v>43712</v>
      </c>
      <c r="J130">
        <v>29400</v>
      </c>
      <c r="K130">
        <v>0</v>
      </c>
      <c r="L130" t="s">
        <v>265</v>
      </c>
      <c r="N130" t="s">
        <v>261</v>
      </c>
      <c r="O130" t="s">
        <v>288</v>
      </c>
      <c r="P130" t="s">
        <v>281</v>
      </c>
      <c r="R130" t="s">
        <v>303</v>
      </c>
      <c r="S130" t="s">
        <v>404</v>
      </c>
      <c r="T130" t="s">
        <v>303</v>
      </c>
      <c r="U130">
        <v>0</v>
      </c>
      <c r="V130">
        <v>0</v>
      </c>
      <c r="W130">
        <v>0</v>
      </c>
      <c r="Y130">
        <v>0</v>
      </c>
      <c r="Z130" t="s">
        <v>611</v>
      </c>
      <c r="AA130" t="s">
        <v>819</v>
      </c>
    </row>
    <row r="131" spans="1:28">
      <c r="A131" s="1">
        <f>HYPERLINK("https://lsnyc.legalserver.org/matter/dynamic-profile/view/1853194","17-1853194")</f>
        <v>0</v>
      </c>
      <c r="B131" t="s">
        <v>29</v>
      </c>
      <c r="C131" t="s">
        <v>42</v>
      </c>
      <c r="D131" t="s">
        <v>43</v>
      </c>
      <c r="E131">
        <v>11411</v>
      </c>
      <c r="F131" t="s">
        <v>138</v>
      </c>
      <c r="G131" t="s">
        <v>215</v>
      </c>
      <c r="I131" s="3">
        <v>43712</v>
      </c>
      <c r="J131">
        <v>67000</v>
      </c>
      <c r="K131">
        <v>0</v>
      </c>
      <c r="L131" t="s">
        <v>259</v>
      </c>
      <c r="O131" t="s">
        <v>282</v>
      </c>
      <c r="R131" t="s">
        <v>303</v>
      </c>
      <c r="S131" t="s">
        <v>303</v>
      </c>
      <c r="T131" t="s">
        <v>303</v>
      </c>
      <c r="U131">
        <v>0</v>
      </c>
      <c r="V131">
        <v>0</v>
      </c>
      <c r="W131">
        <v>0</v>
      </c>
      <c r="Y131">
        <v>0</v>
      </c>
      <c r="Z131" t="s">
        <v>612</v>
      </c>
      <c r="AA131" t="s">
        <v>820</v>
      </c>
    </row>
    <row r="132" spans="1:28">
      <c r="A132" s="1">
        <f>HYPERLINK("https://lsnyc.legalserver.org/matter/dynamic-profile/view/1889773","19-1889773")</f>
        <v>0</v>
      </c>
      <c r="B132" t="s">
        <v>30</v>
      </c>
      <c r="C132" t="s">
        <v>42</v>
      </c>
      <c r="D132" t="s">
        <v>43</v>
      </c>
      <c r="E132">
        <v>11414</v>
      </c>
      <c r="G132" t="s">
        <v>210</v>
      </c>
      <c r="I132" s="3">
        <v>43684</v>
      </c>
      <c r="J132">
        <v>8196</v>
      </c>
      <c r="L132" t="s">
        <v>256</v>
      </c>
      <c r="O132" t="s">
        <v>278</v>
      </c>
      <c r="R132" t="s">
        <v>303</v>
      </c>
      <c r="S132" t="s">
        <v>437</v>
      </c>
      <c r="T132" t="s">
        <v>303</v>
      </c>
      <c r="U132">
        <v>0</v>
      </c>
      <c r="V132">
        <v>0</v>
      </c>
      <c r="W132">
        <v>0</v>
      </c>
      <c r="Y132">
        <v>0</v>
      </c>
      <c r="Z132" t="s">
        <v>613</v>
      </c>
      <c r="AA132" t="s">
        <v>821</v>
      </c>
    </row>
    <row r="133" spans="1:28">
      <c r="A133" s="1">
        <f>HYPERLINK("https://lsnyc.legalserver.org/matter/dynamic-profile/view/1889515","19-1889515")</f>
        <v>0</v>
      </c>
      <c r="B133" t="s">
        <v>29</v>
      </c>
      <c r="C133" t="s">
        <v>42</v>
      </c>
      <c r="D133" t="s">
        <v>43</v>
      </c>
      <c r="E133">
        <v>11412</v>
      </c>
      <c r="F133" t="s">
        <v>139</v>
      </c>
      <c r="G133" t="s">
        <v>211</v>
      </c>
      <c r="I133" s="3">
        <v>43711</v>
      </c>
      <c r="J133">
        <v>42000</v>
      </c>
      <c r="K133">
        <v>0</v>
      </c>
      <c r="O133" t="s">
        <v>279</v>
      </c>
      <c r="P133" t="s">
        <v>286</v>
      </c>
      <c r="R133" t="s">
        <v>306</v>
      </c>
      <c r="S133" t="s">
        <v>404</v>
      </c>
      <c r="T133" t="s">
        <v>303</v>
      </c>
      <c r="U133">
        <v>0</v>
      </c>
      <c r="V133">
        <v>0</v>
      </c>
      <c r="W133">
        <v>0</v>
      </c>
      <c r="Y133">
        <v>0</v>
      </c>
      <c r="Z133" t="s">
        <v>578</v>
      </c>
      <c r="AA133" t="s">
        <v>822</v>
      </c>
    </row>
    <row r="134" spans="1:28">
      <c r="A134" s="1">
        <f>HYPERLINK("https://lsnyc.legalserver.org/matter/dynamic-profile/view/1883457","18-1883457")</f>
        <v>0</v>
      </c>
      <c r="B134" t="s">
        <v>33</v>
      </c>
      <c r="C134" t="s">
        <v>42</v>
      </c>
      <c r="D134" t="s">
        <v>43</v>
      </c>
      <c r="E134">
        <v>11691</v>
      </c>
      <c r="G134" t="s">
        <v>211</v>
      </c>
      <c r="I134" s="3">
        <v>43717</v>
      </c>
      <c r="J134">
        <v>20800</v>
      </c>
      <c r="L134" t="s">
        <v>265</v>
      </c>
      <c r="N134" t="s">
        <v>261</v>
      </c>
      <c r="O134" t="s">
        <v>282</v>
      </c>
      <c r="P134" t="s">
        <v>280</v>
      </c>
      <c r="R134" t="s">
        <v>312</v>
      </c>
      <c r="S134" t="s">
        <v>404</v>
      </c>
      <c r="T134" t="s">
        <v>303</v>
      </c>
      <c r="U134">
        <v>0</v>
      </c>
      <c r="V134">
        <v>0</v>
      </c>
      <c r="W134">
        <v>0</v>
      </c>
      <c r="Y134">
        <v>0</v>
      </c>
      <c r="Z134" t="s">
        <v>614</v>
      </c>
      <c r="AA134" t="s">
        <v>823</v>
      </c>
    </row>
    <row r="135" spans="1:28">
      <c r="A135" s="1">
        <f>HYPERLINK("https://lsnyc.legalserver.org/matter/dynamic-profile/view/1890607","19-1890607")</f>
        <v>0</v>
      </c>
      <c r="B135" t="s">
        <v>29</v>
      </c>
      <c r="C135" t="s">
        <v>42</v>
      </c>
      <c r="D135" t="s">
        <v>43</v>
      </c>
      <c r="E135">
        <v>11422</v>
      </c>
      <c r="G135" t="s">
        <v>210</v>
      </c>
      <c r="I135" s="3">
        <v>43712</v>
      </c>
      <c r="J135">
        <v>74400</v>
      </c>
      <c r="R135" t="s">
        <v>337</v>
      </c>
      <c r="S135" t="s">
        <v>438</v>
      </c>
      <c r="T135" t="s">
        <v>479</v>
      </c>
      <c r="U135">
        <v>0</v>
      </c>
      <c r="V135">
        <v>0</v>
      </c>
      <c r="W135">
        <v>0</v>
      </c>
      <c r="Y135">
        <v>0</v>
      </c>
      <c r="Z135" t="s">
        <v>615</v>
      </c>
      <c r="AA135" t="s">
        <v>824</v>
      </c>
    </row>
    <row r="136" spans="1:28">
      <c r="A136" s="1">
        <f>HYPERLINK("https://lsnyc.legalserver.org/matter/dynamic-profile/view/1906990","19-1906990")</f>
        <v>0</v>
      </c>
      <c r="B136" t="s">
        <v>30</v>
      </c>
      <c r="C136" t="s">
        <v>42</v>
      </c>
      <c r="D136" t="s">
        <v>43</v>
      </c>
      <c r="E136">
        <v>11433</v>
      </c>
      <c r="G136" t="s">
        <v>214</v>
      </c>
      <c r="I136" s="3">
        <v>43711</v>
      </c>
      <c r="J136">
        <v>74620.2</v>
      </c>
      <c r="L136" t="s">
        <v>256</v>
      </c>
      <c r="O136" t="s">
        <v>278</v>
      </c>
      <c r="R136" t="s">
        <v>366</v>
      </c>
      <c r="S136" t="s">
        <v>412</v>
      </c>
      <c r="T136" t="s">
        <v>479</v>
      </c>
      <c r="U136">
        <v>0</v>
      </c>
      <c r="V136">
        <v>0</v>
      </c>
      <c r="W136">
        <v>0</v>
      </c>
      <c r="Y136">
        <v>0</v>
      </c>
      <c r="Z136" t="s">
        <v>614</v>
      </c>
      <c r="AA136" t="s">
        <v>825</v>
      </c>
    </row>
    <row r="137" spans="1:28">
      <c r="A137" s="1">
        <f>HYPERLINK("https://lsnyc.legalserver.org/matter/dynamic-profile/view/1845400","17-1845400")</f>
        <v>0</v>
      </c>
      <c r="B137" t="s">
        <v>31</v>
      </c>
      <c r="C137" t="s">
        <v>42</v>
      </c>
      <c r="D137" t="s">
        <v>43</v>
      </c>
      <c r="E137">
        <v>11420</v>
      </c>
      <c r="F137" t="s">
        <v>140</v>
      </c>
      <c r="G137" t="s">
        <v>222</v>
      </c>
      <c r="I137" s="3">
        <v>43705</v>
      </c>
      <c r="J137">
        <v>55800</v>
      </c>
      <c r="K137">
        <v>0</v>
      </c>
      <c r="O137" t="s">
        <v>282</v>
      </c>
      <c r="R137" t="s">
        <v>339</v>
      </c>
      <c r="S137" t="s">
        <v>439</v>
      </c>
      <c r="T137" t="s">
        <v>480</v>
      </c>
      <c r="U137">
        <v>0</v>
      </c>
      <c r="V137">
        <v>0</v>
      </c>
      <c r="W137">
        <v>0</v>
      </c>
      <c r="Y137">
        <v>0</v>
      </c>
      <c r="Z137" t="s">
        <v>524</v>
      </c>
      <c r="AA137" t="s">
        <v>735</v>
      </c>
    </row>
    <row r="138" spans="1:28">
      <c r="A138" s="1">
        <f>HYPERLINK("https://lsnyc.legalserver.org/matter/dynamic-profile/view/0782302","15-0782302")</f>
        <v>0</v>
      </c>
      <c r="B138" t="s">
        <v>30</v>
      </c>
      <c r="C138" t="s">
        <v>42</v>
      </c>
      <c r="D138" t="s">
        <v>43</v>
      </c>
      <c r="E138">
        <v>11435</v>
      </c>
      <c r="F138" t="s">
        <v>141</v>
      </c>
      <c r="G138" t="s">
        <v>223</v>
      </c>
      <c r="I138" s="3">
        <v>43644</v>
      </c>
      <c r="J138">
        <v>45420</v>
      </c>
      <c r="K138">
        <v>0</v>
      </c>
      <c r="L138" t="s">
        <v>256</v>
      </c>
      <c r="N138" t="s">
        <v>274</v>
      </c>
      <c r="O138" t="s">
        <v>285</v>
      </c>
      <c r="P138" t="s">
        <v>280</v>
      </c>
      <c r="R138" t="s">
        <v>367</v>
      </c>
      <c r="S138" t="s">
        <v>409</v>
      </c>
      <c r="T138" t="s">
        <v>481</v>
      </c>
      <c r="U138">
        <v>0</v>
      </c>
      <c r="V138">
        <v>0</v>
      </c>
      <c r="W138">
        <v>0</v>
      </c>
      <c r="Y138">
        <v>0</v>
      </c>
      <c r="Z138" t="s">
        <v>616</v>
      </c>
      <c r="AA138" t="s">
        <v>826</v>
      </c>
    </row>
    <row r="139" spans="1:28">
      <c r="A139" s="1">
        <f>HYPERLINK("https://lsnyc.legalserver.org/matter/dynamic-profile/view/1837912","17-1837912")</f>
        <v>0</v>
      </c>
      <c r="B139" t="s">
        <v>29</v>
      </c>
      <c r="C139" t="s">
        <v>42</v>
      </c>
      <c r="D139" t="s">
        <v>43</v>
      </c>
      <c r="E139">
        <v>11418</v>
      </c>
      <c r="F139" t="s">
        <v>142</v>
      </c>
      <c r="G139" t="s">
        <v>210</v>
      </c>
      <c r="I139" s="3">
        <v>43711</v>
      </c>
      <c r="J139">
        <v>30000</v>
      </c>
      <c r="K139" t="s">
        <v>246</v>
      </c>
      <c r="L139" t="s">
        <v>262</v>
      </c>
      <c r="N139" t="s">
        <v>256</v>
      </c>
      <c r="O139" t="s">
        <v>279</v>
      </c>
      <c r="P139" t="s">
        <v>278</v>
      </c>
      <c r="R139" t="s">
        <v>368</v>
      </c>
      <c r="S139" t="s">
        <v>428</v>
      </c>
      <c r="T139" t="s">
        <v>481</v>
      </c>
      <c r="U139">
        <v>0</v>
      </c>
      <c r="V139">
        <v>0</v>
      </c>
      <c r="W139">
        <v>0</v>
      </c>
      <c r="Y139">
        <v>0</v>
      </c>
      <c r="Z139" t="s">
        <v>617</v>
      </c>
      <c r="AA139" t="s">
        <v>772</v>
      </c>
      <c r="AB139" t="s">
        <v>925</v>
      </c>
    </row>
    <row r="140" spans="1:28">
      <c r="A140" s="1">
        <f>HYPERLINK("https://lsnyc.legalserver.org/matter/dynamic-profile/view/1886335","18-1886335")</f>
        <v>0</v>
      </c>
      <c r="B140" t="s">
        <v>35</v>
      </c>
      <c r="C140" t="s">
        <v>42</v>
      </c>
      <c r="D140" t="s">
        <v>43</v>
      </c>
      <c r="E140">
        <v>11433</v>
      </c>
      <c r="F140" t="s">
        <v>143</v>
      </c>
      <c r="G140" t="s">
        <v>214</v>
      </c>
      <c r="I140" s="3">
        <v>43570</v>
      </c>
      <c r="J140">
        <v>78408</v>
      </c>
      <c r="K140" t="s">
        <v>243</v>
      </c>
      <c r="L140" t="s">
        <v>266</v>
      </c>
      <c r="N140" t="s">
        <v>275</v>
      </c>
      <c r="O140" t="s">
        <v>279</v>
      </c>
      <c r="P140" t="s">
        <v>286</v>
      </c>
      <c r="R140" t="s">
        <v>348</v>
      </c>
      <c r="S140" t="s">
        <v>440</v>
      </c>
      <c r="T140" t="s">
        <v>440</v>
      </c>
      <c r="U140">
        <v>0</v>
      </c>
      <c r="V140">
        <v>0</v>
      </c>
      <c r="W140">
        <v>0</v>
      </c>
      <c r="X140">
        <v>3756.27</v>
      </c>
      <c r="Y140">
        <v>0</v>
      </c>
      <c r="Z140" t="s">
        <v>567</v>
      </c>
      <c r="AA140" t="s">
        <v>827</v>
      </c>
    </row>
    <row r="141" spans="1:28">
      <c r="A141" s="1">
        <f>HYPERLINK("https://lsnyc.legalserver.org/matter/dynamic-profile/view/1894696","19-1894696")</f>
        <v>0</v>
      </c>
      <c r="B141" t="s">
        <v>36</v>
      </c>
      <c r="C141" t="s">
        <v>42</v>
      </c>
      <c r="D141" t="s">
        <v>43</v>
      </c>
      <c r="E141">
        <v>11412</v>
      </c>
      <c r="F141" t="s">
        <v>144</v>
      </c>
      <c r="G141" t="s">
        <v>221</v>
      </c>
      <c r="I141" s="3">
        <v>43717</v>
      </c>
      <c r="J141">
        <v>60000</v>
      </c>
      <c r="K141">
        <v>0</v>
      </c>
      <c r="L141" t="s">
        <v>256</v>
      </c>
      <c r="N141" t="s">
        <v>261</v>
      </c>
      <c r="O141" t="s">
        <v>278</v>
      </c>
      <c r="P141" t="s">
        <v>284</v>
      </c>
      <c r="R141" t="s">
        <v>327</v>
      </c>
      <c r="S141" t="s">
        <v>440</v>
      </c>
      <c r="T141" t="s">
        <v>440</v>
      </c>
      <c r="U141">
        <v>0</v>
      </c>
      <c r="V141">
        <v>0</v>
      </c>
      <c r="W141">
        <v>0</v>
      </c>
      <c r="Y141">
        <v>0</v>
      </c>
      <c r="Z141" t="s">
        <v>618</v>
      </c>
      <c r="AA141" t="s">
        <v>828</v>
      </c>
    </row>
    <row r="142" spans="1:28">
      <c r="A142" s="1">
        <f>HYPERLINK("https://lsnyc.legalserver.org/matter/dynamic-profile/view/1906966","19-1906966")</f>
        <v>0</v>
      </c>
      <c r="B142" t="s">
        <v>30</v>
      </c>
      <c r="C142" t="s">
        <v>42</v>
      </c>
      <c r="D142" t="s">
        <v>43</v>
      </c>
      <c r="E142">
        <v>11433</v>
      </c>
      <c r="G142" t="s">
        <v>214</v>
      </c>
      <c r="I142" s="3">
        <v>43714</v>
      </c>
      <c r="J142">
        <v>30000</v>
      </c>
      <c r="R142" t="s">
        <v>317</v>
      </c>
      <c r="S142" t="s">
        <v>441</v>
      </c>
      <c r="T142" t="s">
        <v>441</v>
      </c>
      <c r="U142">
        <v>0</v>
      </c>
      <c r="V142">
        <v>0</v>
      </c>
      <c r="W142">
        <v>0</v>
      </c>
      <c r="Y142">
        <v>0</v>
      </c>
      <c r="Z142" t="s">
        <v>619</v>
      </c>
      <c r="AA142" t="s">
        <v>770</v>
      </c>
    </row>
    <row r="143" spans="1:28">
      <c r="A143" s="1">
        <f>HYPERLINK("https://lsnyc.legalserver.org/matter/dynamic-profile/view/1883555","18-1883555")</f>
        <v>0</v>
      </c>
      <c r="B143" t="s">
        <v>29</v>
      </c>
      <c r="C143" t="s">
        <v>42</v>
      </c>
      <c r="D143" t="s">
        <v>43</v>
      </c>
      <c r="E143">
        <v>11420</v>
      </c>
      <c r="F143" t="s">
        <v>145</v>
      </c>
      <c r="G143" t="s">
        <v>212</v>
      </c>
      <c r="H143" t="s">
        <v>210</v>
      </c>
      <c r="I143" s="3">
        <v>43712</v>
      </c>
      <c r="J143">
        <v>9600</v>
      </c>
      <c r="K143">
        <v>0</v>
      </c>
      <c r="O143" t="s">
        <v>278</v>
      </c>
      <c r="P143" t="s">
        <v>286</v>
      </c>
      <c r="R143" t="s">
        <v>369</v>
      </c>
      <c r="S143" t="s">
        <v>423</v>
      </c>
      <c r="T143" t="s">
        <v>423</v>
      </c>
      <c r="U143">
        <v>0</v>
      </c>
      <c r="V143">
        <v>0</v>
      </c>
      <c r="W143">
        <v>0</v>
      </c>
      <c r="Y143">
        <v>0</v>
      </c>
      <c r="Z143" t="s">
        <v>595</v>
      </c>
      <c r="AA143" t="s">
        <v>829</v>
      </c>
    </row>
    <row r="144" spans="1:28">
      <c r="A144" s="1">
        <f>HYPERLINK("https://lsnyc.legalserver.org/matter/dynamic-profile/view/1903018","19-1903018")</f>
        <v>0</v>
      </c>
      <c r="B144" t="s">
        <v>30</v>
      </c>
      <c r="C144" t="s">
        <v>42</v>
      </c>
      <c r="D144" t="s">
        <v>43</v>
      </c>
      <c r="E144">
        <v>11429</v>
      </c>
      <c r="G144" t="s">
        <v>210</v>
      </c>
      <c r="I144" s="3">
        <v>43705</v>
      </c>
      <c r="J144">
        <v>23400</v>
      </c>
      <c r="L144" t="s">
        <v>256</v>
      </c>
      <c r="O144" t="s">
        <v>278</v>
      </c>
      <c r="R144" t="s">
        <v>293</v>
      </c>
      <c r="S144" t="s">
        <v>412</v>
      </c>
      <c r="T144" t="s">
        <v>412</v>
      </c>
      <c r="U144">
        <v>0</v>
      </c>
      <c r="V144">
        <v>0</v>
      </c>
      <c r="W144">
        <v>0</v>
      </c>
      <c r="Y144">
        <v>0</v>
      </c>
      <c r="Z144" t="s">
        <v>620</v>
      </c>
      <c r="AA144" t="s">
        <v>830</v>
      </c>
    </row>
    <row r="145" spans="1:28">
      <c r="A145" s="1">
        <f>HYPERLINK("https://lsnyc.legalserver.org/matter/dynamic-profile/view/1908604","19-1908604")</f>
        <v>0</v>
      </c>
      <c r="B145" t="s">
        <v>36</v>
      </c>
      <c r="C145" t="s">
        <v>42</v>
      </c>
      <c r="D145" t="s">
        <v>43</v>
      </c>
      <c r="E145">
        <v>11413</v>
      </c>
      <c r="G145" t="s">
        <v>210</v>
      </c>
      <c r="I145" s="3">
        <v>43717</v>
      </c>
      <c r="J145">
        <v>64298</v>
      </c>
      <c r="R145" t="s">
        <v>299</v>
      </c>
      <c r="S145" t="s">
        <v>442</v>
      </c>
      <c r="T145" t="s">
        <v>457</v>
      </c>
      <c r="U145">
        <v>0</v>
      </c>
      <c r="V145">
        <v>0</v>
      </c>
      <c r="W145">
        <v>0</v>
      </c>
      <c r="Y145">
        <v>0</v>
      </c>
      <c r="Z145" t="s">
        <v>621</v>
      </c>
      <c r="AA145" t="s">
        <v>831</v>
      </c>
    </row>
    <row r="146" spans="1:28">
      <c r="A146" s="1">
        <f>HYPERLINK("https://lsnyc.legalserver.org/matter/dynamic-profile/view/1896594","19-1896594")</f>
        <v>0</v>
      </c>
      <c r="B146" t="s">
        <v>28</v>
      </c>
      <c r="C146" t="s">
        <v>42</v>
      </c>
      <c r="D146" t="s">
        <v>43</v>
      </c>
      <c r="E146">
        <v>11423</v>
      </c>
      <c r="G146" t="s">
        <v>215</v>
      </c>
      <c r="I146" s="3">
        <v>43711</v>
      </c>
      <c r="J146">
        <v>95000</v>
      </c>
      <c r="O146" t="s">
        <v>278</v>
      </c>
      <c r="R146" t="s">
        <v>370</v>
      </c>
      <c r="S146" t="s">
        <v>418</v>
      </c>
      <c r="T146" t="s">
        <v>457</v>
      </c>
      <c r="U146">
        <v>0</v>
      </c>
      <c r="V146">
        <v>0</v>
      </c>
      <c r="W146">
        <v>0</v>
      </c>
      <c r="Y146">
        <v>0</v>
      </c>
      <c r="Z146" t="s">
        <v>622</v>
      </c>
      <c r="AA146" t="s">
        <v>832</v>
      </c>
    </row>
    <row r="147" spans="1:28">
      <c r="A147" s="1">
        <f>HYPERLINK("https://lsnyc.legalserver.org/matter/dynamic-profile/view/1868569","18-1868569")</f>
        <v>0</v>
      </c>
      <c r="B147" t="s">
        <v>36</v>
      </c>
      <c r="C147" t="s">
        <v>42</v>
      </c>
      <c r="D147" t="s">
        <v>43</v>
      </c>
      <c r="E147">
        <v>11413</v>
      </c>
      <c r="F147" t="s">
        <v>146</v>
      </c>
      <c r="G147" t="s">
        <v>210</v>
      </c>
      <c r="I147" s="3">
        <v>43711</v>
      </c>
      <c r="J147">
        <v>91185.12</v>
      </c>
      <c r="K147">
        <v>0</v>
      </c>
      <c r="L147" t="s">
        <v>256</v>
      </c>
      <c r="O147" t="s">
        <v>282</v>
      </c>
      <c r="R147" t="s">
        <v>371</v>
      </c>
      <c r="S147" t="s">
        <v>408</v>
      </c>
      <c r="T147" t="s">
        <v>457</v>
      </c>
      <c r="U147">
        <v>0</v>
      </c>
      <c r="V147">
        <v>0</v>
      </c>
      <c r="W147">
        <v>0</v>
      </c>
      <c r="Y147">
        <v>0</v>
      </c>
      <c r="Z147" t="s">
        <v>623</v>
      </c>
      <c r="AA147" t="s">
        <v>833</v>
      </c>
    </row>
    <row r="148" spans="1:28">
      <c r="A148" s="1">
        <f>HYPERLINK("https://lsnyc.legalserver.org/matter/dynamic-profile/view/1870676","18-1870676")</f>
        <v>0</v>
      </c>
      <c r="B148" t="s">
        <v>29</v>
      </c>
      <c r="C148" t="s">
        <v>42</v>
      </c>
      <c r="D148" t="s">
        <v>43</v>
      </c>
      <c r="E148">
        <v>11436</v>
      </c>
      <c r="F148" t="s">
        <v>147</v>
      </c>
      <c r="G148" t="s">
        <v>215</v>
      </c>
      <c r="I148" s="3">
        <v>43542</v>
      </c>
      <c r="J148">
        <v>21600</v>
      </c>
      <c r="K148">
        <v>0</v>
      </c>
      <c r="L148" t="s">
        <v>261</v>
      </c>
      <c r="N148" t="s">
        <v>276</v>
      </c>
      <c r="O148" t="s">
        <v>281</v>
      </c>
      <c r="P148" t="s">
        <v>291</v>
      </c>
      <c r="R148" t="s">
        <v>372</v>
      </c>
      <c r="S148" t="s">
        <v>443</v>
      </c>
      <c r="T148" t="s">
        <v>374</v>
      </c>
      <c r="U148">
        <v>0</v>
      </c>
      <c r="V148">
        <v>0</v>
      </c>
      <c r="W148">
        <v>0</v>
      </c>
      <c r="Y148">
        <v>0</v>
      </c>
      <c r="Z148" t="s">
        <v>624</v>
      </c>
      <c r="AA148" t="s">
        <v>834</v>
      </c>
    </row>
    <row r="149" spans="1:28">
      <c r="A149" s="1">
        <f>HYPERLINK("https://lsnyc.legalserver.org/matter/dynamic-profile/view/1907564","19-1907564")</f>
        <v>0</v>
      </c>
      <c r="B149" t="s">
        <v>30</v>
      </c>
      <c r="C149" t="s">
        <v>42</v>
      </c>
      <c r="D149" t="s">
        <v>43</v>
      </c>
      <c r="E149">
        <v>11412</v>
      </c>
      <c r="G149" t="s">
        <v>212</v>
      </c>
      <c r="H149" t="s">
        <v>215</v>
      </c>
      <c r="I149" s="3">
        <v>43712</v>
      </c>
      <c r="J149">
        <v>18804</v>
      </c>
      <c r="R149" t="s">
        <v>293</v>
      </c>
      <c r="S149" t="s">
        <v>423</v>
      </c>
      <c r="T149" t="s">
        <v>374</v>
      </c>
      <c r="U149">
        <v>0</v>
      </c>
      <c r="V149">
        <v>0</v>
      </c>
      <c r="W149">
        <v>0</v>
      </c>
      <c r="Y149">
        <v>0</v>
      </c>
      <c r="Z149" t="s">
        <v>625</v>
      </c>
      <c r="AA149" t="s">
        <v>709</v>
      </c>
    </row>
    <row r="150" spans="1:28">
      <c r="A150" s="1">
        <f>HYPERLINK("https://lsnyc.legalserver.org/matter/dynamic-profile/view/1871405","18-1871405")</f>
        <v>0</v>
      </c>
      <c r="B150" t="s">
        <v>37</v>
      </c>
      <c r="C150" t="s">
        <v>42</v>
      </c>
      <c r="D150" t="s">
        <v>43</v>
      </c>
      <c r="E150">
        <v>11355</v>
      </c>
      <c r="F150" t="s">
        <v>148</v>
      </c>
      <c r="G150" t="s">
        <v>222</v>
      </c>
      <c r="I150" s="3">
        <v>43705</v>
      </c>
      <c r="J150">
        <v>61404</v>
      </c>
      <c r="K150">
        <v>0</v>
      </c>
      <c r="O150" t="s">
        <v>286</v>
      </c>
      <c r="R150" t="s">
        <v>373</v>
      </c>
      <c r="S150" t="s">
        <v>444</v>
      </c>
      <c r="T150" t="s">
        <v>374</v>
      </c>
      <c r="U150">
        <v>0</v>
      </c>
      <c r="V150">
        <v>0</v>
      </c>
      <c r="W150">
        <v>0</v>
      </c>
      <c r="Y150">
        <v>0</v>
      </c>
      <c r="Z150" t="s">
        <v>626</v>
      </c>
      <c r="AA150" t="s">
        <v>835</v>
      </c>
    </row>
    <row r="151" spans="1:28">
      <c r="A151" s="1">
        <f>HYPERLINK("https://lsnyc.legalserver.org/matter/dynamic-profile/view/1896929","19-1896929")</f>
        <v>0</v>
      </c>
      <c r="B151" t="s">
        <v>35</v>
      </c>
      <c r="C151" t="s">
        <v>42</v>
      </c>
      <c r="D151" t="s">
        <v>43</v>
      </c>
      <c r="E151">
        <v>11412</v>
      </c>
      <c r="F151" t="s">
        <v>149</v>
      </c>
      <c r="G151" t="s">
        <v>210</v>
      </c>
      <c r="I151" s="3">
        <v>43689</v>
      </c>
      <c r="J151">
        <v>14280</v>
      </c>
      <c r="K151">
        <v>0</v>
      </c>
      <c r="L151" t="s">
        <v>256</v>
      </c>
      <c r="N151" t="s">
        <v>261</v>
      </c>
      <c r="O151" t="s">
        <v>278</v>
      </c>
      <c r="P151" t="s">
        <v>281</v>
      </c>
      <c r="R151" t="s">
        <v>330</v>
      </c>
      <c r="S151" t="s">
        <v>423</v>
      </c>
      <c r="T151" t="s">
        <v>374</v>
      </c>
      <c r="U151">
        <v>0</v>
      </c>
      <c r="V151">
        <v>0</v>
      </c>
      <c r="W151">
        <v>0</v>
      </c>
      <c r="Y151">
        <v>0</v>
      </c>
      <c r="Z151" t="s">
        <v>598</v>
      </c>
      <c r="AA151" t="s">
        <v>767</v>
      </c>
    </row>
    <row r="152" spans="1:28">
      <c r="A152" s="1">
        <f>HYPERLINK("https://lsnyc.legalserver.org/matter/dynamic-profile/view/1906991","19-1906991")</f>
        <v>0</v>
      </c>
      <c r="B152" t="s">
        <v>30</v>
      </c>
      <c r="C152" t="s">
        <v>42</v>
      </c>
      <c r="D152" t="s">
        <v>43</v>
      </c>
      <c r="E152">
        <v>11434</v>
      </c>
      <c r="G152" t="s">
        <v>213</v>
      </c>
      <c r="I152" s="3">
        <v>43714</v>
      </c>
      <c r="J152">
        <v>34800</v>
      </c>
      <c r="R152" t="s">
        <v>374</v>
      </c>
      <c r="S152" t="s">
        <v>443</v>
      </c>
      <c r="T152" t="s">
        <v>374</v>
      </c>
      <c r="U152">
        <v>0</v>
      </c>
      <c r="V152">
        <v>0</v>
      </c>
      <c r="W152">
        <v>0</v>
      </c>
      <c r="Y152">
        <v>0</v>
      </c>
      <c r="Z152" t="s">
        <v>550</v>
      </c>
      <c r="AA152" t="s">
        <v>758</v>
      </c>
    </row>
    <row r="153" spans="1:28">
      <c r="A153" s="1">
        <f>HYPERLINK("https://lsnyc.legalserver.org/matter/dynamic-profile/view/1907925","19-1907925")</f>
        <v>0</v>
      </c>
      <c r="B153" t="s">
        <v>36</v>
      </c>
      <c r="C153" t="s">
        <v>42</v>
      </c>
      <c r="D153" t="s">
        <v>44</v>
      </c>
      <c r="E153">
        <v>33990</v>
      </c>
      <c r="G153" t="s">
        <v>211</v>
      </c>
      <c r="I153" s="3">
        <v>43714</v>
      </c>
      <c r="J153">
        <v>80000</v>
      </c>
      <c r="O153" t="s">
        <v>284</v>
      </c>
      <c r="R153" t="s">
        <v>375</v>
      </c>
      <c r="S153" t="s">
        <v>423</v>
      </c>
      <c r="T153" t="s">
        <v>374</v>
      </c>
      <c r="U153">
        <v>0</v>
      </c>
      <c r="V153">
        <v>0</v>
      </c>
      <c r="W153">
        <v>0</v>
      </c>
      <c r="Y153">
        <v>0</v>
      </c>
      <c r="Z153" t="s">
        <v>627</v>
      </c>
      <c r="AA153" t="s">
        <v>836</v>
      </c>
    </row>
    <row r="154" spans="1:28">
      <c r="A154" s="1">
        <f>HYPERLINK("https://lsnyc.legalserver.org/matter/dynamic-profile/view/1868589","18-1868589")</f>
        <v>0</v>
      </c>
      <c r="B154" t="s">
        <v>36</v>
      </c>
      <c r="C154" t="s">
        <v>42</v>
      </c>
      <c r="D154" t="s">
        <v>43</v>
      </c>
      <c r="E154">
        <v>11434</v>
      </c>
      <c r="G154" t="s">
        <v>215</v>
      </c>
      <c r="I154" s="3">
        <v>43683</v>
      </c>
      <c r="J154">
        <v>16848</v>
      </c>
      <c r="R154" t="s">
        <v>376</v>
      </c>
      <c r="S154" t="s">
        <v>374</v>
      </c>
      <c r="T154" t="s">
        <v>374</v>
      </c>
      <c r="U154">
        <v>0</v>
      </c>
      <c r="V154">
        <v>0</v>
      </c>
      <c r="W154">
        <v>0</v>
      </c>
      <c r="Y154">
        <v>0</v>
      </c>
      <c r="Z154" t="s">
        <v>628</v>
      </c>
      <c r="AA154" t="s">
        <v>837</v>
      </c>
    </row>
    <row r="155" spans="1:28">
      <c r="A155" s="1">
        <f>HYPERLINK("https://lsnyc.legalserver.org/matter/dynamic-profile/view/1905344","19-1905344")</f>
        <v>0</v>
      </c>
      <c r="B155" t="s">
        <v>36</v>
      </c>
      <c r="C155" t="s">
        <v>42</v>
      </c>
      <c r="D155" t="s">
        <v>43</v>
      </c>
      <c r="E155">
        <v>11374</v>
      </c>
      <c r="G155" t="s">
        <v>213</v>
      </c>
      <c r="H155" t="s">
        <v>218</v>
      </c>
      <c r="I155" s="3">
        <v>43713</v>
      </c>
      <c r="J155">
        <v>19200</v>
      </c>
      <c r="R155" t="s">
        <v>335</v>
      </c>
      <c r="T155" t="s">
        <v>374</v>
      </c>
      <c r="U155">
        <v>0</v>
      </c>
      <c r="V155">
        <v>0</v>
      </c>
      <c r="W155">
        <v>0</v>
      </c>
      <c r="Y155">
        <v>0</v>
      </c>
      <c r="Z155" t="s">
        <v>545</v>
      </c>
      <c r="AA155" t="s">
        <v>838</v>
      </c>
    </row>
    <row r="156" spans="1:28">
      <c r="A156" s="1">
        <f>HYPERLINK("https://lsnyc.legalserver.org/matter/dynamic-profile/view/1901644","19-1901644")</f>
        <v>0</v>
      </c>
      <c r="B156" t="s">
        <v>29</v>
      </c>
      <c r="C156" t="s">
        <v>42</v>
      </c>
      <c r="D156" t="s">
        <v>43</v>
      </c>
      <c r="E156">
        <v>11691</v>
      </c>
      <c r="F156" t="s">
        <v>150</v>
      </c>
      <c r="G156" t="s">
        <v>215</v>
      </c>
      <c r="I156" s="3">
        <v>43711</v>
      </c>
      <c r="J156">
        <v>64644</v>
      </c>
      <c r="K156">
        <v>0</v>
      </c>
      <c r="O156" t="s">
        <v>278</v>
      </c>
      <c r="P156" t="s">
        <v>281</v>
      </c>
      <c r="R156" t="s">
        <v>377</v>
      </c>
      <c r="S156" t="s">
        <v>445</v>
      </c>
      <c r="T156" t="s">
        <v>445</v>
      </c>
      <c r="U156">
        <v>0</v>
      </c>
      <c r="V156">
        <v>0</v>
      </c>
      <c r="W156">
        <v>0</v>
      </c>
      <c r="Y156">
        <v>0</v>
      </c>
      <c r="Z156" t="s">
        <v>629</v>
      </c>
      <c r="AA156" t="s">
        <v>765</v>
      </c>
    </row>
    <row r="157" spans="1:28">
      <c r="A157" s="1">
        <f>HYPERLINK("https://lsnyc.legalserver.org/matter/dynamic-profile/view/1868646","18-1868646")</f>
        <v>0</v>
      </c>
      <c r="B157" t="s">
        <v>29</v>
      </c>
      <c r="C157" t="s">
        <v>42</v>
      </c>
      <c r="D157" t="s">
        <v>43</v>
      </c>
      <c r="E157">
        <v>11413</v>
      </c>
      <c r="F157" t="s">
        <v>151</v>
      </c>
      <c r="G157" t="s">
        <v>210</v>
      </c>
      <c r="I157" s="3">
        <v>43689</v>
      </c>
      <c r="J157">
        <v>37680</v>
      </c>
      <c r="K157" t="s">
        <v>243</v>
      </c>
      <c r="L157" t="s">
        <v>260</v>
      </c>
      <c r="O157" t="s">
        <v>279</v>
      </c>
      <c r="P157" t="s">
        <v>286</v>
      </c>
      <c r="R157" t="s">
        <v>378</v>
      </c>
      <c r="S157" t="s">
        <v>423</v>
      </c>
      <c r="T157" t="s">
        <v>445</v>
      </c>
      <c r="U157">
        <v>0</v>
      </c>
      <c r="V157">
        <v>0</v>
      </c>
      <c r="W157">
        <v>0</v>
      </c>
      <c r="X157">
        <v>60486.69</v>
      </c>
      <c r="Y157">
        <v>0</v>
      </c>
      <c r="Z157" t="s">
        <v>595</v>
      </c>
      <c r="AA157" t="s">
        <v>839</v>
      </c>
      <c r="AB157" t="s">
        <v>924</v>
      </c>
    </row>
    <row r="158" spans="1:28">
      <c r="A158" s="1">
        <f>HYPERLINK("https://lsnyc.legalserver.org/matter/dynamic-profile/view/1904627","19-1904627")</f>
        <v>0</v>
      </c>
      <c r="B158" t="s">
        <v>31</v>
      </c>
      <c r="C158" t="s">
        <v>42</v>
      </c>
      <c r="D158" t="s">
        <v>43</v>
      </c>
      <c r="E158">
        <v>11411</v>
      </c>
      <c r="G158" t="s">
        <v>210</v>
      </c>
      <c r="I158" s="3">
        <v>43705</v>
      </c>
      <c r="J158">
        <v>88584</v>
      </c>
      <c r="L158" t="s">
        <v>256</v>
      </c>
      <c r="N158" t="s">
        <v>261</v>
      </c>
      <c r="O158" t="s">
        <v>278</v>
      </c>
      <c r="P158" t="s">
        <v>281</v>
      </c>
      <c r="R158" t="s">
        <v>328</v>
      </c>
      <c r="S158" t="s">
        <v>427</v>
      </c>
      <c r="T158" t="s">
        <v>482</v>
      </c>
      <c r="U158">
        <v>0</v>
      </c>
      <c r="V158">
        <v>0</v>
      </c>
      <c r="W158">
        <v>0</v>
      </c>
      <c r="Y158">
        <v>0</v>
      </c>
      <c r="Z158" t="s">
        <v>575</v>
      </c>
      <c r="AA158" t="s">
        <v>840</v>
      </c>
    </row>
    <row r="159" spans="1:28">
      <c r="A159" s="1">
        <f>HYPERLINK("https://lsnyc.legalserver.org/matter/dynamic-profile/view/1908591","19-1908591")</f>
        <v>0</v>
      </c>
      <c r="B159" t="s">
        <v>28</v>
      </c>
      <c r="C159" t="s">
        <v>42</v>
      </c>
      <c r="D159" t="s">
        <v>43</v>
      </c>
      <c r="E159">
        <v>11413</v>
      </c>
      <c r="G159" t="s">
        <v>210</v>
      </c>
      <c r="I159" s="3">
        <v>43714</v>
      </c>
      <c r="J159">
        <v>87600</v>
      </c>
      <c r="R159" t="s">
        <v>361</v>
      </c>
      <c r="T159" t="s">
        <v>483</v>
      </c>
      <c r="U159">
        <v>0</v>
      </c>
      <c r="V159">
        <v>0</v>
      </c>
      <c r="W159">
        <v>0</v>
      </c>
      <c r="Y159">
        <v>0</v>
      </c>
      <c r="Z159" t="s">
        <v>630</v>
      </c>
      <c r="AA159" t="s">
        <v>748</v>
      </c>
    </row>
    <row r="160" spans="1:28">
      <c r="A160" s="1">
        <f>HYPERLINK("https://lsnyc.legalserver.org/matter/dynamic-profile/view/1904271","19-1904271")</f>
        <v>0</v>
      </c>
      <c r="B160" t="s">
        <v>37</v>
      </c>
      <c r="C160" t="s">
        <v>42</v>
      </c>
      <c r="D160" t="s">
        <v>43</v>
      </c>
      <c r="E160">
        <v>11413</v>
      </c>
      <c r="G160" t="s">
        <v>219</v>
      </c>
      <c r="I160" s="3">
        <v>43705</v>
      </c>
      <c r="J160">
        <v>67200</v>
      </c>
      <c r="L160" t="s">
        <v>261</v>
      </c>
      <c r="O160" t="s">
        <v>281</v>
      </c>
      <c r="R160" t="s">
        <v>312</v>
      </c>
      <c r="S160" t="s">
        <v>446</v>
      </c>
      <c r="T160" t="s">
        <v>484</v>
      </c>
      <c r="U160">
        <v>0</v>
      </c>
      <c r="V160">
        <v>0</v>
      </c>
      <c r="W160">
        <v>0</v>
      </c>
      <c r="Y160">
        <v>0</v>
      </c>
      <c r="Z160" t="s">
        <v>631</v>
      </c>
      <c r="AA160" t="s">
        <v>841</v>
      </c>
    </row>
    <row r="161" spans="1:28">
      <c r="A161" s="1">
        <f>HYPERLINK("https://lsnyc.legalserver.org/matter/dynamic-profile/view/1874187","18-1874187")</f>
        <v>0</v>
      </c>
      <c r="B161" t="s">
        <v>35</v>
      </c>
      <c r="C161" t="s">
        <v>42</v>
      </c>
      <c r="D161" t="s">
        <v>43</v>
      </c>
      <c r="E161">
        <v>11691</v>
      </c>
      <c r="F161" t="s">
        <v>152</v>
      </c>
      <c r="G161" t="s">
        <v>210</v>
      </c>
      <c r="I161" s="3">
        <v>43689</v>
      </c>
      <c r="J161">
        <v>75600</v>
      </c>
      <c r="K161">
        <v>0</v>
      </c>
      <c r="L161" t="s">
        <v>256</v>
      </c>
      <c r="N161" t="s">
        <v>261</v>
      </c>
      <c r="O161" t="s">
        <v>278</v>
      </c>
      <c r="P161" t="s">
        <v>281</v>
      </c>
      <c r="R161" t="s">
        <v>330</v>
      </c>
      <c r="S161" t="s">
        <v>403</v>
      </c>
      <c r="T161" t="s">
        <v>403</v>
      </c>
      <c r="U161">
        <v>0</v>
      </c>
      <c r="V161">
        <v>0</v>
      </c>
      <c r="W161">
        <v>0</v>
      </c>
      <c r="Y161">
        <v>0</v>
      </c>
      <c r="Z161" t="s">
        <v>632</v>
      </c>
      <c r="AA161" t="s">
        <v>842</v>
      </c>
    </row>
    <row r="162" spans="1:28">
      <c r="A162" s="1">
        <f>HYPERLINK("https://lsnyc.legalserver.org/matter/dynamic-profile/view/1905252","19-1905252")</f>
        <v>0</v>
      </c>
      <c r="B162" t="s">
        <v>30</v>
      </c>
      <c r="C162" t="s">
        <v>42</v>
      </c>
      <c r="D162" t="s">
        <v>43</v>
      </c>
      <c r="E162">
        <v>11358</v>
      </c>
      <c r="I162" s="3">
        <v>43714</v>
      </c>
      <c r="J162">
        <v>12702.12</v>
      </c>
      <c r="O162" t="s">
        <v>283</v>
      </c>
      <c r="R162" t="s">
        <v>293</v>
      </c>
      <c r="S162" t="s">
        <v>403</v>
      </c>
      <c r="T162" t="s">
        <v>403</v>
      </c>
      <c r="U162">
        <v>0</v>
      </c>
      <c r="V162">
        <v>0</v>
      </c>
      <c r="W162">
        <v>0</v>
      </c>
      <c r="Y162">
        <v>0</v>
      </c>
      <c r="Z162" t="s">
        <v>633</v>
      </c>
      <c r="AA162" t="s">
        <v>843</v>
      </c>
    </row>
    <row r="163" spans="1:28">
      <c r="A163" s="1">
        <f>HYPERLINK("https://lsnyc.legalserver.org/matter/dynamic-profile/view/0766557","14-0766557")</f>
        <v>0</v>
      </c>
      <c r="B163" t="s">
        <v>34</v>
      </c>
      <c r="C163" t="s">
        <v>42</v>
      </c>
      <c r="D163" t="s">
        <v>43</v>
      </c>
      <c r="E163">
        <v>11412</v>
      </c>
      <c r="F163" t="s">
        <v>153</v>
      </c>
      <c r="G163" t="s">
        <v>218</v>
      </c>
      <c r="I163" s="3">
        <v>43705</v>
      </c>
      <c r="J163">
        <v>22800</v>
      </c>
      <c r="K163">
        <v>0</v>
      </c>
      <c r="L163" t="s">
        <v>256</v>
      </c>
      <c r="N163" t="s">
        <v>261</v>
      </c>
      <c r="O163" t="s">
        <v>282</v>
      </c>
      <c r="P163" t="s">
        <v>279</v>
      </c>
      <c r="R163" t="s">
        <v>325</v>
      </c>
      <c r="S163" t="s">
        <v>418</v>
      </c>
      <c r="T163" t="s">
        <v>415</v>
      </c>
      <c r="U163">
        <v>0</v>
      </c>
      <c r="V163">
        <v>0</v>
      </c>
      <c r="W163">
        <v>0</v>
      </c>
      <c r="Y163">
        <v>0</v>
      </c>
      <c r="Z163" t="s">
        <v>634</v>
      </c>
      <c r="AA163" t="s">
        <v>844</v>
      </c>
    </row>
    <row r="164" spans="1:28">
      <c r="A164" s="1">
        <f>HYPERLINK("https://lsnyc.legalserver.org/matter/dynamic-profile/view/0725873","12-0725873")</f>
        <v>0</v>
      </c>
      <c r="B164" t="s">
        <v>29</v>
      </c>
      <c r="C164" t="s">
        <v>42</v>
      </c>
      <c r="D164" t="s">
        <v>43</v>
      </c>
      <c r="E164">
        <v>11356</v>
      </c>
      <c r="F164" t="s">
        <v>154</v>
      </c>
      <c r="G164" t="s">
        <v>210</v>
      </c>
      <c r="I164" s="3">
        <v>43644</v>
      </c>
      <c r="J164">
        <v>69000</v>
      </c>
      <c r="K164" t="s">
        <v>246</v>
      </c>
      <c r="L164" t="s">
        <v>263</v>
      </c>
      <c r="N164" t="s">
        <v>256</v>
      </c>
      <c r="O164" t="s">
        <v>279</v>
      </c>
      <c r="P164" t="s">
        <v>290</v>
      </c>
      <c r="R164" t="s">
        <v>373</v>
      </c>
      <c r="S164" t="s">
        <v>340</v>
      </c>
      <c r="T164" t="s">
        <v>357</v>
      </c>
      <c r="U164">
        <v>0</v>
      </c>
      <c r="V164">
        <v>169200</v>
      </c>
      <c r="W164">
        <v>0</v>
      </c>
      <c r="Y164">
        <v>0</v>
      </c>
      <c r="Z164" t="s">
        <v>635</v>
      </c>
      <c r="AA164" t="s">
        <v>845</v>
      </c>
      <c r="AB164" t="s">
        <v>925</v>
      </c>
    </row>
    <row r="165" spans="1:28">
      <c r="A165" s="1">
        <f>HYPERLINK("https://lsnyc.legalserver.org/matter/dynamic-profile/view/1885717","18-1885717")</f>
        <v>0</v>
      </c>
      <c r="B165" t="s">
        <v>33</v>
      </c>
      <c r="C165" t="s">
        <v>42</v>
      </c>
      <c r="D165" t="s">
        <v>43</v>
      </c>
      <c r="E165">
        <v>11422</v>
      </c>
      <c r="G165" t="s">
        <v>210</v>
      </c>
      <c r="I165" s="3">
        <v>43711</v>
      </c>
      <c r="J165">
        <v>58104</v>
      </c>
      <c r="L165" t="s">
        <v>259</v>
      </c>
      <c r="O165" t="s">
        <v>278</v>
      </c>
      <c r="P165" t="s">
        <v>281</v>
      </c>
      <c r="R165" t="s">
        <v>379</v>
      </c>
      <c r="S165" t="s">
        <v>422</v>
      </c>
      <c r="T165" t="s">
        <v>485</v>
      </c>
      <c r="U165">
        <v>0</v>
      </c>
      <c r="V165">
        <v>0</v>
      </c>
      <c r="W165">
        <v>0</v>
      </c>
      <c r="Y165">
        <v>0</v>
      </c>
      <c r="Z165" t="s">
        <v>636</v>
      </c>
      <c r="AA165" t="s">
        <v>846</v>
      </c>
    </row>
    <row r="166" spans="1:28">
      <c r="A166" s="1">
        <f>HYPERLINK("https://lsnyc.legalserver.org/matter/dynamic-profile/view/1908619","19-1908619")</f>
        <v>0</v>
      </c>
      <c r="B166" t="s">
        <v>36</v>
      </c>
      <c r="C166" t="s">
        <v>42</v>
      </c>
      <c r="D166" t="s">
        <v>43</v>
      </c>
      <c r="E166">
        <v>11420</v>
      </c>
      <c r="G166" t="s">
        <v>215</v>
      </c>
      <c r="I166" s="3">
        <v>43712</v>
      </c>
      <c r="J166">
        <v>14400</v>
      </c>
      <c r="R166" t="s">
        <v>380</v>
      </c>
      <c r="S166" t="s">
        <v>447</v>
      </c>
      <c r="T166" t="s">
        <v>447</v>
      </c>
      <c r="U166">
        <v>0</v>
      </c>
      <c r="V166">
        <v>0</v>
      </c>
      <c r="W166">
        <v>0</v>
      </c>
      <c r="Y166">
        <v>0</v>
      </c>
      <c r="Z166" t="s">
        <v>637</v>
      </c>
      <c r="AA166" t="s">
        <v>847</v>
      </c>
    </row>
    <row r="167" spans="1:28">
      <c r="A167" s="1">
        <f>HYPERLINK("https://lsnyc.legalserver.org/matter/dynamic-profile/view/1858639","18-1858639")</f>
        <v>0</v>
      </c>
      <c r="B167" t="s">
        <v>37</v>
      </c>
      <c r="C167" t="s">
        <v>42</v>
      </c>
      <c r="D167" t="s">
        <v>43</v>
      </c>
      <c r="E167">
        <v>11694</v>
      </c>
      <c r="F167" t="s">
        <v>155</v>
      </c>
      <c r="G167" t="s">
        <v>214</v>
      </c>
      <c r="H167" t="s">
        <v>213</v>
      </c>
      <c r="I167" s="3">
        <v>43591</v>
      </c>
      <c r="J167">
        <v>51912</v>
      </c>
      <c r="K167">
        <v>0</v>
      </c>
      <c r="L167" t="s">
        <v>259</v>
      </c>
      <c r="N167" t="s">
        <v>261</v>
      </c>
      <c r="O167" t="s">
        <v>283</v>
      </c>
      <c r="P167" t="s">
        <v>280</v>
      </c>
      <c r="R167" t="s">
        <v>306</v>
      </c>
      <c r="S167" t="s">
        <v>447</v>
      </c>
      <c r="T167" t="s">
        <v>447</v>
      </c>
      <c r="U167">
        <v>0</v>
      </c>
      <c r="V167">
        <v>0</v>
      </c>
      <c r="W167">
        <v>0</v>
      </c>
      <c r="Y167">
        <v>0</v>
      </c>
      <c r="Z167" t="s">
        <v>504</v>
      </c>
      <c r="AA167" t="s">
        <v>716</v>
      </c>
    </row>
    <row r="168" spans="1:28">
      <c r="A168" s="1">
        <f>HYPERLINK("https://lsnyc.legalserver.org/matter/dynamic-profile/view/1886320","18-1886320")</f>
        <v>0</v>
      </c>
      <c r="B168" t="s">
        <v>28</v>
      </c>
      <c r="C168" t="s">
        <v>42</v>
      </c>
      <c r="D168" t="s">
        <v>43</v>
      </c>
      <c r="E168">
        <v>11429</v>
      </c>
      <c r="F168" t="s">
        <v>156</v>
      </c>
      <c r="G168" t="s">
        <v>213</v>
      </c>
      <c r="I168" s="3">
        <v>43717</v>
      </c>
      <c r="J168">
        <v>38400</v>
      </c>
      <c r="K168">
        <v>0</v>
      </c>
      <c r="L168" t="s">
        <v>256</v>
      </c>
      <c r="O168" t="s">
        <v>278</v>
      </c>
      <c r="P168" t="s">
        <v>279</v>
      </c>
      <c r="R168" t="s">
        <v>381</v>
      </c>
      <c r="S168" t="s">
        <v>447</v>
      </c>
      <c r="T168" t="s">
        <v>447</v>
      </c>
      <c r="U168">
        <v>0</v>
      </c>
      <c r="V168">
        <v>0</v>
      </c>
      <c r="W168">
        <v>0</v>
      </c>
      <c r="Y168">
        <v>0</v>
      </c>
      <c r="Z168" t="s">
        <v>638</v>
      </c>
      <c r="AA168" t="s">
        <v>705</v>
      </c>
    </row>
    <row r="169" spans="1:28">
      <c r="A169" s="1">
        <f>HYPERLINK("https://lsnyc.legalserver.org/matter/dynamic-profile/view/1900303","19-1900303")</f>
        <v>0</v>
      </c>
      <c r="B169" t="s">
        <v>31</v>
      </c>
      <c r="C169" t="s">
        <v>42</v>
      </c>
      <c r="D169" t="s">
        <v>43</v>
      </c>
      <c r="E169">
        <v>11361</v>
      </c>
      <c r="G169" t="s">
        <v>213</v>
      </c>
      <c r="I169" s="3">
        <v>43704</v>
      </c>
      <c r="J169">
        <v>38160</v>
      </c>
      <c r="O169" t="s">
        <v>279</v>
      </c>
      <c r="R169" t="s">
        <v>381</v>
      </c>
      <c r="S169" t="s">
        <v>447</v>
      </c>
      <c r="T169" t="s">
        <v>447</v>
      </c>
      <c r="U169">
        <v>0</v>
      </c>
      <c r="V169">
        <v>0</v>
      </c>
      <c r="W169">
        <v>0</v>
      </c>
      <c r="Y169">
        <v>0</v>
      </c>
      <c r="Z169" t="s">
        <v>639</v>
      </c>
      <c r="AA169" t="s">
        <v>848</v>
      </c>
    </row>
    <row r="170" spans="1:28">
      <c r="A170" s="1">
        <f>HYPERLINK("https://lsnyc.legalserver.org/matter/dynamic-profile/view/0831014","17-0831014")</f>
        <v>0</v>
      </c>
      <c r="B170" t="s">
        <v>36</v>
      </c>
      <c r="C170" t="s">
        <v>42</v>
      </c>
      <c r="D170" t="s">
        <v>43</v>
      </c>
      <c r="E170">
        <v>11433</v>
      </c>
      <c r="F170" t="s">
        <v>157</v>
      </c>
      <c r="G170" t="s">
        <v>213</v>
      </c>
      <c r="I170" s="3">
        <v>43712</v>
      </c>
      <c r="J170">
        <v>37200</v>
      </c>
      <c r="K170">
        <v>0</v>
      </c>
      <c r="O170" t="s">
        <v>282</v>
      </c>
      <c r="R170" t="s">
        <v>307</v>
      </c>
      <c r="S170" t="s">
        <v>411</v>
      </c>
      <c r="T170" t="s">
        <v>411</v>
      </c>
      <c r="U170">
        <v>0</v>
      </c>
      <c r="V170">
        <v>0</v>
      </c>
      <c r="W170">
        <v>0</v>
      </c>
      <c r="Y170">
        <v>0</v>
      </c>
      <c r="Z170" t="s">
        <v>640</v>
      </c>
      <c r="AA170" t="s">
        <v>758</v>
      </c>
    </row>
    <row r="171" spans="1:28">
      <c r="A171" s="1">
        <f>HYPERLINK("https://lsnyc.legalserver.org/matter/dynamic-profile/view/1837781","17-1837781")</f>
        <v>0</v>
      </c>
      <c r="B171" t="s">
        <v>29</v>
      </c>
      <c r="C171" t="s">
        <v>42</v>
      </c>
      <c r="D171" t="s">
        <v>43</v>
      </c>
      <c r="E171">
        <v>11433</v>
      </c>
      <c r="F171" t="s">
        <v>158</v>
      </c>
      <c r="G171" t="s">
        <v>215</v>
      </c>
      <c r="I171" s="3">
        <v>43045</v>
      </c>
      <c r="J171">
        <v>18000</v>
      </c>
      <c r="K171">
        <v>0</v>
      </c>
      <c r="L171" t="s">
        <v>245</v>
      </c>
      <c r="O171" t="s">
        <v>278</v>
      </c>
      <c r="P171" t="s">
        <v>281</v>
      </c>
      <c r="R171" t="s">
        <v>307</v>
      </c>
      <c r="S171" t="s">
        <v>411</v>
      </c>
      <c r="T171" t="s">
        <v>411</v>
      </c>
      <c r="U171">
        <v>0</v>
      </c>
      <c r="V171">
        <v>0</v>
      </c>
      <c r="W171">
        <v>0</v>
      </c>
      <c r="Y171">
        <v>0</v>
      </c>
      <c r="Z171" t="s">
        <v>641</v>
      </c>
      <c r="AA171" t="s">
        <v>849</v>
      </c>
    </row>
    <row r="172" spans="1:28">
      <c r="A172" s="1">
        <f>HYPERLINK("https://lsnyc.legalserver.org/matter/dynamic-profile/view/1865160","18-1865160")</f>
        <v>0</v>
      </c>
      <c r="B172" t="s">
        <v>33</v>
      </c>
      <c r="C172" t="s">
        <v>42</v>
      </c>
      <c r="D172" t="s">
        <v>43</v>
      </c>
      <c r="E172">
        <v>11433</v>
      </c>
      <c r="F172" t="s">
        <v>159</v>
      </c>
      <c r="G172" t="s">
        <v>215</v>
      </c>
      <c r="I172" s="3">
        <v>43623</v>
      </c>
      <c r="J172">
        <v>0</v>
      </c>
      <c r="K172">
        <v>0</v>
      </c>
      <c r="L172" t="s">
        <v>261</v>
      </c>
      <c r="N172" t="s">
        <v>256</v>
      </c>
      <c r="O172" t="s">
        <v>282</v>
      </c>
      <c r="P172" t="s">
        <v>278</v>
      </c>
      <c r="R172" t="s">
        <v>382</v>
      </c>
      <c r="S172" t="s">
        <v>411</v>
      </c>
      <c r="T172" t="s">
        <v>411</v>
      </c>
      <c r="U172">
        <v>0</v>
      </c>
      <c r="V172">
        <v>0</v>
      </c>
      <c r="W172">
        <v>0</v>
      </c>
      <c r="Y172">
        <v>0</v>
      </c>
      <c r="Z172" t="s">
        <v>642</v>
      </c>
      <c r="AA172" t="s">
        <v>850</v>
      </c>
    </row>
    <row r="173" spans="1:28">
      <c r="A173" s="1">
        <f>HYPERLINK("https://lsnyc.legalserver.org/matter/dynamic-profile/view/1893255","19-1893255")</f>
        <v>0</v>
      </c>
      <c r="B173" t="s">
        <v>31</v>
      </c>
      <c r="C173" t="s">
        <v>42</v>
      </c>
      <c r="D173" t="s">
        <v>43</v>
      </c>
      <c r="E173">
        <v>11693</v>
      </c>
      <c r="G173" t="s">
        <v>210</v>
      </c>
      <c r="I173" s="3">
        <v>43711</v>
      </c>
      <c r="J173">
        <v>33672</v>
      </c>
      <c r="L173" t="s">
        <v>267</v>
      </c>
      <c r="N173" t="s">
        <v>259</v>
      </c>
      <c r="O173" t="s">
        <v>278</v>
      </c>
      <c r="R173" t="s">
        <v>383</v>
      </c>
      <c r="S173" t="s">
        <v>448</v>
      </c>
      <c r="T173" t="s">
        <v>448</v>
      </c>
      <c r="U173">
        <v>0</v>
      </c>
      <c r="V173">
        <v>0</v>
      </c>
      <c r="W173">
        <v>0</v>
      </c>
      <c r="Y173">
        <v>0</v>
      </c>
      <c r="Z173" t="s">
        <v>643</v>
      </c>
      <c r="AA173" t="s">
        <v>851</v>
      </c>
    </row>
    <row r="174" spans="1:28">
      <c r="A174" s="1">
        <f>HYPERLINK("https://lsnyc.legalserver.org/matter/dynamic-profile/view/0823482","16-0823482")</f>
        <v>0</v>
      </c>
      <c r="B174" t="s">
        <v>29</v>
      </c>
      <c r="C174" t="s">
        <v>42</v>
      </c>
      <c r="D174" t="s">
        <v>43</v>
      </c>
      <c r="E174">
        <v>11412</v>
      </c>
      <c r="F174" t="s">
        <v>160</v>
      </c>
      <c r="G174" t="s">
        <v>224</v>
      </c>
      <c r="H174" t="s">
        <v>214</v>
      </c>
      <c r="I174" s="3">
        <v>43711</v>
      </c>
      <c r="J174">
        <v>22668</v>
      </c>
      <c r="K174" t="s">
        <v>253</v>
      </c>
      <c r="L174" t="s">
        <v>245</v>
      </c>
      <c r="N174" t="s">
        <v>277</v>
      </c>
      <c r="O174" t="s">
        <v>282</v>
      </c>
      <c r="P174" t="s">
        <v>286</v>
      </c>
      <c r="R174" t="s">
        <v>384</v>
      </c>
      <c r="S174" t="s">
        <v>408</v>
      </c>
      <c r="T174" t="s">
        <v>408</v>
      </c>
      <c r="U174">
        <v>0</v>
      </c>
      <c r="V174">
        <v>0</v>
      </c>
      <c r="W174">
        <v>0</v>
      </c>
      <c r="Y174">
        <v>0</v>
      </c>
      <c r="Z174" t="s">
        <v>522</v>
      </c>
      <c r="AA174" t="s">
        <v>733</v>
      </c>
      <c r="AB174" t="s">
        <v>923</v>
      </c>
    </row>
    <row r="175" spans="1:28">
      <c r="A175" s="1">
        <f>HYPERLINK("https://lsnyc.legalserver.org/matter/dynamic-profile/view/1896210","19-1896210")</f>
        <v>0</v>
      </c>
      <c r="B175" t="s">
        <v>33</v>
      </c>
      <c r="C175" t="s">
        <v>42</v>
      </c>
      <c r="D175" t="s">
        <v>43</v>
      </c>
      <c r="E175">
        <v>11423</v>
      </c>
      <c r="F175" t="s">
        <v>161</v>
      </c>
      <c r="G175" t="s">
        <v>210</v>
      </c>
      <c r="I175" s="3">
        <v>43717</v>
      </c>
      <c r="J175">
        <v>49159.44</v>
      </c>
      <c r="K175">
        <v>0</v>
      </c>
      <c r="O175" t="s">
        <v>282</v>
      </c>
      <c r="S175" t="s">
        <v>427</v>
      </c>
      <c r="T175" t="s">
        <v>427</v>
      </c>
      <c r="U175">
        <v>0</v>
      </c>
      <c r="V175">
        <v>0</v>
      </c>
      <c r="W175">
        <v>0</v>
      </c>
      <c r="Y175">
        <v>0</v>
      </c>
      <c r="Z175" t="s">
        <v>550</v>
      </c>
      <c r="AA175" t="s">
        <v>849</v>
      </c>
      <c r="AB175" t="s">
        <v>921</v>
      </c>
    </row>
    <row r="176" spans="1:28">
      <c r="A176" s="1">
        <f>HYPERLINK("https://lsnyc.legalserver.org/matter/dynamic-profile/view/1904562","19-1904562")</f>
        <v>0</v>
      </c>
      <c r="B176" t="s">
        <v>34</v>
      </c>
      <c r="C176" t="s">
        <v>42</v>
      </c>
      <c r="D176" t="s">
        <v>43</v>
      </c>
      <c r="E176">
        <v>11367</v>
      </c>
      <c r="G176" t="s">
        <v>210</v>
      </c>
      <c r="I176" s="3">
        <v>43713</v>
      </c>
      <c r="J176">
        <v>41860</v>
      </c>
      <c r="O176" t="s">
        <v>280</v>
      </c>
      <c r="R176" t="s">
        <v>303</v>
      </c>
      <c r="S176" t="s">
        <v>426</v>
      </c>
      <c r="T176" t="s">
        <v>426</v>
      </c>
      <c r="U176">
        <v>0</v>
      </c>
      <c r="V176">
        <v>0</v>
      </c>
      <c r="W176">
        <v>0</v>
      </c>
      <c r="Y176">
        <v>0</v>
      </c>
      <c r="Z176" t="s">
        <v>644</v>
      </c>
      <c r="AA176" t="s">
        <v>852</v>
      </c>
    </row>
    <row r="177" spans="1:28">
      <c r="A177" s="1">
        <f>HYPERLINK("https://lsnyc.legalserver.org/matter/dynamic-profile/view/0760937","14-0760937")</f>
        <v>0</v>
      </c>
      <c r="B177" t="s">
        <v>31</v>
      </c>
      <c r="C177" t="s">
        <v>42</v>
      </c>
      <c r="D177" t="s">
        <v>43</v>
      </c>
      <c r="E177">
        <v>11413</v>
      </c>
      <c r="F177" t="s">
        <v>162</v>
      </c>
      <c r="G177" t="s">
        <v>210</v>
      </c>
      <c r="I177" s="3">
        <v>43711</v>
      </c>
      <c r="J177">
        <v>108000</v>
      </c>
      <c r="K177">
        <v>0</v>
      </c>
      <c r="L177" t="s">
        <v>259</v>
      </c>
      <c r="O177" t="s">
        <v>282</v>
      </c>
      <c r="R177" t="s">
        <v>385</v>
      </c>
      <c r="S177" t="s">
        <v>385</v>
      </c>
      <c r="T177" t="s">
        <v>385</v>
      </c>
      <c r="U177">
        <v>0</v>
      </c>
      <c r="V177">
        <v>0</v>
      </c>
      <c r="W177">
        <v>0</v>
      </c>
      <c r="Y177">
        <v>0</v>
      </c>
      <c r="Z177" t="s">
        <v>645</v>
      </c>
      <c r="AA177" t="s">
        <v>853</v>
      </c>
      <c r="AB177" t="s">
        <v>923</v>
      </c>
    </row>
    <row r="178" spans="1:28">
      <c r="A178" s="1">
        <f>HYPERLINK("https://lsnyc.legalserver.org/matter/dynamic-profile/view/1906969","19-1906969")</f>
        <v>0</v>
      </c>
      <c r="B178" t="s">
        <v>30</v>
      </c>
      <c r="C178" t="s">
        <v>42</v>
      </c>
      <c r="D178" t="s">
        <v>43</v>
      </c>
      <c r="E178">
        <v>11422</v>
      </c>
      <c r="G178" t="s">
        <v>210</v>
      </c>
      <c r="I178" s="3">
        <v>43714</v>
      </c>
      <c r="J178">
        <v>91000</v>
      </c>
      <c r="O178" t="s">
        <v>281</v>
      </c>
      <c r="R178" t="s">
        <v>381</v>
      </c>
      <c r="S178" t="s">
        <v>438</v>
      </c>
      <c r="T178" t="s">
        <v>381</v>
      </c>
      <c r="U178">
        <v>0</v>
      </c>
      <c r="V178">
        <v>0</v>
      </c>
      <c r="W178">
        <v>0</v>
      </c>
      <c r="Y178">
        <v>0</v>
      </c>
      <c r="Z178" t="s">
        <v>646</v>
      </c>
      <c r="AA178" t="s">
        <v>545</v>
      </c>
    </row>
    <row r="179" spans="1:28">
      <c r="A179" s="1">
        <f>HYPERLINK("https://lsnyc.legalserver.org/matter/dynamic-profile/view/0780456","15-0780456")</f>
        <v>0</v>
      </c>
      <c r="B179" t="s">
        <v>29</v>
      </c>
      <c r="C179" t="s">
        <v>42</v>
      </c>
      <c r="D179" t="s">
        <v>43</v>
      </c>
      <c r="E179">
        <v>11412</v>
      </c>
      <c r="F179" t="s">
        <v>163</v>
      </c>
      <c r="G179" t="s">
        <v>218</v>
      </c>
      <c r="I179" s="3">
        <v>43704</v>
      </c>
      <c r="J179">
        <v>31200</v>
      </c>
      <c r="K179">
        <v>0</v>
      </c>
      <c r="L179" t="s">
        <v>256</v>
      </c>
      <c r="O179" t="s">
        <v>278</v>
      </c>
      <c r="R179" t="s">
        <v>381</v>
      </c>
      <c r="S179" t="s">
        <v>381</v>
      </c>
      <c r="T179" t="s">
        <v>381</v>
      </c>
      <c r="U179">
        <v>0</v>
      </c>
      <c r="V179">
        <v>0</v>
      </c>
      <c r="W179">
        <v>0</v>
      </c>
      <c r="Y179">
        <v>0</v>
      </c>
      <c r="Z179" t="s">
        <v>647</v>
      </c>
      <c r="AA179" t="s">
        <v>854</v>
      </c>
    </row>
    <row r="180" spans="1:28">
      <c r="A180" s="1">
        <f>HYPERLINK("https://lsnyc.legalserver.org/matter/dynamic-profile/view/1897675","19-1897675")</f>
        <v>0</v>
      </c>
      <c r="B180" t="s">
        <v>30</v>
      </c>
      <c r="C180" t="s">
        <v>42</v>
      </c>
      <c r="D180" t="s">
        <v>43</v>
      </c>
      <c r="E180">
        <v>11413</v>
      </c>
      <c r="G180" t="s">
        <v>213</v>
      </c>
      <c r="I180" s="3">
        <v>43707</v>
      </c>
      <c r="J180">
        <v>20400</v>
      </c>
      <c r="L180" t="s">
        <v>256</v>
      </c>
      <c r="O180" t="s">
        <v>278</v>
      </c>
      <c r="R180" t="s">
        <v>297</v>
      </c>
      <c r="S180" t="s">
        <v>414</v>
      </c>
      <c r="T180" t="s">
        <v>486</v>
      </c>
      <c r="U180">
        <v>0</v>
      </c>
      <c r="V180">
        <v>0</v>
      </c>
      <c r="W180">
        <v>0</v>
      </c>
      <c r="Y180">
        <v>0</v>
      </c>
      <c r="Z180" t="s">
        <v>648</v>
      </c>
      <c r="AA180" t="s">
        <v>855</v>
      </c>
    </row>
    <row r="181" spans="1:28">
      <c r="A181" s="1">
        <f>HYPERLINK("https://lsnyc.legalserver.org/matter/dynamic-profile/view/1900339","19-1900339")</f>
        <v>0</v>
      </c>
      <c r="B181" t="s">
        <v>34</v>
      </c>
      <c r="C181" t="s">
        <v>42</v>
      </c>
      <c r="D181" t="s">
        <v>43</v>
      </c>
      <c r="E181">
        <v>11429</v>
      </c>
      <c r="G181" t="s">
        <v>215</v>
      </c>
      <c r="I181" s="3">
        <v>43717</v>
      </c>
      <c r="J181">
        <v>55200</v>
      </c>
      <c r="R181" t="s">
        <v>386</v>
      </c>
      <c r="S181" t="s">
        <v>449</v>
      </c>
      <c r="T181" t="s">
        <v>387</v>
      </c>
      <c r="U181">
        <v>0</v>
      </c>
      <c r="V181">
        <v>0</v>
      </c>
      <c r="W181">
        <v>0</v>
      </c>
      <c r="Y181">
        <v>0</v>
      </c>
      <c r="Z181" t="s">
        <v>649</v>
      </c>
      <c r="AA181" t="s">
        <v>856</v>
      </c>
    </row>
    <row r="182" spans="1:28">
      <c r="A182" s="1">
        <f>HYPERLINK("https://lsnyc.legalserver.org/matter/dynamic-profile/view/1885818","18-1885818")</f>
        <v>0</v>
      </c>
      <c r="B182" t="s">
        <v>33</v>
      </c>
      <c r="C182" t="s">
        <v>42</v>
      </c>
      <c r="D182" t="s">
        <v>43</v>
      </c>
      <c r="E182">
        <v>11378</v>
      </c>
      <c r="F182" t="s">
        <v>164</v>
      </c>
      <c r="G182" t="s">
        <v>215</v>
      </c>
      <c r="I182" s="3">
        <v>43698</v>
      </c>
      <c r="J182">
        <v>26400</v>
      </c>
      <c r="K182">
        <v>0</v>
      </c>
      <c r="L182" t="s">
        <v>256</v>
      </c>
      <c r="N182" t="s">
        <v>261</v>
      </c>
      <c r="O182" t="s">
        <v>279</v>
      </c>
      <c r="P182" t="s">
        <v>281</v>
      </c>
      <c r="R182" t="s">
        <v>387</v>
      </c>
      <c r="S182" t="s">
        <v>428</v>
      </c>
      <c r="T182" t="s">
        <v>387</v>
      </c>
      <c r="U182">
        <v>0</v>
      </c>
      <c r="V182">
        <v>0</v>
      </c>
      <c r="W182">
        <v>0</v>
      </c>
      <c r="Y182">
        <v>0</v>
      </c>
      <c r="Z182" t="s">
        <v>638</v>
      </c>
      <c r="AA182" t="s">
        <v>857</v>
      </c>
    </row>
    <row r="183" spans="1:28">
      <c r="A183" s="1">
        <f>HYPERLINK("https://lsnyc.legalserver.org/matter/dynamic-profile/view/1884309","18-1884309")</f>
        <v>0</v>
      </c>
      <c r="B183" t="s">
        <v>33</v>
      </c>
      <c r="C183" t="s">
        <v>42</v>
      </c>
      <c r="D183" t="s">
        <v>43</v>
      </c>
      <c r="E183">
        <v>11357</v>
      </c>
      <c r="G183" t="s">
        <v>212</v>
      </c>
      <c r="H183" t="s">
        <v>210</v>
      </c>
      <c r="I183" s="3">
        <v>43712</v>
      </c>
      <c r="J183">
        <v>14400</v>
      </c>
      <c r="L183" t="s">
        <v>261</v>
      </c>
      <c r="O183" t="s">
        <v>278</v>
      </c>
      <c r="P183" t="s">
        <v>279</v>
      </c>
      <c r="R183" t="s">
        <v>388</v>
      </c>
      <c r="S183" t="s">
        <v>315</v>
      </c>
      <c r="T183" t="s">
        <v>387</v>
      </c>
      <c r="U183">
        <v>0</v>
      </c>
      <c r="V183">
        <v>0</v>
      </c>
      <c r="W183">
        <v>0</v>
      </c>
      <c r="Y183">
        <v>0</v>
      </c>
      <c r="Z183" t="s">
        <v>650</v>
      </c>
      <c r="AA183" t="s">
        <v>858</v>
      </c>
      <c r="AB183" t="s">
        <v>927</v>
      </c>
    </row>
    <row r="184" spans="1:28">
      <c r="A184" s="1">
        <f>HYPERLINK("https://lsnyc.legalserver.org/matter/dynamic-profile/view/1905995","19-1905995")</f>
        <v>0</v>
      </c>
      <c r="B184" t="s">
        <v>33</v>
      </c>
      <c r="C184" t="s">
        <v>42</v>
      </c>
      <c r="D184" t="s">
        <v>45</v>
      </c>
      <c r="E184">
        <v>6516</v>
      </c>
      <c r="G184" t="s">
        <v>211</v>
      </c>
      <c r="I184" s="3">
        <v>43684</v>
      </c>
      <c r="J184">
        <v>27625.52</v>
      </c>
      <c r="R184" t="s">
        <v>389</v>
      </c>
      <c r="T184" t="s">
        <v>387</v>
      </c>
      <c r="U184">
        <v>0</v>
      </c>
      <c r="V184">
        <v>0</v>
      </c>
      <c r="W184">
        <v>0</v>
      </c>
      <c r="Y184">
        <v>0</v>
      </c>
      <c r="Z184" t="s">
        <v>651</v>
      </c>
      <c r="AA184" t="s">
        <v>859</v>
      </c>
    </row>
    <row r="185" spans="1:28">
      <c r="A185" s="1">
        <f>HYPERLINK("https://lsnyc.legalserver.org/matter/dynamic-profile/view/1904827","19-1904827")</f>
        <v>0</v>
      </c>
      <c r="B185" t="s">
        <v>30</v>
      </c>
      <c r="C185" t="s">
        <v>42</v>
      </c>
      <c r="D185" t="s">
        <v>43</v>
      </c>
      <c r="E185">
        <v>11434</v>
      </c>
      <c r="G185" t="s">
        <v>215</v>
      </c>
      <c r="I185" s="3">
        <v>43705</v>
      </c>
      <c r="J185">
        <v>67000</v>
      </c>
      <c r="L185" t="s">
        <v>261</v>
      </c>
      <c r="O185" t="s">
        <v>281</v>
      </c>
      <c r="R185" t="s">
        <v>337</v>
      </c>
      <c r="S185" t="s">
        <v>408</v>
      </c>
      <c r="T185" t="s">
        <v>387</v>
      </c>
      <c r="U185">
        <v>0</v>
      </c>
      <c r="V185">
        <v>0</v>
      </c>
      <c r="W185">
        <v>0</v>
      </c>
      <c r="Y185">
        <v>0</v>
      </c>
      <c r="Z185" t="s">
        <v>652</v>
      </c>
      <c r="AA185" t="s">
        <v>860</v>
      </c>
    </row>
    <row r="186" spans="1:28">
      <c r="A186" s="1">
        <f>HYPERLINK("https://lsnyc.legalserver.org/matter/dynamic-profile/view/1883964","18-1883964")</f>
        <v>0</v>
      </c>
      <c r="B186" t="s">
        <v>30</v>
      </c>
      <c r="C186" t="s">
        <v>42</v>
      </c>
      <c r="D186" t="s">
        <v>43</v>
      </c>
      <c r="E186">
        <v>11691</v>
      </c>
      <c r="F186" t="s">
        <v>165</v>
      </c>
      <c r="G186" t="s">
        <v>210</v>
      </c>
      <c r="I186" s="3">
        <v>43697</v>
      </c>
      <c r="J186">
        <v>42800</v>
      </c>
      <c r="K186">
        <v>0</v>
      </c>
      <c r="O186" t="s">
        <v>278</v>
      </c>
      <c r="R186" t="s">
        <v>322</v>
      </c>
      <c r="T186" t="s">
        <v>387</v>
      </c>
      <c r="U186">
        <v>0</v>
      </c>
      <c r="V186">
        <v>0</v>
      </c>
      <c r="W186">
        <v>0</v>
      </c>
      <c r="Y186">
        <v>0</v>
      </c>
      <c r="Z186" t="s">
        <v>653</v>
      </c>
      <c r="AA186" t="s">
        <v>861</v>
      </c>
    </row>
    <row r="187" spans="1:28">
      <c r="A187" s="1">
        <f>HYPERLINK("https://lsnyc.legalserver.org/matter/dynamic-profile/view/1854242","17-1854242")</f>
        <v>0</v>
      </c>
      <c r="B187" t="s">
        <v>31</v>
      </c>
      <c r="C187" t="s">
        <v>42</v>
      </c>
      <c r="D187" t="s">
        <v>43</v>
      </c>
      <c r="E187">
        <v>11411</v>
      </c>
      <c r="F187" t="s">
        <v>166</v>
      </c>
      <c r="G187" t="s">
        <v>214</v>
      </c>
      <c r="H187" t="s">
        <v>212</v>
      </c>
      <c r="I187" s="3">
        <v>43711</v>
      </c>
      <c r="J187">
        <v>120000</v>
      </c>
      <c r="K187">
        <v>0</v>
      </c>
      <c r="L187" t="s">
        <v>256</v>
      </c>
      <c r="N187" t="s">
        <v>261</v>
      </c>
      <c r="O187" t="s">
        <v>278</v>
      </c>
      <c r="P187" t="s">
        <v>286</v>
      </c>
      <c r="R187" t="s">
        <v>293</v>
      </c>
      <c r="S187" t="s">
        <v>315</v>
      </c>
      <c r="T187" t="s">
        <v>387</v>
      </c>
      <c r="U187">
        <v>0</v>
      </c>
      <c r="V187">
        <v>0</v>
      </c>
      <c r="W187">
        <v>0</v>
      </c>
      <c r="Y187">
        <v>0</v>
      </c>
      <c r="Z187" t="s">
        <v>654</v>
      </c>
      <c r="AA187" t="s">
        <v>862</v>
      </c>
      <c r="AB187" t="s">
        <v>923</v>
      </c>
    </row>
    <row r="188" spans="1:28">
      <c r="A188" s="1">
        <f>HYPERLINK("https://lsnyc.legalserver.org/matter/dynamic-profile/view/1850331","17-1850331")</f>
        <v>0</v>
      </c>
      <c r="B188" t="s">
        <v>28</v>
      </c>
      <c r="C188" t="s">
        <v>42</v>
      </c>
      <c r="D188" t="s">
        <v>43</v>
      </c>
      <c r="E188">
        <v>11434</v>
      </c>
      <c r="F188" t="s">
        <v>167</v>
      </c>
      <c r="G188" t="s">
        <v>209</v>
      </c>
      <c r="I188" s="3">
        <v>43717</v>
      </c>
      <c r="J188">
        <v>19200</v>
      </c>
      <c r="K188">
        <v>0</v>
      </c>
      <c r="L188" t="s">
        <v>256</v>
      </c>
      <c r="O188" t="s">
        <v>282</v>
      </c>
      <c r="R188" t="s">
        <v>309</v>
      </c>
      <c r="S188" t="s">
        <v>414</v>
      </c>
      <c r="T188" t="s">
        <v>387</v>
      </c>
      <c r="U188">
        <v>0</v>
      </c>
      <c r="V188">
        <v>0</v>
      </c>
      <c r="W188">
        <v>0</v>
      </c>
      <c r="Y188">
        <v>0</v>
      </c>
      <c r="Z188" t="s">
        <v>509</v>
      </c>
      <c r="AA188" t="s">
        <v>721</v>
      </c>
    </row>
    <row r="189" spans="1:28">
      <c r="A189" s="1">
        <f>HYPERLINK("https://lsnyc.legalserver.org/matter/dynamic-profile/view/1894117","19-1894117")</f>
        <v>0</v>
      </c>
      <c r="B189" t="s">
        <v>34</v>
      </c>
      <c r="C189" t="s">
        <v>42</v>
      </c>
      <c r="D189" t="s">
        <v>43</v>
      </c>
      <c r="E189">
        <v>11434</v>
      </c>
      <c r="F189" t="s">
        <v>168</v>
      </c>
      <c r="G189" t="s">
        <v>215</v>
      </c>
      <c r="I189" s="3">
        <v>43689</v>
      </c>
      <c r="J189">
        <v>104760</v>
      </c>
      <c r="K189">
        <v>0</v>
      </c>
      <c r="O189" t="s">
        <v>282</v>
      </c>
      <c r="R189" t="s">
        <v>310</v>
      </c>
      <c r="S189" t="s">
        <v>445</v>
      </c>
      <c r="T189" t="s">
        <v>387</v>
      </c>
      <c r="U189">
        <v>0</v>
      </c>
      <c r="V189">
        <v>0</v>
      </c>
      <c r="W189">
        <v>0</v>
      </c>
      <c r="Y189">
        <v>0</v>
      </c>
      <c r="Z189" t="s">
        <v>510</v>
      </c>
      <c r="AA189" t="s">
        <v>708</v>
      </c>
    </row>
    <row r="190" spans="1:28">
      <c r="A190" s="1">
        <f>HYPERLINK("https://lsnyc.legalserver.org/matter/dynamic-profile/view/1904503","19-1904503")</f>
        <v>0</v>
      </c>
      <c r="B190" t="s">
        <v>30</v>
      </c>
      <c r="C190" t="s">
        <v>42</v>
      </c>
      <c r="D190" t="s">
        <v>43</v>
      </c>
      <c r="E190">
        <v>11368</v>
      </c>
      <c r="G190" t="s">
        <v>217</v>
      </c>
      <c r="I190" s="3">
        <v>43714</v>
      </c>
      <c r="J190">
        <v>70000</v>
      </c>
      <c r="R190" t="s">
        <v>293</v>
      </c>
      <c r="S190" t="s">
        <v>425</v>
      </c>
      <c r="T190" t="s">
        <v>387</v>
      </c>
      <c r="U190">
        <v>0</v>
      </c>
      <c r="V190">
        <v>0</v>
      </c>
      <c r="W190">
        <v>0</v>
      </c>
      <c r="Y190">
        <v>0</v>
      </c>
      <c r="Z190" t="s">
        <v>655</v>
      </c>
      <c r="AA190" t="s">
        <v>709</v>
      </c>
    </row>
    <row r="191" spans="1:28">
      <c r="A191" s="1">
        <f>HYPERLINK("https://lsnyc.legalserver.org/matter/dynamic-profile/view/0742125","13-0742125")</f>
        <v>0</v>
      </c>
      <c r="B191" t="s">
        <v>33</v>
      </c>
      <c r="C191" t="s">
        <v>42</v>
      </c>
      <c r="D191" t="s">
        <v>43</v>
      </c>
      <c r="E191">
        <v>11433</v>
      </c>
      <c r="F191" t="s">
        <v>169</v>
      </c>
      <c r="G191" t="s">
        <v>213</v>
      </c>
      <c r="I191" s="3">
        <v>43712</v>
      </c>
      <c r="J191">
        <v>22400</v>
      </c>
      <c r="K191">
        <v>0</v>
      </c>
      <c r="L191" t="s">
        <v>259</v>
      </c>
      <c r="N191" t="s">
        <v>261</v>
      </c>
      <c r="O191" t="s">
        <v>282</v>
      </c>
      <c r="P191" t="s">
        <v>286</v>
      </c>
      <c r="R191" t="s">
        <v>390</v>
      </c>
      <c r="S191" t="s">
        <v>450</v>
      </c>
      <c r="T191" t="s">
        <v>387</v>
      </c>
      <c r="U191">
        <v>0</v>
      </c>
      <c r="V191">
        <v>0</v>
      </c>
      <c r="W191">
        <v>0</v>
      </c>
      <c r="Y191">
        <v>0</v>
      </c>
      <c r="Z191" t="s">
        <v>656</v>
      </c>
      <c r="AA191" t="s">
        <v>863</v>
      </c>
      <c r="AB191" t="s">
        <v>923</v>
      </c>
    </row>
    <row r="192" spans="1:28">
      <c r="A192" s="1">
        <f>HYPERLINK("https://lsnyc.legalserver.org/matter/dynamic-profile/view/0807950","16-0807950")</f>
        <v>0</v>
      </c>
      <c r="B192" t="s">
        <v>31</v>
      </c>
      <c r="C192" t="s">
        <v>42</v>
      </c>
      <c r="D192" t="s">
        <v>43</v>
      </c>
      <c r="E192">
        <v>11422</v>
      </c>
      <c r="F192" t="s">
        <v>170</v>
      </c>
      <c r="G192" t="s">
        <v>210</v>
      </c>
      <c r="I192" s="3">
        <v>43686</v>
      </c>
      <c r="J192">
        <v>31800</v>
      </c>
      <c r="K192">
        <v>0</v>
      </c>
      <c r="O192" t="s">
        <v>282</v>
      </c>
      <c r="R192" t="s">
        <v>391</v>
      </c>
      <c r="S192" t="s">
        <v>404</v>
      </c>
      <c r="T192" t="s">
        <v>460</v>
      </c>
      <c r="U192">
        <v>0</v>
      </c>
      <c r="V192">
        <v>0</v>
      </c>
      <c r="W192">
        <v>0</v>
      </c>
      <c r="Y192">
        <v>0</v>
      </c>
      <c r="Z192" t="s">
        <v>504</v>
      </c>
      <c r="AA192" t="s">
        <v>864</v>
      </c>
      <c r="AB192" t="s">
        <v>923</v>
      </c>
    </row>
    <row r="193" spans="1:27">
      <c r="A193" s="1">
        <f>HYPERLINK("https://lsnyc.legalserver.org/matter/dynamic-profile/view/1889013","19-1889013")</f>
        <v>0</v>
      </c>
      <c r="B193" t="s">
        <v>28</v>
      </c>
      <c r="C193" t="s">
        <v>42</v>
      </c>
      <c r="D193" t="s">
        <v>43</v>
      </c>
      <c r="E193">
        <v>11426</v>
      </c>
      <c r="F193" t="s">
        <v>171</v>
      </c>
      <c r="G193" t="s">
        <v>218</v>
      </c>
      <c r="I193" s="3">
        <v>43699</v>
      </c>
      <c r="J193">
        <v>76000</v>
      </c>
      <c r="K193">
        <v>0</v>
      </c>
      <c r="L193" t="s">
        <v>261</v>
      </c>
      <c r="O193" t="s">
        <v>284</v>
      </c>
      <c r="R193" t="s">
        <v>328</v>
      </c>
      <c r="S193" t="s">
        <v>404</v>
      </c>
      <c r="T193" t="s">
        <v>460</v>
      </c>
      <c r="U193">
        <v>0</v>
      </c>
      <c r="V193">
        <v>0</v>
      </c>
      <c r="W193">
        <v>0</v>
      </c>
      <c r="Y193">
        <v>0</v>
      </c>
      <c r="Z193" t="s">
        <v>657</v>
      </c>
      <c r="AA193" t="s">
        <v>865</v>
      </c>
    </row>
    <row r="194" spans="1:27">
      <c r="A194" s="1">
        <f>HYPERLINK("https://lsnyc.legalserver.org/matter/dynamic-profile/view/0803329","16-0803329")</f>
        <v>0</v>
      </c>
      <c r="B194" t="s">
        <v>31</v>
      </c>
      <c r="C194" t="s">
        <v>42</v>
      </c>
      <c r="D194" t="s">
        <v>43</v>
      </c>
      <c r="E194">
        <v>11434</v>
      </c>
      <c r="F194" t="s">
        <v>172</v>
      </c>
      <c r="G194" t="s">
        <v>210</v>
      </c>
      <c r="H194" t="s">
        <v>211</v>
      </c>
      <c r="I194" s="3">
        <v>43689</v>
      </c>
      <c r="J194">
        <v>10000</v>
      </c>
      <c r="K194">
        <v>0</v>
      </c>
      <c r="O194" t="s">
        <v>282</v>
      </c>
      <c r="R194" t="s">
        <v>327</v>
      </c>
      <c r="S194" t="s">
        <v>433</v>
      </c>
      <c r="T194" t="s">
        <v>460</v>
      </c>
      <c r="U194">
        <v>0</v>
      </c>
      <c r="V194">
        <v>0</v>
      </c>
      <c r="W194">
        <v>0</v>
      </c>
      <c r="Y194">
        <v>0</v>
      </c>
      <c r="Z194" t="s">
        <v>658</v>
      </c>
      <c r="AA194" t="s">
        <v>866</v>
      </c>
    </row>
    <row r="195" spans="1:27">
      <c r="A195" s="1">
        <f>HYPERLINK("https://lsnyc.legalserver.org/matter/dynamic-profile/view/1891281","19-1891281")</f>
        <v>0</v>
      </c>
      <c r="B195" t="s">
        <v>31</v>
      </c>
      <c r="C195" t="s">
        <v>42</v>
      </c>
      <c r="D195" t="s">
        <v>43</v>
      </c>
      <c r="E195">
        <v>11412</v>
      </c>
      <c r="F195" t="s">
        <v>173</v>
      </c>
      <c r="G195" t="s">
        <v>211</v>
      </c>
      <c r="I195" s="3">
        <v>43542</v>
      </c>
      <c r="J195">
        <v>72000</v>
      </c>
      <c r="K195">
        <v>0</v>
      </c>
      <c r="L195" t="s">
        <v>256</v>
      </c>
      <c r="N195" t="s">
        <v>261</v>
      </c>
      <c r="O195" t="s">
        <v>278</v>
      </c>
      <c r="P195" t="s">
        <v>281</v>
      </c>
      <c r="R195" t="s">
        <v>347</v>
      </c>
      <c r="S195" t="s">
        <v>315</v>
      </c>
      <c r="T195" t="s">
        <v>460</v>
      </c>
      <c r="U195">
        <v>0</v>
      </c>
      <c r="V195">
        <v>0</v>
      </c>
      <c r="W195">
        <v>0</v>
      </c>
      <c r="Y195">
        <v>0</v>
      </c>
      <c r="Z195" t="s">
        <v>659</v>
      </c>
      <c r="AA195" t="s">
        <v>867</v>
      </c>
    </row>
    <row r="196" spans="1:27">
      <c r="A196" s="1">
        <f>HYPERLINK("https://lsnyc.legalserver.org/matter/dynamic-profile/view/0831611","17-0831611")</f>
        <v>0</v>
      </c>
      <c r="B196" t="s">
        <v>29</v>
      </c>
      <c r="C196" t="s">
        <v>42</v>
      </c>
      <c r="D196" t="s">
        <v>43</v>
      </c>
      <c r="E196">
        <v>11691</v>
      </c>
      <c r="F196" t="s">
        <v>174</v>
      </c>
      <c r="G196" t="s">
        <v>217</v>
      </c>
      <c r="I196" s="3">
        <v>43208</v>
      </c>
      <c r="J196">
        <v>40400</v>
      </c>
      <c r="K196">
        <v>0</v>
      </c>
      <c r="O196" t="s">
        <v>284</v>
      </c>
      <c r="R196" t="s">
        <v>298</v>
      </c>
      <c r="S196" t="s">
        <v>414</v>
      </c>
      <c r="T196" t="s">
        <v>460</v>
      </c>
      <c r="U196">
        <v>0</v>
      </c>
      <c r="V196">
        <v>0</v>
      </c>
      <c r="W196">
        <v>0</v>
      </c>
      <c r="Y196">
        <v>0</v>
      </c>
      <c r="Z196" t="s">
        <v>660</v>
      </c>
      <c r="AA196" t="s">
        <v>868</v>
      </c>
    </row>
    <row r="197" spans="1:27">
      <c r="A197" s="1">
        <f>HYPERLINK("https://lsnyc.legalserver.org/matter/dynamic-profile/view/1893866","19-1893866")</f>
        <v>0</v>
      </c>
      <c r="B197" t="s">
        <v>31</v>
      </c>
      <c r="C197" t="s">
        <v>42</v>
      </c>
      <c r="D197" t="s">
        <v>43</v>
      </c>
      <c r="E197">
        <v>11434</v>
      </c>
      <c r="F197" t="s">
        <v>175</v>
      </c>
      <c r="G197" t="s">
        <v>218</v>
      </c>
      <c r="I197" s="3">
        <v>43563</v>
      </c>
      <c r="J197">
        <v>44400</v>
      </c>
      <c r="K197">
        <v>0</v>
      </c>
      <c r="L197" t="s">
        <v>261</v>
      </c>
      <c r="O197" t="s">
        <v>281</v>
      </c>
      <c r="R197" t="s">
        <v>392</v>
      </c>
      <c r="S197" t="s">
        <v>417</v>
      </c>
      <c r="T197" t="s">
        <v>460</v>
      </c>
      <c r="U197">
        <v>0</v>
      </c>
      <c r="V197">
        <v>0</v>
      </c>
      <c r="W197">
        <v>0</v>
      </c>
      <c r="Y197">
        <v>0</v>
      </c>
      <c r="Z197" t="s">
        <v>595</v>
      </c>
      <c r="AA197" t="s">
        <v>869</v>
      </c>
    </row>
    <row r="198" spans="1:27">
      <c r="A198" s="1">
        <f>HYPERLINK("https://lsnyc.legalserver.org/matter/dynamic-profile/view/1882222","18-1882222")</f>
        <v>0</v>
      </c>
      <c r="B198" t="s">
        <v>29</v>
      </c>
      <c r="C198" t="s">
        <v>42</v>
      </c>
      <c r="D198" t="s">
        <v>43</v>
      </c>
      <c r="E198">
        <v>11436</v>
      </c>
      <c r="F198" t="s">
        <v>176</v>
      </c>
      <c r="G198" t="s">
        <v>210</v>
      </c>
      <c r="I198" s="3">
        <v>43698</v>
      </c>
      <c r="J198">
        <v>65600.08</v>
      </c>
      <c r="K198">
        <v>0</v>
      </c>
      <c r="L198" t="s">
        <v>261</v>
      </c>
      <c r="O198" t="s">
        <v>279</v>
      </c>
      <c r="R198" t="s">
        <v>314</v>
      </c>
      <c r="S198" t="s">
        <v>403</v>
      </c>
      <c r="T198" t="s">
        <v>460</v>
      </c>
      <c r="U198">
        <v>0</v>
      </c>
      <c r="V198">
        <v>0</v>
      </c>
      <c r="W198">
        <v>0</v>
      </c>
      <c r="Y198">
        <v>0</v>
      </c>
      <c r="Z198" t="s">
        <v>661</v>
      </c>
      <c r="AA198" t="s">
        <v>870</v>
      </c>
    </row>
    <row r="199" spans="1:27">
      <c r="A199" s="1">
        <f>HYPERLINK("https://lsnyc.legalserver.org/matter/dynamic-profile/view/1901192","19-1901192")</f>
        <v>0</v>
      </c>
      <c r="B199" t="s">
        <v>36</v>
      </c>
      <c r="C199" t="s">
        <v>42</v>
      </c>
      <c r="D199" t="s">
        <v>43</v>
      </c>
      <c r="E199">
        <v>11422</v>
      </c>
      <c r="G199" t="s">
        <v>215</v>
      </c>
      <c r="I199" s="3">
        <v>43690</v>
      </c>
      <c r="J199">
        <v>66632</v>
      </c>
      <c r="O199" t="s">
        <v>278</v>
      </c>
      <c r="R199" t="s">
        <v>343</v>
      </c>
      <c r="S199" t="s">
        <v>425</v>
      </c>
      <c r="T199" t="s">
        <v>451</v>
      </c>
      <c r="U199">
        <v>0</v>
      </c>
      <c r="V199">
        <v>0</v>
      </c>
      <c r="W199">
        <v>0</v>
      </c>
      <c r="Y199">
        <v>0</v>
      </c>
      <c r="Z199" t="s">
        <v>501</v>
      </c>
      <c r="AA199" t="s">
        <v>871</v>
      </c>
    </row>
    <row r="200" spans="1:27">
      <c r="A200" s="1">
        <f>HYPERLINK("https://lsnyc.legalserver.org/matter/dynamic-profile/view/1862039","18-1862039")</f>
        <v>0</v>
      </c>
      <c r="B200" t="s">
        <v>29</v>
      </c>
      <c r="C200" t="s">
        <v>42</v>
      </c>
      <c r="D200" t="s">
        <v>43</v>
      </c>
      <c r="E200">
        <v>11433</v>
      </c>
      <c r="F200" t="s">
        <v>177</v>
      </c>
      <c r="G200" t="s">
        <v>210</v>
      </c>
      <c r="I200" s="3">
        <v>43711</v>
      </c>
      <c r="J200">
        <v>39000</v>
      </c>
      <c r="K200">
        <v>0</v>
      </c>
      <c r="N200" t="s">
        <v>256</v>
      </c>
      <c r="O200" t="s">
        <v>279</v>
      </c>
      <c r="P200" t="s">
        <v>278</v>
      </c>
      <c r="R200" t="s">
        <v>330</v>
      </c>
      <c r="S200" t="s">
        <v>451</v>
      </c>
      <c r="T200" t="s">
        <v>451</v>
      </c>
      <c r="U200">
        <v>0</v>
      </c>
      <c r="V200">
        <v>0</v>
      </c>
      <c r="W200">
        <v>0</v>
      </c>
      <c r="Y200">
        <v>0</v>
      </c>
      <c r="Z200" t="s">
        <v>662</v>
      </c>
      <c r="AA200" t="s">
        <v>504</v>
      </c>
    </row>
    <row r="201" spans="1:27">
      <c r="A201" s="1">
        <f>HYPERLINK("https://lsnyc.legalserver.org/matter/dynamic-profile/view/1906864","19-1906864")</f>
        <v>0</v>
      </c>
      <c r="B201" t="s">
        <v>30</v>
      </c>
      <c r="C201" t="s">
        <v>42</v>
      </c>
      <c r="D201" t="s">
        <v>43</v>
      </c>
      <c r="E201">
        <v>11691</v>
      </c>
      <c r="G201" t="s">
        <v>214</v>
      </c>
      <c r="I201" s="3">
        <v>43714</v>
      </c>
      <c r="J201">
        <v>22048</v>
      </c>
      <c r="L201" t="s">
        <v>256</v>
      </c>
      <c r="O201" t="s">
        <v>278</v>
      </c>
      <c r="R201" t="s">
        <v>293</v>
      </c>
      <c r="S201" t="s">
        <v>451</v>
      </c>
      <c r="T201" t="s">
        <v>451</v>
      </c>
      <c r="U201">
        <v>0</v>
      </c>
      <c r="V201">
        <v>0</v>
      </c>
      <c r="W201">
        <v>0</v>
      </c>
      <c r="Y201">
        <v>0</v>
      </c>
      <c r="Z201" t="s">
        <v>539</v>
      </c>
      <c r="AA201" t="s">
        <v>872</v>
      </c>
    </row>
    <row r="202" spans="1:27">
      <c r="A202" s="1">
        <f>HYPERLINK("https://lsnyc.legalserver.org/matter/dynamic-profile/view/6002198","Q10E-66002198")</f>
        <v>0</v>
      </c>
      <c r="B202" t="s">
        <v>34</v>
      </c>
      <c r="C202" t="s">
        <v>42</v>
      </c>
      <c r="D202" t="s">
        <v>43</v>
      </c>
      <c r="E202">
        <v>11369</v>
      </c>
      <c r="F202" t="s">
        <v>178</v>
      </c>
      <c r="G202" t="s">
        <v>209</v>
      </c>
      <c r="I202" s="3">
        <v>43711</v>
      </c>
      <c r="J202">
        <v>41232</v>
      </c>
      <c r="K202">
        <v>0</v>
      </c>
      <c r="O202" t="s">
        <v>282</v>
      </c>
      <c r="R202" t="s">
        <v>393</v>
      </c>
      <c r="S202" t="s">
        <v>315</v>
      </c>
      <c r="T202" t="s">
        <v>487</v>
      </c>
      <c r="U202">
        <v>0</v>
      </c>
      <c r="V202">
        <v>0</v>
      </c>
      <c r="W202">
        <v>0</v>
      </c>
      <c r="Y202">
        <v>0</v>
      </c>
      <c r="Z202" t="s">
        <v>575</v>
      </c>
      <c r="AA202" t="s">
        <v>873</v>
      </c>
    </row>
    <row r="203" spans="1:27">
      <c r="A203" s="1">
        <f>HYPERLINK("https://lsnyc.legalserver.org/matter/dynamic-profile/view/1876318","18-1876318")</f>
        <v>0</v>
      </c>
      <c r="B203" t="s">
        <v>37</v>
      </c>
      <c r="C203" t="s">
        <v>42</v>
      </c>
      <c r="D203" t="s">
        <v>43</v>
      </c>
      <c r="E203">
        <v>11691</v>
      </c>
      <c r="F203" t="s">
        <v>179</v>
      </c>
      <c r="G203" t="s">
        <v>212</v>
      </c>
      <c r="H203" t="s">
        <v>210</v>
      </c>
      <c r="I203" s="3">
        <v>43714</v>
      </c>
      <c r="J203">
        <v>40572</v>
      </c>
      <c r="K203">
        <v>0</v>
      </c>
      <c r="O203" t="s">
        <v>281</v>
      </c>
      <c r="R203" t="s">
        <v>371</v>
      </c>
      <c r="S203" t="s">
        <v>315</v>
      </c>
      <c r="T203" t="s">
        <v>315</v>
      </c>
      <c r="U203">
        <v>0</v>
      </c>
      <c r="V203">
        <v>0</v>
      </c>
      <c r="W203">
        <v>0</v>
      </c>
      <c r="Y203">
        <v>0</v>
      </c>
      <c r="Z203" t="s">
        <v>663</v>
      </c>
      <c r="AA203" t="s">
        <v>874</v>
      </c>
    </row>
    <row r="204" spans="1:27">
      <c r="A204" s="1">
        <f>HYPERLINK("https://lsnyc.legalserver.org/matter/dynamic-profile/view/1884577","18-1884577")</f>
        <v>0</v>
      </c>
      <c r="B204" t="s">
        <v>35</v>
      </c>
      <c r="C204" t="s">
        <v>42</v>
      </c>
      <c r="D204" t="s">
        <v>43</v>
      </c>
      <c r="E204">
        <v>11411</v>
      </c>
      <c r="F204" t="s">
        <v>180</v>
      </c>
      <c r="G204" t="s">
        <v>210</v>
      </c>
      <c r="I204" s="3">
        <v>43475</v>
      </c>
      <c r="J204">
        <v>114998</v>
      </c>
      <c r="K204">
        <v>0</v>
      </c>
      <c r="L204" t="s">
        <v>261</v>
      </c>
      <c r="O204" t="s">
        <v>284</v>
      </c>
      <c r="R204" t="s">
        <v>339</v>
      </c>
      <c r="S204" t="s">
        <v>295</v>
      </c>
      <c r="T204" t="s">
        <v>315</v>
      </c>
      <c r="U204">
        <v>0</v>
      </c>
      <c r="V204">
        <v>0</v>
      </c>
      <c r="W204">
        <v>0</v>
      </c>
      <c r="Y204">
        <v>0</v>
      </c>
      <c r="Z204" t="s">
        <v>664</v>
      </c>
      <c r="AA204" t="s">
        <v>875</v>
      </c>
    </row>
    <row r="205" spans="1:27">
      <c r="A205" s="1">
        <f>HYPERLINK("https://lsnyc.legalserver.org/matter/dynamic-profile/view/1902799","19-1902799")</f>
        <v>0</v>
      </c>
      <c r="B205" t="s">
        <v>29</v>
      </c>
      <c r="C205" t="s">
        <v>42</v>
      </c>
      <c r="D205" t="s">
        <v>43</v>
      </c>
      <c r="E205">
        <v>11411</v>
      </c>
      <c r="G205" t="s">
        <v>210</v>
      </c>
      <c r="I205" s="3">
        <v>43707</v>
      </c>
      <c r="J205">
        <v>26000</v>
      </c>
      <c r="O205" t="s">
        <v>278</v>
      </c>
      <c r="R205" t="s">
        <v>315</v>
      </c>
      <c r="S205" t="s">
        <v>315</v>
      </c>
      <c r="T205" t="s">
        <v>315</v>
      </c>
      <c r="U205">
        <v>0</v>
      </c>
      <c r="V205">
        <v>0</v>
      </c>
      <c r="W205">
        <v>0</v>
      </c>
      <c r="Y205">
        <v>0</v>
      </c>
      <c r="Z205" t="s">
        <v>665</v>
      </c>
      <c r="AA205" t="s">
        <v>876</v>
      </c>
    </row>
    <row r="206" spans="1:27">
      <c r="A206" s="1">
        <f>HYPERLINK("https://lsnyc.legalserver.org/matter/dynamic-profile/view/1902819","19-1902819")</f>
        <v>0</v>
      </c>
      <c r="B206" t="s">
        <v>33</v>
      </c>
      <c r="C206" t="s">
        <v>42</v>
      </c>
      <c r="D206" t="s">
        <v>43</v>
      </c>
      <c r="E206">
        <v>11368</v>
      </c>
      <c r="F206" t="s">
        <v>181</v>
      </c>
      <c r="G206" t="s">
        <v>209</v>
      </c>
      <c r="I206" s="3">
        <v>43657</v>
      </c>
      <c r="J206">
        <v>109200</v>
      </c>
      <c r="K206">
        <v>0</v>
      </c>
      <c r="O206" t="s">
        <v>281</v>
      </c>
      <c r="R206" t="s">
        <v>318</v>
      </c>
      <c r="T206" t="s">
        <v>315</v>
      </c>
      <c r="U206">
        <v>0</v>
      </c>
      <c r="V206">
        <v>0</v>
      </c>
      <c r="W206">
        <v>0</v>
      </c>
      <c r="Y206">
        <v>0</v>
      </c>
      <c r="Z206" t="s">
        <v>595</v>
      </c>
      <c r="AA206" t="s">
        <v>877</v>
      </c>
    </row>
    <row r="207" spans="1:27">
      <c r="A207" s="1">
        <f>HYPERLINK("https://lsnyc.legalserver.org/matter/dynamic-profile/view/0802265","16-0802265")</f>
        <v>0</v>
      </c>
      <c r="B207" t="s">
        <v>34</v>
      </c>
      <c r="C207" t="s">
        <v>42</v>
      </c>
      <c r="D207" t="s">
        <v>43</v>
      </c>
      <c r="E207">
        <v>11435</v>
      </c>
      <c r="F207" t="s">
        <v>182</v>
      </c>
      <c r="G207" t="s">
        <v>219</v>
      </c>
      <c r="I207" s="3">
        <v>43693</v>
      </c>
      <c r="J207">
        <v>0</v>
      </c>
      <c r="K207" t="s">
        <v>252</v>
      </c>
      <c r="L207" t="s">
        <v>245</v>
      </c>
      <c r="N207" t="s">
        <v>259</v>
      </c>
      <c r="O207" t="s">
        <v>278</v>
      </c>
      <c r="P207" t="s">
        <v>284</v>
      </c>
      <c r="R207" t="s">
        <v>379</v>
      </c>
      <c r="S207" t="s">
        <v>315</v>
      </c>
      <c r="T207" t="s">
        <v>315</v>
      </c>
      <c r="U207">
        <v>0</v>
      </c>
      <c r="V207">
        <v>0</v>
      </c>
      <c r="W207">
        <v>0</v>
      </c>
      <c r="Y207">
        <v>0</v>
      </c>
      <c r="Z207" t="s">
        <v>666</v>
      </c>
      <c r="AA207" t="s">
        <v>878</v>
      </c>
    </row>
    <row r="208" spans="1:27">
      <c r="A208" s="1">
        <f>HYPERLINK("https://lsnyc.legalserver.org/matter/dynamic-profile/view/1867896","18-1867896")</f>
        <v>0</v>
      </c>
      <c r="B208" t="s">
        <v>29</v>
      </c>
      <c r="C208" t="s">
        <v>42</v>
      </c>
      <c r="D208" t="s">
        <v>43</v>
      </c>
      <c r="E208">
        <v>11691</v>
      </c>
      <c r="F208" t="s">
        <v>183</v>
      </c>
      <c r="G208" t="s">
        <v>210</v>
      </c>
      <c r="H208" t="s">
        <v>217</v>
      </c>
      <c r="I208" s="3">
        <v>43475</v>
      </c>
      <c r="J208">
        <v>89168</v>
      </c>
      <c r="K208" t="s">
        <v>243</v>
      </c>
      <c r="L208" t="s">
        <v>260</v>
      </c>
      <c r="O208" t="s">
        <v>279</v>
      </c>
      <c r="R208" t="s">
        <v>293</v>
      </c>
      <c r="S208" t="s">
        <v>315</v>
      </c>
      <c r="T208" t="s">
        <v>315</v>
      </c>
      <c r="U208">
        <v>0</v>
      </c>
      <c r="V208">
        <v>0</v>
      </c>
      <c r="W208">
        <v>0</v>
      </c>
      <c r="X208">
        <v>39532.29</v>
      </c>
      <c r="Y208">
        <v>0</v>
      </c>
      <c r="Z208" t="s">
        <v>667</v>
      </c>
      <c r="AA208" t="s">
        <v>879</v>
      </c>
    </row>
    <row r="209" spans="1:28">
      <c r="A209" s="1">
        <f>HYPERLINK("https://lsnyc.legalserver.org/matter/dynamic-profile/view/1906718","19-1906718")</f>
        <v>0</v>
      </c>
      <c r="B209" t="s">
        <v>34</v>
      </c>
      <c r="C209" t="s">
        <v>42</v>
      </c>
      <c r="D209" t="s">
        <v>43</v>
      </c>
      <c r="E209">
        <v>11429</v>
      </c>
      <c r="G209" t="s">
        <v>210</v>
      </c>
      <c r="H209" t="s">
        <v>215</v>
      </c>
      <c r="I209" s="3">
        <v>43712</v>
      </c>
      <c r="J209">
        <v>33740</v>
      </c>
      <c r="R209" t="s">
        <v>394</v>
      </c>
      <c r="S209" t="s">
        <v>315</v>
      </c>
      <c r="T209" t="s">
        <v>315</v>
      </c>
      <c r="U209">
        <v>0</v>
      </c>
      <c r="V209">
        <v>0</v>
      </c>
      <c r="W209">
        <v>0</v>
      </c>
      <c r="Y209">
        <v>0</v>
      </c>
      <c r="Z209" t="s">
        <v>668</v>
      </c>
      <c r="AA209" t="s">
        <v>880</v>
      </c>
    </row>
    <row r="210" spans="1:28">
      <c r="A210" s="1">
        <f>HYPERLINK("https://lsnyc.legalserver.org/matter/dynamic-profile/view/1864248","18-1864248")</f>
        <v>0</v>
      </c>
      <c r="B210" t="s">
        <v>31</v>
      </c>
      <c r="C210" t="s">
        <v>42</v>
      </c>
      <c r="D210" t="s">
        <v>43</v>
      </c>
      <c r="E210">
        <v>11433</v>
      </c>
      <c r="F210" t="s">
        <v>184</v>
      </c>
      <c r="G210" t="s">
        <v>214</v>
      </c>
      <c r="I210" s="3">
        <v>43642</v>
      </c>
      <c r="J210">
        <v>40000</v>
      </c>
      <c r="K210" t="s">
        <v>248</v>
      </c>
      <c r="L210" t="s">
        <v>260</v>
      </c>
      <c r="N210" t="s">
        <v>259</v>
      </c>
      <c r="O210" t="s">
        <v>278</v>
      </c>
      <c r="P210" t="s">
        <v>279</v>
      </c>
      <c r="R210" t="s">
        <v>315</v>
      </c>
      <c r="S210" t="s">
        <v>424</v>
      </c>
      <c r="T210" t="s">
        <v>315</v>
      </c>
      <c r="U210">
        <v>0</v>
      </c>
      <c r="V210">
        <v>0</v>
      </c>
      <c r="W210">
        <v>0</v>
      </c>
      <c r="X210">
        <v>40593.54</v>
      </c>
      <c r="Y210">
        <v>0</v>
      </c>
      <c r="Z210" t="s">
        <v>669</v>
      </c>
      <c r="AA210" t="s">
        <v>881</v>
      </c>
    </row>
    <row r="211" spans="1:28">
      <c r="A211" s="1">
        <f>HYPERLINK("https://lsnyc.legalserver.org/matter/dynamic-profile/view/1904866","19-1904866")</f>
        <v>0</v>
      </c>
      <c r="B211" t="s">
        <v>28</v>
      </c>
      <c r="C211" t="s">
        <v>42</v>
      </c>
      <c r="D211" t="s">
        <v>43</v>
      </c>
      <c r="E211">
        <v>11416</v>
      </c>
      <c r="G211" t="s">
        <v>210</v>
      </c>
      <c r="I211" s="3">
        <v>43684</v>
      </c>
      <c r="J211">
        <v>2470</v>
      </c>
      <c r="R211" t="s">
        <v>328</v>
      </c>
      <c r="S211" t="s">
        <v>315</v>
      </c>
      <c r="T211" t="s">
        <v>315</v>
      </c>
      <c r="U211">
        <v>0</v>
      </c>
      <c r="V211">
        <v>0</v>
      </c>
      <c r="W211">
        <v>0</v>
      </c>
      <c r="Y211">
        <v>0</v>
      </c>
      <c r="Z211" t="s">
        <v>670</v>
      </c>
      <c r="AA211" t="s">
        <v>882</v>
      </c>
    </row>
    <row r="212" spans="1:28">
      <c r="A212" s="1">
        <f>HYPERLINK("https://lsnyc.legalserver.org/matter/dynamic-profile/view/1905079","19-1905079")</f>
        <v>0</v>
      </c>
      <c r="B212" t="s">
        <v>33</v>
      </c>
      <c r="C212" t="s">
        <v>42</v>
      </c>
      <c r="D212" t="s">
        <v>43</v>
      </c>
      <c r="E212">
        <v>11691</v>
      </c>
      <c r="G212" t="s">
        <v>209</v>
      </c>
      <c r="I212" s="3">
        <v>43713</v>
      </c>
      <c r="J212">
        <v>6500</v>
      </c>
      <c r="R212" t="s">
        <v>312</v>
      </c>
      <c r="S212" t="s">
        <v>295</v>
      </c>
      <c r="T212" t="s">
        <v>315</v>
      </c>
      <c r="U212">
        <v>0</v>
      </c>
      <c r="V212">
        <v>0</v>
      </c>
      <c r="W212">
        <v>0</v>
      </c>
      <c r="Y212">
        <v>0</v>
      </c>
      <c r="Z212" t="s">
        <v>671</v>
      </c>
      <c r="AA212" t="s">
        <v>883</v>
      </c>
    </row>
    <row r="213" spans="1:28">
      <c r="A213" s="1">
        <f>HYPERLINK("https://lsnyc.legalserver.org/matter/dynamic-profile/view/1896245","19-1896245")</f>
        <v>0</v>
      </c>
      <c r="B213" t="s">
        <v>31</v>
      </c>
      <c r="C213" t="s">
        <v>42</v>
      </c>
      <c r="D213" t="s">
        <v>43</v>
      </c>
      <c r="E213">
        <v>11385</v>
      </c>
      <c r="G213" t="s">
        <v>219</v>
      </c>
      <c r="I213" s="3">
        <v>43711</v>
      </c>
      <c r="J213">
        <v>18866.4</v>
      </c>
      <c r="L213" t="s">
        <v>261</v>
      </c>
      <c r="O213" t="s">
        <v>281</v>
      </c>
      <c r="R213" t="s">
        <v>315</v>
      </c>
      <c r="S213" t="s">
        <v>315</v>
      </c>
      <c r="T213" t="s">
        <v>315</v>
      </c>
      <c r="U213">
        <v>0</v>
      </c>
      <c r="V213">
        <v>0</v>
      </c>
      <c r="W213">
        <v>0</v>
      </c>
      <c r="Y213">
        <v>0</v>
      </c>
      <c r="Z213" t="s">
        <v>611</v>
      </c>
      <c r="AA213" t="s">
        <v>884</v>
      </c>
    </row>
    <row r="214" spans="1:28">
      <c r="A214" s="1">
        <f>HYPERLINK("https://lsnyc.legalserver.org/matter/dynamic-profile/view/1871699","18-1871699")</f>
        <v>0</v>
      </c>
      <c r="B214" t="s">
        <v>38</v>
      </c>
      <c r="C214" t="s">
        <v>42</v>
      </c>
      <c r="D214" t="s">
        <v>43</v>
      </c>
      <c r="E214">
        <v>11436</v>
      </c>
      <c r="F214" t="s">
        <v>185</v>
      </c>
      <c r="G214" t="s">
        <v>214</v>
      </c>
      <c r="H214" t="s">
        <v>212</v>
      </c>
      <c r="I214" s="3">
        <v>43683</v>
      </c>
      <c r="J214">
        <v>57372</v>
      </c>
      <c r="K214">
        <v>0</v>
      </c>
      <c r="L214" t="s">
        <v>260</v>
      </c>
      <c r="N214" t="s">
        <v>256</v>
      </c>
      <c r="O214" t="s">
        <v>279</v>
      </c>
      <c r="P214" t="s">
        <v>278</v>
      </c>
      <c r="R214" t="s">
        <v>395</v>
      </c>
      <c r="S214" t="s">
        <v>315</v>
      </c>
      <c r="T214" t="s">
        <v>315</v>
      </c>
      <c r="U214">
        <v>0</v>
      </c>
      <c r="V214">
        <v>0</v>
      </c>
      <c r="W214">
        <v>0</v>
      </c>
      <c r="X214">
        <v>23734.97</v>
      </c>
      <c r="Y214">
        <v>0</v>
      </c>
      <c r="Z214" t="s">
        <v>672</v>
      </c>
      <c r="AA214" t="s">
        <v>885</v>
      </c>
      <c r="AB214" t="s">
        <v>923</v>
      </c>
    </row>
    <row r="215" spans="1:28">
      <c r="A215" s="1">
        <f>HYPERLINK("https://lsnyc.legalserver.org/matter/dynamic-profile/view/1858261","18-1858261")</f>
        <v>0</v>
      </c>
      <c r="B215" t="s">
        <v>35</v>
      </c>
      <c r="C215" t="s">
        <v>42</v>
      </c>
      <c r="D215" t="s">
        <v>43</v>
      </c>
      <c r="E215">
        <v>11433</v>
      </c>
      <c r="F215" t="s">
        <v>186</v>
      </c>
      <c r="G215" t="s">
        <v>214</v>
      </c>
      <c r="H215" t="s">
        <v>211</v>
      </c>
      <c r="I215" s="3">
        <v>43591</v>
      </c>
      <c r="J215">
        <v>55200</v>
      </c>
      <c r="K215" t="s">
        <v>254</v>
      </c>
      <c r="L215" t="s">
        <v>260</v>
      </c>
      <c r="N215" t="s">
        <v>245</v>
      </c>
      <c r="O215" t="s">
        <v>286</v>
      </c>
      <c r="P215" t="s">
        <v>279</v>
      </c>
      <c r="R215" t="s">
        <v>315</v>
      </c>
      <c r="S215" t="s">
        <v>315</v>
      </c>
      <c r="T215" t="s">
        <v>315</v>
      </c>
      <c r="U215">
        <v>0</v>
      </c>
      <c r="V215">
        <v>0</v>
      </c>
      <c r="W215">
        <v>0</v>
      </c>
      <c r="X215">
        <v>53272.74</v>
      </c>
      <c r="Y215">
        <v>0</v>
      </c>
      <c r="Z215" t="s">
        <v>673</v>
      </c>
      <c r="AA215" t="s">
        <v>886</v>
      </c>
    </row>
    <row r="216" spans="1:28">
      <c r="A216" s="1">
        <f>HYPERLINK("https://lsnyc.legalserver.org/matter/dynamic-profile/view/1906790","19-1906790")</f>
        <v>0</v>
      </c>
      <c r="B216" t="s">
        <v>30</v>
      </c>
      <c r="C216" t="s">
        <v>42</v>
      </c>
      <c r="D216" t="s">
        <v>43</v>
      </c>
      <c r="E216">
        <v>11428</v>
      </c>
      <c r="I216" s="3">
        <v>43714</v>
      </c>
      <c r="J216">
        <v>0</v>
      </c>
      <c r="R216" t="s">
        <v>293</v>
      </c>
      <c r="S216" t="s">
        <v>315</v>
      </c>
      <c r="T216" t="s">
        <v>315</v>
      </c>
      <c r="U216">
        <v>0</v>
      </c>
      <c r="V216">
        <v>0</v>
      </c>
      <c r="W216">
        <v>0</v>
      </c>
      <c r="Y216">
        <v>0</v>
      </c>
      <c r="Z216" t="s">
        <v>674</v>
      </c>
      <c r="AA216" t="s">
        <v>887</v>
      </c>
    </row>
    <row r="217" spans="1:28">
      <c r="A217" s="1">
        <f>HYPERLINK("https://lsnyc.legalserver.org/matter/dynamic-profile/view/1871374","18-1871374")</f>
        <v>0</v>
      </c>
      <c r="B217" t="s">
        <v>37</v>
      </c>
      <c r="C217" t="s">
        <v>42</v>
      </c>
      <c r="D217" t="s">
        <v>43</v>
      </c>
      <c r="E217">
        <v>11693</v>
      </c>
      <c r="F217" t="s">
        <v>187</v>
      </c>
      <c r="G217" t="s">
        <v>212</v>
      </c>
      <c r="I217" s="3">
        <v>43711</v>
      </c>
      <c r="J217">
        <v>66000</v>
      </c>
      <c r="K217">
        <v>0</v>
      </c>
      <c r="O217" t="s">
        <v>286</v>
      </c>
      <c r="R217" t="s">
        <v>396</v>
      </c>
      <c r="S217" t="s">
        <v>421</v>
      </c>
      <c r="T217" t="s">
        <v>315</v>
      </c>
      <c r="U217">
        <v>0</v>
      </c>
      <c r="V217">
        <v>0</v>
      </c>
      <c r="W217">
        <v>0</v>
      </c>
      <c r="Y217">
        <v>0</v>
      </c>
      <c r="Z217" t="s">
        <v>675</v>
      </c>
      <c r="AA217" t="s">
        <v>888</v>
      </c>
      <c r="AB217" t="s">
        <v>923</v>
      </c>
    </row>
    <row r="218" spans="1:28">
      <c r="A218" s="1">
        <f>HYPERLINK("https://lsnyc.legalserver.org/matter/dynamic-profile/view/1903923","19-1903923")</f>
        <v>0</v>
      </c>
      <c r="B218" t="s">
        <v>31</v>
      </c>
      <c r="C218" t="s">
        <v>42</v>
      </c>
      <c r="D218" t="s">
        <v>43</v>
      </c>
      <c r="E218">
        <v>11429</v>
      </c>
      <c r="G218" t="s">
        <v>209</v>
      </c>
      <c r="I218" s="3">
        <v>43705</v>
      </c>
      <c r="J218">
        <v>10800</v>
      </c>
      <c r="L218" t="s">
        <v>261</v>
      </c>
      <c r="O218" t="s">
        <v>281</v>
      </c>
      <c r="R218" t="s">
        <v>318</v>
      </c>
      <c r="S218" t="s">
        <v>403</v>
      </c>
      <c r="T218" t="s">
        <v>488</v>
      </c>
      <c r="U218">
        <v>0</v>
      </c>
      <c r="V218">
        <v>0</v>
      </c>
      <c r="W218">
        <v>0</v>
      </c>
      <c r="Y218">
        <v>0</v>
      </c>
      <c r="Z218" t="s">
        <v>676</v>
      </c>
      <c r="AA218" t="s">
        <v>889</v>
      </c>
    </row>
    <row r="219" spans="1:28">
      <c r="A219" s="1">
        <f>HYPERLINK("https://lsnyc.legalserver.org/matter/dynamic-profile/view/1896959","19-1896959")</f>
        <v>0</v>
      </c>
      <c r="B219" t="s">
        <v>35</v>
      </c>
      <c r="C219" t="s">
        <v>42</v>
      </c>
      <c r="D219" t="s">
        <v>43</v>
      </c>
      <c r="E219">
        <v>11366</v>
      </c>
      <c r="F219" t="s">
        <v>188</v>
      </c>
      <c r="G219" t="s">
        <v>222</v>
      </c>
      <c r="I219" s="3">
        <v>43689</v>
      </c>
      <c r="J219">
        <v>48000</v>
      </c>
      <c r="K219">
        <v>0</v>
      </c>
      <c r="L219" t="s">
        <v>261</v>
      </c>
      <c r="O219" t="s">
        <v>284</v>
      </c>
      <c r="R219" t="s">
        <v>299</v>
      </c>
      <c r="S219" t="s">
        <v>414</v>
      </c>
      <c r="T219" t="s">
        <v>488</v>
      </c>
      <c r="U219">
        <v>0</v>
      </c>
      <c r="V219">
        <v>0</v>
      </c>
      <c r="W219">
        <v>0</v>
      </c>
      <c r="Y219">
        <v>0</v>
      </c>
      <c r="Z219" t="s">
        <v>677</v>
      </c>
      <c r="AA219" t="s">
        <v>890</v>
      </c>
    </row>
    <row r="220" spans="1:28">
      <c r="A220" s="1">
        <f>HYPERLINK("https://lsnyc.legalserver.org/matter/dynamic-profile/view/0797205","16-0797205")</f>
        <v>0</v>
      </c>
      <c r="B220" t="s">
        <v>31</v>
      </c>
      <c r="C220" t="s">
        <v>42</v>
      </c>
      <c r="D220" t="s">
        <v>43</v>
      </c>
      <c r="E220">
        <v>11433</v>
      </c>
      <c r="F220" t="s">
        <v>189</v>
      </c>
      <c r="G220" t="s">
        <v>211</v>
      </c>
      <c r="I220" s="3">
        <v>43481</v>
      </c>
      <c r="J220">
        <v>109200</v>
      </c>
      <c r="K220">
        <v>0</v>
      </c>
      <c r="O220" t="s">
        <v>282</v>
      </c>
      <c r="R220" t="s">
        <v>397</v>
      </c>
      <c r="S220" t="s">
        <v>452</v>
      </c>
      <c r="T220" t="s">
        <v>397</v>
      </c>
      <c r="U220">
        <v>0</v>
      </c>
      <c r="V220">
        <v>0</v>
      </c>
      <c r="W220">
        <v>0</v>
      </c>
      <c r="Y220">
        <v>0</v>
      </c>
      <c r="Z220" t="s">
        <v>678</v>
      </c>
      <c r="AA220" t="s">
        <v>891</v>
      </c>
      <c r="AB220" t="s">
        <v>922</v>
      </c>
    </row>
    <row r="221" spans="1:28">
      <c r="A221" s="1">
        <f>HYPERLINK("https://lsnyc.legalserver.org/matter/dynamic-profile/view/1877156","18-1877156")</f>
        <v>0</v>
      </c>
      <c r="B221" t="s">
        <v>31</v>
      </c>
      <c r="C221" t="s">
        <v>42</v>
      </c>
      <c r="D221" t="s">
        <v>43</v>
      </c>
      <c r="E221">
        <v>11429</v>
      </c>
      <c r="F221" t="s">
        <v>190</v>
      </c>
      <c r="G221" t="s">
        <v>210</v>
      </c>
      <c r="I221" s="3">
        <v>43481</v>
      </c>
      <c r="J221">
        <v>33600</v>
      </c>
      <c r="K221">
        <v>0</v>
      </c>
      <c r="L221" t="s">
        <v>261</v>
      </c>
      <c r="O221" t="s">
        <v>281</v>
      </c>
      <c r="R221" t="s">
        <v>398</v>
      </c>
      <c r="S221" t="s">
        <v>403</v>
      </c>
      <c r="T221" t="s">
        <v>397</v>
      </c>
      <c r="U221">
        <v>0</v>
      </c>
      <c r="V221">
        <v>0</v>
      </c>
      <c r="W221">
        <v>0</v>
      </c>
      <c r="Y221">
        <v>0</v>
      </c>
      <c r="Z221" t="s">
        <v>679</v>
      </c>
      <c r="AA221" t="s">
        <v>892</v>
      </c>
    </row>
    <row r="222" spans="1:28">
      <c r="A222" s="1">
        <f>HYPERLINK("https://lsnyc.legalserver.org/matter/dynamic-profile/view/1908127","19-1908127")</f>
        <v>0</v>
      </c>
      <c r="B222" t="s">
        <v>29</v>
      </c>
      <c r="C222" t="s">
        <v>42</v>
      </c>
      <c r="D222" t="s">
        <v>43</v>
      </c>
      <c r="E222">
        <v>11413</v>
      </c>
      <c r="I222" s="3">
        <v>43704</v>
      </c>
      <c r="J222">
        <v>66000</v>
      </c>
      <c r="O222" t="s">
        <v>281</v>
      </c>
      <c r="R222" t="s">
        <v>397</v>
      </c>
      <c r="S222" t="s">
        <v>315</v>
      </c>
      <c r="T222" t="s">
        <v>397</v>
      </c>
      <c r="U222">
        <v>0</v>
      </c>
      <c r="V222">
        <v>0</v>
      </c>
      <c r="W222">
        <v>0</v>
      </c>
      <c r="Y222">
        <v>0</v>
      </c>
      <c r="Z222" t="s">
        <v>680</v>
      </c>
      <c r="AA222" t="s">
        <v>893</v>
      </c>
    </row>
    <row r="223" spans="1:28">
      <c r="A223" s="1">
        <f>HYPERLINK("https://lsnyc.legalserver.org/matter/dynamic-profile/view/1906480","19-1906480")</f>
        <v>0</v>
      </c>
      <c r="B223" t="s">
        <v>36</v>
      </c>
      <c r="C223" t="s">
        <v>42</v>
      </c>
      <c r="D223" t="s">
        <v>43</v>
      </c>
      <c r="E223">
        <v>11372</v>
      </c>
      <c r="G223" t="s">
        <v>209</v>
      </c>
      <c r="I223" s="3">
        <v>43684</v>
      </c>
      <c r="J223">
        <v>30000</v>
      </c>
      <c r="R223" t="s">
        <v>391</v>
      </c>
      <c r="S223" t="s">
        <v>315</v>
      </c>
      <c r="T223" t="s">
        <v>397</v>
      </c>
      <c r="U223">
        <v>0</v>
      </c>
      <c r="V223">
        <v>0</v>
      </c>
      <c r="W223">
        <v>0</v>
      </c>
      <c r="Y223">
        <v>0</v>
      </c>
      <c r="Z223" t="s">
        <v>681</v>
      </c>
      <c r="AA223" t="s">
        <v>894</v>
      </c>
    </row>
    <row r="224" spans="1:28">
      <c r="A224" s="1">
        <f>HYPERLINK("https://lsnyc.legalserver.org/matter/dynamic-profile/view/1881111","18-1881111")</f>
        <v>0</v>
      </c>
      <c r="B224" t="s">
        <v>35</v>
      </c>
      <c r="C224" t="s">
        <v>42</v>
      </c>
      <c r="D224" t="s">
        <v>43</v>
      </c>
      <c r="E224">
        <v>11427</v>
      </c>
      <c r="F224" t="s">
        <v>191</v>
      </c>
      <c r="G224" t="s">
        <v>215</v>
      </c>
      <c r="I224" s="3">
        <v>43563</v>
      </c>
      <c r="J224">
        <v>27600</v>
      </c>
      <c r="K224">
        <v>0</v>
      </c>
      <c r="L224" t="s">
        <v>256</v>
      </c>
      <c r="N224" t="s">
        <v>261</v>
      </c>
      <c r="O224" t="s">
        <v>278</v>
      </c>
      <c r="P224" t="s">
        <v>281</v>
      </c>
      <c r="R224" t="s">
        <v>399</v>
      </c>
      <c r="S224" t="s">
        <v>295</v>
      </c>
      <c r="T224" t="s">
        <v>489</v>
      </c>
      <c r="U224">
        <v>0</v>
      </c>
      <c r="V224">
        <v>0</v>
      </c>
      <c r="W224">
        <v>0</v>
      </c>
      <c r="Y224">
        <v>0</v>
      </c>
      <c r="Z224" t="s">
        <v>682</v>
      </c>
      <c r="AA224" t="s">
        <v>895</v>
      </c>
    </row>
    <row r="225" spans="1:28">
      <c r="A225" s="1">
        <f>HYPERLINK("https://lsnyc.legalserver.org/matter/dynamic-profile/view/1896919","19-1896919")</f>
        <v>0</v>
      </c>
      <c r="B225" t="s">
        <v>33</v>
      </c>
      <c r="C225" t="s">
        <v>42</v>
      </c>
      <c r="D225" t="s">
        <v>43</v>
      </c>
      <c r="E225">
        <v>11411</v>
      </c>
      <c r="F225" t="s">
        <v>192</v>
      </c>
      <c r="G225" t="s">
        <v>210</v>
      </c>
      <c r="I225" s="3">
        <v>43714</v>
      </c>
      <c r="J225">
        <v>45000</v>
      </c>
      <c r="K225">
        <v>0</v>
      </c>
      <c r="L225" t="s">
        <v>256</v>
      </c>
      <c r="O225" t="s">
        <v>278</v>
      </c>
      <c r="R225" t="s">
        <v>315</v>
      </c>
      <c r="S225" t="s">
        <v>428</v>
      </c>
      <c r="T225" t="s">
        <v>489</v>
      </c>
      <c r="U225">
        <v>0</v>
      </c>
      <c r="V225">
        <v>0</v>
      </c>
      <c r="W225">
        <v>0</v>
      </c>
      <c r="Y225">
        <v>0</v>
      </c>
      <c r="Z225" t="s">
        <v>683</v>
      </c>
      <c r="AA225" t="s">
        <v>875</v>
      </c>
    </row>
    <row r="226" spans="1:28">
      <c r="A226" s="1">
        <f>HYPERLINK("https://lsnyc.legalserver.org/matter/dynamic-profile/view/1907930","19-1907930")</f>
        <v>0</v>
      </c>
      <c r="B226" t="s">
        <v>30</v>
      </c>
      <c r="C226" t="s">
        <v>42</v>
      </c>
      <c r="D226" t="s">
        <v>43</v>
      </c>
      <c r="E226">
        <v>11422</v>
      </c>
      <c r="G226" t="s">
        <v>210</v>
      </c>
      <c r="I226" s="3">
        <v>43714</v>
      </c>
      <c r="J226">
        <v>26400</v>
      </c>
      <c r="R226" t="s">
        <v>293</v>
      </c>
      <c r="S226" t="s">
        <v>422</v>
      </c>
      <c r="T226" t="s">
        <v>462</v>
      </c>
      <c r="U226">
        <v>0</v>
      </c>
      <c r="V226">
        <v>0</v>
      </c>
      <c r="W226">
        <v>0</v>
      </c>
      <c r="Y226">
        <v>0</v>
      </c>
      <c r="Z226" t="s">
        <v>684</v>
      </c>
      <c r="AA226" t="s">
        <v>896</v>
      </c>
    </row>
    <row r="227" spans="1:28">
      <c r="A227" s="1">
        <f>HYPERLINK("https://lsnyc.legalserver.org/matter/dynamic-profile/view/1906205","19-1906205")</f>
        <v>0</v>
      </c>
      <c r="B227" t="s">
        <v>28</v>
      </c>
      <c r="C227" t="s">
        <v>42</v>
      </c>
      <c r="D227" t="s">
        <v>43</v>
      </c>
      <c r="E227">
        <v>11412</v>
      </c>
      <c r="G227" t="s">
        <v>220</v>
      </c>
      <c r="I227" s="3">
        <v>43714</v>
      </c>
      <c r="J227">
        <v>14400</v>
      </c>
      <c r="R227" t="s">
        <v>326</v>
      </c>
      <c r="U227">
        <v>0</v>
      </c>
      <c r="V227">
        <v>0</v>
      </c>
      <c r="W227">
        <v>0</v>
      </c>
      <c r="Y227">
        <v>0</v>
      </c>
      <c r="Z227" t="s">
        <v>561</v>
      </c>
      <c r="AA227" t="s">
        <v>897</v>
      </c>
    </row>
    <row r="228" spans="1:28">
      <c r="A228" s="1">
        <f>HYPERLINK("https://lsnyc.legalserver.org/matter/dynamic-profile/view/1906011","19-1906011")</f>
        <v>0</v>
      </c>
      <c r="B228" t="s">
        <v>30</v>
      </c>
      <c r="C228" t="s">
        <v>42</v>
      </c>
      <c r="D228" t="s">
        <v>43</v>
      </c>
      <c r="E228">
        <v>11429</v>
      </c>
      <c r="I228" s="3">
        <v>43714</v>
      </c>
      <c r="J228">
        <v>6000</v>
      </c>
      <c r="U228">
        <v>0</v>
      </c>
      <c r="V228">
        <v>0</v>
      </c>
      <c r="W228">
        <v>0</v>
      </c>
      <c r="Y228">
        <v>0</v>
      </c>
      <c r="Z228" t="s">
        <v>685</v>
      </c>
      <c r="AA228" t="s">
        <v>898</v>
      </c>
    </row>
    <row r="229" spans="1:28">
      <c r="A229" s="1">
        <f>HYPERLINK("https://lsnyc.legalserver.org/matter/dynamic-profile/view/0826509","17-0826509")</f>
        <v>0</v>
      </c>
      <c r="B229" t="s">
        <v>34</v>
      </c>
      <c r="C229" t="s">
        <v>42</v>
      </c>
      <c r="D229" t="s">
        <v>43</v>
      </c>
      <c r="E229">
        <v>11355</v>
      </c>
      <c r="I229" s="3">
        <v>43705</v>
      </c>
      <c r="J229">
        <v>7872</v>
      </c>
      <c r="O229" t="s">
        <v>284</v>
      </c>
      <c r="P229" t="s">
        <v>283</v>
      </c>
      <c r="U229">
        <v>0</v>
      </c>
      <c r="V229">
        <v>0</v>
      </c>
      <c r="W229">
        <v>0</v>
      </c>
      <c r="Y229">
        <v>0</v>
      </c>
      <c r="Z229" t="s">
        <v>686</v>
      </c>
      <c r="AA229" t="s">
        <v>899</v>
      </c>
    </row>
    <row r="230" spans="1:28">
      <c r="A230" s="1">
        <f>HYPERLINK("https://lsnyc.legalserver.org/matter/dynamic-profile/view/1906052","19-1906052")</f>
        <v>0</v>
      </c>
      <c r="B230" t="s">
        <v>28</v>
      </c>
      <c r="C230" t="s">
        <v>42</v>
      </c>
      <c r="D230" t="s">
        <v>43</v>
      </c>
      <c r="E230">
        <v>11436</v>
      </c>
      <c r="G230" t="s">
        <v>213</v>
      </c>
      <c r="I230" s="3">
        <v>43711</v>
      </c>
      <c r="J230">
        <v>8664</v>
      </c>
      <c r="L230" t="s">
        <v>261</v>
      </c>
      <c r="O230" t="s">
        <v>281</v>
      </c>
      <c r="P230" t="s">
        <v>285</v>
      </c>
      <c r="U230">
        <v>0</v>
      </c>
      <c r="V230">
        <v>0</v>
      </c>
      <c r="W230">
        <v>0</v>
      </c>
      <c r="Y230">
        <v>0</v>
      </c>
      <c r="Z230" t="s">
        <v>687</v>
      </c>
      <c r="AA230" t="s">
        <v>900</v>
      </c>
    </row>
    <row r="231" spans="1:28">
      <c r="A231" s="1">
        <f>HYPERLINK("https://lsnyc.legalserver.org/matter/dynamic-profile/view/1866356","18-1866356")</f>
        <v>0</v>
      </c>
      <c r="B231" t="s">
        <v>37</v>
      </c>
      <c r="C231" t="s">
        <v>42</v>
      </c>
      <c r="D231" t="s">
        <v>43</v>
      </c>
      <c r="E231">
        <v>11429</v>
      </c>
      <c r="F231" t="s">
        <v>193</v>
      </c>
      <c r="G231" t="s">
        <v>213</v>
      </c>
      <c r="I231" s="3">
        <v>43644</v>
      </c>
      <c r="J231">
        <v>18360</v>
      </c>
      <c r="K231">
        <v>0</v>
      </c>
      <c r="O231" t="s">
        <v>283</v>
      </c>
      <c r="S231" t="s">
        <v>453</v>
      </c>
      <c r="U231">
        <v>0</v>
      </c>
      <c r="V231">
        <v>0</v>
      </c>
      <c r="W231">
        <v>0</v>
      </c>
      <c r="Y231">
        <v>0</v>
      </c>
      <c r="Z231" t="s">
        <v>688</v>
      </c>
      <c r="AA231" t="s">
        <v>901</v>
      </c>
    </row>
    <row r="232" spans="1:28">
      <c r="A232" s="1">
        <f>HYPERLINK("https://lsnyc.legalserver.org/matter/dynamic-profile/view/1906509","19-1906509")</f>
        <v>0</v>
      </c>
      <c r="B232" t="s">
        <v>36</v>
      </c>
      <c r="C232" t="s">
        <v>42</v>
      </c>
      <c r="D232" t="s">
        <v>43</v>
      </c>
      <c r="E232">
        <v>11379</v>
      </c>
      <c r="G232" t="s">
        <v>210</v>
      </c>
      <c r="I232" s="3">
        <v>43703</v>
      </c>
      <c r="J232">
        <v>24000</v>
      </c>
      <c r="R232" t="s">
        <v>315</v>
      </c>
      <c r="S232" t="s">
        <v>322</v>
      </c>
      <c r="U232">
        <v>0</v>
      </c>
      <c r="V232">
        <v>0</v>
      </c>
      <c r="W232">
        <v>0</v>
      </c>
      <c r="Y232">
        <v>0</v>
      </c>
      <c r="Z232" t="s">
        <v>689</v>
      </c>
      <c r="AA232" t="s">
        <v>902</v>
      </c>
    </row>
    <row r="233" spans="1:28">
      <c r="A233" s="1">
        <f>HYPERLINK("https://lsnyc.legalserver.org/matter/dynamic-profile/view/1904653","19-1904653")</f>
        <v>0</v>
      </c>
      <c r="B233" t="s">
        <v>36</v>
      </c>
      <c r="C233" t="s">
        <v>42</v>
      </c>
      <c r="D233" t="s">
        <v>43</v>
      </c>
      <c r="E233">
        <v>11103</v>
      </c>
      <c r="I233" s="3">
        <v>43711</v>
      </c>
      <c r="J233">
        <v>6600</v>
      </c>
      <c r="U233">
        <v>0</v>
      </c>
      <c r="V233">
        <v>0</v>
      </c>
      <c r="W233">
        <v>0</v>
      </c>
      <c r="Y233">
        <v>0</v>
      </c>
      <c r="Z233" t="s">
        <v>690</v>
      </c>
      <c r="AA233" t="s">
        <v>903</v>
      </c>
    </row>
    <row r="234" spans="1:28">
      <c r="A234" s="1">
        <f>HYPERLINK("https://lsnyc.legalserver.org/matter/dynamic-profile/view/1904586","19-1904586")</f>
        <v>0</v>
      </c>
      <c r="B234" t="s">
        <v>30</v>
      </c>
      <c r="C234" t="s">
        <v>42</v>
      </c>
      <c r="D234" t="s">
        <v>43</v>
      </c>
      <c r="E234">
        <v>11413</v>
      </c>
      <c r="G234" t="s">
        <v>210</v>
      </c>
      <c r="H234" t="s">
        <v>217</v>
      </c>
      <c r="I234" s="3">
        <v>43714</v>
      </c>
      <c r="J234">
        <v>81600</v>
      </c>
      <c r="L234" t="s">
        <v>261</v>
      </c>
      <c r="O234" t="s">
        <v>281</v>
      </c>
      <c r="R234" t="s">
        <v>293</v>
      </c>
      <c r="S234" t="s">
        <v>349</v>
      </c>
      <c r="U234">
        <v>0</v>
      </c>
      <c r="V234">
        <v>0</v>
      </c>
      <c r="W234">
        <v>0</v>
      </c>
      <c r="Y234">
        <v>0</v>
      </c>
      <c r="Z234" t="s">
        <v>691</v>
      </c>
      <c r="AA234" t="s">
        <v>750</v>
      </c>
    </row>
    <row r="235" spans="1:28">
      <c r="A235" s="1">
        <f>HYPERLINK("https://lsnyc.legalserver.org/matter/dynamic-profile/view/1891927","19-1891927")</f>
        <v>0</v>
      </c>
      <c r="B235" t="s">
        <v>37</v>
      </c>
      <c r="C235" t="s">
        <v>42</v>
      </c>
      <c r="D235" t="s">
        <v>43</v>
      </c>
      <c r="E235">
        <v>11434</v>
      </c>
      <c r="F235" t="s">
        <v>194</v>
      </c>
      <c r="G235" t="s">
        <v>213</v>
      </c>
      <c r="I235" s="3">
        <v>43591</v>
      </c>
      <c r="J235">
        <v>22800</v>
      </c>
      <c r="K235">
        <v>0</v>
      </c>
      <c r="L235" t="s">
        <v>261</v>
      </c>
      <c r="N235" t="s">
        <v>267</v>
      </c>
      <c r="O235" t="s">
        <v>280</v>
      </c>
      <c r="P235" t="s">
        <v>283</v>
      </c>
      <c r="U235">
        <v>0</v>
      </c>
      <c r="V235">
        <v>0</v>
      </c>
      <c r="W235">
        <v>0</v>
      </c>
      <c r="Y235">
        <v>0</v>
      </c>
      <c r="Z235" t="s">
        <v>692</v>
      </c>
      <c r="AA235" t="s">
        <v>904</v>
      </c>
    </row>
    <row r="236" spans="1:28">
      <c r="A236" s="1">
        <f>HYPERLINK("https://lsnyc.legalserver.org/matter/dynamic-profile/view/1879643","18-1879643")</f>
        <v>0</v>
      </c>
      <c r="B236" t="s">
        <v>29</v>
      </c>
      <c r="C236" t="s">
        <v>42</v>
      </c>
      <c r="D236" t="s">
        <v>43</v>
      </c>
      <c r="E236">
        <v>11370</v>
      </c>
      <c r="F236" t="s">
        <v>195</v>
      </c>
      <c r="G236" t="s">
        <v>210</v>
      </c>
      <c r="I236" s="3">
        <v>43689</v>
      </c>
      <c r="J236">
        <v>60000</v>
      </c>
      <c r="K236" t="s">
        <v>249</v>
      </c>
      <c r="L236" t="s">
        <v>262</v>
      </c>
      <c r="O236" t="s">
        <v>279</v>
      </c>
      <c r="P236" t="s">
        <v>278</v>
      </c>
      <c r="U236">
        <v>0</v>
      </c>
      <c r="V236">
        <v>0</v>
      </c>
      <c r="W236">
        <v>0</v>
      </c>
      <c r="Y236">
        <v>0</v>
      </c>
      <c r="Z236" t="s">
        <v>539</v>
      </c>
      <c r="AA236" t="s">
        <v>905</v>
      </c>
      <c r="AB236" t="s">
        <v>925</v>
      </c>
    </row>
    <row r="237" spans="1:28">
      <c r="A237" s="1">
        <f>HYPERLINK("https://lsnyc.legalserver.org/matter/dynamic-profile/view/1868357","18-1868357")</f>
        <v>0</v>
      </c>
      <c r="B237" t="s">
        <v>39</v>
      </c>
      <c r="C237" t="s">
        <v>42</v>
      </c>
      <c r="D237" t="s">
        <v>43</v>
      </c>
      <c r="E237">
        <v>11413</v>
      </c>
      <c r="F237" t="s">
        <v>196</v>
      </c>
      <c r="G237" t="s">
        <v>210</v>
      </c>
      <c r="H237" t="s">
        <v>212</v>
      </c>
      <c r="I237" s="3">
        <v>43689</v>
      </c>
      <c r="J237">
        <v>64800</v>
      </c>
      <c r="K237" t="s">
        <v>249</v>
      </c>
      <c r="L237" t="s">
        <v>262</v>
      </c>
      <c r="O237" t="s">
        <v>279</v>
      </c>
      <c r="P237" t="s">
        <v>278</v>
      </c>
      <c r="S237" t="s">
        <v>397</v>
      </c>
      <c r="U237">
        <v>0</v>
      </c>
      <c r="V237">
        <v>37570</v>
      </c>
      <c r="W237">
        <v>0</v>
      </c>
      <c r="Y237">
        <v>0</v>
      </c>
      <c r="Z237" t="s">
        <v>693</v>
      </c>
      <c r="AA237" t="s">
        <v>906</v>
      </c>
      <c r="AB237" t="s">
        <v>924</v>
      </c>
    </row>
    <row r="238" spans="1:28">
      <c r="A238" s="1">
        <f>HYPERLINK("https://lsnyc.legalserver.org/matter/dynamic-profile/view/1875376","18-1875376")</f>
        <v>0</v>
      </c>
      <c r="B238" t="s">
        <v>29</v>
      </c>
      <c r="C238" t="s">
        <v>42</v>
      </c>
      <c r="D238" t="s">
        <v>43</v>
      </c>
      <c r="E238">
        <v>11385</v>
      </c>
      <c r="F238" t="s">
        <v>197</v>
      </c>
      <c r="G238" t="s">
        <v>214</v>
      </c>
      <c r="I238" s="3">
        <v>43705</v>
      </c>
      <c r="J238">
        <v>86000</v>
      </c>
      <c r="K238" t="s">
        <v>249</v>
      </c>
      <c r="L238" t="s">
        <v>262</v>
      </c>
      <c r="O238" t="s">
        <v>278</v>
      </c>
      <c r="P238" t="s">
        <v>279</v>
      </c>
      <c r="U238">
        <v>0</v>
      </c>
      <c r="V238">
        <v>0</v>
      </c>
      <c r="W238">
        <v>0</v>
      </c>
      <c r="Y238">
        <v>0</v>
      </c>
      <c r="Z238" t="s">
        <v>694</v>
      </c>
      <c r="AA238" t="s">
        <v>907</v>
      </c>
      <c r="AB238" t="s">
        <v>925</v>
      </c>
    </row>
    <row r="239" spans="1:28">
      <c r="A239" s="1">
        <f>HYPERLINK("https://lsnyc.legalserver.org/matter/dynamic-profile/view/1863352","18-1863352")</f>
        <v>0</v>
      </c>
      <c r="B239" t="s">
        <v>39</v>
      </c>
      <c r="C239" t="s">
        <v>42</v>
      </c>
      <c r="D239" t="s">
        <v>43</v>
      </c>
      <c r="E239">
        <v>11412</v>
      </c>
      <c r="F239" t="s">
        <v>198</v>
      </c>
      <c r="G239" t="s">
        <v>211</v>
      </c>
      <c r="I239" s="3">
        <v>43481</v>
      </c>
      <c r="J239">
        <v>71100</v>
      </c>
      <c r="K239">
        <v>0</v>
      </c>
      <c r="L239" t="s">
        <v>261</v>
      </c>
      <c r="O239" t="s">
        <v>278</v>
      </c>
      <c r="S239" t="s">
        <v>405</v>
      </c>
      <c r="U239">
        <v>0</v>
      </c>
      <c r="V239">
        <v>0</v>
      </c>
      <c r="W239">
        <v>0</v>
      </c>
      <c r="Y239">
        <v>0</v>
      </c>
      <c r="Z239" t="s">
        <v>562</v>
      </c>
      <c r="AA239" t="s">
        <v>771</v>
      </c>
    </row>
    <row r="240" spans="1:28">
      <c r="A240" s="1">
        <f>HYPERLINK("https://lsnyc.legalserver.org/matter/dynamic-profile/view/1862402","18-1862402")</f>
        <v>0</v>
      </c>
      <c r="B240" t="s">
        <v>39</v>
      </c>
      <c r="C240" t="s">
        <v>42</v>
      </c>
      <c r="D240" t="s">
        <v>43</v>
      </c>
      <c r="E240">
        <v>11365</v>
      </c>
      <c r="F240" t="s">
        <v>199</v>
      </c>
      <c r="G240" t="s">
        <v>211</v>
      </c>
      <c r="I240" s="3">
        <v>43689</v>
      </c>
      <c r="J240">
        <v>27000</v>
      </c>
      <c r="K240" t="s">
        <v>255</v>
      </c>
      <c r="L240" t="s">
        <v>268</v>
      </c>
      <c r="N240" t="s">
        <v>265</v>
      </c>
      <c r="O240" t="s">
        <v>279</v>
      </c>
      <c r="S240" t="s">
        <v>445</v>
      </c>
      <c r="U240">
        <v>0</v>
      </c>
      <c r="V240">
        <v>0</v>
      </c>
      <c r="W240">
        <v>0</v>
      </c>
      <c r="Y240">
        <v>0</v>
      </c>
      <c r="Z240" t="s">
        <v>492</v>
      </c>
      <c r="AA240" t="s">
        <v>908</v>
      </c>
    </row>
    <row r="241" spans="1:28">
      <c r="A241" s="1">
        <f>HYPERLINK("https://lsnyc.legalserver.org/matter/dynamic-profile/view/1839897","17-1839897")</f>
        <v>0</v>
      </c>
      <c r="B241" t="s">
        <v>39</v>
      </c>
      <c r="C241" t="s">
        <v>42</v>
      </c>
      <c r="D241" t="s">
        <v>43</v>
      </c>
      <c r="E241">
        <v>11411</v>
      </c>
      <c r="F241" t="s">
        <v>200</v>
      </c>
      <c r="G241" t="s">
        <v>211</v>
      </c>
      <c r="I241" s="3">
        <v>43241</v>
      </c>
      <c r="J241">
        <v>68400</v>
      </c>
      <c r="K241">
        <v>0</v>
      </c>
      <c r="L241" t="s">
        <v>262</v>
      </c>
      <c r="N241" t="s">
        <v>256</v>
      </c>
      <c r="O241" t="s">
        <v>279</v>
      </c>
      <c r="P241" t="s">
        <v>278</v>
      </c>
      <c r="S241" t="s">
        <v>315</v>
      </c>
      <c r="U241">
        <v>0</v>
      </c>
      <c r="V241">
        <v>0</v>
      </c>
      <c r="W241">
        <v>0</v>
      </c>
      <c r="Y241">
        <v>0</v>
      </c>
      <c r="Z241" t="s">
        <v>655</v>
      </c>
      <c r="AA241" t="s">
        <v>909</v>
      </c>
    </row>
    <row r="242" spans="1:28">
      <c r="A242" s="1">
        <f>HYPERLINK("https://lsnyc.legalserver.org/matter/dynamic-profile/view/0760597","14-0760597")</f>
        <v>0</v>
      </c>
      <c r="B242" t="s">
        <v>39</v>
      </c>
      <c r="C242" t="s">
        <v>42</v>
      </c>
      <c r="D242" t="s">
        <v>43</v>
      </c>
      <c r="E242">
        <v>11433</v>
      </c>
      <c r="F242" t="s">
        <v>201</v>
      </c>
      <c r="G242" t="s">
        <v>217</v>
      </c>
      <c r="I242" s="3">
        <v>43570</v>
      </c>
      <c r="J242">
        <v>63180</v>
      </c>
      <c r="K242">
        <v>0</v>
      </c>
      <c r="L242" t="s">
        <v>269</v>
      </c>
      <c r="O242" t="s">
        <v>282</v>
      </c>
      <c r="R242" t="s">
        <v>400</v>
      </c>
      <c r="S242" t="s">
        <v>414</v>
      </c>
      <c r="U242">
        <v>387411</v>
      </c>
      <c r="V242">
        <v>0</v>
      </c>
      <c r="W242">
        <v>0</v>
      </c>
      <c r="Y242">
        <v>0</v>
      </c>
      <c r="Z242" t="s">
        <v>695</v>
      </c>
      <c r="AA242" t="s">
        <v>910</v>
      </c>
    </row>
    <row r="243" spans="1:28">
      <c r="A243" s="1">
        <f>HYPERLINK("https://lsnyc.legalserver.org/matter/dynamic-profile/view/1907336","19-1907336")</f>
        <v>0</v>
      </c>
      <c r="B243" t="s">
        <v>30</v>
      </c>
      <c r="C243" t="s">
        <v>42</v>
      </c>
      <c r="D243" t="s">
        <v>43</v>
      </c>
      <c r="E243">
        <v>11436</v>
      </c>
      <c r="I243" s="3">
        <v>43717</v>
      </c>
      <c r="J243">
        <v>15300</v>
      </c>
      <c r="L243" t="s">
        <v>256</v>
      </c>
      <c r="O243" t="s">
        <v>278</v>
      </c>
      <c r="U243">
        <v>0</v>
      </c>
      <c r="V243">
        <v>0</v>
      </c>
      <c r="W243">
        <v>0</v>
      </c>
      <c r="Y243">
        <v>0</v>
      </c>
      <c r="Z243" t="s">
        <v>696</v>
      </c>
      <c r="AA243" t="s">
        <v>911</v>
      </c>
    </row>
    <row r="244" spans="1:28">
      <c r="A244" s="1">
        <f>HYPERLINK("https://lsnyc.legalserver.org/matter/dynamic-profile/view/1875943","18-1875943")</f>
        <v>0</v>
      </c>
      <c r="B244" t="s">
        <v>37</v>
      </c>
      <c r="C244" t="s">
        <v>42</v>
      </c>
      <c r="D244" t="s">
        <v>43</v>
      </c>
      <c r="E244">
        <v>11368</v>
      </c>
      <c r="G244" t="s">
        <v>213</v>
      </c>
      <c r="I244" s="3">
        <v>43714</v>
      </c>
      <c r="J244">
        <v>37200</v>
      </c>
      <c r="L244" t="s">
        <v>261</v>
      </c>
      <c r="O244" t="s">
        <v>284</v>
      </c>
      <c r="P244" t="s">
        <v>292</v>
      </c>
      <c r="U244">
        <v>0</v>
      </c>
      <c r="V244">
        <v>0</v>
      </c>
      <c r="W244">
        <v>0</v>
      </c>
      <c r="Y244">
        <v>0</v>
      </c>
      <c r="Z244" t="s">
        <v>647</v>
      </c>
      <c r="AA244" t="s">
        <v>912</v>
      </c>
    </row>
    <row r="245" spans="1:28">
      <c r="A245" s="1">
        <f>HYPERLINK("https://lsnyc.legalserver.org/matter/dynamic-profile/view/1888526","19-1888526")</f>
        <v>0</v>
      </c>
      <c r="B245" t="s">
        <v>31</v>
      </c>
      <c r="C245" t="s">
        <v>42</v>
      </c>
      <c r="D245" t="s">
        <v>43</v>
      </c>
      <c r="E245">
        <v>11412</v>
      </c>
      <c r="F245" t="s">
        <v>202</v>
      </c>
      <c r="G245" t="s">
        <v>225</v>
      </c>
      <c r="I245" s="3">
        <v>43644</v>
      </c>
      <c r="J245">
        <v>84000</v>
      </c>
      <c r="K245">
        <v>0</v>
      </c>
      <c r="O245" t="s">
        <v>282</v>
      </c>
      <c r="U245">
        <v>0</v>
      </c>
      <c r="V245">
        <v>0</v>
      </c>
      <c r="W245">
        <v>0</v>
      </c>
      <c r="Y245">
        <v>0</v>
      </c>
      <c r="Z245" t="s">
        <v>675</v>
      </c>
      <c r="AA245" t="s">
        <v>913</v>
      </c>
    </row>
    <row r="246" spans="1:28">
      <c r="A246" s="1">
        <f>HYPERLINK("https://lsnyc.legalserver.org/matter/dynamic-profile/view/0794914","15-0794914")</f>
        <v>0</v>
      </c>
      <c r="B246" t="s">
        <v>29</v>
      </c>
      <c r="C246" t="s">
        <v>42</v>
      </c>
      <c r="D246" t="s">
        <v>43</v>
      </c>
      <c r="E246">
        <v>11412</v>
      </c>
      <c r="F246" t="s">
        <v>203</v>
      </c>
      <c r="G246" t="s">
        <v>212</v>
      </c>
      <c r="H246" t="s">
        <v>210</v>
      </c>
      <c r="I246" s="3">
        <v>43376</v>
      </c>
      <c r="J246">
        <v>45384.72</v>
      </c>
      <c r="K246">
        <v>0</v>
      </c>
      <c r="L246" t="s">
        <v>256</v>
      </c>
      <c r="N246" t="s">
        <v>261</v>
      </c>
      <c r="O246" t="s">
        <v>278</v>
      </c>
      <c r="P246" t="s">
        <v>286</v>
      </c>
      <c r="R246" t="s">
        <v>401</v>
      </c>
      <c r="S246" t="s">
        <v>315</v>
      </c>
      <c r="U246">
        <v>0</v>
      </c>
      <c r="V246">
        <v>0</v>
      </c>
      <c r="W246">
        <v>0</v>
      </c>
      <c r="Y246">
        <v>0</v>
      </c>
      <c r="Z246" t="s">
        <v>697</v>
      </c>
      <c r="AA246" t="s">
        <v>914</v>
      </c>
      <c r="AB246" t="s">
        <v>923</v>
      </c>
    </row>
    <row r="247" spans="1:28">
      <c r="A247" s="1">
        <f>HYPERLINK("https://lsnyc.legalserver.org/matter/dynamic-profile/view/1874846","18-1874846")</f>
        <v>0</v>
      </c>
      <c r="B247" t="s">
        <v>29</v>
      </c>
      <c r="C247" t="s">
        <v>42</v>
      </c>
      <c r="D247" t="s">
        <v>43</v>
      </c>
      <c r="E247">
        <v>11412</v>
      </c>
      <c r="F247" t="s">
        <v>204</v>
      </c>
      <c r="G247" t="s">
        <v>211</v>
      </c>
      <c r="I247" s="3">
        <v>43391</v>
      </c>
      <c r="J247">
        <v>39650</v>
      </c>
      <c r="K247">
        <v>0</v>
      </c>
      <c r="L247" t="s">
        <v>256</v>
      </c>
      <c r="O247" t="s">
        <v>278</v>
      </c>
      <c r="U247">
        <v>0</v>
      </c>
      <c r="V247">
        <v>0</v>
      </c>
      <c r="W247">
        <v>0</v>
      </c>
      <c r="Y247">
        <v>0</v>
      </c>
      <c r="Z247" t="s">
        <v>698</v>
      </c>
      <c r="AA247" t="s">
        <v>915</v>
      </c>
    </row>
    <row r="248" spans="1:28">
      <c r="A248" s="1">
        <f>HYPERLINK("https://lsnyc.legalserver.org/matter/dynamic-profile/view/1872093","18-1872093")</f>
        <v>0</v>
      </c>
      <c r="B248" t="s">
        <v>29</v>
      </c>
      <c r="C248" t="s">
        <v>42</v>
      </c>
      <c r="D248" t="s">
        <v>43</v>
      </c>
      <c r="E248">
        <v>11691</v>
      </c>
      <c r="F248" t="s">
        <v>205</v>
      </c>
      <c r="G248" t="s">
        <v>215</v>
      </c>
      <c r="I248" s="3">
        <v>43376</v>
      </c>
      <c r="J248">
        <v>96228</v>
      </c>
      <c r="K248">
        <v>0</v>
      </c>
      <c r="L248" t="s">
        <v>261</v>
      </c>
      <c r="O248" t="s">
        <v>281</v>
      </c>
      <c r="U248">
        <v>0</v>
      </c>
      <c r="V248">
        <v>0</v>
      </c>
      <c r="W248">
        <v>0</v>
      </c>
      <c r="Y248">
        <v>0</v>
      </c>
      <c r="Z248" t="s">
        <v>699</v>
      </c>
      <c r="AA248" t="s">
        <v>916</v>
      </c>
    </row>
    <row r="249" spans="1:28">
      <c r="A249" s="1">
        <f>HYPERLINK("https://lsnyc.legalserver.org/matter/dynamic-profile/view/0818191","16-0818191")</f>
        <v>0</v>
      </c>
      <c r="B249" t="s">
        <v>34</v>
      </c>
      <c r="C249" t="s">
        <v>42</v>
      </c>
      <c r="D249" t="s">
        <v>43</v>
      </c>
      <c r="E249">
        <v>11355</v>
      </c>
      <c r="F249" t="s">
        <v>206</v>
      </c>
      <c r="G249" t="s">
        <v>214</v>
      </c>
      <c r="I249" s="3">
        <v>43705</v>
      </c>
      <c r="J249">
        <v>7872</v>
      </c>
      <c r="K249">
        <v>0</v>
      </c>
      <c r="L249" t="s">
        <v>261</v>
      </c>
      <c r="N249" t="s">
        <v>256</v>
      </c>
      <c r="O249" t="s">
        <v>284</v>
      </c>
      <c r="P249" t="s">
        <v>282</v>
      </c>
      <c r="U249">
        <v>0</v>
      </c>
      <c r="V249">
        <v>0</v>
      </c>
      <c r="W249">
        <v>0</v>
      </c>
      <c r="Y249">
        <v>0</v>
      </c>
      <c r="Z249" t="s">
        <v>686</v>
      </c>
      <c r="AA249" t="s">
        <v>899</v>
      </c>
    </row>
    <row r="250" spans="1:28">
      <c r="A250" s="1">
        <f>HYPERLINK("https://lsnyc.legalserver.org/matter/dynamic-profile/view/1906760","19-1906760")</f>
        <v>0</v>
      </c>
      <c r="B250" t="s">
        <v>33</v>
      </c>
      <c r="C250" t="s">
        <v>42</v>
      </c>
      <c r="D250" t="s">
        <v>43</v>
      </c>
      <c r="E250">
        <v>11429</v>
      </c>
      <c r="G250" t="s">
        <v>222</v>
      </c>
      <c r="I250" s="3">
        <v>43697</v>
      </c>
      <c r="J250">
        <v>19800</v>
      </c>
      <c r="L250" t="s">
        <v>261</v>
      </c>
      <c r="O250" t="s">
        <v>281</v>
      </c>
      <c r="U250">
        <v>0</v>
      </c>
      <c r="V250">
        <v>0</v>
      </c>
      <c r="W250">
        <v>0</v>
      </c>
      <c r="Y250">
        <v>0</v>
      </c>
      <c r="Z250" t="s">
        <v>700</v>
      </c>
      <c r="AA250" t="s">
        <v>849</v>
      </c>
    </row>
    <row r="251" spans="1:28">
      <c r="A251" s="1">
        <f>HYPERLINK("https://lsnyc.legalserver.org/matter/dynamic-profile/view/1900536","19-1900536")</f>
        <v>0</v>
      </c>
      <c r="B251" t="s">
        <v>37</v>
      </c>
      <c r="C251" t="s">
        <v>42</v>
      </c>
      <c r="D251" t="s">
        <v>43</v>
      </c>
      <c r="E251">
        <v>11372</v>
      </c>
      <c r="F251" t="s">
        <v>207</v>
      </c>
      <c r="G251" t="s">
        <v>214</v>
      </c>
      <c r="I251" s="3">
        <v>43689</v>
      </c>
      <c r="J251">
        <v>38160</v>
      </c>
      <c r="K251">
        <v>0</v>
      </c>
      <c r="L251" t="s">
        <v>261</v>
      </c>
      <c r="N251" t="s">
        <v>276</v>
      </c>
      <c r="O251" t="s">
        <v>281</v>
      </c>
      <c r="P251" t="s">
        <v>288</v>
      </c>
      <c r="U251">
        <v>0</v>
      </c>
      <c r="V251">
        <v>0</v>
      </c>
      <c r="W251">
        <v>0</v>
      </c>
      <c r="Y251">
        <v>0</v>
      </c>
      <c r="Z251" t="s">
        <v>701</v>
      </c>
      <c r="AA251" t="s">
        <v>917</v>
      </c>
    </row>
    <row r="252" spans="1:28">
      <c r="A252" s="1">
        <f>HYPERLINK("https://lsnyc.legalserver.org/matter/dynamic-profile/view/0794584","15-0794584")</f>
        <v>0</v>
      </c>
      <c r="B252" t="s">
        <v>36</v>
      </c>
      <c r="C252" t="s">
        <v>42</v>
      </c>
      <c r="D252" t="s">
        <v>43</v>
      </c>
      <c r="E252">
        <v>11434</v>
      </c>
      <c r="F252" t="s">
        <v>208</v>
      </c>
      <c r="G252" t="s">
        <v>222</v>
      </c>
      <c r="I252" s="3">
        <v>43717</v>
      </c>
      <c r="J252">
        <v>8820</v>
      </c>
      <c r="K252">
        <v>0</v>
      </c>
      <c r="L252" t="s">
        <v>261</v>
      </c>
      <c r="O252" t="s">
        <v>282</v>
      </c>
      <c r="P252" t="s">
        <v>288</v>
      </c>
      <c r="U252">
        <v>0</v>
      </c>
      <c r="V252">
        <v>0</v>
      </c>
      <c r="W252">
        <v>0</v>
      </c>
      <c r="Y252">
        <v>0</v>
      </c>
      <c r="Z252" t="s">
        <v>634</v>
      </c>
      <c r="AA252" t="s">
        <v>918</v>
      </c>
    </row>
    <row r="253" spans="1:28">
      <c r="A253" s="1">
        <f>HYPERLINK("https://lsnyc.legalserver.org/matter/dynamic-profile/view/1906117","19-1906117")</f>
        <v>0</v>
      </c>
      <c r="B253" t="s">
        <v>30</v>
      </c>
      <c r="C253" t="s">
        <v>42</v>
      </c>
      <c r="D253" t="s">
        <v>43</v>
      </c>
      <c r="E253">
        <v>11365</v>
      </c>
      <c r="I253" s="3">
        <v>43714</v>
      </c>
      <c r="J253">
        <v>20400</v>
      </c>
      <c r="L253" t="s">
        <v>270</v>
      </c>
      <c r="O253" t="s">
        <v>281</v>
      </c>
      <c r="U253">
        <v>0</v>
      </c>
      <c r="V253">
        <v>0</v>
      </c>
      <c r="W253">
        <v>0</v>
      </c>
      <c r="Y253">
        <v>0</v>
      </c>
      <c r="Z253" t="s">
        <v>702</v>
      </c>
      <c r="AA253" t="s">
        <v>919</v>
      </c>
    </row>
    <row r="254" spans="1:28">
      <c r="A254" s="1">
        <f>HYPERLINK("https://lsnyc.legalserver.org/matter/dynamic-profile/view/1901064","19-1901064")</f>
        <v>0</v>
      </c>
      <c r="B254" t="s">
        <v>29</v>
      </c>
      <c r="C254" t="s">
        <v>42</v>
      </c>
      <c r="D254" t="s">
        <v>43</v>
      </c>
      <c r="E254">
        <v>11434</v>
      </c>
      <c r="G254" t="s">
        <v>218</v>
      </c>
      <c r="I254" s="3">
        <v>43712</v>
      </c>
      <c r="J254">
        <v>8496</v>
      </c>
      <c r="O254" t="s">
        <v>281</v>
      </c>
      <c r="R254" t="s">
        <v>402</v>
      </c>
      <c r="S254" t="s">
        <v>411</v>
      </c>
      <c r="U254">
        <v>0</v>
      </c>
      <c r="V254">
        <v>0</v>
      </c>
      <c r="W254">
        <v>0</v>
      </c>
      <c r="Y254">
        <v>0</v>
      </c>
      <c r="Z254" t="s">
        <v>703</v>
      </c>
      <c r="AA254" t="s">
        <v>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13"/>
  <sheetViews>
    <sheetView workbookViewId="0"/>
  </sheetViews>
  <sheetFormatPr defaultRowHeight="15"/>
  <cols>
    <col min="1" max="1" width="20.7109375" style="1" customWidth="1"/>
  </cols>
  <sheetData>
    <row r="1" spans="1:6">
      <c r="A1" s="2" t="s">
        <v>928</v>
      </c>
      <c r="B1" s="2" t="s">
        <v>929</v>
      </c>
      <c r="C1" s="2" t="s">
        <v>930</v>
      </c>
      <c r="D1" s="2" t="s">
        <v>931</v>
      </c>
      <c r="E1" s="2" t="s">
        <v>932</v>
      </c>
      <c r="F1" s="2" t="s">
        <v>933</v>
      </c>
    </row>
    <row r="2" spans="1:6">
      <c r="A2" s="1" t="s">
        <v>934</v>
      </c>
      <c r="B2" t="s">
        <v>934</v>
      </c>
      <c r="C2" t="s">
        <v>2583</v>
      </c>
      <c r="D2" t="s">
        <v>251</v>
      </c>
      <c r="E2" s="3">
        <v>42278</v>
      </c>
      <c r="F2" t="s">
        <v>2619</v>
      </c>
    </row>
    <row r="3" spans="1:6">
      <c r="A3" s="1" t="s">
        <v>935</v>
      </c>
      <c r="B3" t="s">
        <v>935</v>
      </c>
      <c r="C3" t="s">
        <v>2583</v>
      </c>
      <c r="E3" s="3">
        <v>42278</v>
      </c>
      <c r="F3" t="s">
        <v>2619</v>
      </c>
    </row>
    <row r="4" spans="1:6">
      <c r="A4" s="1" t="s">
        <v>936</v>
      </c>
      <c r="B4" t="s">
        <v>936</v>
      </c>
      <c r="C4" t="s">
        <v>2583</v>
      </c>
      <c r="E4" s="3">
        <v>42278</v>
      </c>
      <c r="F4" t="s">
        <v>2619</v>
      </c>
    </row>
    <row r="5" spans="1:6">
      <c r="A5" s="1" t="s">
        <v>937</v>
      </c>
      <c r="B5" t="s">
        <v>937</v>
      </c>
      <c r="C5" t="s">
        <v>2583</v>
      </c>
      <c r="D5" t="s">
        <v>246</v>
      </c>
      <c r="E5" s="3">
        <v>42278</v>
      </c>
      <c r="F5" t="s">
        <v>2619</v>
      </c>
    </row>
    <row r="6" spans="1:6">
      <c r="A6" s="1" t="s">
        <v>938</v>
      </c>
      <c r="B6" t="s">
        <v>938</v>
      </c>
      <c r="C6" t="s">
        <v>2583</v>
      </c>
      <c r="D6" t="s">
        <v>249</v>
      </c>
      <c r="E6" s="3">
        <v>42278</v>
      </c>
      <c r="F6" t="s">
        <v>2619</v>
      </c>
    </row>
    <row r="7" spans="1:6">
      <c r="A7" s="1" t="s">
        <v>939</v>
      </c>
      <c r="B7" t="s">
        <v>939</v>
      </c>
      <c r="C7" t="s">
        <v>2583</v>
      </c>
      <c r="D7" t="s">
        <v>246</v>
      </c>
      <c r="E7" s="3">
        <v>43343</v>
      </c>
      <c r="F7" t="s">
        <v>2619</v>
      </c>
    </row>
    <row r="8" spans="1:6">
      <c r="A8" s="1" t="s">
        <v>940</v>
      </c>
      <c r="B8" t="s">
        <v>940</v>
      </c>
      <c r="C8" t="s">
        <v>2583</v>
      </c>
      <c r="E8" s="3">
        <v>42278</v>
      </c>
      <c r="F8" t="s">
        <v>2619</v>
      </c>
    </row>
    <row r="9" spans="1:6">
      <c r="A9" s="1" t="s">
        <v>941</v>
      </c>
      <c r="B9" t="s">
        <v>941</v>
      </c>
      <c r="C9" t="s">
        <v>2583</v>
      </c>
      <c r="E9" s="3">
        <v>42278</v>
      </c>
      <c r="F9" t="s">
        <v>2619</v>
      </c>
    </row>
    <row r="10" spans="1:6">
      <c r="A10" s="1" t="s">
        <v>942</v>
      </c>
      <c r="B10" t="s">
        <v>942</v>
      </c>
      <c r="C10" t="s">
        <v>2583</v>
      </c>
      <c r="E10" s="3">
        <v>42278</v>
      </c>
      <c r="F10" t="s">
        <v>2619</v>
      </c>
    </row>
    <row r="11" spans="1:6">
      <c r="A11" s="1" t="s">
        <v>102</v>
      </c>
      <c r="B11" t="s">
        <v>102</v>
      </c>
      <c r="C11" t="s">
        <v>2583</v>
      </c>
      <c r="D11" t="s">
        <v>245</v>
      </c>
      <c r="E11" s="3">
        <v>43644</v>
      </c>
      <c r="F11" t="s">
        <v>2619</v>
      </c>
    </row>
    <row r="12" spans="1:6">
      <c r="A12" s="1" t="s">
        <v>943</v>
      </c>
      <c r="B12" t="s">
        <v>943</v>
      </c>
      <c r="C12" t="s">
        <v>2583</v>
      </c>
      <c r="D12" t="s">
        <v>251</v>
      </c>
      <c r="E12" s="3">
        <v>42278</v>
      </c>
      <c r="F12" t="s">
        <v>2619</v>
      </c>
    </row>
    <row r="13" spans="1:6">
      <c r="A13" s="1" t="s">
        <v>944</v>
      </c>
      <c r="B13" t="s">
        <v>944</v>
      </c>
      <c r="C13" t="s">
        <v>2583</v>
      </c>
      <c r="D13" t="s">
        <v>254</v>
      </c>
      <c r="E13" s="3">
        <v>42278</v>
      </c>
      <c r="F13" t="s">
        <v>2619</v>
      </c>
    </row>
    <row r="14" spans="1:6">
      <c r="A14" s="1" t="s">
        <v>945</v>
      </c>
      <c r="B14" t="s">
        <v>945</v>
      </c>
      <c r="C14" t="s">
        <v>2583</v>
      </c>
      <c r="E14" s="3">
        <v>42278</v>
      </c>
      <c r="F14" t="s">
        <v>2619</v>
      </c>
    </row>
    <row r="15" spans="1:6">
      <c r="A15" s="1" t="s">
        <v>946</v>
      </c>
      <c r="B15" t="s">
        <v>946</v>
      </c>
      <c r="C15" t="s">
        <v>2583</v>
      </c>
      <c r="E15" s="3">
        <v>42278</v>
      </c>
      <c r="F15" t="s">
        <v>2619</v>
      </c>
    </row>
    <row r="16" spans="1:6">
      <c r="A16" s="1" t="s">
        <v>947</v>
      </c>
      <c r="B16" t="s">
        <v>947</v>
      </c>
      <c r="C16" t="s">
        <v>2583</v>
      </c>
      <c r="D16" t="s">
        <v>251</v>
      </c>
      <c r="E16" s="3">
        <v>42278</v>
      </c>
      <c r="F16" t="s">
        <v>2619</v>
      </c>
    </row>
    <row r="17" spans="1:6">
      <c r="A17" s="1" t="s">
        <v>948</v>
      </c>
      <c r="B17" t="s">
        <v>948</v>
      </c>
      <c r="C17" t="s">
        <v>2583</v>
      </c>
      <c r="E17" s="3">
        <v>42278</v>
      </c>
      <c r="F17" t="s">
        <v>2619</v>
      </c>
    </row>
    <row r="18" spans="1:6">
      <c r="A18" s="1" t="s">
        <v>949</v>
      </c>
      <c r="B18" t="s">
        <v>949</v>
      </c>
      <c r="C18" t="s">
        <v>2583</v>
      </c>
      <c r="E18" s="3">
        <v>42278</v>
      </c>
      <c r="F18" t="s">
        <v>2619</v>
      </c>
    </row>
    <row r="19" spans="1:6">
      <c r="A19" s="1" t="s">
        <v>950</v>
      </c>
      <c r="B19" t="s">
        <v>950</v>
      </c>
      <c r="C19" t="s">
        <v>2583</v>
      </c>
      <c r="E19" s="3">
        <v>42278</v>
      </c>
      <c r="F19" t="s">
        <v>2619</v>
      </c>
    </row>
    <row r="20" spans="1:6">
      <c r="A20" s="1" t="s">
        <v>951</v>
      </c>
      <c r="B20" t="s">
        <v>951</v>
      </c>
      <c r="C20" t="s">
        <v>2583</v>
      </c>
      <c r="D20" t="s">
        <v>245</v>
      </c>
      <c r="E20" s="3">
        <v>42278</v>
      </c>
      <c r="F20" t="s">
        <v>2619</v>
      </c>
    </row>
    <row r="21" spans="1:6">
      <c r="A21" s="1" t="s">
        <v>952</v>
      </c>
      <c r="B21" t="s">
        <v>952</v>
      </c>
      <c r="C21" t="s">
        <v>2583</v>
      </c>
      <c r="E21" s="3">
        <v>42278</v>
      </c>
      <c r="F21" t="s">
        <v>2619</v>
      </c>
    </row>
    <row r="22" spans="1:6">
      <c r="A22" s="1" t="s">
        <v>953</v>
      </c>
      <c r="B22" t="s">
        <v>953</v>
      </c>
      <c r="C22" t="s">
        <v>2583</v>
      </c>
      <c r="D22" t="s">
        <v>2589</v>
      </c>
      <c r="E22" s="3">
        <v>42278</v>
      </c>
      <c r="F22" t="s">
        <v>2619</v>
      </c>
    </row>
    <row r="23" spans="1:6">
      <c r="A23" s="1" t="s">
        <v>154</v>
      </c>
      <c r="B23" t="s">
        <v>154</v>
      </c>
      <c r="C23" t="s">
        <v>2583</v>
      </c>
      <c r="D23" t="s">
        <v>246</v>
      </c>
      <c r="E23" s="3">
        <v>43644</v>
      </c>
      <c r="F23" t="s">
        <v>2619</v>
      </c>
    </row>
    <row r="24" spans="1:6">
      <c r="A24" s="1" t="s">
        <v>954</v>
      </c>
      <c r="B24" t="s">
        <v>954</v>
      </c>
      <c r="C24" t="s">
        <v>2583</v>
      </c>
      <c r="D24" t="s">
        <v>2590</v>
      </c>
      <c r="E24" s="3">
        <v>42278</v>
      </c>
      <c r="F24" t="s">
        <v>2619</v>
      </c>
    </row>
    <row r="25" spans="1:6">
      <c r="A25" s="1" t="s">
        <v>955</v>
      </c>
      <c r="B25" t="s">
        <v>955</v>
      </c>
      <c r="C25" t="s">
        <v>2583</v>
      </c>
      <c r="E25" s="3">
        <v>42278</v>
      </c>
      <c r="F25" t="s">
        <v>2619</v>
      </c>
    </row>
    <row r="26" spans="1:6">
      <c r="A26" s="1" t="s">
        <v>956</v>
      </c>
      <c r="B26" t="s">
        <v>956</v>
      </c>
      <c r="C26" t="s">
        <v>2583</v>
      </c>
      <c r="D26" t="s">
        <v>245</v>
      </c>
      <c r="E26" s="3">
        <v>42278</v>
      </c>
      <c r="F26" t="s">
        <v>2619</v>
      </c>
    </row>
    <row r="27" spans="1:6">
      <c r="A27" s="1" t="s">
        <v>957</v>
      </c>
      <c r="B27" t="s">
        <v>957</v>
      </c>
      <c r="C27" t="s">
        <v>2583</v>
      </c>
      <c r="D27" t="s">
        <v>252</v>
      </c>
      <c r="E27" s="3">
        <v>42278</v>
      </c>
      <c r="F27" t="s">
        <v>2619</v>
      </c>
    </row>
    <row r="28" spans="1:6">
      <c r="A28" s="1" t="s">
        <v>958</v>
      </c>
      <c r="B28" t="s">
        <v>958</v>
      </c>
      <c r="C28" t="s">
        <v>2583</v>
      </c>
      <c r="E28" s="3">
        <v>42278</v>
      </c>
      <c r="F28" t="s">
        <v>2619</v>
      </c>
    </row>
    <row r="29" spans="1:6">
      <c r="A29" s="1" t="s">
        <v>959</v>
      </c>
      <c r="B29" t="s">
        <v>959</v>
      </c>
      <c r="C29" t="s">
        <v>2583</v>
      </c>
      <c r="E29" s="3">
        <v>42278</v>
      </c>
      <c r="F29" t="s">
        <v>2619</v>
      </c>
    </row>
    <row r="30" spans="1:6">
      <c r="A30" s="1" t="s">
        <v>960</v>
      </c>
      <c r="B30" t="s">
        <v>960</v>
      </c>
      <c r="C30" t="s">
        <v>2583</v>
      </c>
      <c r="E30" s="3">
        <v>42278</v>
      </c>
      <c r="F30" t="s">
        <v>2619</v>
      </c>
    </row>
    <row r="31" spans="1:6">
      <c r="A31" s="1" t="s">
        <v>961</v>
      </c>
      <c r="B31" t="s">
        <v>961</v>
      </c>
      <c r="C31" t="s">
        <v>2583</v>
      </c>
      <c r="E31" s="3">
        <v>42278</v>
      </c>
      <c r="F31" t="s">
        <v>2619</v>
      </c>
    </row>
    <row r="32" spans="1:6">
      <c r="A32" s="1" t="s">
        <v>962</v>
      </c>
      <c r="B32" t="s">
        <v>962</v>
      </c>
      <c r="C32" t="s">
        <v>2583</v>
      </c>
      <c r="E32" s="3">
        <v>42278</v>
      </c>
      <c r="F32" t="s">
        <v>2619</v>
      </c>
    </row>
    <row r="33" spans="1:6">
      <c r="A33" s="1" t="s">
        <v>963</v>
      </c>
      <c r="B33" t="s">
        <v>963</v>
      </c>
      <c r="C33" t="s">
        <v>2583</v>
      </c>
      <c r="E33" s="3">
        <v>42278</v>
      </c>
      <c r="F33" t="s">
        <v>2619</v>
      </c>
    </row>
    <row r="34" spans="1:6">
      <c r="A34" s="1" t="s">
        <v>964</v>
      </c>
      <c r="B34" t="s">
        <v>964</v>
      </c>
      <c r="C34" t="s">
        <v>2584</v>
      </c>
      <c r="D34" t="s">
        <v>2590</v>
      </c>
      <c r="E34" s="3">
        <v>42278</v>
      </c>
      <c r="F34" t="s">
        <v>2619</v>
      </c>
    </row>
    <row r="35" spans="1:6">
      <c r="A35" s="1" t="s">
        <v>965</v>
      </c>
      <c r="B35" t="s">
        <v>965</v>
      </c>
      <c r="C35" t="s">
        <v>2583</v>
      </c>
      <c r="D35" t="s">
        <v>2591</v>
      </c>
      <c r="E35" s="3">
        <v>42278</v>
      </c>
      <c r="F35" t="s">
        <v>2619</v>
      </c>
    </row>
    <row r="36" spans="1:6">
      <c r="A36" s="1" t="s">
        <v>966</v>
      </c>
      <c r="B36" t="s">
        <v>966</v>
      </c>
      <c r="C36" t="s">
        <v>2585</v>
      </c>
      <c r="E36" s="3">
        <v>42278</v>
      </c>
      <c r="F36" t="s">
        <v>2619</v>
      </c>
    </row>
    <row r="37" spans="1:6">
      <c r="A37" s="1" t="s">
        <v>967</v>
      </c>
      <c r="B37" t="s">
        <v>967</v>
      </c>
      <c r="C37" t="s">
        <v>2583</v>
      </c>
      <c r="D37" t="s">
        <v>2591</v>
      </c>
      <c r="E37" s="3">
        <v>42278</v>
      </c>
      <c r="F37" t="s">
        <v>2619</v>
      </c>
    </row>
    <row r="38" spans="1:6">
      <c r="A38" s="1" t="s">
        <v>968</v>
      </c>
      <c r="B38" t="s">
        <v>968</v>
      </c>
      <c r="C38" t="s">
        <v>2584</v>
      </c>
      <c r="D38" t="s">
        <v>2590</v>
      </c>
      <c r="E38" s="3">
        <v>42278</v>
      </c>
      <c r="F38" t="s">
        <v>2619</v>
      </c>
    </row>
    <row r="39" spans="1:6">
      <c r="A39" s="1" t="s">
        <v>969</v>
      </c>
      <c r="B39" t="s">
        <v>969</v>
      </c>
      <c r="C39" t="s">
        <v>2584</v>
      </c>
      <c r="D39" t="s">
        <v>2590</v>
      </c>
      <c r="E39" s="3">
        <v>42278</v>
      </c>
      <c r="F39" t="s">
        <v>2619</v>
      </c>
    </row>
    <row r="40" spans="1:6">
      <c r="A40" s="1" t="s">
        <v>970</v>
      </c>
      <c r="B40" t="s">
        <v>970</v>
      </c>
      <c r="C40" t="s">
        <v>2584</v>
      </c>
      <c r="D40" t="s">
        <v>2590</v>
      </c>
      <c r="E40" s="3">
        <v>42278</v>
      </c>
      <c r="F40" t="s">
        <v>2619</v>
      </c>
    </row>
    <row r="41" spans="1:6">
      <c r="A41" s="1" t="s">
        <v>971</v>
      </c>
      <c r="B41" t="s">
        <v>971</v>
      </c>
      <c r="C41" t="s">
        <v>2583</v>
      </c>
      <c r="E41" s="3">
        <v>42278</v>
      </c>
      <c r="F41" t="s">
        <v>2619</v>
      </c>
    </row>
    <row r="42" spans="1:6">
      <c r="A42" s="1" t="s">
        <v>972</v>
      </c>
      <c r="B42" t="s">
        <v>972</v>
      </c>
      <c r="C42" t="s">
        <v>2583</v>
      </c>
      <c r="E42" s="3">
        <v>42278</v>
      </c>
      <c r="F42" t="s">
        <v>2619</v>
      </c>
    </row>
    <row r="43" spans="1:6">
      <c r="A43" s="1" t="s">
        <v>973</v>
      </c>
      <c r="B43" t="s">
        <v>973</v>
      </c>
      <c r="C43" t="s">
        <v>2583</v>
      </c>
      <c r="E43" s="3">
        <v>42278</v>
      </c>
      <c r="F43" t="s">
        <v>2619</v>
      </c>
    </row>
    <row r="44" spans="1:6">
      <c r="A44" s="1" t="s">
        <v>974</v>
      </c>
      <c r="B44" t="s">
        <v>974</v>
      </c>
      <c r="C44" t="s">
        <v>2583</v>
      </c>
      <c r="E44" s="3">
        <v>42278</v>
      </c>
      <c r="F44" t="s">
        <v>2619</v>
      </c>
    </row>
    <row r="45" spans="1:6">
      <c r="A45" s="1" t="s">
        <v>975</v>
      </c>
      <c r="B45" t="s">
        <v>975</v>
      </c>
      <c r="C45" t="s">
        <v>2583</v>
      </c>
      <c r="E45" s="3">
        <v>42278</v>
      </c>
      <c r="F45" t="s">
        <v>2619</v>
      </c>
    </row>
    <row r="46" spans="1:6">
      <c r="A46" s="1" t="s">
        <v>976</v>
      </c>
      <c r="B46" t="s">
        <v>976</v>
      </c>
      <c r="C46" t="s">
        <v>2583</v>
      </c>
      <c r="E46" s="3">
        <v>42278</v>
      </c>
      <c r="F46" t="s">
        <v>2619</v>
      </c>
    </row>
    <row r="47" spans="1:6">
      <c r="A47" s="1" t="s">
        <v>977</v>
      </c>
      <c r="B47" t="s">
        <v>977</v>
      </c>
      <c r="C47" t="s">
        <v>2583</v>
      </c>
      <c r="E47" s="3">
        <v>42278</v>
      </c>
      <c r="F47" t="s">
        <v>2619</v>
      </c>
    </row>
    <row r="48" spans="1:6">
      <c r="A48" s="1" t="s">
        <v>978</v>
      </c>
      <c r="B48" t="s">
        <v>978</v>
      </c>
      <c r="C48" t="s">
        <v>2583</v>
      </c>
      <c r="E48" s="3">
        <v>42278</v>
      </c>
      <c r="F48" t="s">
        <v>2619</v>
      </c>
    </row>
    <row r="49" spans="1:6">
      <c r="A49" s="1" t="s">
        <v>979</v>
      </c>
      <c r="B49" t="s">
        <v>979</v>
      </c>
      <c r="C49" t="s">
        <v>2583</v>
      </c>
      <c r="E49" s="3">
        <v>42278</v>
      </c>
      <c r="F49" t="s">
        <v>2619</v>
      </c>
    </row>
    <row r="50" spans="1:6">
      <c r="A50" s="1" t="s">
        <v>980</v>
      </c>
      <c r="B50" t="s">
        <v>980</v>
      </c>
      <c r="C50" t="s">
        <v>2583</v>
      </c>
      <c r="D50" t="s">
        <v>246</v>
      </c>
      <c r="E50" s="3">
        <v>42376</v>
      </c>
      <c r="F50" t="s">
        <v>2619</v>
      </c>
    </row>
    <row r="51" spans="1:6">
      <c r="A51" s="1" t="s">
        <v>981</v>
      </c>
      <c r="B51" t="s">
        <v>981</v>
      </c>
      <c r="C51" t="s">
        <v>2583</v>
      </c>
      <c r="E51" s="3">
        <v>42278</v>
      </c>
      <c r="F51" t="s">
        <v>2619</v>
      </c>
    </row>
    <row r="52" spans="1:6">
      <c r="A52" s="1" t="s">
        <v>982</v>
      </c>
      <c r="B52" t="s">
        <v>982</v>
      </c>
      <c r="C52" t="s">
        <v>2583</v>
      </c>
      <c r="D52" t="s">
        <v>251</v>
      </c>
      <c r="E52" s="3">
        <v>42278</v>
      </c>
      <c r="F52" t="s">
        <v>2619</v>
      </c>
    </row>
    <row r="53" spans="1:6">
      <c r="A53" s="1" t="s">
        <v>983</v>
      </c>
      <c r="B53" t="s">
        <v>983</v>
      </c>
      <c r="C53" t="s">
        <v>2583</v>
      </c>
      <c r="E53" s="3">
        <v>42278</v>
      </c>
      <c r="F53" t="s">
        <v>2619</v>
      </c>
    </row>
    <row r="54" spans="1:6">
      <c r="A54" s="1" t="s">
        <v>984</v>
      </c>
      <c r="B54" t="s">
        <v>984</v>
      </c>
      <c r="C54" t="s">
        <v>2583</v>
      </c>
      <c r="D54" t="s">
        <v>2591</v>
      </c>
      <c r="E54" s="3">
        <v>42278</v>
      </c>
      <c r="F54" t="s">
        <v>2619</v>
      </c>
    </row>
    <row r="55" spans="1:6">
      <c r="A55" s="1" t="s">
        <v>985</v>
      </c>
      <c r="B55" t="s">
        <v>985</v>
      </c>
      <c r="C55" t="s">
        <v>2583</v>
      </c>
      <c r="E55" s="3">
        <v>42278</v>
      </c>
      <c r="F55" t="s">
        <v>2619</v>
      </c>
    </row>
    <row r="56" spans="1:6">
      <c r="A56" s="1" t="s">
        <v>986</v>
      </c>
      <c r="B56" t="s">
        <v>986</v>
      </c>
      <c r="C56" t="s">
        <v>2584</v>
      </c>
      <c r="E56" s="3">
        <v>42278</v>
      </c>
      <c r="F56" t="s">
        <v>2619</v>
      </c>
    </row>
    <row r="57" spans="1:6">
      <c r="A57" s="1" t="s">
        <v>987</v>
      </c>
      <c r="B57" t="s">
        <v>987</v>
      </c>
      <c r="C57" t="s">
        <v>2583</v>
      </c>
      <c r="E57" s="3">
        <v>42278</v>
      </c>
      <c r="F57" t="s">
        <v>2619</v>
      </c>
    </row>
    <row r="58" spans="1:6">
      <c r="A58" s="1" t="s">
        <v>988</v>
      </c>
      <c r="B58" t="s">
        <v>988</v>
      </c>
      <c r="C58" t="s">
        <v>2583</v>
      </c>
      <c r="D58" t="s">
        <v>252</v>
      </c>
      <c r="E58" s="3">
        <v>42278</v>
      </c>
      <c r="F58" t="s">
        <v>2619</v>
      </c>
    </row>
    <row r="59" spans="1:6">
      <c r="A59" s="1" t="s">
        <v>989</v>
      </c>
      <c r="B59" t="s">
        <v>989</v>
      </c>
      <c r="C59" t="s">
        <v>2583</v>
      </c>
      <c r="D59" t="s">
        <v>246</v>
      </c>
      <c r="E59" s="3">
        <v>42278</v>
      </c>
      <c r="F59" t="s">
        <v>2619</v>
      </c>
    </row>
    <row r="60" spans="1:6">
      <c r="A60" s="1" t="s">
        <v>990</v>
      </c>
      <c r="B60" t="s">
        <v>990</v>
      </c>
      <c r="C60" t="s">
        <v>2583</v>
      </c>
      <c r="D60" t="s">
        <v>246</v>
      </c>
      <c r="E60" s="3">
        <v>42278</v>
      </c>
      <c r="F60" t="s">
        <v>2619</v>
      </c>
    </row>
    <row r="61" spans="1:6">
      <c r="A61" s="1" t="s">
        <v>991</v>
      </c>
      <c r="B61" t="s">
        <v>991</v>
      </c>
      <c r="C61" t="s">
        <v>2585</v>
      </c>
      <c r="E61" s="3">
        <v>42278</v>
      </c>
      <c r="F61" t="s">
        <v>2619</v>
      </c>
    </row>
    <row r="62" spans="1:6">
      <c r="A62" s="1" t="s">
        <v>992</v>
      </c>
      <c r="B62" t="s">
        <v>992</v>
      </c>
      <c r="C62" t="s">
        <v>2583</v>
      </c>
      <c r="E62" s="3">
        <v>42278</v>
      </c>
      <c r="F62" t="s">
        <v>2619</v>
      </c>
    </row>
    <row r="63" spans="1:6">
      <c r="A63" s="1" t="s">
        <v>993</v>
      </c>
      <c r="B63" t="s">
        <v>993</v>
      </c>
      <c r="C63" t="s">
        <v>2583</v>
      </c>
      <c r="E63" s="3">
        <v>42278</v>
      </c>
      <c r="F63" t="s">
        <v>2619</v>
      </c>
    </row>
    <row r="64" spans="1:6">
      <c r="A64" s="1" t="s">
        <v>994</v>
      </c>
      <c r="B64" t="s">
        <v>994</v>
      </c>
      <c r="C64" t="s">
        <v>2583</v>
      </c>
      <c r="E64" s="3">
        <v>42278</v>
      </c>
      <c r="F64" t="s">
        <v>2619</v>
      </c>
    </row>
    <row r="65" spans="1:6">
      <c r="A65" s="1" t="s">
        <v>995</v>
      </c>
      <c r="B65" t="s">
        <v>995</v>
      </c>
      <c r="C65" t="s">
        <v>2583</v>
      </c>
      <c r="E65" s="3">
        <v>42278</v>
      </c>
      <c r="F65" t="s">
        <v>2619</v>
      </c>
    </row>
    <row r="66" spans="1:6">
      <c r="A66" s="1" t="s">
        <v>996</v>
      </c>
      <c r="B66" t="s">
        <v>996</v>
      </c>
      <c r="C66" t="s">
        <v>2583</v>
      </c>
      <c r="E66" s="3">
        <v>42278</v>
      </c>
      <c r="F66" t="s">
        <v>2619</v>
      </c>
    </row>
    <row r="67" spans="1:6">
      <c r="A67" s="1" t="s">
        <v>997</v>
      </c>
      <c r="B67" t="s">
        <v>997</v>
      </c>
      <c r="C67" t="s">
        <v>2583</v>
      </c>
      <c r="E67" s="3">
        <v>42278</v>
      </c>
      <c r="F67" t="s">
        <v>2619</v>
      </c>
    </row>
    <row r="68" spans="1:6">
      <c r="A68" s="1" t="s">
        <v>998</v>
      </c>
      <c r="B68" t="s">
        <v>998</v>
      </c>
      <c r="C68" t="s">
        <v>2583</v>
      </c>
      <c r="D68" t="s">
        <v>246</v>
      </c>
      <c r="E68" s="3">
        <v>42278</v>
      </c>
      <c r="F68" t="s">
        <v>2619</v>
      </c>
    </row>
    <row r="69" spans="1:6">
      <c r="A69" s="1" t="s">
        <v>999</v>
      </c>
      <c r="B69" t="s">
        <v>999</v>
      </c>
      <c r="C69" t="s">
        <v>2583</v>
      </c>
      <c r="E69" s="3">
        <v>42278</v>
      </c>
      <c r="F69" t="s">
        <v>2619</v>
      </c>
    </row>
    <row r="70" spans="1:6">
      <c r="A70" s="1" t="s">
        <v>1000</v>
      </c>
      <c r="B70" t="s">
        <v>1000</v>
      </c>
      <c r="C70" t="s">
        <v>2583</v>
      </c>
      <c r="E70" s="3">
        <v>42278</v>
      </c>
      <c r="F70" t="s">
        <v>2619</v>
      </c>
    </row>
    <row r="71" spans="1:6">
      <c r="A71" s="1" t="s">
        <v>1001</v>
      </c>
      <c r="B71" t="s">
        <v>1001</v>
      </c>
      <c r="C71" t="s">
        <v>2583</v>
      </c>
      <c r="D71" t="s">
        <v>2592</v>
      </c>
      <c r="E71" s="3">
        <v>42711</v>
      </c>
      <c r="F71" t="s">
        <v>2619</v>
      </c>
    </row>
    <row r="72" spans="1:6">
      <c r="A72" s="1" t="s">
        <v>1002</v>
      </c>
      <c r="B72" t="s">
        <v>1002</v>
      </c>
      <c r="C72" t="s">
        <v>2583</v>
      </c>
      <c r="E72" s="3">
        <v>42278</v>
      </c>
      <c r="F72" t="s">
        <v>2619</v>
      </c>
    </row>
    <row r="73" spans="1:6">
      <c r="A73" s="1" t="s">
        <v>1003</v>
      </c>
      <c r="B73" t="s">
        <v>1003</v>
      </c>
      <c r="C73" t="s">
        <v>2583</v>
      </c>
      <c r="D73" t="s">
        <v>246</v>
      </c>
      <c r="E73" s="3">
        <v>42278</v>
      </c>
      <c r="F73" t="s">
        <v>2619</v>
      </c>
    </row>
    <row r="74" spans="1:6">
      <c r="A74" s="1" t="s">
        <v>1004</v>
      </c>
      <c r="B74" t="s">
        <v>1004</v>
      </c>
      <c r="C74" t="s">
        <v>2583</v>
      </c>
      <c r="D74" t="s">
        <v>246</v>
      </c>
      <c r="E74" s="3">
        <v>42278</v>
      </c>
      <c r="F74" t="s">
        <v>2619</v>
      </c>
    </row>
    <row r="75" spans="1:6">
      <c r="A75" s="1" t="s">
        <v>1005</v>
      </c>
      <c r="B75" t="s">
        <v>1005</v>
      </c>
      <c r="C75" t="s">
        <v>2583</v>
      </c>
      <c r="E75" s="3">
        <v>42278</v>
      </c>
      <c r="F75" t="s">
        <v>2619</v>
      </c>
    </row>
    <row r="76" spans="1:6">
      <c r="A76" s="1" t="s">
        <v>1006</v>
      </c>
      <c r="B76" t="s">
        <v>1006</v>
      </c>
      <c r="C76" t="s">
        <v>2583</v>
      </c>
      <c r="D76" t="s">
        <v>2593</v>
      </c>
      <c r="E76" s="3">
        <v>42345</v>
      </c>
      <c r="F76" t="s">
        <v>2619</v>
      </c>
    </row>
    <row r="77" spans="1:6">
      <c r="A77" s="1" t="s">
        <v>1007</v>
      </c>
      <c r="B77" t="s">
        <v>1007</v>
      </c>
      <c r="C77" t="s">
        <v>2583</v>
      </c>
      <c r="E77" s="3">
        <v>42278</v>
      </c>
      <c r="F77" t="s">
        <v>2619</v>
      </c>
    </row>
    <row r="78" spans="1:6">
      <c r="A78" s="1" t="s">
        <v>1008</v>
      </c>
      <c r="B78" t="s">
        <v>1008</v>
      </c>
      <c r="C78" t="s">
        <v>2583</v>
      </c>
      <c r="E78" s="3">
        <v>42278</v>
      </c>
      <c r="F78" t="s">
        <v>2619</v>
      </c>
    </row>
    <row r="79" spans="1:6">
      <c r="A79" s="1" t="s">
        <v>1009</v>
      </c>
      <c r="B79" t="s">
        <v>1009</v>
      </c>
      <c r="C79" t="s">
        <v>2583</v>
      </c>
      <c r="D79" t="s">
        <v>2594</v>
      </c>
      <c r="E79" s="3">
        <v>42278</v>
      </c>
      <c r="F79" t="s">
        <v>2619</v>
      </c>
    </row>
    <row r="80" spans="1:6">
      <c r="A80" s="1" t="s">
        <v>1010</v>
      </c>
      <c r="B80" t="s">
        <v>1010</v>
      </c>
      <c r="C80" t="s">
        <v>2583</v>
      </c>
      <c r="E80" s="3">
        <v>42278</v>
      </c>
      <c r="F80" t="s">
        <v>2619</v>
      </c>
    </row>
    <row r="81" spans="1:6">
      <c r="A81" s="1" t="s">
        <v>1011</v>
      </c>
      <c r="B81" t="s">
        <v>1011</v>
      </c>
      <c r="C81" t="s">
        <v>2583</v>
      </c>
      <c r="E81" s="3">
        <v>42278</v>
      </c>
      <c r="F81" t="s">
        <v>2619</v>
      </c>
    </row>
    <row r="82" spans="1:6">
      <c r="A82" s="1" t="s">
        <v>1012</v>
      </c>
      <c r="B82" t="s">
        <v>1012</v>
      </c>
      <c r="C82" t="s">
        <v>2583</v>
      </c>
      <c r="D82" t="s">
        <v>246</v>
      </c>
      <c r="E82" s="3">
        <v>42278</v>
      </c>
      <c r="F82" t="s">
        <v>2619</v>
      </c>
    </row>
    <row r="83" spans="1:6">
      <c r="A83" s="1" t="s">
        <v>1013</v>
      </c>
      <c r="B83" t="s">
        <v>1013</v>
      </c>
      <c r="C83" t="s">
        <v>2583</v>
      </c>
      <c r="E83" s="3">
        <v>42278</v>
      </c>
      <c r="F83" t="s">
        <v>2619</v>
      </c>
    </row>
    <row r="84" spans="1:6">
      <c r="A84" s="1" t="s">
        <v>1014</v>
      </c>
      <c r="B84" t="s">
        <v>1014</v>
      </c>
      <c r="C84" t="s">
        <v>2583</v>
      </c>
      <c r="D84" t="s">
        <v>249</v>
      </c>
      <c r="E84" s="3">
        <v>43178</v>
      </c>
      <c r="F84" t="s">
        <v>2619</v>
      </c>
    </row>
    <row r="85" spans="1:6">
      <c r="A85" s="1" t="s">
        <v>1015</v>
      </c>
      <c r="B85" t="s">
        <v>1015</v>
      </c>
      <c r="C85" t="s">
        <v>2585</v>
      </c>
      <c r="E85" s="3">
        <v>42278</v>
      </c>
      <c r="F85" t="s">
        <v>2619</v>
      </c>
    </row>
    <row r="86" spans="1:6">
      <c r="A86" s="1" t="s">
        <v>1016</v>
      </c>
      <c r="B86" t="s">
        <v>1016</v>
      </c>
      <c r="C86" t="s">
        <v>2583</v>
      </c>
      <c r="E86" s="3">
        <v>42278</v>
      </c>
      <c r="F86" t="s">
        <v>2619</v>
      </c>
    </row>
    <row r="87" spans="1:6">
      <c r="A87" s="1" t="s">
        <v>1017</v>
      </c>
      <c r="B87" t="s">
        <v>1017</v>
      </c>
      <c r="C87" t="s">
        <v>2583</v>
      </c>
      <c r="E87" s="3">
        <v>42278</v>
      </c>
      <c r="F87" t="s">
        <v>2619</v>
      </c>
    </row>
    <row r="88" spans="1:6">
      <c r="A88" s="1" t="s">
        <v>1018</v>
      </c>
      <c r="B88" t="s">
        <v>1018</v>
      </c>
      <c r="C88" t="s">
        <v>2583</v>
      </c>
      <c r="E88" s="3">
        <v>42278</v>
      </c>
      <c r="F88" t="s">
        <v>2619</v>
      </c>
    </row>
    <row r="89" spans="1:6">
      <c r="A89" s="1" t="s">
        <v>1019</v>
      </c>
      <c r="B89" t="s">
        <v>1019</v>
      </c>
      <c r="C89" t="s">
        <v>2583</v>
      </c>
      <c r="E89" s="3">
        <v>42278</v>
      </c>
      <c r="F89" t="s">
        <v>2619</v>
      </c>
    </row>
    <row r="90" spans="1:6">
      <c r="A90" s="1" t="s">
        <v>1020</v>
      </c>
      <c r="B90" t="s">
        <v>1020</v>
      </c>
      <c r="C90" t="s">
        <v>2583</v>
      </c>
      <c r="E90" s="3">
        <v>42278</v>
      </c>
      <c r="F90" t="s">
        <v>2619</v>
      </c>
    </row>
    <row r="91" spans="1:6">
      <c r="A91" s="1" t="s">
        <v>1021</v>
      </c>
      <c r="B91" t="s">
        <v>1021</v>
      </c>
      <c r="C91" t="s">
        <v>2583</v>
      </c>
      <c r="E91" s="3">
        <v>42278</v>
      </c>
      <c r="F91" t="s">
        <v>2619</v>
      </c>
    </row>
    <row r="92" spans="1:6">
      <c r="A92" s="1" t="s">
        <v>1022</v>
      </c>
      <c r="B92" t="s">
        <v>1022</v>
      </c>
      <c r="C92" t="s">
        <v>2583</v>
      </c>
      <c r="E92" s="3">
        <v>42278</v>
      </c>
      <c r="F92" t="s">
        <v>2619</v>
      </c>
    </row>
    <row r="93" spans="1:6">
      <c r="A93" s="1" t="s">
        <v>1023</v>
      </c>
      <c r="B93" t="s">
        <v>1023</v>
      </c>
      <c r="C93" t="s">
        <v>2583</v>
      </c>
      <c r="E93" s="3">
        <v>42278</v>
      </c>
      <c r="F93" t="s">
        <v>2619</v>
      </c>
    </row>
    <row r="94" spans="1:6">
      <c r="A94" s="1" t="s">
        <v>1024</v>
      </c>
      <c r="B94" t="s">
        <v>1024</v>
      </c>
      <c r="C94" t="s">
        <v>2583</v>
      </c>
      <c r="E94" s="3">
        <v>42278</v>
      </c>
      <c r="F94" t="s">
        <v>2619</v>
      </c>
    </row>
    <row r="95" spans="1:6">
      <c r="A95" s="1" t="s">
        <v>1025</v>
      </c>
      <c r="B95" t="s">
        <v>1025</v>
      </c>
      <c r="C95" t="s">
        <v>2583</v>
      </c>
      <c r="E95" s="3">
        <v>42278</v>
      </c>
      <c r="F95" t="s">
        <v>2619</v>
      </c>
    </row>
    <row r="96" spans="1:6">
      <c r="A96" s="1" t="s">
        <v>1026</v>
      </c>
      <c r="B96" t="s">
        <v>1026</v>
      </c>
      <c r="C96" t="s">
        <v>2583</v>
      </c>
      <c r="D96" t="s">
        <v>246</v>
      </c>
      <c r="E96" s="3">
        <v>42310</v>
      </c>
      <c r="F96" t="s">
        <v>2619</v>
      </c>
    </row>
    <row r="97" spans="1:6">
      <c r="A97" s="1" t="s">
        <v>1027</v>
      </c>
      <c r="B97" t="s">
        <v>1027</v>
      </c>
      <c r="C97" t="s">
        <v>2583</v>
      </c>
      <c r="E97" s="3">
        <v>42278</v>
      </c>
      <c r="F97" t="s">
        <v>2619</v>
      </c>
    </row>
    <row r="98" spans="1:6">
      <c r="A98" s="1" t="s">
        <v>1028</v>
      </c>
      <c r="B98" t="s">
        <v>1028</v>
      </c>
      <c r="C98" t="s">
        <v>2583</v>
      </c>
      <c r="E98" s="3">
        <v>42278</v>
      </c>
      <c r="F98" t="s">
        <v>2619</v>
      </c>
    </row>
    <row r="99" spans="1:6">
      <c r="A99" s="1" t="s">
        <v>1029</v>
      </c>
      <c r="B99" t="s">
        <v>1029</v>
      </c>
      <c r="C99" t="s">
        <v>2583</v>
      </c>
      <c r="E99" s="3">
        <v>42278</v>
      </c>
      <c r="F99" t="s">
        <v>2619</v>
      </c>
    </row>
    <row r="100" spans="1:6">
      <c r="A100" s="1" t="s">
        <v>1030</v>
      </c>
      <c r="B100" t="s">
        <v>1030</v>
      </c>
      <c r="C100" t="s">
        <v>2586</v>
      </c>
      <c r="D100" t="s">
        <v>251</v>
      </c>
      <c r="E100" s="3">
        <v>42278</v>
      </c>
      <c r="F100" t="s">
        <v>2619</v>
      </c>
    </row>
    <row r="101" spans="1:6">
      <c r="A101" s="1" t="s">
        <v>1031</v>
      </c>
      <c r="B101" t="s">
        <v>1031</v>
      </c>
      <c r="C101" t="s">
        <v>2586</v>
      </c>
      <c r="E101" s="3">
        <v>42278</v>
      </c>
      <c r="F101" t="s">
        <v>2619</v>
      </c>
    </row>
    <row r="102" spans="1:6">
      <c r="A102" s="1" t="s">
        <v>1032</v>
      </c>
      <c r="B102" t="s">
        <v>1032</v>
      </c>
      <c r="C102" t="s">
        <v>2583</v>
      </c>
      <c r="E102" s="3">
        <v>42278</v>
      </c>
      <c r="F102" t="s">
        <v>2619</v>
      </c>
    </row>
    <row r="103" spans="1:6">
      <c r="A103" s="1" t="s">
        <v>1033</v>
      </c>
      <c r="B103" t="s">
        <v>1033</v>
      </c>
      <c r="C103" t="s">
        <v>2583</v>
      </c>
      <c r="E103" s="3">
        <v>42278</v>
      </c>
      <c r="F103" t="s">
        <v>2619</v>
      </c>
    </row>
    <row r="104" spans="1:6">
      <c r="A104" s="1" t="s">
        <v>1034</v>
      </c>
      <c r="B104" t="s">
        <v>1034</v>
      </c>
      <c r="C104" t="s">
        <v>2583</v>
      </c>
      <c r="D104" t="s">
        <v>246</v>
      </c>
      <c r="E104" s="3">
        <v>42278</v>
      </c>
      <c r="F104" t="s">
        <v>2619</v>
      </c>
    </row>
    <row r="105" spans="1:6">
      <c r="A105" s="1" t="s">
        <v>1035</v>
      </c>
      <c r="B105" t="s">
        <v>1035</v>
      </c>
      <c r="C105" t="s">
        <v>2585</v>
      </c>
      <c r="E105" s="3">
        <v>42278</v>
      </c>
      <c r="F105" t="s">
        <v>2619</v>
      </c>
    </row>
    <row r="106" spans="1:6">
      <c r="A106" s="1" t="s">
        <v>1036</v>
      </c>
      <c r="B106" t="s">
        <v>1036</v>
      </c>
      <c r="C106" t="s">
        <v>2585</v>
      </c>
      <c r="E106" s="3">
        <v>42278</v>
      </c>
      <c r="F106" t="s">
        <v>2619</v>
      </c>
    </row>
    <row r="107" spans="1:6">
      <c r="A107" s="1" t="s">
        <v>1037</v>
      </c>
      <c r="B107" t="s">
        <v>1037</v>
      </c>
      <c r="C107" t="s">
        <v>2585</v>
      </c>
      <c r="E107" s="3">
        <v>42278</v>
      </c>
      <c r="F107" t="s">
        <v>2619</v>
      </c>
    </row>
    <row r="108" spans="1:6">
      <c r="A108" s="1" t="s">
        <v>1038</v>
      </c>
      <c r="B108" t="s">
        <v>1038</v>
      </c>
      <c r="C108" t="s">
        <v>2583</v>
      </c>
      <c r="E108" s="3">
        <v>42278</v>
      </c>
      <c r="F108" t="s">
        <v>2619</v>
      </c>
    </row>
    <row r="109" spans="1:6">
      <c r="A109" s="1" t="s">
        <v>1039</v>
      </c>
      <c r="B109" t="s">
        <v>1039</v>
      </c>
      <c r="C109" t="s">
        <v>2586</v>
      </c>
      <c r="D109" t="s">
        <v>249</v>
      </c>
      <c r="E109" s="3">
        <v>42369</v>
      </c>
      <c r="F109" t="s">
        <v>2619</v>
      </c>
    </row>
    <row r="110" spans="1:6">
      <c r="A110" s="1" t="s">
        <v>1040</v>
      </c>
      <c r="B110" t="s">
        <v>1040</v>
      </c>
      <c r="C110" t="s">
        <v>2583</v>
      </c>
      <c r="E110" s="3">
        <v>42278</v>
      </c>
      <c r="F110" t="s">
        <v>2619</v>
      </c>
    </row>
    <row r="111" spans="1:6">
      <c r="A111" s="1" t="s">
        <v>1041</v>
      </c>
      <c r="B111" t="s">
        <v>1041</v>
      </c>
      <c r="C111" t="s">
        <v>2586</v>
      </c>
      <c r="E111" s="3">
        <v>42278</v>
      </c>
      <c r="F111" t="s">
        <v>2619</v>
      </c>
    </row>
    <row r="112" spans="1:6">
      <c r="A112" s="1" t="s">
        <v>1042</v>
      </c>
      <c r="B112" t="s">
        <v>1042</v>
      </c>
      <c r="C112" t="s">
        <v>2586</v>
      </c>
      <c r="E112" s="3">
        <v>42278</v>
      </c>
      <c r="F112" t="s">
        <v>2619</v>
      </c>
    </row>
    <row r="113" spans="1:6">
      <c r="A113" s="1" t="s">
        <v>1043</v>
      </c>
      <c r="B113" t="s">
        <v>1043</v>
      </c>
      <c r="C113" t="s">
        <v>2583</v>
      </c>
      <c r="D113" t="s">
        <v>246</v>
      </c>
      <c r="E113" s="3">
        <v>42278</v>
      </c>
      <c r="F113" t="s">
        <v>2619</v>
      </c>
    </row>
    <row r="114" spans="1:6">
      <c r="A114" s="1" t="s">
        <v>1044</v>
      </c>
      <c r="B114" t="s">
        <v>1044</v>
      </c>
      <c r="C114" t="s">
        <v>2585</v>
      </c>
      <c r="D114" t="s">
        <v>2595</v>
      </c>
      <c r="E114" s="3">
        <v>42278</v>
      </c>
      <c r="F114" t="s">
        <v>2619</v>
      </c>
    </row>
    <row r="115" spans="1:6">
      <c r="A115" s="1" t="s">
        <v>1045</v>
      </c>
      <c r="B115" t="s">
        <v>1045</v>
      </c>
      <c r="C115" t="s">
        <v>2586</v>
      </c>
      <c r="E115" s="3">
        <v>42278</v>
      </c>
      <c r="F115" t="s">
        <v>2619</v>
      </c>
    </row>
    <row r="116" spans="1:6">
      <c r="A116" s="1" t="s">
        <v>1046</v>
      </c>
      <c r="B116" t="s">
        <v>1046</v>
      </c>
      <c r="C116" t="s">
        <v>2585</v>
      </c>
      <c r="E116" s="3">
        <v>42278</v>
      </c>
      <c r="F116" t="s">
        <v>2619</v>
      </c>
    </row>
    <row r="117" spans="1:6">
      <c r="A117" s="1" t="s">
        <v>1047</v>
      </c>
      <c r="B117" t="s">
        <v>1047</v>
      </c>
      <c r="C117" t="s">
        <v>2583</v>
      </c>
      <c r="E117" s="3">
        <v>42278</v>
      </c>
      <c r="F117" t="s">
        <v>2619</v>
      </c>
    </row>
    <row r="118" spans="1:6">
      <c r="A118" s="1" t="s">
        <v>1048</v>
      </c>
      <c r="B118" t="s">
        <v>1048</v>
      </c>
      <c r="C118" t="s">
        <v>2585</v>
      </c>
      <c r="E118" s="3">
        <v>42278</v>
      </c>
      <c r="F118" t="s">
        <v>2619</v>
      </c>
    </row>
    <row r="119" spans="1:6">
      <c r="A119" s="1" t="s">
        <v>1049</v>
      </c>
      <c r="B119" t="s">
        <v>1049</v>
      </c>
      <c r="C119" t="s">
        <v>2583</v>
      </c>
      <c r="E119" s="3">
        <v>42278</v>
      </c>
      <c r="F119" t="s">
        <v>2619</v>
      </c>
    </row>
    <row r="120" spans="1:6">
      <c r="A120" s="1" t="s">
        <v>1050</v>
      </c>
      <c r="B120" t="s">
        <v>1050</v>
      </c>
      <c r="C120" t="s">
        <v>2585</v>
      </c>
      <c r="E120" s="3">
        <v>42278</v>
      </c>
      <c r="F120" t="s">
        <v>2619</v>
      </c>
    </row>
    <row r="121" spans="1:6">
      <c r="A121" s="1" t="s">
        <v>1051</v>
      </c>
      <c r="B121" t="s">
        <v>1051</v>
      </c>
      <c r="C121" t="s">
        <v>2585</v>
      </c>
      <c r="E121" s="3">
        <v>42278</v>
      </c>
      <c r="F121" t="s">
        <v>2619</v>
      </c>
    </row>
    <row r="122" spans="1:6">
      <c r="A122" s="1" t="s">
        <v>1052</v>
      </c>
      <c r="B122" t="s">
        <v>1052</v>
      </c>
      <c r="C122" t="s">
        <v>2585</v>
      </c>
      <c r="E122" s="3">
        <v>42278</v>
      </c>
      <c r="F122" t="s">
        <v>2619</v>
      </c>
    </row>
    <row r="123" spans="1:6">
      <c r="A123" s="1" t="s">
        <v>1053</v>
      </c>
      <c r="B123" t="s">
        <v>1053</v>
      </c>
      <c r="C123" t="s">
        <v>2583</v>
      </c>
      <c r="E123" s="3">
        <v>42278</v>
      </c>
      <c r="F123" t="s">
        <v>2619</v>
      </c>
    </row>
    <row r="124" spans="1:6">
      <c r="A124" s="1" t="s">
        <v>1054</v>
      </c>
      <c r="B124" t="s">
        <v>1054</v>
      </c>
      <c r="C124" t="s">
        <v>2585</v>
      </c>
      <c r="E124" s="3">
        <v>42278</v>
      </c>
      <c r="F124" t="s">
        <v>2619</v>
      </c>
    </row>
    <row r="125" spans="1:6">
      <c r="A125" s="1" t="s">
        <v>1055</v>
      </c>
      <c r="B125" t="s">
        <v>1055</v>
      </c>
      <c r="C125" t="s">
        <v>2583</v>
      </c>
      <c r="E125" s="3">
        <v>42278</v>
      </c>
      <c r="F125" t="s">
        <v>2619</v>
      </c>
    </row>
    <row r="126" spans="1:6">
      <c r="A126" s="1" t="s">
        <v>1056</v>
      </c>
      <c r="B126" t="s">
        <v>1056</v>
      </c>
      <c r="C126" t="s">
        <v>2583</v>
      </c>
      <c r="E126" s="3">
        <v>42278</v>
      </c>
      <c r="F126" t="s">
        <v>2619</v>
      </c>
    </row>
    <row r="127" spans="1:6">
      <c r="A127" s="1" t="s">
        <v>1057</v>
      </c>
      <c r="B127" t="s">
        <v>1057</v>
      </c>
      <c r="C127" t="s">
        <v>2583</v>
      </c>
      <c r="E127" s="3">
        <v>42278</v>
      </c>
      <c r="F127" t="s">
        <v>2619</v>
      </c>
    </row>
    <row r="128" spans="1:6">
      <c r="A128" s="1" t="s">
        <v>1058</v>
      </c>
      <c r="B128" t="s">
        <v>1058</v>
      </c>
      <c r="C128" t="s">
        <v>2583</v>
      </c>
      <c r="E128" s="3">
        <v>42278</v>
      </c>
      <c r="F128" t="s">
        <v>2619</v>
      </c>
    </row>
    <row r="129" spans="1:6">
      <c r="A129" s="1" t="s">
        <v>1059</v>
      </c>
      <c r="B129" t="s">
        <v>1059</v>
      </c>
      <c r="C129" t="s">
        <v>2583</v>
      </c>
      <c r="E129" s="3">
        <v>42278</v>
      </c>
      <c r="F129" t="s">
        <v>2619</v>
      </c>
    </row>
    <row r="130" spans="1:6">
      <c r="A130" s="1" t="s">
        <v>1060</v>
      </c>
      <c r="B130" t="s">
        <v>1060</v>
      </c>
      <c r="C130" t="s">
        <v>2583</v>
      </c>
      <c r="E130" s="3">
        <v>42278</v>
      </c>
      <c r="F130" t="s">
        <v>2619</v>
      </c>
    </row>
    <row r="131" spans="1:6">
      <c r="A131" s="1" t="s">
        <v>1061</v>
      </c>
      <c r="B131" t="s">
        <v>1061</v>
      </c>
      <c r="C131" t="s">
        <v>2583</v>
      </c>
      <c r="E131" s="3">
        <v>42278</v>
      </c>
      <c r="F131" t="s">
        <v>2619</v>
      </c>
    </row>
    <row r="132" spans="1:6">
      <c r="A132" s="1" t="s">
        <v>1062</v>
      </c>
      <c r="B132" t="s">
        <v>1062</v>
      </c>
      <c r="C132" t="s">
        <v>2585</v>
      </c>
      <c r="E132" s="3">
        <v>42278</v>
      </c>
      <c r="F132" t="s">
        <v>2619</v>
      </c>
    </row>
    <row r="133" spans="1:6">
      <c r="A133" s="1" t="s">
        <v>1063</v>
      </c>
      <c r="B133" t="s">
        <v>1063</v>
      </c>
      <c r="C133" t="s">
        <v>2583</v>
      </c>
      <c r="E133" s="3">
        <v>42278</v>
      </c>
      <c r="F133" t="s">
        <v>2619</v>
      </c>
    </row>
    <row r="134" spans="1:6">
      <c r="A134" s="1" t="s">
        <v>1064</v>
      </c>
      <c r="B134" t="s">
        <v>1064</v>
      </c>
      <c r="C134" t="s">
        <v>2583</v>
      </c>
      <c r="E134" s="3">
        <v>42278</v>
      </c>
      <c r="F134" t="s">
        <v>2619</v>
      </c>
    </row>
    <row r="135" spans="1:6">
      <c r="A135" s="1" t="s">
        <v>1065</v>
      </c>
      <c r="B135" t="s">
        <v>1065</v>
      </c>
      <c r="C135" t="s">
        <v>2583</v>
      </c>
      <c r="E135" s="3">
        <v>42278</v>
      </c>
      <c r="F135" t="s">
        <v>2619</v>
      </c>
    </row>
    <row r="136" spans="1:6">
      <c r="A136" s="1" t="s">
        <v>1066</v>
      </c>
      <c r="B136" t="s">
        <v>1066</v>
      </c>
      <c r="C136" t="s">
        <v>2585</v>
      </c>
      <c r="E136" s="3">
        <v>42278</v>
      </c>
      <c r="F136" t="s">
        <v>2619</v>
      </c>
    </row>
    <row r="137" spans="1:6">
      <c r="A137" s="1" t="s">
        <v>1067</v>
      </c>
      <c r="B137" t="s">
        <v>1067</v>
      </c>
      <c r="C137" t="s">
        <v>2583</v>
      </c>
      <c r="E137" s="3">
        <v>42278</v>
      </c>
      <c r="F137" t="s">
        <v>2619</v>
      </c>
    </row>
    <row r="138" spans="1:6">
      <c r="A138" s="1" t="s">
        <v>1068</v>
      </c>
      <c r="B138" t="s">
        <v>1068</v>
      </c>
      <c r="C138" t="s">
        <v>2583</v>
      </c>
      <c r="E138" s="3">
        <v>42278</v>
      </c>
      <c r="F138" t="s">
        <v>2619</v>
      </c>
    </row>
    <row r="139" spans="1:6">
      <c r="A139" s="1" t="s">
        <v>1069</v>
      </c>
      <c r="B139" t="s">
        <v>1069</v>
      </c>
      <c r="C139" t="s">
        <v>2585</v>
      </c>
      <c r="E139" s="3">
        <v>42278</v>
      </c>
      <c r="F139" t="s">
        <v>2619</v>
      </c>
    </row>
    <row r="140" spans="1:6">
      <c r="A140" s="1" t="s">
        <v>1070</v>
      </c>
      <c r="B140" t="s">
        <v>1070</v>
      </c>
      <c r="C140" t="s">
        <v>2585</v>
      </c>
      <c r="E140" s="3">
        <v>42278</v>
      </c>
      <c r="F140" t="s">
        <v>2619</v>
      </c>
    </row>
    <row r="141" spans="1:6">
      <c r="A141" s="1" t="s">
        <v>1071</v>
      </c>
      <c r="B141" t="s">
        <v>1071</v>
      </c>
      <c r="C141" t="s">
        <v>2583</v>
      </c>
      <c r="E141" s="3">
        <v>42278</v>
      </c>
      <c r="F141" t="s">
        <v>2619</v>
      </c>
    </row>
    <row r="142" spans="1:6">
      <c r="A142" s="1" t="s">
        <v>1072</v>
      </c>
      <c r="B142" t="s">
        <v>1072</v>
      </c>
      <c r="C142" t="s">
        <v>2583</v>
      </c>
      <c r="E142" s="3">
        <v>42278</v>
      </c>
      <c r="F142" t="s">
        <v>2619</v>
      </c>
    </row>
    <row r="143" spans="1:6">
      <c r="A143" s="1" t="s">
        <v>1073</v>
      </c>
      <c r="B143" t="s">
        <v>1073</v>
      </c>
      <c r="C143" t="s">
        <v>2585</v>
      </c>
      <c r="E143" s="3">
        <v>42278</v>
      </c>
      <c r="F143" t="s">
        <v>2619</v>
      </c>
    </row>
    <row r="144" spans="1:6">
      <c r="A144" s="1" t="s">
        <v>1074</v>
      </c>
      <c r="B144" t="s">
        <v>1074</v>
      </c>
      <c r="C144" t="s">
        <v>2583</v>
      </c>
      <c r="E144" s="3">
        <v>42278</v>
      </c>
      <c r="F144" t="s">
        <v>2619</v>
      </c>
    </row>
    <row r="145" spans="1:6">
      <c r="A145" s="1" t="s">
        <v>1075</v>
      </c>
      <c r="B145" t="s">
        <v>1075</v>
      </c>
      <c r="C145" t="s">
        <v>2583</v>
      </c>
      <c r="E145" s="3">
        <v>42278</v>
      </c>
      <c r="F145" t="s">
        <v>2619</v>
      </c>
    </row>
    <row r="146" spans="1:6">
      <c r="A146" s="1" t="s">
        <v>1076</v>
      </c>
      <c r="B146" t="s">
        <v>1076</v>
      </c>
      <c r="C146" t="s">
        <v>2583</v>
      </c>
      <c r="E146" s="3">
        <v>42278</v>
      </c>
      <c r="F146" t="s">
        <v>2619</v>
      </c>
    </row>
    <row r="147" spans="1:6">
      <c r="A147" s="1" t="s">
        <v>1077</v>
      </c>
      <c r="B147" t="s">
        <v>1077</v>
      </c>
      <c r="C147" t="s">
        <v>2583</v>
      </c>
      <c r="D147" t="s">
        <v>246</v>
      </c>
      <c r="E147" s="3">
        <v>42360</v>
      </c>
      <c r="F147" t="s">
        <v>2619</v>
      </c>
    </row>
    <row r="148" spans="1:6">
      <c r="A148" s="1" t="s">
        <v>1078</v>
      </c>
      <c r="B148" t="s">
        <v>1078</v>
      </c>
      <c r="C148" t="s">
        <v>2586</v>
      </c>
      <c r="E148" s="3">
        <v>42278</v>
      </c>
      <c r="F148" t="s">
        <v>2619</v>
      </c>
    </row>
    <row r="149" spans="1:6">
      <c r="A149" s="1" t="s">
        <v>1079</v>
      </c>
      <c r="B149" t="s">
        <v>1079</v>
      </c>
      <c r="C149" t="s">
        <v>2586</v>
      </c>
      <c r="D149" t="s">
        <v>246</v>
      </c>
      <c r="E149" s="3">
        <v>42278</v>
      </c>
      <c r="F149" t="s">
        <v>2619</v>
      </c>
    </row>
    <row r="150" spans="1:6">
      <c r="A150" s="1" t="s">
        <v>1080</v>
      </c>
      <c r="B150" t="s">
        <v>1080</v>
      </c>
      <c r="C150" t="s">
        <v>2583</v>
      </c>
      <c r="E150" s="3">
        <v>42278</v>
      </c>
      <c r="F150" t="s">
        <v>2619</v>
      </c>
    </row>
    <row r="151" spans="1:6">
      <c r="A151" s="1" t="s">
        <v>1081</v>
      </c>
      <c r="B151" t="s">
        <v>1081</v>
      </c>
      <c r="C151" t="s">
        <v>2586</v>
      </c>
      <c r="D151" t="s">
        <v>246</v>
      </c>
      <c r="E151" s="3">
        <v>42964</v>
      </c>
      <c r="F151" t="s">
        <v>2619</v>
      </c>
    </row>
    <row r="152" spans="1:6">
      <c r="A152" s="1" t="s">
        <v>1082</v>
      </c>
      <c r="B152" t="s">
        <v>1082</v>
      </c>
      <c r="C152" t="s">
        <v>2586</v>
      </c>
      <c r="E152" s="3">
        <v>42278</v>
      </c>
      <c r="F152" t="s">
        <v>2619</v>
      </c>
    </row>
    <row r="153" spans="1:6">
      <c r="A153" s="1" t="s">
        <v>1083</v>
      </c>
      <c r="B153" t="s">
        <v>1083</v>
      </c>
      <c r="C153" t="s">
        <v>2583</v>
      </c>
      <c r="E153" s="3">
        <v>42278</v>
      </c>
      <c r="F153" t="s">
        <v>2619</v>
      </c>
    </row>
    <row r="154" spans="1:6">
      <c r="A154" s="1" t="s">
        <v>1084</v>
      </c>
      <c r="B154" t="s">
        <v>1084</v>
      </c>
      <c r="C154" t="s">
        <v>2583</v>
      </c>
      <c r="E154" s="3">
        <v>42278</v>
      </c>
      <c r="F154" t="s">
        <v>2619</v>
      </c>
    </row>
    <row r="155" spans="1:6">
      <c r="A155" s="1" t="s">
        <v>1085</v>
      </c>
      <c r="B155" t="s">
        <v>1085</v>
      </c>
      <c r="C155" t="s">
        <v>2583</v>
      </c>
      <c r="E155" s="3">
        <v>42278</v>
      </c>
      <c r="F155" t="s">
        <v>2619</v>
      </c>
    </row>
    <row r="156" spans="1:6">
      <c r="A156" s="1" t="s">
        <v>1086</v>
      </c>
      <c r="B156" t="s">
        <v>1086</v>
      </c>
      <c r="C156" t="s">
        <v>2583</v>
      </c>
      <c r="E156" s="3">
        <v>42278</v>
      </c>
      <c r="F156" t="s">
        <v>2619</v>
      </c>
    </row>
    <row r="157" spans="1:6">
      <c r="A157" s="1" t="s">
        <v>1087</v>
      </c>
      <c r="B157" t="s">
        <v>1087</v>
      </c>
      <c r="C157" t="s">
        <v>2583</v>
      </c>
      <c r="E157" s="3">
        <v>42278</v>
      </c>
      <c r="F157" t="s">
        <v>2619</v>
      </c>
    </row>
    <row r="158" spans="1:6">
      <c r="A158" s="1" t="s">
        <v>1088</v>
      </c>
      <c r="B158" t="s">
        <v>1088</v>
      </c>
      <c r="C158" t="s">
        <v>2583</v>
      </c>
      <c r="E158" s="3">
        <v>42278</v>
      </c>
      <c r="F158" t="s">
        <v>2619</v>
      </c>
    </row>
    <row r="159" spans="1:6">
      <c r="A159" s="1" t="s">
        <v>1089</v>
      </c>
      <c r="B159" t="s">
        <v>1089</v>
      </c>
      <c r="C159" t="s">
        <v>2583</v>
      </c>
      <c r="E159" s="3">
        <v>42278</v>
      </c>
      <c r="F159" t="s">
        <v>2619</v>
      </c>
    </row>
    <row r="160" spans="1:6">
      <c r="A160" s="1" t="s">
        <v>1090</v>
      </c>
      <c r="B160" t="s">
        <v>1090</v>
      </c>
      <c r="C160" t="s">
        <v>2586</v>
      </c>
      <c r="E160" s="3">
        <v>42278</v>
      </c>
      <c r="F160" t="s">
        <v>2619</v>
      </c>
    </row>
    <row r="161" spans="1:6">
      <c r="A161" s="1" t="s">
        <v>1091</v>
      </c>
      <c r="B161" t="s">
        <v>1091</v>
      </c>
      <c r="C161" t="s">
        <v>2583</v>
      </c>
      <c r="E161" s="3">
        <v>42278</v>
      </c>
      <c r="F161" t="s">
        <v>2619</v>
      </c>
    </row>
    <row r="162" spans="1:6">
      <c r="A162" s="1" t="s">
        <v>1092</v>
      </c>
      <c r="B162" t="s">
        <v>1092</v>
      </c>
      <c r="C162" t="s">
        <v>2585</v>
      </c>
      <c r="E162" s="3">
        <v>42278</v>
      </c>
      <c r="F162" t="s">
        <v>2619</v>
      </c>
    </row>
    <row r="163" spans="1:6">
      <c r="A163" s="1" t="s">
        <v>1093</v>
      </c>
      <c r="B163" t="s">
        <v>1093</v>
      </c>
      <c r="C163" t="s">
        <v>2583</v>
      </c>
      <c r="D163" t="s">
        <v>246</v>
      </c>
      <c r="E163" s="3">
        <v>42278</v>
      </c>
      <c r="F163" t="s">
        <v>2619</v>
      </c>
    </row>
    <row r="164" spans="1:6">
      <c r="A164" s="1" t="s">
        <v>1094</v>
      </c>
      <c r="B164" t="s">
        <v>1094</v>
      </c>
      <c r="C164" t="s">
        <v>2583</v>
      </c>
      <c r="E164" s="3">
        <v>42278</v>
      </c>
      <c r="F164" t="s">
        <v>2619</v>
      </c>
    </row>
    <row r="165" spans="1:6">
      <c r="A165" s="1" t="s">
        <v>1095</v>
      </c>
      <c r="B165" t="s">
        <v>1095</v>
      </c>
      <c r="C165" t="s">
        <v>2583</v>
      </c>
      <c r="E165" s="3">
        <v>42278</v>
      </c>
      <c r="F165" t="s">
        <v>2619</v>
      </c>
    </row>
    <row r="166" spans="1:6">
      <c r="A166" s="1" t="s">
        <v>1096</v>
      </c>
      <c r="B166" t="s">
        <v>1096</v>
      </c>
      <c r="C166" t="s">
        <v>2583</v>
      </c>
      <c r="E166" s="3">
        <v>42278</v>
      </c>
      <c r="F166" t="s">
        <v>2619</v>
      </c>
    </row>
    <row r="167" spans="1:6">
      <c r="A167" s="1" t="s">
        <v>1097</v>
      </c>
      <c r="B167" t="s">
        <v>1097</v>
      </c>
      <c r="C167" t="s">
        <v>2583</v>
      </c>
      <c r="E167" s="3">
        <v>42278</v>
      </c>
      <c r="F167" t="s">
        <v>2619</v>
      </c>
    </row>
    <row r="168" spans="1:6">
      <c r="A168" s="1" t="s">
        <v>1098</v>
      </c>
      <c r="B168" t="s">
        <v>1098</v>
      </c>
      <c r="C168" t="s">
        <v>2583</v>
      </c>
      <c r="E168" s="3">
        <v>42278</v>
      </c>
      <c r="F168" t="s">
        <v>2619</v>
      </c>
    </row>
    <row r="169" spans="1:6">
      <c r="A169" s="1" t="s">
        <v>1099</v>
      </c>
      <c r="B169" t="s">
        <v>1099</v>
      </c>
      <c r="C169" t="s">
        <v>2583</v>
      </c>
      <c r="E169" s="3">
        <v>42278</v>
      </c>
      <c r="F169" t="s">
        <v>2619</v>
      </c>
    </row>
    <row r="170" spans="1:6">
      <c r="A170" s="1" t="s">
        <v>1100</v>
      </c>
      <c r="B170" t="s">
        <v>1100</v>
      </c>
      <c r="C170" t="s">
        <v>2586</v>
      </c>
      <c r="E170" s="3">
        <v>42278</v>
      </c>
      <c r="F170" t="s">
        <v>2619</v>
      </c>
    </row>
    <row r="171" spans="1:6">
      <c r="A171" s="1" t="s">
        <v>1101</v>
      </c>
      <c r="B171" t="s">
        <v>1101</v>
      </c>
      <c r="C171" t="s">
        <v>2583</v>
      </c>
      <c r="E171" s="3">
        <v>42278</v>
      </c>
      <c r="F171" t="s">
        <v>2619</v>
      </c>
    </row>
    <row r="172" spans="1:6">
      <c r="A172" s="1" t="s">
        <v>1102</v>
      </c>
      <c r="B172" t="s">
        <v>1102</v>
      </c>
      <c r="C172" t="s">
        <v>2583</v>
      </c>
      <c r="E172" s="3">
        <v>42278</v>
      </c>
      <c r="F172" t="s">
        <v>2619</v>
      </c>
    </row>
    <row r="173" spans="1:6">
      <c r="A173" s="1" t="s">
        <v>1103</v>
      </c>
      <c r="B173" t="s">
        <v>1103</v>
      </c>
      <c r="C173" t="s">
        <v>2583</v>
      </c>
      <c r="E173" s="3">
        <v>42278</v>
      </c>
      <c r="F173" t="s">
        <v>2619</v>
      </c>
    </row>
    <row r="174" spans="1:6">
      <c r="A174" s="1" t="s">
        <v>1104</v>
      </c>
      <c r="B174" t="s">
        <v>1104</v>
      </c>
      <c r="C174" t="s">
        <v>2583</v>
      </c>
      <c r="E174" s="3">
        <v>42278</v>
      </c>
      <c r="F174" t="s">
        <v>2619</v>
      </c>
    </row>
    <row r="175" spans="1:6">
      <c r="A175" s="1" t="s">
        <v>1105</v>
      </c>
      <c r="B175" t="s">
        <v>1105</v>
      </c>
      <c r="C175" t="s">
        <v>2583</v>
      </c>
      <c r="E175" s="3">
        <v>42278</v>
      </c>
      <c r="F175" t="s">
        <v>2619</v>
      </c>
    </row>
    <row r="176" spans="1:6">
      <c r="A176" s="1" t="s">
        <v>1106</v>
      </c>
      <c r="B176" t="s">
        <v>1106</v>
      </c>
      <c r="C176" t="s">
        <v>2583</v>
      </c>
      <c r="E176" s="3">
        <v>42278</v>
      </c>
      <c r="F176" t="s">
        <v>2619</v>
      </c>
    </row>
    <row r="177" spans="1:6">
      <c r="A177" s="1" t="s">
        <v>1107</v>
      </c>
      <c r="B177" t="s">
        <v>1107</v>
      </c>
      <c r="C177" t="s">
        <v>2583</v>
      </c>
      <c r="D177" t="s">
        <v>246</v>
      </c>
      <c r="E177" s="3">
        <v>42360</v>
      </c>
      <c r="F177" t="s">
        <v>2619</v>
      </c>
    </row>
    <row r="178" spans="1:6">
      <c r="A178" s="1" t="s">
        <v>1108</v>
      </c>
      <c r="B178" t="s">
        <v>1108</v>
      </c>
      <c r="C178" t="s">
        <v>2583</v>
      </c>
      <c r="E178" s="3">
        <v>42278</v>
      </c>
      <c r="F178" t="s">
        <v>2619</v>
      </c>
    </row>
    <row r="179" spans="1:6">
      <c r="A179" s="1" t="s">
        <v>1109</v>
      </c>
      <c r="B179" t="s">
        <v>1109</v>
      </c>
      <c r="C179" t="s">
        <v>2583</v>
      </c>
      <c r="E179" s="3">
        <v>42278</v>
      </c>
      <c r="F179" t="s">
        <v>2619</v>
      </c>
    </row>
    <row r="180" spans="1:6">
      <c r="A180" s="1" t="s">
        <v>1110</v>
      </c>
      <c r="B180" t="s">
        <v>1110</v>
      </c>
      <c r="C180" t="s">
        <v>2583</v>
      </c>
      <c r="E180" s="3">
        <v>42278</v>
      </c>
      <c r="F180" t="s">
        <v>2619</v>
      </c>
    </row>
    <row r="181" spans="1:6">
      <c r="A181" s="1" t="s">
        <v>1111</v>
      </c>
      <c r="B181" t="s">
        <v>1111</v>
      </c>
      <c r="C181" t="s">
        <v>2583</v>
      </c>
      <c r="E181" s="3">
        <v>42278</v>
      </c>
      <c r="F181" t="s">
        <v>2619</v>
      </c>
    </row>
    <row r="182" spans="1:6">
      <c r="A182" s="1" t="s">
        <v>1112</v>
      </c>
      <c r="B182" t="s">
        <v>1112</v>
      </c>
      <c r="C182" t="s">
        <v>2583</v>
      </c>
      <c r="E182" s="3">
        <v>42278</v>
      </c>
      <c r="F182" t="s">
        <v>2619</v>
      </c>
    </row>
    <row r="183" spans="1:6">
      <c r="A183" s="1" t="s">
        <v>1113</v>
      </c>
      <c r="B183" t="s">
        <v>1113</v>
      </c>
      <c r="C183" t="s">
        <v>2583</v>
      </c>
      <c r="E183" s="3">
        <v>42278</v>
      </c>
      <c r="F183" t="s">
        <v>2619</v>
      </c>
    </row>
    <row r="184" spans="1:6">
      <c r="A184" s="1" t="s">
        <v>1114</v>
      </c>
      <c r="B184" t="s">
        <v>1114</v>
      </c>
      <c r="C184" t="s">
        <v>2583</v>
      </c>
      <c r="E184" s="3">
        <v>42278</v>
      </c>
      <c r="F184" t="s">
        <v>2619</v>
      </c>
    </row>
    <row r="185" spans="1:6">
      <c r="A185" s="1" t="s">
        <v>1115</v>
      </c>
      <c r="B185" t="s">
        <v>1115</v>
      </c>
      <c r="C185" t="s">
        <v>2583</v>
      </c>
      <c r="E185" s="3">
        <v>42278</v>
      </c>
      <c r="F185" t="s">
        <v>2619</v>
      </c>
    </row>
    <row r="186" spans="1:6">
      <c r="A186" s="1" t="s">
        <v>1116</v>
      </c>
      <c r="B186" t="s">
        <v>1116</v>
      </c>
      <c r="C186" t="s">
        <v>2583</v>
      </c>
      <c r="E186" s="3">
        <v>42278</v>
      </c>
      <c r="F186" t="s">
        <v>2619</v>
      </c>
    </row>
    <row r="187" spans="1:6">
      <c r="A187" s="1" t="s">
        <v>1117</v>
      </c>
      <c r="B187" t="s">
        <v>1117</v>
      </c>
      <c r="C187" t="s">
        <v>2583</v>
      </c>
      <c r="E187" s="3">
        <v>42278</v>
      </c>
      <c r="F187" t="s">
        <v>2619</v>
      </c>
    </row>
    <row r="188" spans="1:6">
      <c r="A188" s="1" t="s">
        <v>1118</v>
      </c>
      <c r="B188" t="s">
        <v>1118</v>
      </c>
      <c r="C188" t="s">
        <v>2583</v>
      </c>
      <c r="E188" s="3">
        <v>42278</v>
      </c>
      <c r="F188" t="s">
        <v>2619</v>
      </c>
    </row>
    <row r="189" spans="1:6">
      <c r="A189" s="1" t="s">
        <v>1119</v>
      </c>
      <c r="B189" t="s">
        <v>1119</v>
      </c>
      <c r="C189" t="s">
        <v>2583</v>
      </c>
      <c r="E189" s="3">
        <v>42278</v>
      </c>
      <c r="F189" t="s">
        <v>2619</v>
      </c>
    </row>
    <row r="190" spans="1:6">
      <c r="A190" s="1" t="s">
        <v>1120</v>
      </c>
      <c r="B190" t="s">
        <v>1120</v>
      </c>
      <c r="C190" t="s">
        <v>2583</v>
      </c>
      <c r="E190" s="3">
        <v>42278</v>
      </c>
      <c r="F190" t="s">
        <v>2619</v>
      </c>
    </row>
    <row r="191" spans="1:6">
      <c r="A191" s="1" t="s">
        <v>1121</v>
      </c>
      <c r="B191" t="s">
        <v>1121</v>
      </c>
      <c r="C191" t="s">
        <v>2583</v>
      </c>
      <c r="E191" s="3">
        <v>42278</v>
      </c>
      <c r="F191" t="s">
        <v>2619</v>
      </c>
    </row>
    <row r="192" spans="1:6">
      <c r="A192" s="1" t="s">
        <v>1122</v>
      </c>
      <c r="B192" t="s">
        <v>1122</v>
      </c>
      <c r="C192" t="s">
        <v>2583</v>
      </c>
      <c r="E192" s="3">
        <v>42278</v>
      </c>
      <c r="F192" t="s">
        <v>2619</v>
      </c>
    </row>
    <row r="193" spans="1:6">
      <c r="A193" s="1" t="s">
        <v>1123</v>
      </c>
      <c r="B193" t="s">
        <v>1123</v>
      </c>
      <c r="C193" t="s">
        <v>2583</v>
      </c>
      <c r="E193" s="3">
        <v>42278</v>
      </c>
      <c r="F193" t="s">
        <v>2619</v>
      </c>
    </row>
    <row r="194" spans="1:6">
      <c r="A194" s="1" t="s">
        <v>1124</v>
      </c>
      <c r="B194" t="s">
        <v>1124</v>
      </c>
      <c r="C194" t="s">
        <v>2585</v>
      </c>
      <c r="E194" s="3">
        <v>42278</v>
      </c>
      <c r="F194" t="s">
        <v>2619</v>
      </c>
    </row>
    <row r="195" spans="1:6">
      <c r="A195" s="1" t="s">
        <v>1125</v>
      </c>
      <c r="B195" t="s">
        <v>1125</v>
      </c>
      <c r="C195" t="s">
        <v>2583</v>
      </c>
      <c r="E195" s="3">
        <v>42278</v>
      </c>
      <c r="F195" t="s">
        <v>2619</v>
      </c>
    </row>
    <row r="196" spans="1:6">
      <c r="A196" s="1" t="s">
        <v>1126</v>
      </c>
      <c r="B196" t="s">
        <v>1126</v>
      </c>
      <c r="C196" t="s">
        <v>2583</v>
      </c>
      <c r="E196" s="3">
        <v>42278</v>
      </c>
      <c r="F196" t="s">
        <v>2619</v>
      </c>
    </row>
    <row r="197" spans="1:6">
      <c r="A197" s="1" t="s">
        <v>1127</v>
      </c>
      <c r="B197" t="s">
        <v>1127</v>
      </c>
      <c r="C197" t="s">
        <v>2583</v>
      </c>
      <c r="E197" s="3">
        <v>42278</v>
      </c>
      <c r="F197" t="s">
        <v>2619</v>
      </c>
    </row>
    <row r="198" spans="1:6">
      <c r="A198" s="1" t="s">
        <v>1128</v>
      </c>
      <c r="B198" t="s">
        <v>1128</v>
      </c>
      <c r="C198" t="s">
        <v>2586</v>
      </c>
      <c r="E198" s="3">
        <v>42278</v>
      </c>
      <c r="F198" t="s">
        <v>2619</v>
      </c>
    </row>
    <row r="199" spans="1:6">
      <c r="A199" s="1" t="s">
        <v>1129</v>
      </c>
      <c r="B199" t="s">
        <v>1129</v>
      </c>
      <c r="C199" t="s">
        <v>2583</v>
      </c>
      <c r="E199" s="3">
        <v>42278</v>
      </c>
      <c r="F199" t="s">
        <v>2619</v>
      </c>
    </row>
    <row r="200" spans="1:6">
      <c r="A200" s="1" t="s">
        <v>1130</v>
      </c>
      <c r="B200" t="s">
        <v>1130</v>
      </c>
      <c r="C200" t="s">
        <v>2585</v>
      </c>
      <c r="E200" s="3">
        <v>42278</v>
      </c>
      <c r="F200" t="s">
        <v>2619</v>
      </c>
    </row>
    <row r="201" spans="1:6">
      <c r="A201" s="1" t="s">
        <v>1131</v>
      </c>
      <c r="B201" t="s">
        <v>1131</v>
      </c>
      <c r="C201" t="s">
        <v>2586</v>
      </c>
      <c r="E201" s="3">
        <v>42278</v>
      </c>
      <c r="F201" t="s">
        <v>2619</v>
      </c>
    </row>
    <row r="202" spans="1:6">
      <c r="A202" s="1" t="s">
        <v>1132</v>
      </c>
      <c r="B202" t="s">
        <v>1132</v>
      </c>
      <c r="C202" t="s">
        <v>2583</v>
      </c>
      <c r="E202" s="3">
        <v>42278</v>
      </c>
      <c r="F202" t="s">
        <v>2619</v>
      </c>
    </row>
    <row r="203" spans="1:6">
      <c r="A203" s="1" t="s">
        <v>1133</v>
      </c>
      <c r="B203" t="s">
        <v>1133</v>
      </c>
      <c r="C203" t="s">
        <v>2585</v>
      </c>
      <c r="D203" t="s">
        <v>2596</v>
      </c>
      <c r="E203" s="3">
        <v>42278</v>
      </c>
      <c r="F203" t="s">
        <v>2619</v>
      </c>
    </row>
    <row r="204" spans="1:6">
      <c r="A204" s="1" t="s">
        <v>1134</v>
      </c>
      <c r="B204" t="s">
        <v>1134</v>
      </c>
      <c r="C204" t="s">
        <v>2583</v>
      </c>
      <c r="E204" s="3">
        <v>42278</v>
      </c>
      <c r="F204" t="s">
        <v>2619</v>
      </c>
    </row>
    <row r="205" spans="1:6">
      <c r="A205" s="1" t="s">
        <v>1135</v>
      </c>
      <c r="B205" t="s">
        <v>1135</v>
      </c>
      <c r="C205" t="s">
        <v>2583</v>
      </c>
      <c r="E205" s="3">
        <v>42278</v>
      </c>
      <c r="F205" t="s">
        <v>2619</v>
      </c>
    </row>
    <row r="206" spans="1:6">
      <c r="A206" s="1" t="s">
        <v>1136</v>
      </c>
      <c r="B206" t="s">
        <v>1136</v>
      </c>
      <c r="C206" t="s">
        <v>2583</v>
      </c>
      <c r="E206" s="3">
        <v>42278</v>
      </c>
      <c r="F206" t="s">
        <v>2619</v>
      </c>
    </row>
    <row r="207" spans="1:6">
      <c r="A207" s="1" t="s">
        <v>1137</v>
      </c>
      <c r="B207" t="s">
        <v>1137</v>
      </c>
      <c r="C207" t="s">
        <v>2583</v>
      </c>
      <c r="E207" s="3">
        <v>42278</v>
      </c>
      <c r="F207" t="s">
        <v>2619</v>
      </c>
    </row>
    <row r="208" spans="1:6">
      <c r="A208" s="1" t="s">
        <v>1138</v>
      </c>
      <c r="B208" t="s">
        <v>1138</v>
      </c>
      <c r="C208" t="s">
        <v>2583</v>
      </c>
      <c r="E208" s="3">
        <v>42278</v>
      </c>
      <c r="F208" t="s">
        <v>2619</v>
      </c>
    </row>
    <row r="209" spans="1:6">
      <c r="A209" s="1" t="s">
        <v>1139</v>
      </c>
      <c r="B209" t="s">
        <v>1139</v>
      </c>
      <c r="C209" t="s">
        <v>2583</v>
      </c>
      <c r="E209" s="3">
        <v>42278</v>
      </c>
      <c r="F209" t="s">
        <v>2619</v>
      </c>
    </row>
    <row r="210" spans="1:6">
      <c r="A210" s="1" t="s">
        <v>1140</v>
      </c>
      <c r="B210" t="s">
        <v>1140</v>
      </c>
      <c r="C210" t="s">
        <v>2585</v>
      </c>
      <c r="D210" t="s">
        <v>246</v>
      </c>
      <c r="E210" s="3">
        <v>42278</v>
      </c>
      <c r="F210" t="s">
        <v>2619</v>
      </c>
    </row>
    <row r="211" spans="1:6">
      <c r="A211" s="1" t="s">
        <v>1141</v>
      </c>
      <c r="B211" t="s">
        <v>1141</v>
      </c>
      <c r="C211" t="s">
        <v>2587</v>
      </c>
      <c r="E211" s="3">
        <v>42278</v>
      </c>
      <c r="F211" t="s">
        <v>2619</v>
      </c>
    </row>
    <row r="212" spans="1:6">
      <c r="A212" s="1" t="s">
        <v>1142</v>
      </c>
      <c r="B212" t="s">
        <v>1142</v>
      </c>
      <c r="C212" t="s">
        <v>2583</v>
      </c>
      <c r="E212" s="3">
        <v>42278</v>
      </c>
      <c r="F212" t="s">
        <v>2619</v>
      </c>
    </row>
    <row r="213" spans="1:6">
      <c r="A213" s="1" t="s">
        <v>1143</v>
      </c>
      <c r="B213" t="s">
        <v>1143</v>
      </c>
      <c r="C213" t="s">
        <v>2587</v>
      </c>
      <c r="E213" s="3">
        <v>42278</v>
      </c>
      <c r="F213" t="s">
        <v>2619</v>
      </c>
    </row>
    <row r="214" spans="1:6">
      <c r="A214" s="1" t="s">
        <v>1144</v>
      </c>
      <c r="B214" t="s">
        <v>1144</v>
      </c>
      <c r="C214" t="s">
        <v>2583</v>
      </c>
      <c r="E214" s="3">
        <v>42278</v>
      </c>
      <c r="F214" t="s">
        <v>2619</v>
      </c>
    </row>
    <row r="215" spans="1:6">
      <c r="A215" s="1" t="s">
        <v>1145</v>
      </c>
      <c r="B215" t="s">
        <v>1145</v>
      </c>
      <c r="C215" t="s">
        <v>2585</v>
      </c>
      <c r="E215" s="3">
        <v>42278</v>
      </c>
      <c r="F215" t="s">
        <v>2619</v>
      </c>
    </row>
    <row r="216" spans="1:6">
      <c r="A216" s="1" t="s">
        <v>1146</v>
      </c>
      <c r="B216" t="s">
        <v>1146</v>
      </c>
      <c r="C216" t="s">
        <v>2583</v>
      </c>
      <c r="E216" s="3">
        <v>42278</v>
      </c>
      <c r="F216" t="s">
        <v>2619</v>
      </c>
    </row>
    <row r="217" spans="1:6">
      <c r="A217" s="1" t="s">
        <v>1147</v>
      </c>
      <c r="B217" t="s">
        <v>1147</v>
      </c>
      <c r="C217" t="s">
        <v>2583</v>
      </c>
      <c r="E217" s="3">
        <v>42278</v>
      </c>
      <c r="F217" t="s">
        <v>2619</v>
      </c>
    </row>
    <row r="218" spans="1:6">
      <c r="A218" s="1" t="s">
        <v>1148</v>
      </c>
      <c r="B218" t="s">
        <v>1148</v>
      </c>
      <c r="C218" t="s">
        <v>2583</v>
      </c>
      <c r="E218" s="3">
        <v>42278</v>
      </c>
      <c r="F218" t="s">
        <v>2619</v>
      </c>
    </row>
    <row r="219" spans="1:6">
      <c r="A219" s="1" t="s">
        <v>1149</v>
      </c>
      <c r="B219" t="s">
        <v>1149</v>
      </c>
      <c r="C219" t="s">
        <v>2586</v>
      </c>
      <c r="E219" s="3">
        <v>42278</v>
      </c>
      <c r="F219" t="s">
        <v>2619</v>
      </c>
    </row>
    <row r="220" spans="1:6">
      <c r="A220" s="1" t="s">
        <v>1150</v>
      </c>
      <c r="B220" t="s">
        <v>1150</v>
      </c>
      <c r="C220" t="s">
        <v>2587</v>
      </c>
      <c r="E220" s="3">
        <v>42278</v>
      </c>
      <c r="F220" t="s">
        <v>2619</v>
      </c>
    </row>
    <row r="221" spans="1:6">
      <c r="A221" s="1" t="s">
        <v>1151</v>
      </c>
      <c r="B221" t="s">
        <v>1151</v>
      </c>
      <c r="C221" t="s">
        <v>2585</v>
      </c>
      <c r="E221" s="3">
        <v>42278</v>
      </c>
      <c r="F221" t="s">
        <v>2619</v>
      </c>
    </row>
    <row r="222" spans="1:6">
      <c r="A222" s="1" t="s">
        <v>1152</v>
      </c>
      <c r="B222" t="s">
        <v>1152</v>
      </c>
      <c r="C222" t="s">
        <v>2585</v>
      </c>
      <c r="E222" s="3">
        <v>42278</v>
      </c>
      <c r="F222" t="s">
        <v>2619</v>
      </c>
    </row>
    <row r="223" spans="1:6">
      <c r="A223" s="1" t="s">
        <v>1153</v>
      </c>
      <c r="B223" t="s">
        <v>1153</v>
      </c>
      <c r="C223" t="s">
        <v>2585</v>
      </c>
      <c r="E223" s="3">
        <v>42278</v>
      </c>
      <c r="F223" t="s">
        <v>2619</v>
      </c>
    </row>
    <row r="224" spans="1:6">
      <c r="A224" s="1" t="s">
        <v>1154</v>
      </c>
      <c r="B224" t="s">
        <v>1154</v>
      </c>
      <c r="C224" t="s">
        <v>2583</v>
      </c>
      <c r="E224" s="3">
        <v>42278</v>
      </c>
      <c r="F224" t="s">
        <v>2619</v>
      </c>
    </row>
    <row r="225" spans="1:6">
      <c r="A225" s="1" t="s">
        <v>1155</v>
      </c>
      <c r="B225" t="s">
        <v>1155</v>
      </c>
      <c r="C225" t="s">
        <v>2583</v>
      </c>
      <c r="D225" t="s">
        <v>249</v>
      </c>
      <c r="E225" s="3">
        <v>42909</v>
      </c>
      <c r="F225" t="s">
        <v>2619</v>
      </c>
    </row>
    <row r="226" spans="1:6">
      <c r="A226" s="1" t="s">
        <v>1156</v>
      </c>
      <c r="B226" t="s">
        <v>1156</v>
      </c>
      <c r="C226" t="s">
        <v>2583</v>
      </c>
      <c r="E226" s="3">
        <v>42278</v>
      </c>
      <c r="F226" t="s">
        <v>2619</v>
      </c>
    </row>
    <row r="227" spans="1:6">
      <c r="A227" s="1" t="s">
        <v>1157</v>
      </c>
      <c r="B227" t="s">
        <v>1157</v>
      </c>
      <c r="C227" t="s">
        <v>2585</v>
      </c>
      <c r="E227" s="3">
        <v>42278</v>
      </c>
      <c r="F227" t="s">
        <v>2619</v>
      </c>
    </row>
    <row r="228" spans="1:6">
      <c r="A228" s="1" t="s">
        <v>1158</v>
      </c>
      <c r="B228" t="s">
        <v>1158</v>
      </c>
      <c r="C228" t="s">
        <v>2583</v>
      </c>
      <c r="E228" s="3">
        <v>42278</v>
      </c>
      <c r="F228" t="s">
        <v>2619</v>
      </c>
    </row>
    <row r="229" spans="1:6">
      <c r="A229" s="1" t="s">
        <v>1159</v>
      </c>
      <c r="B229" t="s">
        <v>1159</v>
      </c>
      <c r="C229" t="s">
        <v>2583</v>
      </c>
      <c r="E229" s="3">
        <v>42278</v>
      </c>
      <c r="F229" t="s">
        <v>2619</v>
      </c>
    </row>
    <row r="230" spans="1:6">
      <c r="A230" s="1" t="s">
        <v>1160</v>
      </c>
      <c r="B230" t="s">
        <v>1160</v>
      </c>
      <c r="C230" t="s">
        <v>2583</v>
      </c>
      <c r="E230" s="3">
        <v>42278</v>
      </c>
      <c r="F230" t="s">
        <v>2619</v>
      </c>
    </row>
    <row r="231" spans="1:6">
      <c r="A231" s="1" t="s">
        <v>1161</v>
      </c>
      <c r="B231" t="s">
        <v>1161</v>
      </c>
      <c r="C231" t="s">
        <v>2585</v>
      </c>
      <c r="E231" s="3">
        <v>42278</v>
      </c>
      <c r="F231" t="s">
        <v>2619</v>
      </c>
    </row>
    <row r="232" spans="1:6">
      <c r="A232" s="1" t="s">
        <v>1162</v>
      </c>
      <c r="B232" t="s">
        <v>1162</v>
      </c>
      <c r="C232" t="s">
        <v>2583</v>
      </c>
      <c r="E232" s="3">
        <v>42278</v>
      </c>
      <c r="F232" t="s">
        <v>2619</v>
      </c>
    </row>
    <row r="233" spans="1:6">
      <c r="A233" s="1" t="s">
        <v>1163</v>
      </c>
      <c r="B233" t="s">
        <v>1163</v>
      </c>
      <c r="C233" t="s">
        <v>2583</v>
      </c>
      <c r="E233" s="3">
        <v>42278</v>
      </c>
      <c r="F233" t="s">
        <v>2619</v>
      </c>
    </row>
    <row r="234" spans="1:6">
      <c r="A234" s="1" t="s">
        <v>1164</v>
      </c>
      <c r="B234" t="s">
        <v>1164</v>
      </c>
      <c r="C234" t="s">
        <v>2583</v>
      </c>
      <c r="E234" s="3">
        <v>42278</v>
      </c>
      <c r="F234" t="s">
        <v>2619</v>
      </c>
    </row>
    <row r="235" spans="1:6">
      <c r="A235" s="1" t="s">
        <v>1165</v>
      </c>
      <c r="B235" t="s">
        <v>1165</v>
      </c>
      <c r="C235" t="s">
        <v>2583</v>
      </c>
      <c r="E235" s="3">
        <v>42278</v>
      </c>
      <c r="F235" t="s">
        <v>2619</v>
      </c>
    </row>
    <row r="236" spans="1:6">
      <c r="A236" s="1" t="s">
        <v>1166</v>
      </c>
      <c r="B236" t="s">
        <v>1166</v>
      </c>
      <c r="C236" t="s">
        <v>2585</v>
      </c>
      <c r="E236" s="3">
        <v>42278</v>
      </c>
      <c r="F236" t="s">
        <v>2619</v>
      </c>
    </row>
    <row r="237" spans="1:6">
      <c r="A237" s="1" t="s">
        <v>1167</v>
      </c>
      <c r="B237" t="s">
        <v>1167</v>
      </c>
      <c r="C237" t="s">
        <v>2583</v>
      </c>
      <c r="E237" s="3">
        <v>42278</v>
      </c>
      <c r="F237" t="s">
        <v>2619</v>
      </c>
    </row>
    <row r="238" spans="1:6">
      <c r="A238" s="1" t="s">
        <v>1168</v>
      </c>
      <c r="B238" t="s">
        <v>1168</v>
      </c>
      <c r="C238" t="s">
        <v>2585</v>
      </c>
      <c r="E238" s="3">
        <v>42278</v>
      </c>
      <c r="F238" t="s">
        <v>2619</v>
      </c>
    </row>
    <row r="239" spans="1:6">
      <c r="A239" s="1" t="s">
        <v>1169</v>
      </c>
      <c r="B239" t="s">
        <v>1169</v>
      </c>
      <c r="C239" t="s">
        <v>2583</v>
      </c>
      <c r="E239" s="3">
        <v>42278</v>
      </c>
      <c r="F239" t="s">
        <v>2619</v>
      </c>
    </row>
    <row r="240" spans="1:6">
      <c r="A240" s="1" t="s">
        <v>1170</v>
      </c>
      <c r="B240" t="s">
        <v>1170</v>
      </c>
      <c r="C240" t="s">
        <v>2583</v>
      </c>
      <c r="E240" s="3">
        <v>42278</v>
      </c>
      <c r="F240" t="s">
        <v>2619</v>
      </c>
    </row>
    <row r="241" spans="1:6">
      <c r="A241" s="1" t="s">
        <v>1171</v>
      </c>
      <c r="B241" t="s">
        <v>1171</v>
      </c>
      <c r="C241" t="s">
        <v>2583</v>
      </c>
      <c r="E241" s="3">
        <v>42278</v>
      </c>
      <c r="F241" t="s">
        <v>2619</v>
      </c>
    </row>
    <row r="242" spans="1:6">
      <c r="A242" s="1" t="s">
        <v>1172</v>
      </c>
      <c r="B242" t="s">
        <v>1172</v>
      </c>
      <c r="C242" t="s">
        <v>2583</v>
      </c>
      <c r="D242" t="s">
        <v>246</v>
      </c>
      <c r="E242" s="3">
        <v>42278</v>
      </c>
      <c r="F242" t="s">
        <v>2619</v>
      </c>
    </row>
    <row r="243" spans="1:6">
      <c r="A243" s="1" t="s">
        <v>1173</v>
      </c>
      <c r="B243" t="s">
        <v>1173</v>
      </c>
      <c r="C243" t="s">
        <v>2583</v>
      </c>
      <c r="D243" t="s">
        <v>246</v>
      </c>
      <c r="E243" s="3">
        <v>42341</v>
      </c>
      <c r="F243" t="s">
        <v>2619</v>
      </c>
    </row>
    <row r="244" spans="1:6">
      <c r="A244" s="1" t="s">
        <v>1174</v>
      </c>
      <c r="B244" t="s">
        <v>1174</v>
      </c>
      <c r="C244" t="s">
        <v>2583</v>
      </c>
      <c r="E244" s="3">
        <v>42278</v>
      </c>
      <c r="F244" t="s">
        <v>2619</v>
      </c>
    </row>
    <row r="245" spans="1:6">
      <c r="A245" s="1" t="s">
        <v>1175</v>
      </c>
      <c r="B245" t="s">
        <v>1175</v>
      </c>
      <c r="C245" t="s">
        <v>2583</v>
      </c>
      <c r="E245" s="3">
        <v>42278</v>
      </c>
      <c r="F245" t="s">
        <v>2619</v>
      </c>
    </row>
    <row r="246" spans="1:6">
      <c r="A246" s="1" t="s">
        <v>1176</v>
      </c>
      <c r="B246" t="s">
        <v>1176</v>
      </c>
      <c r="C246" t="s">
        <v>2583</v>
      </c>
      <c r="D246" t="s">
        <v>249</v>
      </c>
      <c r="E246" s="3">
        <v>42279</v>
      </c>
      <c r="F246" t="s">
        <v>2619</v>
      </c>
    </row>
    <row r="247" spans="1:6">
      <c r="A247" s="1" t="s">
        <v>1177</v>
      </c>
      <c r="B247" t="s">
        <v>1177</v>
      </c>
      <c r="C247" t="s">
        <v>2585</v>
      </c>
      <c r="E247" s="3">
        <v>42278</v>
      </c>
      <c r="F247" t="s">
        <v>2619</v>
      </c>
    </row>
    <row r="248" spans="1:6">
      <c r="A248" s="1" t="s">
        <v>1178</v>
      </c>
      <c r="B248" t="s">
        <v>1178</v>
      </c>
      <c r="C248" t="s">
        <v>2583</v>
      </c>
      <c r="E248" s="3">
        <v>42278</v>
      </c>
      <c r="F248" t="s">
        <v>2619</v>
      </c>
    </row>
    <row r="249" spans="1:6">
      <c r="A249" s="1" t="s">
        <v>1179</v>
      </c>
      <c r="B249" t="s">
        <v>1179</v>
      </c>
      <c r="C249" t="s">
        <v>2585</v>
      </c>
      <c r="E249" s="3">
        <v>42278</v>
      </c>
      <c r="F249" t="s">
        <v>2619</v>
      </c>
    </row>
    <row r="250" spans="1:6">
      <c r="A250" s="1" t="s">
        <v>1180</v>
      </c>
      <c r="B250" t="s">
        <v>1180</v>
      </c>
      <c r="C250" t="s">
        <v>2583</v>
      </c>
      <c r="E250" s="3">
        <v>42278</v>
      </c>
      <c r="F250" t="s">
        <v>2619</v>
      </c>
    </row>
    <row r="251" spans="1:6">
      <c r="A251" s="1" t="s">
        <v>1181</v>
      </c>
      <c r="B251" t="s">
        <v>1181</v>
      </c>
      <c r="C251" t="s">
        <v>2583</v>
      </c>
      <c r="E251" s="3">
        <v>42278</v>
      </c>
      <c r="F251" t="s">
        <v>2619</v>
      </c>
    </row>
    <row r="252" spans="1:6">
      <c r="A252" s="1" t="s">
        <v>1182</v>
      </c>
      <c r="B252" t="s">
        <v>1182</v>
      </c>
      <c r="C252" t="s">
        <v>2585</v>
      </c>
      <c r="E252" s="3">
        <v>42278</v>
      </c>
      <c r="F252" t="s">
        <v>2619</v>
      </c>
    </row>
    <row r="253" spans="1:6">
      <c r="A253" s="1" t="s">
        <v>1183</v>
      </c>
      <c r="B253" t="s">
        <v>1183</v>
      </c>
      <c r="C253" t="s">
        <v>2583</v>
      </c>
      <c r="E253" s="3">
        <v>42278</v>
      </c>
      <c r="F253" t="s">
        <v>2619</v>
      </c>
    </row>
    <row r="254" spans="1:6">
      <c r="A254" s="1" t="s">
        <v>1184</v>
      </c>
      <c r="B254" t="s">
        <v>1184</v>
      </c>
      <c r="C254" t="s">
        <v>2583</v>
      </c>
      <c r="E254" s="3">
        <v>42278</v>
      </c>
      <c r="F254" t="s">
        <v>2619</v>
      </c>
    </row>
    <row r="255" spans="1:6">
      <c r="A255" s="1" t="s">
        <v>1185</v>
      </c>
      <c r="B255" t="s">
        <v>1185</v>
      </c>
      <c r="C255" t="s">
        <v>2583</v>
      </c>
      <c r="E255" s="3">
        <v>42278</v>
      </c>
      <c r="F255" t="s">
        <v>2619</v>
      </c>
    </row>
    <row r="256" spans="1:6">
      <c r="A256" s="1" t="s">
        <v>1186</v>
      </c>
      <c r="B256" t="s">
        <v>1186</v>
      </c>
      <c r="C256" t="s">
        <v>2585</v>
      </c>
      <c r="E256" s="3">
        <v>42278</v>
      </c>
      <c r="F256" t="s">
        <v>2619</v>
      </c>
    </row>
    <row r="257" spans="1:6">
      <c r="A257" s="1" t="s">
        <v>1187</v>
      </c>
      <c r="B257" t="s">
        <v>1187</v>
      </c>
      <c r="C257" t="s">
        <v>2583</v>
      </c>
      <c r="E257" s="3">
        <v>42278</v>
      </c>
      <c r="F257" t="s">
        <v>2619</v>
      </c>
    </row>
    <row r="258" spans="1:6">
      <c r="A258" s="1" t="s">
        <v>1188</v>
      </c>
      <c r="B258" t="s">
        <v>1188</v>
      </c>
      <c r="C258" t="s">
        <v>2585</v>
      </c>
      <c r="E258" s="3">
        <v>42278</v>
      </c>
      <c r="F258" t="s">
        <v>2619</v>
      </c>
    </row>
    <row r="259" spans="1:6">
      <c r="A259" s="1" t="s">
        <v>1189</v>
      </c>
      <c r="B259" t="s">
        <v>1189</v>
      </c>
      <c r="C259" t="s">
        <v>2585</v>
      </c>
      <c r="E259" s="3">
        <v>42278</v>
      </c>
      <c r="F259" t="s">
        <v>2619</v>
      </c>
    </row>
    <row r="260" spans="1:6">
      <c r="A260" s="1" t="s">
        <v>1190</v>
      </c>
      <c r="B260" t="s">
        <v>1190</v>
      </c>
      <c r="C260" t="s">
        <v>2583</v>
      </c>
      <c r="D260" t="s">
        <v>246</v>
      </c>
      <c r="E260" s="3">
        <v>42749</v>
      </c>
      <c r="F260" t="s">
        <v>2619</v>
      </c>
    </row>
    <row r="261" spans="1:6">
      <c r="A261" s="1" t="s">
        <v>1191</v>
      </c>
      <c r="B261" t="s">
        <v>1191</v>
      </c>
      <c r="C261" t="s">
        <v>2585</v>
      </c>
      <c r="E261" s="3">
        <v>42278</v>
      </c>
      <c r="F261" t="s">
        <v>2619</v>
      </c>
    </row>
    <row r="262" spans="1:6">
      <c r="A262" s="1" t="s">
        <v>1192</v>
      </c>
      <c r="B262" t="s">
        <v>1192</v>
      </c>
      <c r="C262" t="s">
        <v>2583</v>
      </c>
      <c r="E262" s="3">
        <v>42278</v>
      </c>
      <c r="F262" t="s">
        <v>2619</v>
      </c>
    </row>
    <row r="263" spans="1:6">
      <c r="A263" s="1" t="s">
        <v>1193</v>
      </c>
      <c r="B263" t="s">
        <v>1193</v>
      </c>
      <c r="C263" t="s">
        <v>2585</v>
      </c>
      <c r="E263" s="3">
        <v>42278</v>
      </c>
      <c r="F263" t="s">
        <v>2619</v>
      </c>
    </row>
    <row r="264" spans="1:6">
      <c r="A264" s="1" t="s">
        <v>1194</v>
      </c>
      <c r="B264" t="s">
        <v>1194</v>
      </c>
      <c r="C264" t="s">
        <v>2585</v>
      </c>
      <c r="E264" s="3">
        <v>42278</v>
      </c>
      <c r="F264" t="s">
        <v>2619</v>
      </c>
    </row>
    <row r="265" spans="1:6">
      <c r="A265" s="1" t="s">
        <v>1195</v>
      </c>
      <c r="B265" t="s">
        <v>1195</v>
      </c>
      <c r="C265" t="s">
        <v>2583</v>
      </c>
      <c r="D265" t="s">
        <v>246</v>
      </c>
      <c r="E265" s="3">
        <v>42278</v>
      </c>
      <c r="F265" t="s">
        <v>2619</v>
      </c>
    </row>
    <row r="266" spans="1:6">
      <c r="A266" s="1" t="s">
        <v>1196</v>
      </c>
      <c r="B266" t="s">
        <v>1196</v>
      </c>
      <c r="C266" t="s">
        <v>2583</v>
      </c>
      <c r="E266" s="3">
        <v>42278</v>
      </c>
      <c r="F266" t="s">
        <v>2619</v>
      </c>
    </row>
    <row r="267" spans="1:6">
      <c r="A267" s="1" t="s">
        <v>1197</v>
      </c>
      <c r="B267" t="s">
        <v>1197</v>
      </c>
      <c r="C267" t="s">
        <v>2583</v>
      </c>
      <c r="E267" s="3">
        <v>42278</v>
      </c>
      <c r="F267" t="s">
        <v>2619</v>
      </c>
    </row>
    <row r="268" spans="1:6">
      <c r="A268" s="1" t="s">
        <v>1198</v>
      </c>
      <c r="B268" t="s">
        <v>1198</v>
      </c>
      <c r="C268" t="s">
        <v>2583</v>
      </c>
      <c r="E268" s="3">
        <v>42278</v>
      </c>
      <c r="F268" t="s">
        <v>2619</v>
      </c>
    </row>
    <row r="269" spans="1:6">
      <c r="A269" s="1" t="s">
        <v>1199</v>
      </c>
      <c r="B269" t="s">
        <v>1199</v>
      </c>
      <c r="C269" t="s">
        <v>2583</v>
      </c>
      <c r="D269" t="s">
        <v>2594</v>
      </c>
      <c r="E269" s="3">
        <v>42278</v>
      </c>
      <c r="F269" t="s">
        <v>2619</v>
      </c>
    </row>
    <row r="270" spans="1:6">
      <c r="A270" s="1" t="s">
        <v>1200</v>
      </c>
      <c r="B270" t="s">
        <v>1200</v>
      </c>
      <c r="C270" t="s">
        <v>2583</v>
      </c>
      <c r="E270" s="3">
        <v>42278</v>
      </c>
      <c r="F270" t="s">
        <v>2619</v>
      </c>
    </row>
    <row r="271" spans="1:6">
      <c r="A271" s="1" t="s">
        <v>1201</v>
      </c>
      <c r="B271" t="s">
        <v>1201</v>
      </c>
      <c r="C271" t="s">
        <v>2583</v>
      </c>
      <c r="E271" s="3">
        <v>42278</v>
      </c>
      <c r="F271" t="s">
        <v>2619</v>
      </c>
    </row>
    <row r="272" spans="1:6">
      <c r="A272" s="1" t="s">
        <v>1202</v>
      </c>
      <c r="B272" t="s">
        <v>1202</v>
      </c>
      <c r="C272" t="s">
        <v>2585</v>
      </c>
      <c r="E272" s="3">
        <v>42278</v>
      </c>
      <c r="F272" t="s">
        <v>2619</v>
      </c>
    </row>
    <row r="273" spans="1:6">
      <c r="A273" s="1" t="s">
        <v>1203</v>
      </c>
      <c r="B273" t="s">
        <v>1203</v>
      </c>
      <c r="C273" t="s">
        <v>2585</v>
      </c>
      <c r="E273" s="3">
        <v>42278</v>
      </c>
      <c r="F273" t="s">
        <v>2619</v>
      </c>
    </row>
    <row r="274" spans="1:6">
      <c r="A274" s="1" t="s">
        <v>1204</v>
      </c>
      <c r="B274" t="s">
        <v>1204</v>
      </c>
      <c r="C274" t="s">
        <v>2583</v>
      </c>
      <c r="E274" s="3">
        <v>42278</v>
      </c>
      <c r="F274" t="s">
        <v>2619</v>
      </c>
    </row>
    <row r="275" spans="1:6">
      <c r="A275" s="1" t="s">
        <v>1205</v>
      </c>
      <c r="B275" t="s">
        <v>1205</v>
      </c>
      <c r="C275" t="s">
        <v>2583</v>
      </c>
      <c r="E275" s="3">
        <v>42278</v>
      </c>
      <c r="F275" t="s">
        <v>2619</v>
      </c>
    </row>
    <row r="276" spans="1:6">
      <c r="A276" s="1" t="s">
        <v>1206</v>
      </c>
      <c r="B276" t="s">
        <v>1206</v>
      </c>
      <c r="C276" t="s">
        <v>2583</v>
      </c>
      <c r="E276" s="3">
        <v>42278</v>
      </c>
      <c r="F276" t="s">
        <v>2619</v>
      </c>
    </row>
    <row r="277" spans="1:6">
      <c r="A277" s="1" t="s">
        <v>1207</v>
      </c>
      <c r="B277" t="s">
        <v>1207</v>
      </c>
      <c r="C277" t="s">
        <v>2583</v>
      </c>
      <c r="E277" s="3">
        <v>42278</v>
      </c>
      <c r="F277" t="s">
        <v>2619</v>
      </c>
    </row>
    <row r="278" spans="1:6">
      <c r="A278" s="1" t="s">
        <v>1208</v>
      </c>
      <c r="B278" t="s">
        <v>1208</v>
      </c>
      <c r="C278" t="s">
        <v>2585</v>
      </c>
      <c r="E278" s="3">
        <v>42278</v>
      </c>
      <c r="F278" t="s">
        <v>2619</v>
      </c>
    </row>
    <row r="279" spans="1:6">
      <c r="A279" s="1" t="s">
        <v>1209</v>
      </c>
      <c r="B279" t="s">
        <v>1209</v>
      </c>
      <c r="C279" t="s">
        <v>2585</v>
      </c>
      <c r="E279" s="3">
        <v>42278</v>
      </c>
      <c r="F279" t="s">
        <v>2619</v>
      </c>
    </row>
    <row r="280" spans="1:6">
      <c r="A280" s="1" t="s">
        <v>1210</v>
      </c>
      <c r="B280" t="s">
        <v>1210</v>
      </c>
      <c r="C280" t="s">
        <v>2583</v>
      </c>
      <c r="E280" s="3">
        <v>42278</v>
      </c>
      <c r="F280" t="s">
        <v>2619</v>
      </c>
    </row>
    <row r="281" spans="1:6">
      <c r="A281" s="1" t="s">
        <v>1211</v>
      </c>
      <c r="B281" t="s">
        <v>1211</v>
      </c>
      <c r="C281" t="s">
        <v>2583</v>
      </c>
      <c r="E281" s="3">
        <v>42278</v>
      </c>
      <c r="F281" t="s">
        <v>2619</v>
      </c>
    </row>
    <row r="282" spans="1:6">
      <c r="A282" s="1" t="s">
        <v>1212</v>
      </c>
      <c r="B282" t="s">
        <v>1212</v>
      </c>
      <c r="C282" t="s">
        <v>2583</v>
      </c>
      <c r="E282" s="3">
        <v>42278</v>
      </c>
      <c r="F282" t="s">
        <v>2619</v>
      </c>
    </row>
    <row r="283" spans="1:6">
      <c r="A283" s="1" t="s">
        <v>1213</v>
      </c>
      <c r="B283" t="s">
        <v>1213</v>
      </c>
      <c r="C283" t="s">
        <v>2583</v>
      </c>
      <c r="E283" s="3">
        <v>42278</v>
      </c>
      <c r="F283" t="s">
        <v>2619</v>
      </c>
    </row>
    <row r="284" spans="1:6">
      <c r="A284" s="1" t="s">
        <v>1214</v>
      </c>
      <c r="B284" t="s">
        <v>1214</v>
      </c>
      <c r="C284" t="s">
        <v>2583</v>
      </c>
      <c r="E284" s="3">
        <v>42278</v>
      </c>
      <c r="F284" t="s">
        <v>2619</v>
      </c>
    </row>
    <row r="285" spans="1:6">
      <c r="A285" s="1" t="s">
        <v>1215</v>
      </c>
      <c r="B285" t="s">
        <v>1215</v>
      </c>
      <c r="C285" t="s">
        <v>2583</v>
      </c>
      <c r="E285" s="3">
        <v>42278</v>
      </c>
      <c r="F285" t="s">
        <v>2619</v>
      </c>
    </row>
    <row r="286" spans="1:6">
      <c r="A286" s="1" t="s">
        <v>1216</v>
      </c>
      <c r="B286" t="s">
        <v>1216</v>
      </c>
      <c r="C286" t="s">
        <v>2583</v>
      </c>
      <c r="E286" s="3">
        <v>42278</v>
      </c>
      <c r="F286" t="s">
        <v>2619</v>
      </c>
    </row>
    <row r="287" spans="1:6">
      <c r="A287" s="1" t="s">
        <v>1217</v>
      </c>
      <c r="B287" t="s">
        <v>1217</v>
      </c>
      <c r="C287" t="s">
        <v>2583</v>
      </c>
      <c r="E287" s="3">
        <v>42278</v>
      </c>
      <c r="F287" t="s">
        <v>2619</v>
      </c>
    </row>
    <row r="288" spans="1:6">
      <c r="A288" s="1" t="s">
        <v>1218</v>
      </c>
      <c r="B288" t="s">
        <v>1218</v>
      </c>
      <c r="C288" t="s">
        <v>2583</v>
      </c>
      <c r="E288" s="3">
        <v>42278</v>
      </c>
      <c r="F288" t="s">
        <v>2619</v>
      </c>
    </row>
    <row r="289" spans="1:6">
      <c r="A289" s="1" t="s">
        <v>1219</v>
      </c>
      <c r="B289" t="s">
        <v>1219</v>
      </c>
      <c r="C289" t="s">
        <v>2583</v>
      </c>
      <c r="E289" s="3">
        <v>42278</v>
      </c>
      <c r="F289" t="s">
        <v>2619</v>
      </c>
    </row>
    <row r="290" spans="1:6">
      <c r="A290" s="1" t="s">
        <v>1220</v>
      </c>
      <c r="B290" t="s">
        <v>1220</v>
      </c>
      <c r="C290" t="s">
        <v>2585</v>
      </c>
      <c r="E290" s="3">
        <v>42278</v>
      </c>
      <c r="F290" t="s">
        <v>2619</v>
      </c>
    </row>
    <row r="291" spans="1:6">
      <c r="A291" s="1" t="s">
        <v>1221</v>
      </c>
      <c r="B291" t="s">
        <v>1221</v>
      </c>
      <c r="C291" t="s">
        <v>2585</v>
      </c>
      <c r="E291" s="3">
        <v>42278</v>
      </c>
      <c r="F291" t="s">
        <v>2619</v>
      </c>
    </row>
    <row r="292" spans="1:6">
      <c r="A292" s="1" t="s">
        <v>1222</v>
      </c>
      <c r="B292" t="s">
        <v>1222</v>
      </c>
      <c r="C292" t="s">
        <v>2586</v>
      </c>
      <c r="D292" t="s">
        <v>2590</v>
      </c>
      <c r="E292" s="3">
        <v>43007</v>
      </c>
      <c r="F292" t="s">
        <v>2619</v>
      </c>
    </row>
    <row r="293" spans="1:6">
      <c r="A293" s="1" t="s">
        <v>1223</v>
      </c>
      <c r="B293" t="s">
        <v>1223</v>
      </c>
      <c r="C293" t="s">
        <v>2585</v>
      </c>
      <c r="E293" s="3">
        <v>42278</v>
      </c>
      <c r="F293" t="s">
        <v>2619</v>
      </c>
    </row>
    <row r="294" spans="1:6">
      <c r="A294" s="1" t="s">
        <v>1224</v>
      </c>
      <c r="B294" t="s">
        <v>1224</v>
      </c>
      <c r="C294" t="s">
        <v>2583</v>
      </c>
      <c r="E294" s="3">
        <v>42278</v>
      </c>
      <c r="F294" t="s">
        <v>2619</v>
      </c>
    </row>
    <row r="295" spans="1:6">
      <c r="A295" s="1" t="s">
        <v>1225</v>
      </c>
      <c r="B295" t="s">
        <v>1225</v>
      </c>
      <c r="C295" t="s">
        <v>2583</v>
      </c>
      <c r="E295" s="3">
        <v>42278</v>
      </c>
      <c r="F295" t="s">
        <v>2619</v>
      </c>
    </row>
    <row r="296" spans="1:6">
      <c r="A296" s="1" t="s">
        <v>1226</v>
      </c>
      <c r="B296" t="s">
        <v>1226</v>
      </c>
      <c r="C296" t="s">
        <v>2583</v>
      </c>
      <c r="E296" s="3">
        <v>42278</v>
      </c>
      <c r="F296" t="s">
        <v>2619</v>
      </c>
    </row>
    <row r="297" spans="1:6">
      <c r="A297" s="1" t="s">
        <v>1227</v>
      </c>
      <c r="B297" t="s">
        <v>1227</v>
      </c>
      <c r="C297" t="s">
        <v>2583</v>
      </c>
      <c r="E297" s="3">
        <v>42278</v>
      </c>
      <c r="F297" t="s">
        <v>2619</v>
      </c>
    </row>
    <row r="298" spans="1:6">
      <c r="A298" s="1" t="s">
        <v>1228</v>
      </c>
      <c r="B298" t="s">
        <v>1228</v>
      </c>
      <c r="C298" t="s">
        <v>2585</v>
      </c>
      <c r="E298" s="3">
        <v>42278</v>
      </c>
      <c r="F298" t="s">
        <v>2619</v>
      </c>
    </row>
    <row r="299" spans="1:6">
      <c r="A299" s="1" t="s">
        <v>1229</v>
      </c>
      <c r="B299" t="s">
        <v>1229</v>
      </c>
      <c r="C299" t="s">
        <v>2583</v>
      </c>
      <c r="E299" s="3">
        <v>42278</v>
      </c>
      <c r="F299" t="s">
        <v>2619</v>
      </c>
    </row>
    <row r="300" spans="1:6">
      <c r="A300" s="1" t="s">
        <v>1230</v>
      </c>
      <c r="B300" t="s">
        <v>1230</v>
      </c>
      <c r="C300" t="s">
        <v>2583</v>
      </c>
      <c r="E300" s="3">
        <v>42278</v>
      </c>
      <c r="F300" t="s">
        <v>2619</v>
      </c>
    </row>
    <row r="301" spans="1:6">
      <c r="A301" s="1" t="s">
        <v>1231</v>
      </c>
      <c r="B301" t="s">
        <v>1231</v>
      </c>
      <c r="C301" t="s">
        <v>2583</v>
      </c>
      <c r="E301" s="3">
        <v>42278</v>
      </c>
      <c r="F301" t="s">
        <v>2619</v>
      </c>
    </row>
    <row r="302" spans="1:6">
      <c r="A302" s="1" t="s">
        <v>1232</v>
      </c>
      <c r="B302" t="s">
        <v>1232</v>
      </c>
      <c r="C302" t="s">
        <v>2585</v>
      </c>
      <c r="E302" s="3">
        <v>42278</v>
      </c>
      <c r="F302" t="s">
        <v>2619</v>
      </c>
    </row>
    <row r="303" spans="1:6">
      <c r="A303" s="1" t="s">
        <v>1233</v>
      </c>
      <c r="B303" t="s">
        <v>1233</v>
      </c>
      <c r="C303" t="s">
        <v>2586</v>
      </c>
      <c r="E303" s="3">
        <v>42278</v>
      </c>
      <c r="F303" t="s">
        <v>2619</v>
      </c>
    </row>
    <row r="304" spans="1:6">
      <c r="A304" s="1" t="s">
        <v>1234</v>
      </c>
      <c r="B304" t="s">
        <v>1234</v>
      </c>
      <c r="C304" t="s">
        <v>2585</v>
      </c>
      <c r="E304" s="3">
        <v>42278</v>
      </c>
      <c r="F304" t="s">
        <v>2619</v>
      </c>
    </row>
    <row r="305" spans="1:6">
      <c r="A305" s="1" t="s">
        <v>1235</v>
      </c>
      <c r="B305" t="s">
        <v>1235</v>
      </c>
      <c r="C305" t="s">
        <v>2586</v>
      </c>
      <c r="D305" t="s">
        <v>246</v>
      </c>
      <c r="E305" s="3">
        <v>42900</v>
      </c>
      <c r="F305" t="s">
        <v>2619</v>
      </c>
    </row>
    <row r="306" spans="1:6">
      <c r="A306" s="1" t="s">
        <v>1236</v>
      </c>
      <c r="B306" t="s">
        <v>1236</v>
      </c>
      <c r="C306" t="s">
        <v>2586</v>
      </c>
      <c r="D306" t="s">
        <v>252</v>
      </c>
      <c r="E306" s="3">
        <v>42369</v>
      </c>
      <c r="F306" t="s">
        <v>2619</v>
      </c>
    </row>
    <row r="307" spans="1:6">
      <c r="A307" s="1" t="s">
        <v>1237</v>
      </c>
      <c r="B307" t="s">
        <v>1237</v>
      </c>
      <c r="C307" t="s">
        <v>2586</v>
      </c>
      <c r="D307" t="s">
        <v>2597</v>
      </c>
      <c r="E307" s="3">
        <v>42964</v>
      </c>
      <c r="F307" t="s">
        <v>2619</v>
      </c>
    </row>
    <row r="308" spans="1:6">
      <c r="A308" s="1" t="s">
        <v>1238</v>
      </c>
      <c r="B308" t="s">
        <v>1238</v>
      </c>
      <c r="C308" t="s">
        <v>2586</v>
      </c>
      <c r="E308" s="3">
        <v>42278</v>
      </c>
      <c r="F308" t="s">
        <v>2619</v>
      </c>
    </row>
    <row r="309" spans="1:6">
      <c r="A309" s="1" t="s">
        <v>1239</v>
      </c>
      <c r="B309" t="s">
        <v>1239</v>
      </c>
      <c r="C309" t="s">
        <v>2586</v>
      </c>
      <c r="E309" s="3">
        <v>42278</v>
      </c>
      <c r="F309" t="s">
        <v>2619</v>
      </c>
    </row>
    <row r="310" spans="1:6">
      <c r="A310" s="1" t="s">
        <v>1240</v>
      </c>
      <c r="B310" t="s">
        <v>1240</v>
      </c>
      <c r="C310" t="s">
        <v>2586</v>
      </c>
      <c r="E310" s="3">
        <v>42278</v>
      </c>
      <c r="F310" t="s">
        <v>2619</v>
      </c>
    </row>
    <row r="311" spans="1:6">
      <c r="A311" s="1" t="s">
        <v>1241</v>
      </c>
      <c r="B311" t="s">
        <v>1241</v>
      </c>
      <c r="C311" t="s">
        <v>2586</v>
      </c>
      <c r="E311" s="3">
        <v>42278</v>
      </c>
      <c r="F311" t="s">
        <v>2619</v>
      </c>
    </row>
    <row r="312" spans="1:6">
      <c r="A312" s="1" t="s">
        <v>1242</v>
      </c>
      <c r="B312" t="s">
        <v>1242</v>
      </c>
      <c r="C312" t="s">
        <v>2586</v>
      </c>
      <c r="D312" t="s">
        <v>249</v>
      </c>
      <c r="E312" s="3">
        <v>42278</v>
      </c>
      <c r="F312" t="s">
        <v>2619</v>
      </c>
    </row>
    <row r="313" spans="1:6">
      <c r="A313" s="1" t="s">
        <v>1243</v>
      </c>
      <c r="B313" t="s">
        <v>1243</v>
      </c>
      <c r="C313" t="s">
        <v>2586</v>
      </c>
      <c r="D313" t="s">
        <v>2598</v>
      </c>
      <c r="E313" s="3">
        <v>42278</v>
      </c>
      <c r="F313" t="s">
        <v>2619</v>
      </c>
    </row>
    <row r="314" spans="1:6">
      <c r="A314" s="1" t="s">
        <v>1244</v>
      </c>
      <c r="B314" t="s">
        <v>1244</v>
      </c>
      <c r="C314" t="s">
        <v>2586</v>
      </c>
      <c r="E314" s="3">
        <v>42278</v>
      </c>
      <c r="F314" t="s">
        <v>2619</v>
      </c>
    </row>
    <row r="315" spans="1:6">
      <c r="A315" s="1" t="s">
        <v>1245</v>
      </c>
      <c r="B315" t="s">
        <v>1245</v>
      </c>
      <c r="C315" t="s">
        <v>2586</v>
      </c>
      <c r="E315" s="3">
        <v>42278</v>
      </c>
      <c r="F315" t="s">
        <v>2619</v>
      </c>
    </row>
    <row r="316" spans="1:6">
      <c r="A316" s="1" t="s">
        <v>1246</v>
      </c>
      <c r="B316" t="s">
        <v>1246</v>
      </c>
      <c r="C316" t="s">
        <v>2586</v>
      </c>
      <c r="E316" s="3">
        <v>42278</v>
      </c>
      <c r="F316" t="s">
        <v>2619</v>
      </c>
    </row>
    <row r="317" spans="1:6">
      <c r="A317" s="1" t="s">
        <v>1247</v>
      </c>
      <c r="B317" t="s">
        <v>1247</v>
      </c>
      <c r="C317" t="s">
        <v>2586</v>
      </c>
      <c r="E317" s="3">
        <v>42278</v>
      </c>
      <c r="F317" t="s">
        <v>2619</v>
      </c>
    </row>
    <row r="318" spans="1:6">
      <c r="A318" s="1" t="s">
        <v>1248</v>
      </c>
      <c r="B318" t="s">
        <v>1248</v>
      </c>
      <c r="C318" t="s">
        <v>2586</v>
      </c>
      <c r="D318" t="s">
        <v>245</v>
      </c>
      <c r="E318" s="3">
        <v>42810</v>
      </c>
      <c r="F318" t="s">
        <v>2619</v>
      </c>
    </row>
    <row r="319" spans="1:6">
      <c r="A319" s="1" t="s">
        <v>1249</v>
      </c>
      <c r="B319" t="s">
        <v>1249</v>
      </c>
      <c r="C319" t="s">
        <v>2586</v>
      </c>
      <c r="E319" s="3">
        <v>42278</v>
      </c>
      <c r="F319" t="s">
        <v>2619</v>
      </c>
    </row>
    <row r="320" spans="1:6">
      <c r="A320" s="1" t="s">
        <v>1250</v>
      </c>
      <c r="B320" t="s">
        <v>1250</v>
      </c>
      <c r="C320" t="s">
        <v>2586</v>
      </c>
      <c r="E320" s="3">
        <v>42278</v>
      </c>
      <c r="F320" t="s">
        <v>2619</v>
      </c>
    </row>
    <row r="321" spans="1:6">
      <c r="A321" s="1" t="s">
        <v>1251</v>
      </c>
      <c r="B321" t="s">
        <v>1251</v>
      </c>
      <c r="C321" t="s">
        <v>2583</v>
      </c>
      <c r="E321" s="3">
        <v>42278</v>
      </c>
      <c r="F321" t="s">
        <v>2619</v>
      </c>
    </row>
    <row r="322" spans="1:6">
      <c r="A322" s="1" t="s">
        <v>1252</v>
      </c>
      <c r="B322" t="s">
        <v>1252</v>
      </c>
      <c r="C322" t="s">
        <v>2586</v>
      </c>
      <c r="E322" s="3">
        <v>42278</v>
      </c>
      <c r="F322" t="s">
        <v>2619</v>
      </c>
    </row>
    <row r="323" spans="1:6">
      <c r="A323" s="1" t="s">
        <v>1253</v>
      </c>
      <c r="B323" t="s">
        <v>1253</v>
      </c>
      <c r="C323" t="s">
        <v>2586</v>
      </c>
      <c r="E323" s="3">
        <v>42278</v>
      </c>
      <c r="F323" t="s">
        <v>2619</v>
      </c>
    </row>
    <row r="324" spans="1:6">
      <c r="A324" s="1" t="s">
        <v>1254</v>
      </c>
      <c r="B324" t="s">
        <v>1254</v>
      </c>
      <c r="C324" t="s">
        <v>2586</v>
      </c>
      <c r="E324" s="3">
        <v>42278</v>
      </c>
      <c r="F324" t="s">
        <v>2619</v>
      </c>
    </row>
    <row r="325" spans="1:6">
      <c r="A325" s="1" t="s">
        <v>1255</v>
      </c>
      <c r="B325" t="s">
        <v>1255</v>
      </c>
      <c r="C325" t="s">
        <v>2586</v>
      </c>
      <c r="E325" s="3">
        <v>42278</v>
      </c>
      <c r="F325" t="s">
        <v>2619</v>
      </c>
    </row>
    <row r="326" spans="1:6">
      <c r="A326" s="1" t="s">
        <v>1256</v>
      </c>
      <c r="B326" t="s">
        <v>1256</v>
      </c>
      <c r="C326" t="s">
        <v>2586</v>
      </c>
      <c r="E326" s="3">
        <v>42278</v>
      </c>
      <c r="F326" t="s">
        <v>2619</v>
      </c>
    </row>
    <row r="327" spans="1:6">
      <c r="A327" s="1" t="s">
        <v>1257</v>
      </c>
      <c r="B327" t="s">
        <v>1257</v>
      </c>
      <c r="C327" t="s">
        <v>2586</v>
      </c>
      <c r="E327" s="3">
        <v>42278</v>
      </c>
      <c r="F327" t="s">
        <v>2619</v>
      </c>
    </row>
    <row r="328" spans="1:6">
      <c r="A328" s="1" t="s">
        <v>1258</v>
      </c>
      <c r="B328" t="s">
        <v>1258</v>
      </c>
      <c r="C328" t="s">
        <v>2583</v>
      </c>
      <c r="E328" s="3">
        <v>42278</v>
      </c>
      <c r="F328" t="s">
        <v>2619</v>
      </c>
    </row>
    <row r="329" spans="1:6">
      <c r="A329" s="1" t="s">
        <v>1259</v>
      </c>
      <c r="B329" t="s">
        <v>1259</v>
      </c>
      <c r="C329" t="s">
        <v>2586</v>
      </c>
      <c r="E329" s="3">
        <v>42278</v>
      </c>
      <c r="F329" t="s">
        <v>2619</v>
      </c>
    </row>
    <row r="330" spans="1:6">
      <c r="A330" s="1" t="s">
        <v>1260</v>
      </c>
      <c r="B330" t="s">
        <v>1260</v>
      </c>
      <c r="C330" t="s">
        <v>2586</v>
      </c>
      <c r="E330" s="3">
        <v>42278</v>
      </c>
      <c r="F330" t="s">
        <v>2619</v>
      </c>
    </row>
    <row r="331" spans="1:6">
      <c r="A331" s="1" t="s">
        <v>1261</v>
      </c>
      <c r="B331" t="s">
        <v>1261</v>
      </c>
      <c r="C331" t="s">
        <v>2586</v>
      </c>
      <c r="E331" s="3">
        <v>42278</v>
      </c>
      <c r="F331" t="s">
        <v>2619</v>
      </c>
    </row>
    <row r="332" spans="1:6">
      <c r="A332" s="1" t="s">
        <v>1262</v>
      </c>
      <c r="B332" t="s">
        <v>1262</v>
      </c>
      <c r="C332" t="s">
        <v>2583</v>
      </c>
      <c r="E332" s="3">
        <v>42278</v>
      </c>
      <c r="F332" t="s">
        <v>2619</v>
      </c>
    </row>
    <row r="333" spans="1:6">
      <c r="A333" s="1" t="s">
        <v>1263</v>
      </c>
      <c r="B333" t="s">
        <v>1263</v>
      </c>
      <c r="C333" t="s">
        <v>2583</v>
      </c>
      <c r="D333" t="s">
        <v>2599</v>
      </c>
      <c r="E333" s="3">
        <v>42711</v>
      </c>
      <c r="F333" t="s">
        <v>2619</v>
      </c>
    </row>
    <row r="334" spans="1:6">
      <c r="A334" s="1" t="s">
        <v>1264</v>
      </c>
      <c r="B334" t="s">
        <v>1264</v>
      </c>
      <c r="C334" t="s">
        <v>2586</v>
      </c>
      <c r="E334" s="3">
        <v>42278</v>
      </c>
      <c r="F334" t="s">
        <v>2619</v>
      </c>
    </row>
    <row r="335" spans="1:6">
      <c r="A335" s="1" t="s">
        <v>1265</v>
      </c>
      <c r="B335" t="s">
        <v>1265</v>
      </c>
      <c r="C335" t="s">
        <v>2583</v>
      </c>
      <c r="E335" s="3">
        <v>42278</v>
      </c>
      <c r="F335" t="s">
        <v>2619</v>
      </c>
    </row>
    <row r="336" spans="1:6">
      <c r="A336" s="1" t="s">
        <v>1266</v>
      </c>
      <c r="B336" t="s">
        <v>1266</v>
      </c>
      <c r="C336" t="s">
        <v>2583</v>
      </c>
      <c r="D336" t="s">
        <v>2600</v>
      </c>
      <c r="E336" s="3">
        <v>42279</v>
      </c>
      <c r="F336" t="s">
        <v>2619</v>
      </c>
    </row>
    <row r="337" spans="1:6">
      <c r="A337" s="1" t="s">
        <v>1267</v>
      </c>
      <c r="B337" t="s">
        <v>1267</v>
      </c>
      <c r="C337" t="s">
        <v>2586</v>
      </c>
      <c r="E337" s="3">
        <v>42278</v>
      </c>
      <c r="F337" t="s">
        <v>2619</v>
      </c>
    </row>
    <row r="338" spans="1:6">
      <c r="A338" s="1" t="s">
        <v>1268</v>
      </c>
      <c r="B338" t="s">
        <v>1268</v>
      </c>
      <c r="C338" t="s">
        <v>2583</v>
      </c>
      <c r="E338" s="3">
        <v>42278</v>
      </c>
      <c r="F338" t="s">
        <v>2619</v>
      </c>
    </row>
    <row r="339" spans="1:6">
      <c r="A339" s="1" t="s">
        <v>1269</v>
      </c>
      <c r="B339" t="s">
        <v>1269</v>
      </c>
      <c r="C339" t="s">
        <v>2583</v>
      </c>
      <c r="E339" s="3">
        <v>42278</v>
      </c>
      <c r="F339" t="s">
        <v>2619</v>
      </c>
    </row>
    <row r="340" spans="1:6">
      <c r="A340" s="1" t="s">
        <v>1270</v>
      </c>
      <c r="B340" t="s">
        <v>1270</v>
      </c>
      <c r="C340" t="s">
        <v>2586</v>
      </c>
      <c r="E340" s="3">
        <v>42278</v>
      </c>
      <c r="F340" t="s">
        <v>2619</v>
      </c>
    </row>
    <row r="341" spans="1:6">
      <c r="A341" s="1" t="s">
        <v>1271</v>
      </c>
      <c r="B341" t="s">
        <v>1271</v>
      </c>
      <c r="C341" t="s">
        <v>2583</v>
      </c>
      <c r="D341" t="s">
        <v>2601</v>
      </c>
      <c r="E341" s="3">
        <v>42906</v>
      </c>
      <c r="F341" t="s">
        <v>2619</v>
      </c>
    </row>
    <row r="342" spans="1:6">
      <c r="A342" s="1" t="s">
        <v>101</v>
      </c>
      <c r="B342" t="s">
        <v>101</v>
      </c>
      <c r="C342" t="s">
        <v>2583</v>
      </c>
      <c r="D342" t="s">
        <v>249</v>
      </c>
      <c r="E342" s="3">
        <v>42927</v>
      </c>
      <c r="F342" t="s">
        <v>2619</v>
      </c>
    </row>
    <row r="343" spans="1:6">
      <c r="A343" s="1" t="s">
        <v>1272</v>
      </c>
      <c r="B343" t="s">
        <v>1272</v>
      </c>
      <c r="C343" t="s">
        <v>2583</v>
      </c>
      <c r="E343" s="3">
        <v>42278</v>
      </c>
      <c r="F343" t="s">
        <v>2619</v>
      </c>
    </row>
    <row r="344" spans="1:6">
      <c r="A344" s="1" t="s">
        <v>1273</v>
      </c>
      <c r="B344" t="s">
        <v>1273</v>
      </c>
      <c r="C344" t="s">
        <v>2583</v>
      </c>
      <c r="E344" s="3">
        <v>42278</v>
      </c>
      <c r="F344" t="s">
        <v>2619</v>
      </c>
    </row>
    <row r="345" spans="1:6">
      <c r="A345" s="1" t="s">
        <v>1274</v>
      </c>
      <c r="B345" t="s">
        <v>1274</v>
      </c>
      <c r="C345" t="s">
        <v>2583</v>
      </c>
      <c r="E345" s="3">
        <v>42278</v>
      </c>
      <c r="F345" t="s">
        <v>2619</v>
      </c>
    </row>
    <row r="346" spans="1:6">
      <c r="A346" s="1" t="s">
        <v>1275</v>
      </c>
      <c r="B346" t="s">
        <v>1275</v>
      </c>
      <c r="C346" t="s">
        <v>2586</v>
      </c>
      <c r="E346" s="3">
        <v>42278</v>
      </c>
      <c r="F346" t="s">
        <v>2619</v>
      </c>
    </row>
    <row r="347" spans="1:6">
      <c r="A347" s="1" t="s">
        <v>98</v>
      </c>
      <c r="B347" t="s">
        <v>98</v>
      </c>
      <c r="C347" t="s">
        <v>2583</v>
      </c>
      <c r="D347" t="s">
        <v>246</v>
      </c>
      <c r="E347" s="3">
        <v>43494</v>
      </c>
      <c r="F347" t="s">
        <v>2619</v>
      </c>
    </row>
    <row r="348" spans="1:6">
      <c r="A348" s="1" t="s">
        <v>1276</v>
      </c>
      <c r="B348" t="s">
        <v>1276</v>
      </c>
      <c r="C348" t="s">
        <v>2586</v>
      </c>
      <c r="E348" s="3">
        <v>42278</v>
      </c>
      <c r="F348" t="s">
        <v>2619</v>
      </c>
    </row>
    <row r="349" spans="1:6">
      <c r="A349" s="1" t="s">
        <v>153</v>
      </c>
      <c r="B349" t="s">
        <v>153</v>
      </c>
      <c r="C349" t="s">
        <v>2583</v>
      </c>
      <c r="E349" s="3">
        <v>42278</v>
      </c>
      <c r="F349" t="s">
        <v>2619</v>
      </c>
    </row>
    <row r="350" spans="1:6">
      <c r="A350" s="1" t="s">
        <v>1277</v>
      </c>
      <c r="B350" t="s">
        <v>1277</v>
      </c>
      <c r="C350" t="s">
        <v>2583</v>
      </c>
      <c r="E350" s="3">
        <v>42278</v>
      </c>
      <c r="F350" t="s">
        <v>2619</v>
      </c>
    </row>
    <row r="351" spans="1:6">
      <c r="A351" s="1" t="s">
        <v>1278</v>
      </c>
      <c r="B351" t="s">
        <v>1278</v>
      </c>
      <c r="C351" t="s">
        <v>2583</v>
      </c>
      <c r="D351" t="s">
        <v>249</v>
      </c>
      <c r="E351" s="3">
        <v>42278</v>
      </c>
      <c r="F351" t="s">
        <v>2619</v>
      </c>
    </row>
    <row r="352" spans="1:6">
      <c r="A352" s="1" t="s">
        <v>1279</v>
      </c>
      <c r="B352" t="s">
        <v>1279</v>
      </c>
      <c r="C352" t="s">
        <v>2583</v>
      </c>
      <c r="E352" s="3">
        <v>42278</v>
      </c>
      <c r="F352" t="s">
        <v>2619</v>
      </c>
    </row>
    <row r="353" spans="1:6">
      <c r="A353" s="1" t="s">
        <v>1280</v>
      </c>
      <c r="B353" t="s">
        <v>1280</v>
      </c>
      <c r="C353" t="s">
        <v>2583</v>
      </c>
      <c r="D353" t="s">
        <v>252</v>
      </c>
      <c r="E353" s="3">
        <v>42369</v>
      </c>
      <c r="F353" t="s">
        <v>2619</v>
      </c>
    </row>
    <row r="354" spans="1:6">
      <c r="A354" s="1" t="s">
        <v>1281</v>
      </c>
      <c r="B354" t="s">
        <v>1281</v>
      </c>
      <c r="C354" t="s">
        <v>2583</v>
      </c>
      <c r="E354" s="3">
        <v>42278</v>
      </c>
      <c r="F354" t="s">
        <v>2619</v>
      </c>
    </row>
    <row r="355" spans="1:6">
      <c r="A355" s="1" t="s">
        <v>1282</v>
      </c>
      <c r="B355" t="s">
        <v>1282</v>
      </c>
      <c r="C355" t="s">
        <v>2583</v>
      </c>
      <c r="E355" s="3">
        <v>42278</v>
      </c>
      <c r="F355" t="s">
        <v>2619</v>
      </c>
    </row>
    <row r="356" spans="1:6">
      <c r="A356" s="1" t="s">
        <v>1283</v>
      </c>
      <c r="B356" t="s">
        <v>1283</v>
      </c>
      <c r="C356" t="s">
        <v>2583</v>
      </c>
      <c r="E356" s="3">
        <v>42278</v>
      </c>
      <c r="F356" t="s">
        <v>2619</v>
      </c>
    </row>
    <row r="357" spans="1:6">
      <c r="A357" s="1" t="s">
        <v>1284</v>
      </c>
      <c r="B357" t="s">
        <v>1284</v>
      </c>
      <c r="C357" t="s">
        <v>2583</v>
      </c>
      <c r="E357" s="3">
        <v>42278</v>
      </c>
      <c r="F357" t="s">
        <v>2619</v>
      </c>
    </row>
    <row r="358" spans="1:6">
      <c r="A358" s="1" t="s">
        <v>1285</v>
      </c>
      <c r="B358" t="s">
        <v>1285</v>
      </c>
      <c r="C358" t="s">
        <v>2583</v>
      </c>
      <c r="E358" s="3">
        <v>42278</v>
      </c>
      <c r="F358" t="s">
        <v>2619</v>
      </c>
    </row>
    <row r="359" spans="1:6">
      <c r="A359" s="1" t="s">
        <v>1286</v>
      </c>
      <c r="B359" t="s">
        <v>1286</v>
      </c>
      <c r="C359" t="s">
        <v>2583</v>
      </c>
      <c r="D359" t="s">
        <v>2600</v>
      </c>
      <c r="E359" s="3">
        <v>42369</v>
      </c>
      <c r="F359" t="s">
        <v>2619</v>
      </c>
    </row>
    <row r="360" spans="1:6">
      <c r="A360" s="1" t="s">
        <v>1287</v>
      </c>
      <c r="B360" t="s">
        <v>1287</v>
      </c>
      <c r="C360" t="s">
        <v>2583</v>
      </c>
      <c r="E360" s="3">
        <v>42278</v>
      </c>
      <c r="F360" t="s">
        <v>2619</v>
      </c>
    </row>
    <row r="361" spans="1:6">
      <c r="A361" s="1" t="s">
        <v>1288</v>
      </c>
      <c r="B361" t="s">
        <v>1288</v>
      </c>
      <c r="C361" t="s">
        <v>2583</v>
      </c>
      <c r="E361" s="3">
        <v>42278</v>
      </c>
      <c r="F361" t="s">
        <v>2619</v>
      </c>
    </row>
    <row r="362" spans="1:6">
      <c r="A362" s="1" t="s">
        <v>1289</v>
      </c>
      <c r="B362" t="s">
        <v>1289</v>
      </c>
      <c r="C362" t="s">
        <v>2583</v>
      </c>
      <c r="E362" s="3">
        <v>42278</v>
      </c>
      <c r="F362" t="s">
        <v>2619</v>
      </c>
    </row>
    <row r="363" spans="1:6">
      <c r="A363" s="1" t="s">
        <v>1290</v>
      </c>
      <c r="B363" t="s">
        <v>1290</v>
      </c>
      <c r="C363" t="s">
        <v>2583</v>
      </c>
      <c r="E363" s="3">
        <v>42278</v>
      </c>
      <c r="F363" t="s">
        <v>2619</v>
      </c>
    </row>
    <row r="364" spans="1:6">
      <c r="A364" s="1" t="s">
        <v>1291</v>
      </c>
      <c r="B364" t="s">
        <v>1291</v>
      </c>
      <c r="C364" t="s">
        <v>2583</v>
      </c>
      <c r="E364" s="3">
        <v>42278</v>
      </c>
      <c r="F364" t="s">
        <v>2619</v>
      </c>
    </row>
    <row r="365" spans="1:6">
      <c r="A365" s="1" t="s">
        <v>1292</v>
      </c>
      <c r="B365" t="s">
        <v>1292</v>
      </c>
      <c r="C365" t="s">
        <v>2583</v>
      </c>
      <c r="E365" s="3">
        <v>42278</v>
      </c>
      <c r="F365" t="s">
        <v>2619</v>
      </c>
    </row>
    <row r="366" spans="1:6">
      <c r="A366" s="1" t="s">
        <v>1293</v>
      </c>
      <c r="B366" t="s">
        <v>1293</v>
      </c>
      <c r="C366" t="s">
        <v>2583</v>
      </c>
      <c r="E366" s="3">
        <v>42278</v>
      </c>
      <c r="F366" t="s">
        <v>2619</v>
      </c>
    </row>
    <row r="367" spans="1:6">
      <c r="A367" s="1" t="s">
        <v>1294</v>
      </c>
      <c r="B367" t="s">
        <v>1294</v>
      </c>
      <c r="C367" t="s">
        <v>2583</v>
      </c>
      <c r="E367" s="3">
        <v>42278</v>
      </c>
      <c r="F367" t="s">
        <v>2619</v>
      </c>
    </row>
    <row r="368" spans="1:6">
      <c r="A368" s="1" t="s">
        <v>1295</v>
      </c>
      <c r="B368" t="s">
        <v>1295</v>
      </c>
      <c r="C368" t="s">
        <v>2583</v>
      </c>
      <c r="D368" t="s">
        <v>246</v>
      </c>
      <c r="E368" s="3">
        <v>42310</v>
      </c>
      <c r="F368" t="s">
        <v>2619</v>
      </c>
    </row>
    <row r="369" spans="1:6">
      <c r="A369" s="1" t="s">
        <v>1296</v>
      </c>
      <c r="B369" t="s">
        <v>1296</v>
      </c>
      <c r="C369" t="s">
        <v>2586</v>
      </c>
      <c r="E369" s="3">
        <v>42278</v>
      </c>
      <c r="F369" t="s">
        <v>2619</v>
      </c>
    </row>
    <row r="370" spans="1:6">
      <c r="A370" s="1" t="s">
        <v>1297</v>
      </c>
      <c r="B370" t="s">
        <v>1297</v>
      </c>
      <c r="C370" t="s">
        <v>2583</v>
      </c>
      <c r="E370" s="3">
        <v>42278</v>
      </c>
      <c r="F370" t="s">
        <v>2619</v>
      </c>
    </row>
    <row r="371" spans="1:6">
      <c r="A371" s="1" t="s">
        <v>1298</v>
      </c>
      <c r="B371" t="s">
        <v>1298</v>
      </c>
      <c r="C371" t="s">
        <v>2583</v>
      </c>
      <c r="E371" s="3">
        <v>42278</v>
      </c>
      <c r="F371" t="s">
        <v>2619</v>
      </c>
    </row>
    <row r="372" spans="1:6">
      <c r="A372" s="1" t="s">
        <v>1299</v>
      </c>
      <c r="B372" t="s">
        <v>1299</v>
      </c>
      <c r="C372" t="s">
        <v>2583</v>
      </c>
      <c r="D372" t="s">
        <v>252</v>
      </c>
      <c r="E372" s="3">
        <v>42278</v>
      </c>
      <c r="F372" t="s">
        <v>2619</v>
      </c>
    </row>
    <row r="373" spans="1:6">
      <c r="A373" s="1" t="s">
        <v>1300</v>
      </c>
      <c r="B373" t="s">
        <v>1300</v>
      </c>
      <c r="C373" t="s">
        <v>2583</v>
      </c>
      <c r="E373" s="3">
        <v>42278</v>
      </c>
      <c r="F373" t="s">
        <v>2619</v>
      </c>
    </row>
    <row r="374" spans="1:6">
      <c r="A374" s="1" t="s">
        <v>1301</v>
      </c>
      <c r="B374" t="s">
        <v>1301</v>
      </c>
      <c r="C374" t="s">
        <v>2583</v>
      </c>
      <c r="E374" s="3">
        <v>42278</v>
      </c>
      <c r="F374" t="s">
        <v>2619</v>
      </c>
    </row>
    <row r="375" spans="1:6">
      <c r="A375" s="1" t="s">
        <v>1302</v>
      </c>
      <c r="B375" t="s">
        <v>1302</v>
      </c>
      <c r="C375" t="s">
        <v>2583</v>
      </c>
      <c r="E375" s="3">
        <v>42278</v>
      </c>
      <c r="F375" t="s">
        <v>2619</v>
      </c>
    </row>
    <row r="376" spans="1:6">
      <c r="A376" s="1" t="s">
        <v>1303</v>
      </c>
      <c r="B376" t="s">
        <v>1303</v>
      </c>
      <c r="C376" t="s">
        <v>2583</v>
      </c>
      <c r="E376" s="3">
        <v>42278</v>
      </c>
      <c r="F376" t="s">
        <v>2619</v>
      </c>
    </row>
    <row r="377" spans="1:6">
      <c r="A377" s="1" t="s">
        <v>1304</v>
      </c>
      <c r="B377" t="s">
        <v>1304</v>
      </c>
      <c r="C377" t="s">
        <v>2583</v>
      </c>
      <c r="E377" s="3">
        <v>42278</v>
      </c>
      <c r="F377" t="s">
        <v>2619</v>
      </c>
    </row>
    <row r="378" spans="1:6">
      <c r="A378" s="1" t="s">
        <v>1305</v>
      </c>
      <c r="B378" t="s">
        <v>1305</v>
      </c>
      <c r="C378" t="s">
        <v>2583</v>
      </c>
      <c r="E378" s="3">
        <v>42278</v>
      </c>
      <c r="F378" t="s">
        <v>2619</v>
      </c>
    </row>
    <row r="379" spans="1:6">
      <c r="A379" s="1" t="s">
        <v>1306</v>
      </c>
      <c r="B379" t="s">
        <v>1306</v>
      </c>
      <c r="C379" t="s">
        <v>2583</v>
      </c>
      <c r="E379" s="3">
        <v>42278</v>
      </c>
      <c r="F379" t="s">
        <v>2619</v>
      </c>
    </row>
    <row r="380" spans="1:6">
      <c r="A380" s="1" t="s">
        <v>1307</v>
      </c>
      <c r="B380" t="s">
        <v>1307</v>
      </c>
      <c r="C380" t="s">
        <v>2583</v>
      </c>
      <c r="E380" s="3">
        <v>42278</v>
      </c>
      <c r="F380" t="s">
        <v>2619</v>
      </c>
    </row>
    <row r="381" spans="1:6">
      <c r="A381" s="1" t="s">
        <v>1308</v>
      </c>
      <c r="B381" t="s">
        <v>1308</v>
      </c>
      <c r="C381" t="s">
        <v>2583</v>
      </c>
      <c r="D381" t="s">
        <v>245</v>
      </c>
      <c r="E381" s="3">
        <v>42278</v>
      </c>
      <c r="F381" t="s">
        <v>2619</v>
      </c>
    </row>
    <row r="382" spans="1:6">
      <c r="A382" s="1" t="s">
        <v>1309</v>
      </c>
      <c r="B382" t="s">
        <v>1309</v>
      </c>
      <c r="C382" t="s">
        <v>2583</v>
      </c>
      <c r="E382" s="3">
        <v>42278</v>
      </c>
      <c r="F382" t="s">
        <v>2619</v>
      </c>
    </row>
    <row r="383" spans="1:6">
      <c r="A383" s="1" t="s">
        <v>1310</v>
      </c>
      <c r="B383" t="s">
        <v>1310</v>
      </c>
      <c r="C383" t="s">
        <v>2583</v>
      </c>
      <c r="E383" s="3">
        <v>42278</v>
      </c>
      <c r="F383" t="s">
        <v>2619</v>
      </c>
    </row>
    <row r="384" spans="1:6">
      <c r="A384" s="1" t="s">
        <v>1311</v>
      </c>
      <c r="B384" t="s">
        <v>1311</v>
      </c>
      <c r="C384" t="s">
        <v>2583</v>
      </c>
      <c r="E384" s="3">
        <v>42278</v>
      </c>
      <c r="F384" t="s">
        <v>2619</v>
      </c>
    </row>
    <row r="385" spans="1:6">
      <c r="A385" s="1" t="s">
        <v>1312</v>
      </c>
      <c r="B385" t="s">
        <v>1312</v>
      </c>
      <c r="C385" t="s">
        <v>2585</v>
      </c>
      <c r="D385" t="s">
        <v>2590</v>
      </c>
      <c r="E385" s="3">
        <v>42278</v>
      </c>
      <c r="F385" t="s">
        <v>2619</v>
      </c>
    </row>
    <row r="386" spans="1:6">
      <c r="A386" s="1" t="s">
        <v>1313</v>
      </c>
      <c r="B386" t="s">
        <v>1313</v>
      </c>
      <c r="C386" t="s">
        <v>2583</v>
      </c>
      <c r="D386" t="s">
        <v>246</v>
      </c>
      <c r="E386" s="3">
        <v>42278</v>
      </c>
      <c r="F386" t="s">
        <v>2619</v>
      </c>
    </row>
    <row r="387" spans="1:6">
      <c r="A387" s="1" t="s">
        <v>1314</v>
      </c>
      <c r="B387" t="s">
        <v>1314</v>
      </c>
      <c r="C387" t="s">
        <v>2584</v>
      </c>
      <c r="E387" s="3">
        <v>42278</v>
      </c>
      <c r="F387" t="s">
        <v>2619</v>
      </c>
    </row>
    <row r="388" spans="1:6">
      <c r="A388" s="1" t="s">
        <v>1315</v>
      </c>
      <c r="B388" t="s">
        <v>1315</v>
      </c>
      <c r="C388" t="s">
        <v>2584</v>
      </c>
      <c r="D388" t="s">
        <v>2591</v>
      </c>
      <c r="E388" s="3">
        <v>42278</v>
      </c>
      <c r="F388" t="s">
        <v>2619</v>
      </c>
    </row>
    <row r="389" spans="1:6">
      <c r="A389" s="1" t="s">
        <v>1316</v>
      </c>
      <c r="B389" t="s">
        <v>1316</v>
      </c>
      <c r="C389" t="s">
        <v>2583</v>
      </c>
      <c r="E389" s="3">
        <v>42278</v>
      </c>
      <c r="F389" t="s">
        <v>2619</v>
      </c>
    </row>
    <row r="390" spans="1:6">
      <c r="A390" s="1" t="s">
        <v>1317</v>
      </c>
      <c r="B390" t="s">
        <v>1317</v>
      </c>
      <c r="C390" t="s">
        <v>2584</v>
      </c>
      <c r="E390" s="3">
        <v>42278</v>
      </c>
      <c r="F390" t="s">
        <v>2619</v>
      </c>
    </row>
    <row r="391" spans="1:6">
      <c r="A391" s="1" t="s">
        <v>1318</v>
      </c>
      <c r="B391" t="s">
        <v>1318</v>
      </c>
      <c r="C391" t="s">
        <v>2584</v>
      </c>
      <c r="D391" t="s">
        <v>2590</v>
      </c>
      <c r="E391" s="3">
        <v>42278</v>
      </c>
      <c r="F391" t="s">
        <v>2619</v>
      </c>
    </row>
    <row r="392" spans="1:6">
      <c r="A392" s="1" t="s">
        <v>1319</v>
      </c>
      <c r="B392" t="s">
        <v>1319</v>
      </c>
      <c r="C392" t="s">
        <v>2585</v>
      </c>
      <c r="E392" s="3">
        <v>42278</v>
      </c>
      <c r="F392" t="s">
        <v>2619</v>
      </c>
    </row>
    <row r="393" spans="1:6">
      <c r="A393" s="1" t="s">
        <v>1320</v>
      </c>
      <c r="B393" t="s">
        <v>1320</v>
      </c>
      <c r="C393" t="s">
        <v>2584</v>
      </c>
      <c r="D393" t="s">
        <v>2591</v>
      </c>
      <c r="E393" s="3">
        <v>42278</v>
      </c>
      <c r="F393" t="s">
        <v>2619</v>
      </c>
    </row>
    <row r="394" spans="1:6">
      <c r="A394" s="1" t="s">
        <v>1321</v>
      </c>
      <c r="B394" t="s">
        <v>1321</v>
      </c>
      <c r="C394" t="s">
        <v>2584</v>
      </c>
      <c r="E394" s="3">
        <v>42278</v>
      </c>
      <c r="F394" t="s">
        <v>2619</v>
      </c>
    </row>
    <row r="395" spans="1:6">
      <c r="A395" s="1" t="s">
        <v>1322</v>
      </c>
      <c r="B395" t="s">
        <v>1322</v>
      </c>
      <c r="C395" t="s">
        <v>2583</v>
      </c>
      <c r="E395" s="3">
        <v>42278</v>
      </c>
      <c r="F395" t="s">
        <v>2619</v>
      </c>
    </row>
    <row r="396" spans="1:6">
      <c r="A396" s="1" t="s">
        <v>1323</v>
      </c>
      <c r="B396" t="s">
        <v>1323</v>
      </c>
      <c r="C396" t="s">
        <v>2584</v>
      </c>
      <c r="D396" t="s">
        <v>2591</v>
      </c>
      <c r="E396" s="3">
        <v>42278</v>
      </c>
      <c r="F396" t="s">
        <v>2619</v>
      </c>
    </row>
    <row r="397" spans="1:6">
      <c r="A397" s="1" t="s">
        <v>1324</v>
      </c>
      <c r="B397" t="s">
        <v>1324</v>
      </c>
      <c r="C397" t="s">
        <v>2584</v>
      </c>
      <c r="D397" t="s">
        <v>2590</v>
      </c>
      <c r="E397" s="3">
        <v>42278</v>
      </c>
      <c r="F397" t="s">
        <v>2619</v>
      </c>
    </row>
    <row r="398" spans="1:6">
      <c r="A398" s="1" t="s">
        <v>1325</v>
      </c>
      <c r="B398" t="s">
        <v>1325</v>
      </c>
      <c r="C398" t="s">
        <v>2584</v>
      </c>
      <c r="D398" t="s">
        <v>2591</v>
      </c>
      <c r="E398" s="3">
        <v>42278</v>
      </c>
      <c r="F398" t="s">
        <v>2619</v>
      </c>
    </row>
    <row r="399" spans="1:6">
      <c r="A399" s="1" t="s">
        <v>1326</v>
      </c>
      <c r="B399" t="s">
        <v>1326</v>
      </c>
      <c r="C399" t="s">
        <v>2584</v>
      </c>
      <c r="E399" s="3">
        <v>42278</v>
      </c>
      <c r="F399" t="s">
        <v>2619</v>
      </c>
    </row>
    <row r="400" spans="1:6">
      <c r="A400" s="1" t="s">
        <v>1327</v>
      </c>
      <c r="B400" t="s">
        <v>1327</v>
      </c>
      <c r="C400" t="s">
        <v>2584</v>
      </c>
      <c r="D400" t="s">
        <v>2590</v>
      </c>
      <c r="E400" s="3">
        <v>42278</v>
      </c>
      <c r="F400" t="s">
        <v>2619</v>
      </c>
    </row>
    <row r="401" spans="1:6">
      <c r="A401" s="1" t="s">
        <v>1328</v>
      </c>
      <c r="B401" t="s">
        <v>1328</v>
      </c>
      <c r="C401" t="s">
        <v>2584</v>
      </c>
      <c r="D401" t="s">
        <v>2590</v>
      </c>
      <c r="E401" s="3">
        <v>42278</v>
      </c>
      <c r="F401" t="s">
        <v>2619</v>
      </c>
    </row>
    <row r="402" spans="1:6">
      <c r="A402" s="1" t="s">
        <v>1329</v>
      </c>
      <c r="B402" t="s">
        <v>1329</v>
      </c>
      <c r="C402" t="s">
        <v>2584</v>
      </c>
      <c r="E402" s="3">
        <v>42278</v>
      </c>
      <c r="F402" t="s">
        <v>2619</v>
      </c>
    </row>
    <row r="403" spans="1:6">
      <c r="A403" s="1" t="s">
        <v>1330</v>
      </c>
      <c r="B403" t="s">
        <v>1330</v>
      </c>
      <c r="C403" t="s">
        <v>2585</v>
      </c>
      <c r="E403" s="3">
        <v>42278</v>
      </c>
      <c r="F403" t="s">
        <v>2619</v>
      </c>
    </row>
    <row r="404" spans="1:6">
      <c r="A404" s="1" t="s">
        <v>1331</v>
      </c>
      <c r="B404" t="s">
        <v>1331</v>
      </c>
      <c r="C404" t="s">
        <v>2584</v>
      </c>
      <c r="E404" s="3">
        <v>42278</v>
      </c>
      <c r="F404" t="s">
        <v>2619</v>
      </c>
    </row>
    <row r="405" spans="1:6">
      <c r="A405" s="1" t="s">
        <v>1332</v>
      </c>
      <c r="B405" t="s">
        <v>1332</v>
      </c>
      <c r="C405" t="s">
        <v>2583</v>
      </c>
      <c r="E405" s="3">
        <v>42278</v>
      </c>
      <c r="F405" t="s">
        <v>2619</v>
      </c>
    </row>
    <row r="406" spans="1:6">
      <c r="A406" s="1" t="s">
        <v>1333</v>
      </c>
      <c r="B406" t="s">
        <v>1333</v>
      </c>
      <c r="C406" t="s">
        <v>2587</v>
      </c>
      <c r="E406" s="3">
        <v>42278</v>
      </c>
      <c r="F406" t="s">
        <v>2619</v>
      </c>
    </row>
    <row r="407" spans="1:6">
      <c r="A407" s="1" t="s">
        <v>1334</v>
      </c>
      <c r="B407" t="s">
        <v>1334</v>
      </c>
      <c r="C407" t="s">
        <v>2583</v>
      </c>
      <c r="E407" s="3">
        <v>42278</v>
      </c>
      <c r="F407" t="s">
        <v>2619</v>
      </c>
    </row>
    <row r="408" spans="1:6">
      <c r="A408" s="1" t="s">
        <v>1335</v>
      </c>
      <c r="B408" t="s">
        <v>1335</v>
      </c>
      <c r="C408" t="s">
        <v>2583</v>
      </c>
      <c r="D408" t="s">
        <v>246</v>
      </c>
      <c r="E408" s="3">
        <v>42278</v>
      </c>
      <c r="F408" t="s">
        <v>2619</v>
      </c>
    </row>
    <row r="409" spans="1:6">
      <c r="A409" s="1" t="s">
        <v>1336</v>
      </c>
      <c r="B409" t="s">
        <v>1336</v>
      </c>
      <c r="C409" t="s">
        <v>2584</v>
      </c>
      <c r="E409" s="3">
        <v>42278</v>
      </c>
      <c r="F409" t="s">
        <v>2619</v>
      </c>
    </row>
    <row r="410" spans="1:6">
      <c r="A410" s="1" t="s">
        <v>1337</v>
      </c>
      <c r="B410" t="s">
        <v>1337</v>
      </c>
      <c r="C410" t="s">
        <v>2584</v>
      </c>
      <c r="E410" s="3">
        <v>42278</v>
      </c>
      <c r="F410" t="s">
        <v>2619</v>
      </c>
    </row>
    <row r="411" spans="1:6">
      <c r="A411" s="1" t="s">
        <v>1338</v>
      </c>
      <c r="B411" t="s">
        <v>1338</v>
      </c>
      <c r="C411" t="s">
        <v>2583</v>
      </c>
      <c r="E411" s="3">
        <v>42278</v>
      </c>
      <c r="F411" t="s">
        <v>2619</v>
      </c>
    </row>
    <row r="412" spans="1:6">
      <c r="A412" s="1" t="s">
        <v>1339</v>
      </c>
      <c r="B412" t="s">
        <v>1339</v>
      </c>
      <c r="C412" t="s">
        <v>2584</v>
      </c>
      <c r="E412" s="3">
        <v>42278</v>
      </c>
      <c r="F412" t="s">
        <v>2619</v>
      </c>
    </row>
    <row r="413" spans="1:6">
      <c r="A413" s="1" t="s">
        <v>1340</v>
      </c>
      <c r="B413" t="s">
        <v>1340</v>
      </c>
      <c r="C413" t="s">
        <v>2583</v>
      </c>
      <c r="E413" s="3">
        <v>42278</v>
      </c>
      <c r="F413" t="s">
        <v>2619</v>
      </c>
    </row>
    <row r="414" spans="1:6">
      <c r="A414" s="1" t="s">
        <v>1341</v>
      </c>
      <c r="B414" t="s">
        <v>1341</v>
      </c>
      <c r="C414" t="s">
        <v>2584</v>
      </c>
      <c r="E414" s="3">
        <v>42278</v>
      </c>
      <c r="F414" t="s">
        <v>2619</v>
      </c>
    </row>
    <row r="415" spans="1:6">
      <c r="A415" s="1" t="s">
        <v>1342</v>
      </c>
      <c r="B415" t="s">
        <v>1342</v>
      </c>
      <c r="C415" t="s">
        <v>2584</v>
      </c>
      <c r="E415" s="3">
        <v>42278</v>
      </c>
      <c r="F415" t="s">
        <v>2619</v>
      </c>
    </row>
    <row r="416" spans="1:6">
      <c r="A416" s="1" t="s">
        <v>1343</v>
      </c>
      <c r="B416" t="s">
        <v>1343</v>
      </c>
      <c r="C416" t="s">
        <v>2584</v>
      </c>
      <c r="D416" t="s">
        <v>2602</v>
      </c>
      <c r="E416" s="3">
        <v>42278</v>
      </c>
      <c r="F416" t="s">
        <v>2619</v>
      </c>
    </row>
    <row r="417" spans="1:6">
      <c r="A417" s="1" t="s">
        <v>1344</v>
      </c>
      <c r="B417" t="s">
        <v>1344</v>
      </c>
      <c r="C417" t="s">
        <v>2583</v>
      </c>
      <c r="E417" s="3">
        <v>42278</v>
      </c>
      <c r="F417" t="s">
        <v>2619</v>
      </c>
    </row>
    <row r="418" spans="1:6">
      <c r="A418" s="1" t="s">
        <v>1345</v>
      </c>
      <c r="B418" t="s">
        <v>1345</v>
      </c>
      <c r="C418" t="s">
        <v>2583</v>
      </c>
      <c r="D418" t="s">
        <v>251</v>
      </c>
      <c r="E418" s="3">
        <v>42278</v>
      </c>
      <c r="F418" t="s">
        <v>2619</v>
      </c>
    </row>
    <row r="419" spans="1:6">
      <c r="A419" s="1" t="s">
        <v>1346</v>
      </c>
      <c r="B419" t="s">
        <v>1346</v>
      </c>
      <c r="C419" t="s">
        <v>2584</v>
      </c>
      <c r="E419" s="3">
        <v>42278</v>
      </c>
      <c r="F419" t="s">
        <v>2619</v>
      </c>
    </row>
    <row r="420" spans="1:6">
      <c r="A420" s="1" t="s">
        <v>1347</v>
      </c>
      <c r="B420" t="s">
        <v>1347</v>
      </c>
      <c r="C420" t="s">
        <v>2583</v>
      </c>
      <c r="E420" s="3">
        <v>42278</v>
      </c>
      <c r="F420" t="s">
        <v>2619</v>
      </c>
    </row>
    <row r="421" spans="1:6">
      <c r="A421" s="1" t="s">
        <v>1348</v>
      </c>
      <c r="B421" t="s">
        <v>1348</v>
      </c>
      <c r="C421" t="s">
        <v>2584</v>
      </c>
      <c r="E421" s="3">
        <v>42278</v>
      </c>
      <c r="F421" t="s">
        <v>2619</v>
      </c>
    </row>
    <row r="422" spans="1:6">
      <c r="A422" s="1" t="s">
        <v>1349</v>
      </c>
      <c r="B422" t="s">
        <v>1349</v>
      </c>
      <c r="C422" t="s">
        <v>2584</v>
      </c>
      <c r="E422" s="3">
        <v>42278</v>
      </c>
      <c r="F422" t="s">
        <v>2619</v>
      </c>
    </row>
    <row r="423" spans="1:6">
      <c r="A423" s="1" t="s">
        <v>1350</v>
      </c>
      <c r="B423" t="s">
        <v>1350</v>
      </c>
      <c r="C423" t="s">
        <v>2584</v>
      </c>
      <c r="D423" t="s">
        <v>2591</v>
      </c>
      <c r="E423" s="3">
        <v>42278</v>
      </c>
      <c r="F423" t="s">
        <v>2619</v>
      </c>
    </row>
    <row r="424" spans="1:6">
      <c r="A424" s="1" t="s">
        <v>1351</v>
      </c>
      <c r="B424" t="s">
        <v>1351</v>
      </c>
      <c r="C424" t="s">
        <v>2584</v>
      </c>
      <c r="E424" s="3">
        <v>42278</v>
      </c>
      <c r="F424" t="s">
        <v>2619</v>
      </c>
    </row>
    <row r="425" spans="1:6">
      <c r="A425" s="1" t="s">
        <v>1352</v>
      </c>
      <c r="B425" t="s">
        <v>1352</v>
      </c>
      <c r="C425" t="s">
        <v>2584</v>
      </c>
      <c r="E425" s="3">
        <v>42278</v>
      </c>
      <c r="F425" t="s">
        <v>2619</v>
      </c>
    </row>
    <row r="426" spans="1:6">
      <c r="A426" s="1" t="s">
        <v>1353</v>
      </c>
      <c r="B426" t="s">
        <v>1353</v>
      </c>
      <c r="C426" t="s">
        <v>2584</v>
      </c>
      <c r="D426" t="s">
        <v>2602</v>
      </c>
      <c r="E426" s="3">
        <v>42278</v>
      </c>
      <c r="F426" t="s">
        <v>2619</v>
      </c>
    </row>
    <row r="427" spans="1:6">
      <c r="A427" s="1" t="s">
        <v>1354</v>
      </c>
      <c r="B427" t="s">
        <v>1354</v>
      </c>
      <c r="C427" t="s">
        <v>2585</v>
      </c>
      <c r="E427" s="3">
        <v>42278</v>
      </c>
      <c r="F427" t="s">
        <v>2619</v>
      </c>
    </row>
    <row r="428" spans="1:6">
      <c r="A428" s="1" t="s">
        <v>1355</v>
      </c>
      <c r="B428" t="s">
        <v>1355</v>
      </c>
      <c r="C428" t="s">
        <v>2584</v>
      </c>
      <c r="E428" s="3">
        <v>42278</v>
      </c>
      <c r="F428" t="s">
        <v>2619</v>
      </c>
    </row>
    <row r="429" spans="1:6">
      <c r="A429" s="1" t="s">
        <v>1356</v>
      </c>
      <c r="B429" t="s">
        <v>1356</v>
      </c>
      <c r="C429" t="s">
        <v>2584</v>
      </c>
      <c r="D429" t="s">
        <v>2602</v>
      </c>
      <c r="E429" s="3">
        <v>42278</v>
      </c>
      <c r="F429" t="s">
        <v>2619</v>
      </c>
    </row>
    <row r="430" spans="1:6">
      <c r="A430" s="1" t="s">
        <v>1357</v>
      </c>
      <c r="B430" t="s">
        <v>1357</v>
      </c>
      <c r="C430" t="s">
        <v>2583</v>
      </c>
      <c r="E430" s="3">
        <v>42278</v>
      </c>
      <c r="F430" t="s">
        <v>2619</v>
      </c>
    </row>
    <row r="431" spans="1:6">
      <c r="A431" s="1" t="s">
        <v>1358</v>
      </c>
      <c r="B431" t="s">
        <v>1358</v>
      </c>
      <c r="C431" t="s">
        <v>2584</v>
      </c>
      <c r="E431" s="3">
        <v>42278</v>
      </c>
      <c r="F431" t="s">
        <v>2619</v>
      </c>
    </row>
    <row r="432" spans="1:6">
      <c r="A432" s="1" t="s">
        <v>1359</v>
      </c>
      <c r="B432" t="s">
        <v>1359</v>
      </c>
      <c r="C432" t="s">
        <v>2583</v>
      </c>
      <c r="E432" s="3">
        <v>42278</v>
      </c>
      <c r="F432" t="s">
        <v>2619</v>
      </c>
    </row>
    <row r="433" spans="1:6">
      <c r="A433" s="1" t="s">
        <v>1360</v>
      </c>
      <c r="B433" t="s">
        <v>1360</v>
      </c>
      <c r="C433" t="s">
        <v>2584</v>
      </c>
      <c r="E433" s="3">
        <v>42278</v>
      </c>
      <c r="F433" t="s">
        <v>2619</v>
      </c>
    </row>
    <row r="434" spans="1:6">
      <c r="A434" s="1" t="s">
        <v>1361</v>
      </c>
      <c r="B434" t="s">
        <v>1361</v>
      </c>
      <c r="C434" t="s">
        <v>2583</v>
      </c>
      <c r="D434" t="s">
        <v>249</v>
      </c>
      <c r="E434" s="3">
        <v>43178</v>
      </c>
      <c r="F434" t="s">
        <v>2619</v>
      </c>
    </row>
    <row r="435" spans="1:6">
      <c r="A435" s="1" t="s">
        <v>1362</v>
      </c>
      <c r="B435" t="s">
        <v>1362</v>
      </c>
      <c r="C435" t="s">
        <v>2584</v>
      </c>
      <c r="E435" s="3">
        <v>42278</v>
      </c>
      <c r="F435" t="s">
        <v>2619</v>
      </c>
    </row>
    <row r="436" spans="1:6">
      <c r="A436" s="1" t="s">
        <v>1363</v>
      </c>
      <c r="B436" t="s">
        <v>1363</v>
      </c>
      <c r="C436" t="s">
        <v>2584</v>
      </c>
      <c r="E436" s="3">
        <v>42278</v>
      </c>
      <c r="F436" t="s">
        <v>2619</v>
      </c>
    </row>
    <row r="437" spans="1:6">
      <c r="A437" s="1" t="s">
        <v>1364</v>
      </c>
      <c r="B437" t="s">
        <v>1364</v>
      </c>
      <c r="C437" t="s">
        <v>2584</v>
      </c>
      <c r="E437" s="3">
        <v>42278</v>
      </c>
      <c r="F437" t="s">
        <v>2619</v>
      </c>
    </row>
    <row r="438" spans="1:6">
      <c r="A438" s="1" t="s">
        <v>1365</v>
      </c>
      <c r="B438" t="s">
        <v>1365</v>
      </c>
      <c r="C438" t="s">
        <v>2584</v>
      </c>
      <c r="E438" s="3">
        <v>42278</v>
      </c>
      <c r="F438" t="s">
        <v>2619</v>
      </c>
    </row>
    <row r="439" spans="1:6">
      <c r="A439" s="1" t="s">
        <v>1366</v>
      </c>
      <c r="B439" t="s">
        <v>1366</v>
      </c>
      <c r="C439" t="s">
        <v>2584</v>
      </c>
      <c r="E439" s="3">
        <v>42278</v>
      </c>
      <c r="F439" t="s">
        <v>2619</v>
      </c>
    </row>
    <row r="440" spans="1:6">
      <c r="A440" s="1" t="s">
        <v>1367</v>
      </c>
      <c r="B440" t="s">
        <v>1367</v>
      </c>
      <c r="C440" t="s">
        <v>2584</v>
      </c>
      <c r="E440" s="3">
        <v>42278</v>
      </c>
      <c r="F440" t="s">
        <v>2619</v>
      </c>
    </row>
    <row r="441" spans="1:6">
      <c r="A441" s="1" t="s">
        <v>1368</v>
      </c>
      <c r="B441" t="s">
        <v>1368</v>
      </c>
      <c r="C441" t="s">
        <v>2583</v>
      </c>
      <c r="E441" s="3">
        <v>42278</v>
      </c>
      <c r="F441" t="s">
        <v>2619</v>
      </c>
    </row>
    <row r="442" spans="1:6">
      <c r="A442" s="1" t="s">
        <v>1369</v>
      </c>
      <c r="B442" t="s">
        <v>1369</v>
      </c>
      <c r="C442" t="s">
        <v>2584</v>
      </c>
      <c r="E442" s="3">
        <v>42278</v>
      </c>
      <c r="F442" t="s">
        <v>2619</v>
      </c>
    </row>
    <row r="443" spans="1:6">
      <c r="A443" s="1" t="s">
        <v>1370</v>
      </c>
      <c r="B443" t="s">
        <v>1370</v>
      </c>
      <c r="C443" t="s">
        <v>2585</v>
      </c>
      <c r="D443" t="s">
        <v>2591</v>
      </c>
      <c r="E443" s="3">
        <v>42278</v>
      </c>
      <c r="F443" t="s">
        <v>2619</v>
      </c>
    </row>
    <row r="444" spans="1:6">
      <c r="A444" s="1" t="s">
        <v>1371</v>
      </c>
      <c r="B444" t="s">
        <v>1371</v>
      </c>
      <c r="C444" t="s">
        <v>2584</v>
      </c>
      <c r="E444" s="3">
        <v>42278</v>
      </c>
      <c r="F444" t="s">
        <v>2619</v>
      </c>
    </row>
    <row r="445" spans="1:6">
      <c r="A445" s="1" t="s">
        <v>1372</v>
      </c>
      <c r="B445" t="s">
        <v>1372</v>
      </c>
      <c r="C445" t="s">
        <v>2584</v>
      </c>
      <c r="D445" t="s">
        <v>2590</v>
      </c>
      <c r="E445" s="3">
        <v>42278</v>
      </c>
      <c r="F445" t="s">
        <v>2619</v>
      </c>
    </row>
    <row r="446" spans="1:6">
      <c r="A446" s="1" t="s">
        <v>1373</v>
      </c>
      <c r="B446" t="s">
        <v>1373</v>
      </c>
      <c r="C446" t="s">
        <v>2583</v>
      </c>
      <c r="E446" s="3">
        <v>42278</v>
      </c>
      <c r="F446" t="s">
        <v>2619</v>
      </c>
    </row>
    <row r="447" spans="1:6">
      <c r="A447" s="1" t="s">
        <v>1374</v>
      </c>
      <c r="B447" t="s">
        <v>1374</v>
      </c>
      <c r="C447" t="s">
        <v>2584</v>
      </c>
      <c r="D447" t="s">
        <v>2590</v>
      </c>
      <c r="E447" s="3">
        <v>42278</v>
      </c>
      <c r="F447" t="s">
        <v>2619</v>
      </c>
    </row>
    <row r="448" spans="1:6">
      <c r="A448" s="1" t="s">
        <v>1375</v>
      </c>
      <c r="B448" t="s">
        <v>1375</v>
      </c>
      <c r="C448" t="s">
        <v>2584</v>
      </c>
      <c r="E448" s="3">
        <v>42278</v>
      </c>
      <c r="F448" t="s">
        <v>2619</v>
      </c>
    </row>
    <row r="449" spans="1:6">
      <c r="A449" s="1" t="s">
        <v>1376</v>
      </c>
      <c r="B449" t="s">
        <v>1376</v>
      </c>
      <c r="C449" t="s">
        <v>2583</v>
      </c>
      <c r="E449" s="3">
        <v>42278</v>
      </c>
      <c r="F449" t="s">
        <v>2619</v>
      </c>
    </row>
    <row r="450" spans="1:6">
      <c r="A450" s="1" t="s">
        <v>1377</v>
      </c>
      <c r="B450" t="s">
        <v>1377</v>
      </c>
      <c r="C450" t="s">
        <v>2583</v>
      </c>
      <c r="D450" t="s">
        <v>246</v>
      </c>
      <c r="E450" s="3">
        <v>42278</v>
      </c>
      <c r="F450" t="s">
        <v>2619</v>
      </c>
    </row>
    <row r="451" spans="1:6">
      <c r="A451" s="1" t="s">
        <v>1378</v>
      </c>
      <c r="B451" t="s">
        <v>1378</v>
      </c>
      <c r="C451" t="s">
        <v>2583</v>
      </c>
      <c r="D451" t="s">
        <v>249</v>
      </c>
      <c r="E451" s="3">
        <v>42711</v>
      </c>
      <c r="F451" t="s">
        <v>2619</v>
      </c>
    </row>
    <row r="452" spans="1:6">
      <c r="A452" s="1" t="s">
        <v>1379</v>
      </c>
      <c r="B452" t="s">
        <v>1379</v>
      </c>
      <c r="C452" t="s">
        <v>2583</v>
      </c>
      <c r="D452" t="s">
        <v>246</v>
      </c>
      <c r="E452" s="3">
        <v>42278</v>
      </c>
      <c r="F452" t="s">
        <v>2619</v>
      </c>
    </row>
    <row r="453" spans="1:6">
      <c r="A453" s="1" t="s">
        <v>1380</v>
      </c>
      <c r="B453" t="s">
        <v>1380</v>
      </c>
      <c r="C453" t="s">
        <v>2583</v>
      </c>
      <c r="E453" s="3">
        <v>42278</v>
      </c>
      <c r="F453" t="s">
        <v>2619</v>
      </c>
    </row>
    <row r="454" spans="1:6">
      <c r="A454" s="1" t="s">
        <v>1381</v>
      </c>
      <c r="B454" t="s">
        <v>1381</v>
      </c>
      <c r="C454" t="s">
        <v>2583</v>
      </c>
      <c r="E454" s="3">
        <v>42278</v>
      </c>
      <c r="F454" t="s">
        <v>2619</v>
      </c>
    </row>
    <row r="455" spans="1:6">
      <c r="A455" s="1" t="s">
        <v>1382</v>
      </c>
      <c r="B455" t="s">
        <v>1382</v>
      </c>
      <c r="C455" t="s">
        <v>2583</v>
      </c>
      <c r="E455" s="3">
        <v>42278</v>
      </c>
      <c r="F455" t="s">
        <v>2619</v>
      </c>
    </row>
    <row r="456" spans="1:6">
      <c r="A456" s="1" t="s">
        <v>1383</v>
      </c>
      <c r="B456" t="s">
        <v>1383</v>
      </c>
      <c r="C456" t="s">
        <v>2583</v>
      </c>
      <c r="E456" s="3">
        <v>42278</v>
      </c>
      <c r="F456" t="s">
        <v>2619</v>
      </c>
    </row>
    <row r="457" spans="1:6">
      <c r="A457" s="1" t="s">
        <v>1384</v>
      </c>
      <c r="B457" t="s">
        <v>1384</v>
      </c>
      <c r="C457" t="s">
        <v>2587</v>
      </c>
      <c r="E457" s="3">
        <v>42278</v>
      </c>
      <c r="F457" t="s">
        <v>2619</v>
      </c>
    </row>
    <row r="458" spans="1:6">
      <c r="A458" s="1" t="s">
        <v>1385</v>
      </c>
      <c r="B458" t="s">
        <v>1385</v>
      </c>
      <c r="C458" t="s">
        <v>2583</v>
      </c>
      <c r="D458" t="s">
        <v>246</v>
      </c>
      <c r="E458" s="3">
        <v>42278</v>
      </c>
      <c r="F458" t="s">
        <v>2619</v>
      </c>
    </row>
    <row r="459" spans="1:6">
      <c r="A459" s="1" t="s">
        <v>1386</v>
      </c>
      <c r="B459" t="s">
        <v>1386</v>
      </c>
      <c r="C459" t="s">
        <v>2583</v>
      </c>
      <c r="E459" s="3">
        <v>42278</v>
      </c>
      <c r="F459" t="s">
        <v>2619</v>
      </c>
    </row>
    <row r="460" spans="1:6">
      <c r="A460" s="1" t="s">
        <v>1387</v>
      </c>
      <c r="B460" t="s">
        <v>1387</v>
      </c>
      <c r="C460" t="s">
        <v>2583</v>
      </c>
      <c r="D460" t="s">
        <v>249</v>
      </c>
      <c r="E460" s="3">
        <v>42278</v>
      </c>
      <c r="F460" t="s">
        <v>2619</v>
      </c>
    </row>
    <row r="461" spans="1:6">
      <c r="A461" s="1" t="s">
        <v>1388</v>
      </c>
      <c r="B461" t="s">
        <v>1388</v>
      </c>
      <c r="C461" t="s">
        <v>2583</v>
      </c>
      <c r="E461" s="3">
        <v>42278</v>
      </c>
      <c r="F461" t="s">
        <v>2619</v>
      </c>
    </row>
    <row r="462" spans="1:6">
      <c r="A462" s="1" t="s">
        <v>1389</v>
      </c>
      <c r="B462" t="s">
        <v>1389</v>
      </c>
      <c r="C462" t="s">
        <v>2583</v>
      </c>
      <c r="D462" t="s">
        <v>246</v>
      </c>
      <c r="E462" s="3">
        <v>42278</v>
      </c>
      <c r="F462" t="s">
        <v>2619</v>
      </c>
    </row>
    <row r="463" spans="1:6">
      <c r="A463" s="1" t="s">
        <v>1390</v>
      </c>
      <c r="B463" t="s">
        <v>1390</v>
      </c>
      <c r="C463" t="s">
        <v>2586</v>
      </c>
      <c r="D463" t="s">
        <v>249</v>
      </c>
      <c r="E463" s="3">
        <v>42278</v>
      </c>
      <c r="F463" t="s">
        <v>2619</v>
      </c>
    </row>
    <row r="464" spans="1:6">
      <c r="A464" s="1" t="s">
        <v>1391</v>
      </c>
      <c r="B464" t="s">
        <v>1391</v>
      </c>
      <c r="C464" t="s">
        <v>2583</v>
      </c>
      <c r="D464" t="s">
        <v>246</v>
      </c>
      <c r="E464" s="3">
        <v>42278</v>
      </c>
      <c r="F464" t="s">
        <v>2619</v>
      </c>
    </row>
    <row r="465" spans="1:6">
      <c r="A465" s="1" t="s">
        <v>1392</v>
      </c>
      <c r="B465" t="s">
        <v>1392</v>
      </c>
      <c r="C465" t="s">
        <v>2583</v>
      </c>
      <c r="D465" t="s">
        <v>252</v>
      </c>
      <c r="E465" s="3">
        <v>42278</v>
      </c>
      <c r="F465" t="s">
        <v>2619</v>
      </c>
    </row>
    <row r="466" spans="1:6">
      <c r="A466" s="1" t="s">
        <v>1393</v>
      </c>
      <c r="B466" t="s">
        <v>1393</v>
      </c>
      <c r="C466" t="s">
        <v>2583</v>
      </c>
      <c r="E466" s="3">
        <v>42278</v>
      </c>
      <c r="F466" t="s">
        <v>2619</v>
      </c>
    </row>
    <row r="467" spans="1:6">
      <c r="A467" s="1" t="s">
        <v>1394</v>
      </c>
      <c r="B467" t="s">
        <v>1394</v>
      </c>
      <c r="C467" t="s">
        <v>2583</v>
      </c>
      <c r="E467" s="3">
        <v>42278</v>
      </c>
      <c r="F467" t="s">
        <v>2619</v>
      </c>
    </row>
    <row r="468" spans="1:6">
      <c r="A468" s="1" t="s">
        <v>1395</v>
      </c>
      <c r="B468" t="s">
        <v>1395</v>
      </c>
      <c r="C468" t="s">
        <v>2583</v>
      </c>
      <c r="E468" s="3">
        <v>42278</v>
      </c>
      <c r="F468" t="s">
        <v>2619</v>
      </c>
    </row>
    <row r="469" spans="1:6">
      <c r="A469" s="1" t="s">
        <v>1396</v>
      </c>
      <c r="B469" t="s">
        <v>1396</v>
      </c>
      <c r="C469" t="s">
        <v>2583</v>
      </c>
      <c r="E469" s="3">
        <v>42278</v>
      </c>
      <c r="F469" t="s">
        <v>2619</v>
      </c>
    </row>
    <row r="470" spans="1:6">
      <c r="A470" s="1" t="s">
        <v>1397</v>
      </c>
      <c r="B470" t="s">
        <v>1397</v>
      </c>
      <c r="C470" t="s">
        <v>2583</v>
      </c>
      <c r="E470" s="3">
        <v>42278</v>
      </c>
      <c r="F470" t="s">
        <v>2619</v>
      </c>
    </row>
    <row r="471" spans="1:6">
      <c r="A471" s="1" t="s">
        <v>1398</v>
      </c>
      <c r="B471" t="s">
        <v>1398</v>
      </c>
      <c r="C471" t="s">
        <v>2583</v>
      </c>
      <c r="D471" t="s">
        <v>249</v>
      </c>
      <c r="E471" s="3">
        <v>42369</v>
      </c>
      <c r="F471" t="s">
        <v>2619</v>
      </c>
    </row>
    <row r="472" spans="1:6">
      <c r="A472" s="1" t="s">
        <v>1399</v>
      </c>
      <c r="B472" t="s">
        <v>1399</v>
      </c>
      <c r="C472" t="s">
        <v>2587</v>
      </c>
      <c r="E472" s="3">
        <v>42278</v>
      </c>
      <c r="F472" t="s">
        <v>2619</v>
      </c>
    </row>
    <row r="473" spans="1:6">
      <c r="A473" s="1" t="s">
        <v>1400</v>
      </c>
      <c r="B473" t="s">
        <v>1400</v>
      </c>
      <c r="C473" t="s">
        <v>2587</v>
      </c>
      <c r="E473" s="3">
        <v>42278</v>
      </c>
      <c r="F473" t="s">
        <v>2619</v>
      </c>
    </row>
    <row r="474" spans="1:6">
      <c r="A474" s="1" t="s">
        <v>1401</v>
      </c>
      <c r="B474" t="s">
        <v>1401</v>
      </c>
      <c r="C474" t="s">
        <v>2583</v>
      </c>
      <c r="E474" s="3">
        <v>42278</v>
      </c>
      <c r="F474" t="s">
        <v>2619</v>
      </c>
    </row>
    <row r="475" spans="1:6">
      <c r="A475" s="1" t="s">
        <v>1402</v>
      </c>
      <c r="B475" t="s">
        <v>1402</v>
      </c>
      <c r="C475" t="s">
        <v>2583</v>
      </c>
      <c r="E475" s="3">
        <v>42278</v>
      </c>
      <c r="F475" t="s">
        <v>2619</v>
      </c>
    </row>
    <row r="476" spans="1:6">
      <c r="A476" s="1" t="s">
        <v>1403</v>
      </c>
      <c r="B476" t="s">
        <v>1403</v>
      </c>
      <c r="C476" t="s">
        <v>2587</v>
      </c>
      <c r="E476" s="3">
        <v>42278</v>
      </c>
      <c r="F476" t="s">
        <v>2619</v>
      </c>
    </row>
    <row r="477" spans="1:6">
      <c r="A477" s="1" t="s">
        <v>1404</v>
      </c>
      <c r="B477" t="s">
        <v>1404</v>
      </c>
      <c r="C477" t="s">
        <v>2583</v>
      </c>
      <c r="D477" t="s">
        <v>246</v>
      </c>
      <c r="E477" s="3">
        <v>42360</v>
      </c>
      <c r="F477" t="s">
        <v>2619</v>
      </c>
    </row>
    <row r="478" spans="1:6">
      <c r="A478" s="1" t="s">
        <v>1405</v>
      </c>
      <c r="B478" t="s">
        <v>1405</v>
      </c>
      <c r="C478" t="s">
        <v>2583</v>
      </c>
      <c r="E478" s="3">
        <v>42278</v>
      </c>
      <c r="F478" t="s">
        <v>2619</v>
      </c>
    </row>
    <row r="479" spans="1:6">
      <c r="A479" s="1" t="s">
        <v>1406</v>
      </c>
      <c r="B479" t="s">
        <v>1406</v>
      </c>
      <c r="C479" t="s">
        <v>2585</v>
      </c>
      <c r="E479" s="3">
        <v>42278</v>
      </c>
      <c r="F479" t="s">
        <v>2619</v>
      </c>
    </row>
    <row r="480" spans="1:6">
      <c r="A480" s="1" t="s">
        <v>1407</v>
      </c>
      <c r="B480" t="s">
        <v>1407</v>
      </c>
      <c r="C480" t="s">
        <v>2587</v>
      </c>
      <c r="E480" s="3">
        <v>42278</v>
      </c>
      <c r="F480" t="s">
        <v>2619</v>
      </c>
    </row>
    <row r="481" spans="1:6">
      <c r="A481" s="1" t="s">
        <v>1408</v>
      </c>
      <c r="B481" t="s">
        <v>1408</v>
      </c>
      <c r="C481" t="s">
        <v>2583</v>
      </c>
      <c r="E481" s="3">
        <v>42278</v>
      </c>
      <c r="F481" t="s">
        <v>2619</v>
      </c>
    </row>
    <row r="482" spans="1:6">
      <c r="A482" s="1" t="s">
        <v>1409</v>
      </c>
      <c r="B482" t="s">
        <v>1409</v>
      </c>
      <c r="C482" t="s">
        <v>2583</v>
      </c>
      <c r="E482" s="3">
        <v>42278</v>
      </c>
      <c r="F482" t="s">
        <v>2619</v>
      </c>
    </row>
    <row r="483" spans="1:6">
      <c r="A483" s="1" t="s">
        <v>1410</v>
      </c>
      <c r="B483" t="s">
        <v>1410</v>
      </c>
      <c r="C483" t="s">
        <v>2583</v>
      </c>
      <c r="E483" s="3">
        <v>42278</v>
      </c>
      <c r="F483" t="s">
        <v>2619</v>
      </c>
    </row>
    <row r="484" spans="1:6">
      <c r="A484" s="1" t="s">
        <v>1411</v>
      </c>
      <c r="B484" t="s">
        <v>1411</v>
      </c>
      <c r="C484" t="s">
        <v>2583</v>
      </c>
      <c r="E484" s="3">
        <v>42278</v>
      </c>
      <c r="F484" t="s">
        <v>2619</v>
      </c>
    </row>
    <row r="485" spans="1:6">
      <c r="A485" s="1" t="s">
        <v>1412</v>
      </c>
      <c r="B485" t="s">
        <v>1412</v>
      </c>
      <c r="C485" t="s">
        <v>2583</v>
      </c>
      <c r="D485" t="s">
        <v>2592</v>
      </c>
      <c r="E485" s="3">
        <v>42278</v>
      </c>
      <c r="F485" t="s">
        <v>2619</v>
      </c>
    </row>
    <row r="486" spans="1:6">
      <c r="A486" s="1" t="s">
        <v>1413</v>
      </c>
      <c r="B486" t="s">
        <v>1413</v>
      </c>
      <c r="C486" t="s">
        <v>2583</v>
      </c>
      <c r="D486" t="s">
        <v>246</v>
      </c>
      <c r="E486" s="3">
        <v>42278</v>
      </c>
      <c r="F486" t="s">
        <v>2619</v>
      </c>
    </row>
    <row r="487" spans="1:6">
      <c r="A487" s="1" t="s">
        <v>1414</v>
      </c>
      <c r="B487" t="s">
        <v>1414</v>
      </c>
      <c r="C487" t="s">
        <v>2585</v>
      </c>
      <c r="E487" s="3">
        <v>42278</v>
      </c>
      <c r="F487" t="s">
        <v>2619</v>
      </c>
    </row>
    <row r="488" spans="1:6">
      <c r="A488" s="1" t="s">
        <v>1415</v>
      </c>
      <c r="B488" t="s">
        <v>1415</v>
      </c>
      <c r="C488" t="s">
        <v>2583</v>
      </c>
      <c r="E488" s="3">
        <v>42278</v>
      </c>
      <c r="F488" t="s">
        <v>2619</v>
      </c>
    </row>
    <row r="489" spans="1:6">
      <c r="A489" s="1" t="s">
        <v>1416</v>
      </c>
      <c r="B489" t="s">
        <v>1416</v>
      </c>
      <c r="C489" t="s">
        <v>2585</v>
      </c>
      <c r="E489" s="3">
        <v>42278</v>
      </c>
      <c r="F489" t="s">
        <v>2619</v>
      </c>
    </row>
    <row r="490" spans="1:6">
      <c r="A490" s="1" t="s">
        <v>1417</v>
      </c>
      <c r="B490" t="s">
        <v>1417</v>
      </c>
      <c r="C490" t="s">
        <v>2583</v>
      </c>
      <c r="E490" s="3">
        <v>42278</v>
      </c>
      <c r="F490" t="s">
        <v>2619</v>
      </c>
    </row>
    <row r="491" spans="1:6">
      <c r="A491" s="1" t="s">
        <v>1418</v>
      </c>
      <c r="B491" t="s">
        <v>1418</v>
      </c>
      <c r="C491" t="s">
        <v>2583</v>
      </c>
      <c r="E491" s="3">
        <v>42278</v>
      </c>
      <c r="F491" t="s">
        <v>2619</v>
      </c>
    </row>
    <row r="492" spans="1:6">
      <c r="A492" s="1" t="s">
        <v>1419</v>
      </c>
      <c r="B492" t="s">
        <v>1419</v>
      </c>
      <c r="C492" t="s">
        <v>2583</v>
      </c>
      <c r="E492" s="3">
        <v>42278</v>
      </c>
      <c r="F492" t="s">
        <v>2619</v>
      </c>
    </row>
    <row r="493" spans="1:6">
      <c r="A493" s="1" t="s">
        <v>1420</v>
      </c>
      <c r="B493" t="s">
        <v>1420</v>
      </c>
      <c r="C493" t="s">
        <v>2583</v>
      </c>
      <c r="E493" s="3">
        <v>42278</v>
      </c>
      <c r="F493" t="s">
        <v>2619</v>
      </c>
    </row>
    <row r="494" spans="1:6">
      <c r="A494" s="1" t="s">
        <v>1421</v>
      </c>
      <c r="B494" t="s">
        <v>1421</v>
      </c>
      <c r="C494" t="s">
        <v>2583</v>
      </c>
      <c r="D494" t="s">
        <v>253</v>
      </c>
      <c r="E494" s="3">
        <v>42278</v>
      </c>
      <c r="F494" t="s">
        <v>2619</v>
      </c>
    </row>
    <row r="495" spans="1:6">
      <c r="A495" s="1" t="s">
        <v>1422</v>
      </c>
      <c r="B495" t="s">
        <v>1422</v>
      </c>
      <c r="C495" t="s">
        <v>2583</v>
      </c>
      <c r="D495" t="s">
        <v>246</v>
      </c>
      <c r="E495" s="3">
        <v>42278</v>
      </c>
      <c r="F495" t="s">
        <v>2619</v>
      </c>
    </row>
    <row r="496" spans="1:6">
      <c r="A496" s="1" t="s">
        <v>1423</v>
      </c>
      <c r="B496" t="s">
        <v>1423</v>
      </c>
      <c r="C496" t="s">
        <v>2583</v>
      </c>
      <c r="E496" s="3">
        <v>42278</v>
      </c>
      <c r="F496" t="s">
        <v>2619</v>
      </c>
    </row>
    <row r="497" spans="1:6">
      <c r="A497" s="1" t="s">
        <v>1424</v>
      </c>
      <c r="B497" t="s">
        <v>1424</v>
      </c>
      <c r="C497" t="s">
        <v>2583</v>
      </c>
      <c r="E497" s="3">
        <v>42278</v>
      </c>
      <c r="F497" t="s">
        <v>2619</v>
      </c>
    </row>
    <row r="498" spans="1:6">
      <c r="A498" s="1" t="s">
        <v>1425</v>
      </c>
      <c r="B498" t="s">
        <v>1425</v>
      </c>
      <c r="C498" t="s">
        <v>2583</v>
      </c>
      <c r="E498" s="3">
        <v>42278</v>
      </c>
      <c r="F498" t="s">
        <v>2619</v>
      </c>
    </row>
    <row r="499" spans="1:6">
      <c r="A499" s="1" t="s">
        <v>1426</v>
      </c>
      <c r="B499" t="s">
        <v>1426</v>
      </c>
      <c r="C499" t="s">
        <v>2583</v>
      </c>
      <c r="E499" s="3">
        <v>42278</v>
      </c>
      <c r="F499" t="s">
        <v>2619</v>
      </c>
    </row>
    <row r="500" spans="1:6">
      <c r="A500" s="1" t="s">
        <v>1427</v>
      </c>
      <c r="B500" t="s">
        <v>1427</v>
      </c>
      <c r="C500" t="s">
        <v>2583</v>
      </c>
      <c r="E500" s="3">
        <v>42278</v>
      </c>
      <c r="F500" t="s">
        <v>2619</v>
      </c>
    </row>
    <row r="501" spans="1:6">
      <c r="A501" s="1" t="s">
        <v>1428</v>
      </c>
      <c r="B501" t="s">
        <v>1428</v>
      </c>
      <c r="C501" t="s">
        <v>2583</v>
      </c>
      <c r="E501" s="3">
        <v>42278</v>
      </c>
      <c r="F501" t="s">
        <v>2619</v>
      </c>
    </row>
    <row r="502" spans="1:6">
      <c r="A502" s="1" t="s">
        <v>1429</v>
      </c>
      <c r="B502" t="s">
        <v>1429</v>
      </c>
      <c r="C502" t="s">
        <v>2583</v>
      </c>
      <c r="E502" s="3">
        <v>42278</v>
      </c>
      <c r="F502" t="s">
        <v>2619</v>
      </c>
    </row>
    <row r="503" spans="1:6">
      <c r="A503" s="1" t="s">
        <v>1430</v>
      </c>
      <c r="B503" t="s">
        <v>1430</v>
      </c>
      <c r="C503" t="s">
        <v>2583</v>
      </c>
      <c r="E503" s="3">
        <v>42278</v>
      </c>
      <c r="F503" t="s">
        <v>2619</v>
      </c>
    </row>
    <row r="504" spans="1:6">
      <c r="A504" s="1" t="s">
        <v>1431</v>
      </c>
      <c r="B504" t="s">
        <v>1431</v>
      </c>
      <c r="C504" t="s">
        <v>2583</v>
      </c>
      <c r="E504" s="3">
        <v>42278</v>
      </c>
      <c r="F504" t="s">
        <v>2619</v>
      </c>
    </row>
    <row r="505" spans="1:6">
      <c r="A505" s="1" t="s">
        <v>1432</v>
      </c>
      <c r="B505" t="s">
        <v>1432</v>
      </c>
      <c r="C505" t="s">
        <v>2583</v>
      </c>
      <c r="E505" s="3">
        <v>42278</v>
      </c>
      <c r="F505" t="s">
        <v>2619</v>
      </c>
    </row>
    <row r="506" spans="1:6">
      <c r="A506" s="1" t="s">
        <v>1433</v>
      </c>
      <c r="B506" t="s">
        <v>1433</v>
      </c>
      <c r="C506" t="s">
        <v>2583</v>
      </c>
      <c r="D506" t="s">
        <v>249</v>
      </c>
      <c r="E506" s="3">
        <v>42278</v>
      </c>
      <c r="F506" t="s">
        <v>2619</v>
      </c>
    </row>
    <row r="507" spans="1:6">
      <c r="A507" s="1" t="s">
        <v>1434</v>
      </c>
      <c r="B507" t="s">
        <v>1434</v>
      </c>
      <c r="C507" t="s">
        <v>2583</v>
      </c>
      <c r="D507" t="s">
        <v>249</v>
      </c>
      <c r="E507" s="3">
        <v>43144</v>
      </c>
      <c r="F507" t="s">
        <v>2619</v>
      </c>
    </row>
    <row r="508" spans="1:6">
      <c r="A508" s="1" t="s">
        <v>1435</v>
      </c>
      <c r="B508" t="s">
        <v>1435</v>
      </c>
      <c r="C508" t="s">
        <v>2585</v>
      </c>
      <c r="E508" s="3">
        <v>42278</v>
      </c>
      <c r="F508" t="s">
        <v>2619</v>
      </c>
    </row>
    <row r="509" spans="1:6">
      <c r="A509" s="1" t="s">
        <v>1436</v>
      </c>
      <c r="B509" t="s">
        <v>1436</v>
      </c>
      <c r="C509" t="s">
        <v>2583</v>
      </c>
      <c r="E509" s="3">
        <v>42278</v>
      </c>
      <c r="F509" t="s">
        <v>2619</v>
      </c>
    </row>
    <row r="510" spans="1:6">
      <c r="A510" s="1" t="s">
        <v>1437</v>
      </c>
      <c r="B510" t="s">
        <v>1437</v>
      </c>
      <c r="C510" t="s">
        <v>2583</v>
      </c>
      <c r="E510" s="3">
        <v>42278</v>
      </c>
      <c r="F510" t="s">
        <v>2619</v>
      </c>
    </row>
    <row r="511" spans="1:6">
      <c r="A511" s="1" t="s">
        <v>1438</v>
      </c>
      <c r="B511" t="s">
        <v>1438</v>
      </c>
      <c r="C511" t="s">
        <v>2583</v>
      </c>
      <c r="D511" t="s">
        <v>249</v>
      </c>
      <c r="E511" s="3">
        <v>42278</v>
      </c>
      <c r="F511" t="s">
        <v>2619</v>
      </c>
    </row>
    <row r="512" spans="1:6">
      <c r="A512" s="1" t="s">
        <v>1439</v>
      </c>
      <c r="B512" t="s">
        <v>1439</v>
      </c>
      <c r="C512" t="s">
        <v>2583</v>
      </c>
      <c r="E512" s="3">
        <v>42278</v>
      </c>
      <c r="F512" t="s">
        <v>2619</v>
      </c>
    </row>
    <row r="513" spans="1:6">
      <c r="A513" s="1" t="s">
        <v>1440</v>
      </c>
      <c r="B513" t="s">
        <v>1440</v>
      </c>
      <c r="C513" t="s">
        <v>2583</v>
      </c>
      <c r="D513" t="s">
        <v>249</v>
      </c>
      <c r="E513" s="3">
        <v>42278</v>
      </c>
      <c r="F513" t="s">
        <v>2619</v>
      </c>
    </row>
    <row r="514" spans="1:6">
      <c r="A514" s="1" t="s">
        <v>1441</v>
      </c>
      <c r="B514" t="s">
        <v>1441</v>
      </c>
      <c r="C514" t="s">
        <v>2585</v>
      </c>
      <c r="E514" s="3">
        <v>42278</v>
      </c>
      <c r="F514" t="s">
        <v>2619</v>
      </c>
    </row>
    <row r="515" spans="1:6">
      <c r="A515" s="1" t="s">
        <v>1442</v>
      </c>
      <c r="B515" t="s">
        <v>1442</v>
      </c>
      <c r="C515" t="s">
        <v>2584</v>
      </c>
      <c r="E515" s="3">
        <v>42278</v>
      </c>
      <c r="F515" t="s">
        <v>2619</v>
      </c>
    </row>
    <row r="516" spans="1:6">
      <c r="A516" s="1" t="s">
        <v>1443</v>
      </c>
      <c r="B516" t="s">
        <v>1443</v>
      </c>
      <c r="C516" t="s">
        <v>2585</v>
      </c>
      <c r="E516" s="3">
        <v>42278</v>
      </c>
      <c r="F516" t="s">
        <v>2619</v>
      </c>
    </row>
    <row r="517" spans="1:6">
      <c r="A517" s="1" t="s">
        <v>1444</v>
      </c>
      <c r="B517" t="s">
        <v>1444</v>
      </c>
      <c r="C517" t="s">
        <v>2585</v>
      </c>
      <c r="D517" t="s">
        <v>2596</v>
      </c>
      <c r="E517" s="3">
        <v>42278</v>
      </c>
      <c r="F517" t="s">
        <v>2619</v>
      </c>
    </row>
    <row r="518" spans="1:6">
      <c r="A518" s="1" t="s">
        <v>1445</v>
      </c>
      <c r="B518" t="s">
        <v>1445</v>
      </c>
      <c r="C518" t="s">
        <v>2583</v>
      </c>
      <c r="D518" t="s">
        <v>2603</v>
      </c>
      <c r="E518" s="3">
        <v>42278</v>
      </c>
      <c r="F518" t="s">
        <v>2619</v>
      </c>
    </row>
    <row r="519" spans="1:6">
      <c r="A519" s="1" t="s">
        <v>1446</v>
      </c>
      <c r="B519" t="s">
        <v>1446</v>
      </c>
      <c r="C519" t="s">
        <v>2583</v>
      </c>
      <c r="E519" s="3">
        <v>42278</v>
      </c>
      <c r="F519" t="s">
        <v>2619</v>
      </c>
    </row>
    <row r="520" spans="1:6">
      <c r="A520" s="1" t="s">
        <v>1447</v>
      </c>
      <c r="B520" t="s">
        <v>1447</v>
      </c>
      <c r="C520" t="s">
        <v>2583</v>
      </c>
      <c r="E520" s="3">
        <v>42278</v>
      </c>
      <c r="F520" t="s">
        <v>2619</v>
      </c>
    </row>
    <row r="521" spans="1:6">
      <c r="A521" s="1" t="s">
        <v>1448</v>
      </c>
      <c r="B521" t="s">
        <v>1448</v>
      </c>
      <c r="C521" t="s">
        <v>2583</v>
      </c>
      <c r="E521" s="3">
        <v>42278</v>
      </c>
      <c r="F521" t="s">
        <v>2619</v>
      </c>
    </row>
    <row r="522" spans="1:6">
      <c r="A522" s="1" t="s">
        <v>1449</v>
      </c>
      <c r="B522" t="s">
        <v>1449</v>
      </c>
      <c r="C522" t="s">
        <v>2583</v>
      </c>
      <c r="E522" s="3">
        <v>42278</v>
      </c>
      <c r="F522" t="s">
        <v>2619</v>
      </c>
    </row>
    <row r="523" spans="1:6">
      <c r="A523" s="1" t="s">
        <v>1450</v>
      </c>
      <c r="B523" t="s">
        <v>1450</v>
      </c>
      <c r="C523" t="s">
        <v>2586</v>
      </c>
      <c r="E523" s="3">
        <v>42278</v>
      </c>
      <c r="F523" t="s">
        <v>2619</v>
      </c>
    </row>
    <row r="524" spans="1:6">
      <c r="A524" s="1" t="s">
        <v>1451</v>
      </c>
      <c r="B524" t="s">
        <v>1451</v>
      </c>
      <c r="C524" t="s">
        <v>2585</v>
      </c>
      <c r="E524" s="3">
        <v>42278</v>
      </c>
      <c r="F524" t="s">
        <v>2619</v>
      </c>
    </row>
    <row r="525" spans="1:6">
      <c r="A525" s="1" t="s">
        <v>1452</v>
      </c>
      <c r="B525" t="s">
        <v>1452</v>
      </c>
      <c r="C525" t="s">
        <v>2583</v>
      </c>
      <c r="D525" t="s">
        <v>2604</v>
      </c>
      <c r="E525" s="3">
        <v>42278</v>
      </c>
      <c r="F525" t="s">
        <v>2619</v>
      </c>
    </row>
    <row r="526" spans="1:6">
      <c r="A526" s="1" t="s">
        <v>1453</v>
      </c>
      <c r="B526" t="s">
        <v>1453</v>
      </c>
      <c r="C526" t="s">
        <v>2583</v>
      </c>
      <c r="E526" s="3">
        <v>42278</v>
      </c>
      <c r="F526" t="s">
        <v>2619</v>
      </c>
    </row>
    <row r="527" spans="1:6">
      <c r="A527" s="1" t="s">
        <v>1454</v>
      </c>
      <c r="B527" t="s">
        <v>1454</v>
      </c>
      <c r="C527" t="s">
        <v>2583</v>
      </c>
      <c r="E527" s="3">
        <v>42278</v>
      </c>
      <c r="F527" t="s">
        <v>2619</v>
      </c>
    </row>
    <row r="528" spans="1:6">
      <c r="A528" s="1" t="s">
        <v>1455</v>
      </c>
      <c r="B528" t="s">
        <v>1455</v>
      </c>
      <c r="C528" t="s">
        <v>2585</v>
      </c>
      <c r="E528" s="3">
        <v>42278</v>
      </c>
      <c r="F528" t="s">
        <v>2619</v>
      </c>
    </row>
    <row r="529" spans="1:6">
      <c r="A529" s="1" t="s">
        <v>1456</v>
      </c>
      <c r="B529" t="s">
        <v>1456</v>
      </c>
      <c r="C529" t="s">
        <v>2583</v>
      </c>
      <c r="E529" s="3">
        <v>42278</v>
      </c>
      <c r="F529" t="s">
        <v>2619</v>
      </c>
    </row>
    <row r="530" spans="1:6">
      <c r="A530" s="1" t="s">
        <v>1457</v>
      </c>
      <c r="B530" t="s">
        <v>1457</v>
      </c>
      <c r="C530" t="s">
        <v>2585</v>
      </c>
      <c r="E530" s="3">
        <v>42278</v>
      </c>
      <c r="F530" t="s">
        <v>2619</v>
      </c>
    </row>
    <row r="531" spans="1:6">
      <c r="A531" s="1" t="s">
        <v>1458</v>
      </c>
      <c r="B531" t="s">
        <v>1458</v>
      </c>
      <c r="C531" t="s">
        <v>2583</v>
      </c>
      <c r="E531" s="3">
        <v>42278</v>
      </c>
      <c r="F531" t="s">
        <v>2619</v>
      </c>
    </row>
    <row r="532" spans="1:6">
      <c r="A532" s="1" t="s">
        <v>1459</v>
      </c>
      <c r="B532" t="s">
        <v>1459</v>
      </c>
      <c r="C532" t="s">
        <v>2583</v>
      </c>
      <c r="D532" t="s">
        <v>251</v>
      </c>
      <c r="E532" s="3">
        <v>42711</v>
      </c>
      <c r="F532" t="s">
        <v>2619</v>
      </c>
    </row>
    <row r="533" spans="1:6">
      <c r="A533" s="1" t="s">
        <v>1460</v>
      </c>
      <c r="B533" t="s">
        <v>1460</v>
      </c>
      <c r="C533" t="s">
        <v>2586</v>
      </c>
      <c r="D533" t="s">
        <v>248</v>
      </c>
      <c r="E533" s="3">
        <v>42278</v>
      </c>
      <c r="F533" t="s">
        <v>2619</v>
      </c>
    </row>
    <row r="534" spans="1:6">
      <c r="A534" s="1" t="s">
        <v>1461</v>
      </c>
      <c r="B534" t="s">
        <v>1461</v>
      </c>
      <c r="C534" t="s">
        <v>2583</v>
      </c>
      <c r="E534" s="3">
        <v>42278</v>
      </c>
      <c r="F534" t="s">
        <v>2619</v>
      </c>
    </row>
    <row r="535" spans="1:6">
      <c r="A535" s="1" t="s">
        <v>1462</v>
      </c>
      <c r="B535" t="s">
        <v>1462</v>
      </c>
      <c r="C535" t="s">
        <v>2587</v>
      </c>
      <c r="E535" s="3">
        <v>42278</v>
      </c>
      <c r="F535" t="s">
        <v>2619</v>
      </c>
    </row>
    <row r="536" spans="1:6">
      <c r="A536" s="1" t="s">
        <v>1463</v>
      </c>
      <c r="B536" t="s">
        <v>1463</v>
      </c>
      <c r="C536" t="s">
        <v>2585</v>
      </c>
      <c r="E536" s="3">
        <v>42278</v>
      </c>
      <c r="F536" t="s">
        <v>2619</v>
      </c>
    </row>
    <row r="537" spans="1:6">
      <c r="A537" s="1" t="s">
        <v>1464</v>
      </c>
      <c r="B537" t="s">
        <v>1464</v>
      </c>
      <c r="C537" t="s">
        <v>2587</v>
      </c>
      <c r="E537" s="3">
        <v>42278</v>
      </c>
      <c r="F537" t="s">
        <v>2619</v>
      </c>
    </row>
    <row r="538" spans="1:6">
      <c r="A538" s="1" t="s">
        <v>1465</v>
      </c>
      <c r="B538" t="s">
        <v>1465</v>
      </c>
      <c r="C538" t="s">
        <v>2583</v>
      </c>
      <c r="E538" s="3">
        <v>42278</v>
      </c>
      <c r="F538" t="s">
        <v>2619</v>
      </c>
    </row>
    <row r="539" spans="1:6">
      <c r="A539" s="1" t="s">
        <v>1466</v>
      </c>
      <c r="B539" t="s">
        <v>1466</v>
      </c>
      <c r="C539" t="s">
        <v>2583</v>
      </c>
      <c r="E539" s="3">
        <v>42278</v>
      </c>
      <c r="F539" t="s">
        <v>2619</v>
      </c>
    </row>
    <row r="540" spans="1:6">
      <c r="A540" s="1" t="s">
        <v>1467</v>
      </c>
      <c r="B540" t="s">
        <v>1467</v>
      </c>
      <c r="C540" t="s">
        <v>2583</v>
      </c>
      <c r="E540" s="3">
        <v>42278</v>
      </c>
      <c r="F540" t="s">
        <v>2619</v>
      </c>
    </row>
    <row r="541" spans="1:6">
      <c r="A541" s="1" t="s">
        <v>1468</v>
      </c>
      <c r="B541" t="s">
        <v>1468</v>
      </c>
      <c r="C541" t="s">
        <v>2583</v>
      </c>
      <c r="D541" t="s">
        <v>252</v>
      </c>
      <c r="E541" s="3">
        <v>42278</v>
      </c>
      <c r="F541" t="s">
        <v>2619</v>
      </c>
    </row>
    <row r="542" spans="1:6">
      <c r="A542" s="1" t="s">
        <v>1469</v>
      </c>
      <c r="B542" t="s">
        <v>1469</v>
      </c>
      <c r="C542" t="s">
        <v>2587</v>
      </c>
      <c r="E542" s="3">
        <v>42278</v>
      </c>
      <c r="F542" t="s">
        <v>2619</v>
      </c>
    </row>
    <row r="543" spans="1:6">
      <c r="A543" s="1" t="s">
        <v>1470</v>
      </c>
      <c r="B543" t="s">
        <v>1470</v>
      </c>
      <c r="C543" t="s">
        <v>2587</v>
      </c>
      <c r="E543" s="3">
        <v>42278</v>
      </c>
      <c r="F543" t="s">
        <v>2619</v>
      </c>
    </row>
    <row r="544" spans="1:6">
      <c r="A544" s="1" t="s">
        <v>1471</v>
      </c>
      <c r="B544" t="s">
        <v>1471</v>
      </c>
      <c r="C544" t="s">
        <v>2587</v>
      </c>
      <c r="E544" s="3">
        <v>42278</v>
      </c>
      <c r="F544" t="s">
        <v>2619</v>
      </c>
    </row>
    <row r="545" spans="1:6">
      <c r="A545" s="1" t="s">
        <v>1472</v>
      </c>
      <c r="B545" t="s">
        <v>1472</v>
      </c>
      <c r="C545" t="s">
        <v>2587</v>
      </c>
      <c r="E545" s="3">
        <v>42278</v>
      </c>
      <c r="F545" t="s">
        <v>2619</v>
      </c>
    </row>
    <row r="546" spans="1:6">
      <c r="A546" s="1" t="s">
        <v>1473</v>
      </c>
      <c r="B546" t="s">
        <v>1473</v>
      </c>
      <c r="C546" t="s">
        <v>2583</v>
      </c>
      <c r="E546" s="3">
        <v>42278</v>
      </c>
      <c r="F546" t="s">
        <v>2619</v>
      </c>
    </row>
    <row r="547" spans="1:6">
      <c r="A547" s="1" t="s">
        <v>1474</v>
      </c>
      <c r="B547" t="s">
        <v>1474</v>
      </c>
      <c r="C547" t="s">
        <v>2586</v>
      </c>
      <c r="D547" t="s">
        <v>246</v>
      </c>
      <c r="E547" s="3">
        <v>42594</v>
      </c>
      <c r="F547" t="s">
        <v>2619</v>
      </c>
    </row>
    <row r="548" spans="1:6">
      <c r="A548" s="1" t="s">
        <v>1475</v>
      </c>
      <c r="B548" t="s">
        <v>1475</v>
      </c>
      <c r="C548" t="s">
        <v>2583</v>
      </c>
      <c r="E548" s="3">
        <v>42278</v>
      </c>
      <c r="F548" t="s">
        <v>2619</v>
      </c>
    </row>
    <row r="549" spans="1:6">
      <c r="A549" s="1" t="s">
        <v>1476</v>
      </c>
      <c r="B549" t="s">
        <v>1476</v>
      </c>
      <c r="C549" t="s">
        <v>2583</v>
      </c>
      <c r="E549" s="3">
        <v>42278</v>
      </c>
      <c r="F549" t="s">
        <v>2619</v>
      </c>
    </row>
    <row r="550" spans="1:6">
      <c r="A550" s="1" t="s">
        <v>1477</v>
      </c>
      <c r="B550" t="s">
        <v>1477</v>
      </c>
      <c r="C550" t="s">
        <v>2583</v>
      </c>
      <c r="E550" s="3">
        <v>42278</v>
      </c>
      <c r="F550" t="s">
        <v>2619</v>
      </c>
    </row>
    <row r="551" spans="1:6">
      <c r="A551" s="1" t="s">
        <v>1478</v>
      </c>
      <c r="B551" t="s">
        <v>1478</v>
      </c>
      <c r="C551" t="s">
        <v>2583</v>
      </c>
      <c r="E551" s="3">
        <v>42278</v>
      </c>
      <c r="F551" t="s">
        <v>2619</v>
      </c>
    </row>
    <row r="552" spans="1:6">
      <c r="A552" s="1" t="s">
        <v>1479</v>
      </c>
      <c r="B552" t="s">
        <v>1479</v>
      </c>
      <c r="C552" t="s">
        <v>2583</v>
      </c>
      <c r="E552" s="3">
        <v>42278</v>
      </c>
      <c r="F552" t="s">
        <v>2619</v>
      </c>
    </row>
    <row r="553" spans="1:6">
      <c r="A553" s="1" t="s">
        <v>1480</v>
      </c>
      <c r="B553" t="s">
        <v>1480</v>
      </c>
      <c r="C553" t="s">
        <v>2586</v>
      </c>
      <c r="D553" t="s">
        <v>246</v>
      </c>
      <c r="E553" s="3">
        <v>42369</v>
      </c>
      <c r="F553" t="s">
        <v>2619</v>
      </c>
    </row>
    <row r="554" spans="1:6">
      <c r="A554" s="1" t="s">
        <v>1481</v>
      </c>
      <c r="B554" t="s">
        <v>1481</v>
      </c>
      <c r="C554" t="s">
        <v>2587</v>
      </c>
      <c r="E554" s="3">
        <v>42278</v>
      </c>
      <c r="F554" t="s">
        <v>2619</v>
      </c>
    </row>
    <row r="555" spans="1:6">
      <c r="A555" s="1" t="s">
        <v>1482</v>
      </c>
      <c r="B555" t="s">
        <v>1482</v>
      </c>
      <c r="C555" t="s">
        <v>2583</v>
      </c>
      <c r="E555" s="3">
        <v>42278</v>
      </c>
      <c r="F555" t="s">
        <v>2619</v>
      </c>
    </row>
    <row r="556" spans="1:6">
      <c r="A556" s="1" t="s">
        <v>1483</v>
      </c>
      <c r="B556" t="s">
        <v>1483</v>
      </c>
      <c r="C556" t="s">
        <v>2583</v>
      </c>
      <c r="E556" s="3">
        <v>42278</v>
      </c>
      <c r="F556" t="s">
        <v>2619</v>
      </c>
    </row>
    <row r="557" spans="1:6">
      <c r="A557" s="1" t="s">
        <v>1484</v>
      </c>
      <c r="B557" t="s">
        <v>1484</v>
      </c>
      <c r="C557" t="s">
        <v>2583</v>
      </c>
      <c r="E557" s="3">
        <v>42278</v>
      </c>
      <c r="F557" t="s">
        <v>2619</v>
      </c>
    </row>
    <row r="558" spans="1:6">
      <c r="A558" s="1" t="s">
        <v>1485</v>
      </c>
      <c r="B558" t="s">
        <v>1485</v>
      </c>
      <c r="C558" t="s">
        <v>2586</v>
      </c>
      <c r="D558" t="s">
        <v>245</v>
      </c>
      <c r="E558" s="3">
        <v>42278</v>
      </c>
      <c r="F558" t="s">
        <v>2619</v>
      </c>
    </row>
    <row r="559" spans="1:6">
      <c r="A559" s="1" t="s">
        <v>1486</v>
      </c>
      <c r="B559" t="s">
        <v>1486</v>
      </c>
      <c r="C559" t="s">
        <v>2586</v>
      </c>
      <c r="D559" t="s">
        <v>246</v>
      </c>
      <c r="E559" s="3">
        <v>42538</v>
      </c>
      <c r="F559" t="s">
        <v>2619</v>
      </c>
    </row>
    <row r="560" spans="1:6">
      <c r="A560" s="1" t="s">
        <v>1487</v>
      </c>
      <c r="B560" t="s">
        <v>1487</v>
      </c>
      <c r="C560" t="s">
        <v>2583</v>
      </c>
      <c r="E560" s="3">
        <v>42278</v>
      </c>
      <c r="F560" t="s">
        <v>2619</v>
      </c>
    </row>
    <row r="561" spans="1:6">
      <c r="A561" s="1" t="s">
        <v>1488</v>
      </c>
      <c r="B561" t="s">
        <v>1488</v>
      </c>
      <c r="C561" t="s">
        <v>2583</v>
      </c>
      <c r="E561" s="3">
        <v>42278</v>
      </c>
      <c r="F561" t="s">
        <v>2619</v>
      </c>
    </row>
    <row r="562" spans="1:6">
      <c r="A562" s="1" t="s">
        <v>1489</v>
      </c>
      <c r="B562" t="s">
        <v>1489</v>
      </c>
      <c r="C562" t="s">
        <v>2583</v>
      </c>
      <c r="E562" s="3">
        <v>42278</v>
      </c>
      <c r="F562" t="s">
        <v>2619</v>
      </c>
    </row>
    <row r="563" spans="1:6">
      <c r="A563" s="1" t="s">
        <v>1490</v>
      </c>
      <c r="B563" t="s">
        <v>1490</v>
      </c>
      <c r="C563" t="s">
        <v>2583</v>
      </c>
      <c r="E563" s="3">
        <v>42278</v>
      </c>
      <c r="F563" t="s">
        <v>2619</v>
      </c>
    </row>
    <row r="564" spans="1:6">
      <c r="A564" s="1" t="s">
        <v>1491</v>
      </c>
      <c r="B564" t="s">
        <v>1491</v>
      </c>
      <c r="C564" t="s">
        <v>2583</v>
      </c>
      <c r="E564" s="3">
        <v>42278</v>
      </c>
      <c r="F564" t="s">
        <v>2619</v>
      </c>
    </row>
    <row r="565" spans="1:6">
      <c r="A565" s="1" t="s">
        <v>1492</v>
      </c>
      <c r="B565" t="s">
        <v>1492</v>
      </c>
      <c r="C565" t="s">
        <v>2583</v>
      </c>
      <c r="E565" s="3">
        <v>42278</v>
      </c>
      <c r="F565" t="s">
        <v>2619</v>
      </c>
    </row>
    <row r="566" spans="1:6">
      <c r="A566" s="1" t="s">
        <v>1493</v>
      </c>
      <c r="B566" t="s">
        <v>1493</v>
      </c>
      <c r="C566" t="s">
        <v>2586</v>
      </c>
      <c r="D566" t="s">
        <v>251</v>
      </c>
      <c r="E566" s="3">
        <v>42646</v>
      </c>
      <c r="F566" t="s">
        <v>2619</v>
      </c>
    </row>
    <row r="567" spans="1:6">
      <c r="A567" s="1" t="s">
        <v>1494</v>
      </c>
      <c r="B567" t="s">
        <v>1494</v>
      </c>
      <c r="C567" t="s">
        <v>2583</v>
      </c>
      <c r="E567" s="3">
        <v>42278</v>
      </c>
      <c r="F567" t="s">
        <v>2619</v>
      </c>
    </row>
    <row r="568" spans="1:6">
      <c r="A568" s="1" t="s">
        <v>1495</v>
      </c>
      <c r="B568" t="s">
        <v>1495</v>
      </c>
      <c r="C568" t="s">
        <v>2583</v>
      </c>
      <c r="E568" s="3">
        <v>42278</v>
      </c>
      <c r="F568" t="s">
        <v>2619</v>
      </c>
    </row>
    <row r="569" spans="1:6">
      <c r="A569" s="1" t="s">
        <v>1496</v>
      </c>
      <c r="B569" t="s">
        <v>1496</v>
      </c>
      <c r="C569" t="s">
        <v>2585</v>
      </c>
      <c r="E569" s="3">
        <v>42278</v>
      </c>
      <c r="F569" t="s">
        <v>2619</v>
      </c>
    </row>
    <row r="570" spans="1:6">
      <c r="A570" s="1" t="s">
        <v>1497</v>
      </c>
      <c r="B570" t="s">
        <v>1497</v>
      </c>
      <c r="C570" t="s">
        <v>2583</v>
      </c>
      <c r="E570" s="3">
        <v>42278</v>
      </c>
      <c r="F570" t="s">
        <v>2619</v>
      </c>
    </row>
    <row r="571" spans="1:6">
      <c r="A571" s="1" t="s">
        <v>1498</v>
      </c>
      <c r="B571" t="s">
        <v>1498</v>
      </c>
      <c r="C571" t="s">
        <v>2583</v>
      </c>
      <c r="D571" t="s">
        <v>248</v>
      </c>
      <c r="E571" s="3">
        <v>42278</v>
      </c>
      <c r="F571" t="s">
        <v>2619</v>
      </c>
    </row>
    <row r="572" spans="1:6">
      <c r="A572" s="1" t="s">
        <v>1499</v>
      </c>
      <c r="B572" t="s">
        <v>1499</v>
      </c>
      <c r="C572" t="s">
        <v>2583</v>
      </c>
      <c r="E572" s="3">
        <v>42278</v>
      </c>
      <c r="F572" t="s">
        <v>2619</v>
      </c>
    </row>
    <row r="573" spans="1:6">
      <c r="A573" s="1" t="s">
        <v>1500</v>
      </c>
      <c r="B573" t="s">
        <v>1500</v>
      </c>
      <c r="C573" t="s">
        <v>2583</v>
      </c>
      <c r="E573" s="3">
        <v>42278</v>
      </c>
      <c r="F573" t="s">
        <v>2619</v>
      </c>
    </row>
    <row r="574" spans="1:6">
      <c r="A574" s="1" t="s">
        <v>1501</v>
      </c>
      <c r="B574" t="s">
        <v>1501</v>
      </c>
      <c r="C574" t="s">
        <v>2585</v>
      </c>
      <c r="E574" s="3">
        <v>42278</v>
      </c>
      <c r="F574" t="s">
        <v>2619</v>
      </c>
    </row>
    <row r="575" spans="1:6">
      <c r="A575" s="1" t="s">
        <v>1502</v>
      </c>
      <c r="B575" t="s">
        <v>1502</v>
      </c>
      <c r="C575" t="s">
        <v>2583</v>
      </c>
      <c r="D575" t="s">
        <v>251</v>
      </c>
      <c r="E575" s="3">
        <v>42278</v>
      </c>
      <c r="F575" t="s">
        <v>2619</v>
      </c>
    </row>
    <row r="576" spans="1:6">
      <c r="A576" s="1" t="s">
        <v>1503</v>
      </c>
      <c r="B576" t="s">
        <v>1503</v>
      </c>
      <c r="C576" t="s">
        <v>2585</v>
      </c>
      <c r="E576" s="3">
        <v>42278</v>
      </c>
      <c r="F576" t="s">
        <v>2619</v>
      </c>
    </row>
    <row r="577" spans="1:6">
      <c r="A577" s="1" t="s">
        <v>1504</v>
      </c>
      <c r="B577" t="s">
        <v>1504</v>
      </c>
      <c r="C577" t="s">
        <v>2585</v>
      </c>
      <c r="D577" t="s">
        <v>2596</v>
      </c>
      <c r="E577" s="3">
        <v>42278</v>
      </c>
      <c r="F577" t="s">
        <v>2619</v>
      </c>
    </row>
    <row r="578" spans="1:6">
      <c r="A578" s="1" t="s">
        <v>1505</v>
      </c>
      <c r="B578" t="s">
        <v>1505</v>
      </c>
      <c r="C578" t="s">
        <v>2583</v>
      </c>
      <c r="E578" s="3">
        <v>42278</v>
      </c>
      <c r="F578" t="s">
        <v>2619</v>
      </c>
    </row>
    <row r="579" spans="1:6">
      <c r="A579" s="1" t="s">
        <v>1506</v>
      </c>
      <c r="B579" t="s">
        <v>1506</v>
      </c>
      <c r="C579" t="s">
        <v>2583</v>
      </c>
      <c r="E579" s="3">
        <v>42278</v>
      </c>
      <c r="F579" t="s">
        <v>2619</v>
      </c>
    </row>
    <row r="580" spans="1:6">
      <c r="A580" s="1" t="s">
        <v>1507</v>
      </c>
      <c r="B580" t="s">
        <v>1507</v>
      </c>
      <c r="C580" t="s">
        <v>2583</v>
      </c>
      <c r="E580" s="3">
        <v>42278</v>
      </c>
      <c r="F580" t="s">
        <v>2619</v>
      </c>
    </row>
    <row r="581" spans="1:6">
      <c r="A581" s="1" t="s">
        <v>1508</v>
      </c>
      <c r="B581" t="s">
        <v>1508</v>
      </c>
      <c r="C581" t="s">
        <v>2583</v>
      </c>
      <c r="E581" s="3">
        <v>42278</v>
      </c>
      <c r="F581" t="s">
        <v>2619</v>
      </c>
    </row>
    <row r="582" spans="1:6">
      <c r="A582" s="1" t="s">
        <v>1509</v>
      </c>
      <c r="B582" t="s">
        <v>1509</v>
      </c>
      <c r="C582" t="s">
        <v>2585</v>
      </c>
      <c r="E582" s="3">
        <v>42278</v>
      </c>
      <c r="F582" t="s">
        <v>2619</v>
      </c>
    </row>
    <row r="583" spans="1:6">
      <c r="A583" s="1" t="s">
        <v>1510</v>
      </c>
      <c r="B583" t="s">
        <v>1510</v>
      </c>
      <c r="C583" t="s">
        <v>2586</v>
      </c>
      <c r="D583" t="s">
        <v>249</v>
      </c>
      <c r="E583" s="3">
        <v>42278</v>
      </c>
      <c r="F583" t="s">
        <v>2619</v>
      </c>
    </row>
    <row r="584" spans="1:6">
      <c r="A584" s="1" t="s">
        <v>1511</v>
      </c>
      <c r="B584" t="s">
        <v>1511</v>
      </c>
      <c r="C584" t="s">
        <v>2587</v>
      </c>
      <c r="E584" s="3">
        <v>42278</v>
      </c>
      <c r="F584" t="s">
        <v>2619</v>
      </c>
    </row>
    <row r="585" spans="1:6">
      <c r="A585" s="1" t="s">
        <v>1512</v>
      </c>
      <c r="B585" t="s">
        <v>1512</v>
      </c>
      <c r="C585" t="s">
        <v>2587</v>
      </c>
      <c r="E585" s="3">
        <v>42278</v>
      </c>
      <c r="F585" t="s">
        <v>2619</v>
      </c>
    </row>
    <row r="586" spans="1:6">
      <c r="A586" s="1" t="s">
        <v>1513</v>
      </c>
      <c r="B586" t="s">
        <v>1513</v>
      </c>
      <c r="C586" t="s">
        <v>2583</v>
      </c>
      <c r="E586" s="3">
        <v>42278</v>
      </c>
      <c r="F586" t="s">
        <v>2619</v>
      </c>
    </row>
    <row r="587" spans="1:6">
      <c r="A587" s="1" t="s">
        <v>1514</v>
      </c>
      <c r="B587" t="s">
        <v>1514</v>
      </c>
      <c r="C587" t="s">
        <v>2587</v>
      </c>
      <c r="E587" s="3">
        <v>42278</v>
      </c>
      <c r="F587" t="s">
        <v>2619</v>
      </c>
    </row>
    <row r="588" spans="1:6">
      <c r="A588" s="1" t="s">
        <v>1515</v>
      </c>
      <c r="B588" t="s">
        <v>1515</v>
      </c>
      <c r="C588" t="s">
        <v>2583</v>
      </c>
      <c r="E588" s="3">
        <v>42278</v>
      </c>
      <c r="F588" t="s">
        <v>2619</v>
      </c>
    </row>
    <row r="589" spans="1:6">
      <c r="A589" s="1" t="s">
        <v>1516</v>
      </c>
      <c r="B589" t="s">
        <v>1516</v>
      </c>
      <c r="C589" t="s">
        <v>2585</v>
      </c>
      <c r="E589" s="3">
        <v>42278</v>
      </c>
      <c r="F589" t="s">
        <v>2619</v>
      </c>
    </row>
    <row r="590" spans="1:6">
      <c r="A590" s="1" t="s">
        <v>53</v>
      </c>
      <c r="B590" t="s">
        <v>53</v>
      </c>
      <c r="C590" t="s">
        <v>2586</v>
      </c>
      <c r="E590" s="3">
        <v>42278</v>
      </c>
      <c r="F590" t="s">
        <v>2619</v>
      </c>
    </row>
    <row r="591" spans="1:6">
      <c r="A591" s="1" t="s">
        <v>1517</v>
      </c>
      <c r="B591" t="s">
        <v>1517</v>
      </c>
      <c r="C591" t="s">
        <v>2587</v>
      </c>
      <c r="E591" s="3">
        <v>42278</v>
      </c>
      <c r="F591" t="s">
        <v>2619</v>
      </c>
    </row>
    <row r="592" spans="1:6">
      <c r="A592" s="1" t="s">
        <v>1518</v>
      </c>
      <c r="B592" t="s">
        <v>1518</v>
      </c>
      <c r="C592" t="s">
        <v>2583</v>
      </c>
      <c r="E592" s="3">
        <v>42278</v>
      </c>
      <c r="F592" t="s">
        <v>2619</v>
      </c>
    </row>
    <row r="593" spans="1:6">
      <c r="A593" s="1" t="s">
        <v>1519</v>
      </c>
      <c r="B593" t="s">
        <v>1519</v>
      </c>
      <c r="C593" t="s">
        <v>2583</v>
      </c>
      <c r="E593" s="3">
        <v>42278</v>
      </c>
      <c r="F593" t="s">
        <v>2619</v>
      </c>
    </row>
    <row r="594" spans="1:6">
      <c r="A594" s="1" t="s">
        <v>1520</v>
      </c>
      <c r="B594" t="s">
        <v>1520</v>
      </c>
      <c r="C594" t="s">
        <v>2583</v>
      </c>
      <c r="E594" s="3">
        <v>42278</v>
      </c>
      <c r="F594" t="s">
        <v>2619</v>
      </c>
    </row>
    <row r="595" spans="1:6">
      <c r="A595" s="1" t="s">
        <v>1521</v>
      </c>
      <c r="B595" t="s">
        <v>1521</v>
      </c>
      <c r="C595" t="s">
        <v>2583</v>
      </c>
      <c r="E595" s="3">
        <v>42278</v>
      </c>
      <c r="F595" t="s">
        <v>2619</v>
      </c>
    </row>
    <row r="596" spans="1:6">
      <c r="A596" s="1" t="s">
        <v>1522</v>
      </c>
      <c r="B596" t="s">
        <v>1522</v>
      </c>
      <c r="C596" t="s">
        <v>2583</v>
      </c>
      <c r="E596" s="3">
        <v>42278</v>
      </c>
      <c r="F596" t="s">
        <v>2619</v>
      </c>
    </row>
    <row r="597" spans="1:6">
      <c r="A597" s="1" t="s">
        <v>1523</v>
      </c>
      <c r="B597" t="s">
        <v>1523</v>
      </c>
      <c r="C597" t="s">
        <v>2586</v>
      </c>
      <c r="D597" t="s">
        <v>2605</v>
      </c>
      <c r="E597" s="3">
        <v>42964</v>
      </c>
      <c r="F597" t="s">
        <v>2619</v>
      </c>
    </row>
    <row r="598" spans="1:6">
      <c r="A598" s="1" t="s">
        <v>1524</v>
      </c>
      <c r="B598" t="s">
        <v>1524</v>
      </c>
      <c r="C598" t="s">
        <v>2585</v>
      </c>
      <c r="E598" s="3">
        <v>42278</v>
      </c>
      <c r="F598" t="s">
        <v>2619</v>
      </c>
    </row>
    <row r="599" spans="1:6">
      <c r="A599" s="1" t="s">
        <v>1525</v>
      </c>
      <c r="B599" t="s">
        <v>1525</v>
      </c>
      <c r="C599" t="s">
        <v>2583</v>
      </c>
      <c r="E599" s="3">
        <v>42278</v>
      </c>
      <c r="F599" t="s">
        <v>2619</v>
      </c>
    </row>
    <row r="600" spans="1:6">
      <c r="A600" s="1" t="s">
        <v>1526</v>
      </c>
      <c r="B600" t="s">
        <v>1526</v>
      </c>
      <c r="C600" t="s">
        <v>2583</v>
      </c>
      <c r="E600" s="3">
        <v>42278</v>
      </c>
      <c r="F600" t="s">
        <v>2619</v>
      </c>
    </row>
    <row r="601" spans="1:6">
      <c r="A601" s="1" t="s">
        <v>1527</v>
      </c>
      <c r="B601" t="s">
        <v>1527</v>
      </c>
      <c r="C601" t="s">
        <v>2585</v>
      </c>
      <c r="E601" s="3">
        <v>42278</v>
      </c>
      <c r="F601" t="s">
        <v>2619</v>
      </c>
    </row>
    <row r="602" spans="1:6">
      <c r="A602" s="1" t="s">
        <v>1528</v>
      </c>
      <c r="B602" t="s">
        <v>1528</v>
      </c>
      <c r="C602" t="s">
        <v>2583</v>
      </c>
      <c r="E602" s="3">
        <v>42278</v>
      </c>
      <c r="F602" t="s">
        <v>2619</v>
      </c>
    </row>
    <row r="603" spans="1:6">
      <c r="A603" s="1" t="s">
        <v>1529</v>
      </c>
      <c r="B603" t="s">
        <v>1529</v>
      </c>
      <c r="C603" t="s">
        <v>2585</v>
      </c>
      <c r="E603" s="3">
        <v>42278</v>
      </c>
      <c r="F603" t="s">
        <v>2619</v>
      </c>
    </row>
    <row r="604" spans="1:6">
      <c r="A604" s="1" t="s">
        <v>1530</v>
      </c>
      <c r="B604" t="s">
        <v>1530</v>
      </c>
      <c r="C604" t="s">
        <v>2585</v>
      </c>
      <c r="E604" s="3">
        <v>42278</v>
      </c>
      <c r="F604" t="s">
        <v>2619</v>
      </c>
    </row>
    <row r="605" spans="1:6">
      <c r="A605" s="1" t="s">
        <v>1531</v>
      </c>
      <c r="B605" t="s">
        <v>1531</v>
      </c>
      <c r="C605" t="s">
        <v>2583</v>
      </c>
      <c r="E605" s="3">
        <v>42278</v>
      </c>
      <c r="F605" t="s">
        <v>2619</v>
      </c>
    </row>
    <row r="606" spans="1:6">
      <c r="A606" s="1" t="s">
        <v>1532</v>
      </c>
      <c r="B606" t="s">
        <v>1532</v>
      </c>
      <c r="C606" t="s">
        <v>2583</v>
      </c>
      <c r="D606" t="s">
        <v>248</v>
      </c>
      <c r="E606" s="3">
        <v>42278</v>
      </c>
      <c r="F606" t="s">
        <v>2619</v>
      </c>
    </row>
    <row r="607" spans="1:6">
      <c r="A607" s="1" t="s">
        <v>1533</v>
      </c>
      <c r="B607" t="s">
        <v>1533</v>
      </c>
      <c r="C607" t="s">
        <v>2583</v>
      </c>
      <c r="E607" s="3">
        <v>42278</v>
      </c>
      <c r="F607" t="s">
        <v>2619</v>
      </c>
    </row>
    <row r="608" spans="1:6">
      <c r="A608" s="1" t="s">
        <v>1534</v>
      </c>
      <c r="B608" t="s">
        <v>1534</v>
      </c>
      <c r="C608" t="s">
        <v>2585</v>
      </c>
      <c r="E608" s="3">
        <v>42278</v>
      </c>
      <c r="F608" t="s">
        <v>2619</v>
      </c>
    </row>
    <row r="609" spans="1:6">
      <c r="A609" s="1" t="s">
        <v>1535</v>
      </c>
      <c r="B609" t="s">
        <v>1535</v>
      </c>
      <c r="C609" t="s">
        <v>2585</v>
      </c>
      <c r="E609" s="3">
        <v>42278</v>
      </c>
      <c r="F609" t="s">
        <v>2619</v>
      </c>
    </row>
    <row r="610" spans="1:6">
      <c r="A610" s="1" t="s">
        <v>1536</v>
      </c>
      <c r="B610" t="s">
        <v>1536</v>
      </c>
      <c r="C610" t="s">
        <v>2583</v>
      </c>
      <c r="E610" s="3">
        <v>42278</v>
      </c>
      <c r="F610" t="s">
        <v>2619</v>
      </c>
    </row>
    <row r="611" spans="1:6">
      <c r="A611" s="1" t="s">
        <v>1537</v>
      </c>
      <c r="B611" t="s">
        <v>1537</v>
      </c>
      <c r="C611" t="s">
        <v>2585</v>
      </c>
      <c r="E611" s="3">
        <v>42278</v>
      </c>
      <c r="F611" t="s">
        <v>2619</v>
      </c>
    </row>
    <row r="612" spans="1:6">
      <c r="A612" s="1" t="s">
        <v>1538</v>
      </c>
      <c r="B612" t="s">
        <v>1538</v>
      </c>
      <c r="C612" t="s">
        <v>2583</v>
      </c>
      <c r="E612" s="3">
        <v>42278</v>
      </c>
      <c r="F612" t="s">
        <v>2619</v>
      </c>
    </row>
    <row r="613" spans="1:6">
      <c r="A613" s="1" t="s">
        <v>1539</v>
      </c>
      <c r="B613" t="s">
        <v>1539</v>
      </c>
      <c r="C613" t="s">
        <v>2583</v>
      </c>
      <c r="E613" s="3">
        <v>42278</v>
      </c>
      <c r="F613" t="s">
        <v>2619</v>
      </c>
    </row>
    <row r="614" spans="1:6">
      <c r="A614" s="1" t="s">
        <v>1540</v>
      </c>
      <c r="B614" t="s">
        <v>1540</v>
      </c>
      <c r="C614" t="s">
        <v>2583</v>
      </c>
      <c r="E614" s="3">
        <v>42278</v>
      </c>
      <c r="F614" t="s">
        <v>2619</v>
      </c>
    </row>
    <row r="615" spans="1:6">
      <c r="A615" s="1" t="s">
        <v>1541</v>
      </c>
      <c r="B615" t="s">
        <v>1541</v>
      </c>
      <c r="C615" t="s">
        <v>2583</v>
      </c>
      <c r="E615" s="3">
        <v>42278</v>
      </c>
      <c r="F615" t="s">
        <v>2619</v>
      </c>
    </row>
    <row r="616" spans="1:6">
      <c r="A616" s="1" t="s">
        <v>1542</v>
      </c>
      <c r="B616" t="s">
        <v>1542</v>
      </c>
      <c r="C616" t="s">
        <v>2585</v>
      </c>
      <c r="E616" s="3">
        <v>42278</v>
      </c>
      <c r="F616" t="s">
        <v>2619</v>
      </c>
    </row>
    <row r="617" spans="1:6">
      <c r="A617" s="1" t="s">
        <v>1543</v>
      </c>
      <c r="B617" t="s">
        <v>1543</v>
      </c>
      <c r="C617" t="s">
        <v>2583</v>
      </c>
      <c r="E617" s="3">
        <v>42278</v>
      </c>
      <c r="F617" t="s">
        <v>2619</v>
      </c>
    </row>
    <row r="618" spans="1:6">
      <c r="A618" s="1" t="s">
        <v>1544</v>
      </c>
      <c r="B618" t="s">
        <v>1544</v>
      </c>
      <c r="C618" t="s">
        <v>2583</v>
      </c>
      <c r="D618" t="s">
        <v>249</v>
      </c>
      <c r="E618" s="3">
        <v>42278</v>
      </c>
      <c r="F618" t="s">
        <v>2619</v>
      </c>
    </row>
    <row r="619" spans="1:6">
      <c r="A619" s="1" t="s">
        <v>1545</v>
      </c>
      <c r="B619" t="s">
        <v>1545</v>
      </c>
      <c r="C619" t="s">
        <v>2585</v>
      </c>
      <c r="E619" s="3">
        <v>42278</v>
      </c>
      <c r="F619" t="s">
        <v>2619</v>
      </c>
    </row>
    <row r="620" spans="1:6">
      <c r="A620" s="1" t="s">
        <v>1546</v>
      </c>
      <c r="B620" t="s">
        <v>1546</v>
      </c>
      <c r="C620" t="s">
        <v>2585</v>
      </c>
      <c r="E620" s="3">
        <v>42278</v>
      </c>
      <c r="F620" t="s">
        <v>2619</v>
      </c>
    </row>
    <row r="621" spans="1:6">
      <c r="A621" s="1" t="s">
        <v>1547</v>
      </c>
      <c r="B621" t="s">
        <v>1547</v>
      </c>
      <c r="C621" t="s">
        <v>2585</v>
      </c>
      <c r="E621" s="3">
        <v>42278</v>
      </c>
      <c r="F621" t="s">
        <v>2619</v>
      </c>
    </row>
    <row r="622" spans="1:6">
      <c r="A622" s="1" t="s">
        <v>1548</v>
      </c>
      <c r="B622" t="s">
        <v>1548</v>
      </c>
      <c r="C622" t="s">
        <v>2583</v>
      </c>
      <c r="D622" t="s">
        <v>246</v>
      </c>
      <c r="E622" s="3">
        <v>42278</v>
      </c>
      <c r="F622" t="s">
        <v>2619</v>
      </c>
    </row>
    <row r="623" spans="1:6">
      <c r="A623" s="1" t="s">
        <v>1549</v>
      </c>
      <c r="B623" t="s">
        <v>1549</v>
      </c>
      <c r="C623" t="s">
        <v>2585</v>
      </c>
      <c r="E623" s="3">
        <v>42278</v>
      </c>
      <c r="F623" t="s">
        <v>2619</v>
      </c>
    </row>
    <row r="624" spans="1:6">
      <c r="A624" s="1" t="s">
        <v>1550</v>
      </c>
      <c r="B624" t="s">
        <v>1550</v>
      </c>
      <c r="C624" t="s">
        <v>2585</v>
      </c>
      <c r="D624" t="s">
        <v>2591</v>
      </c>
      <c r="E624" s="3">
        <v>42278</v>
      </c>
      <c r="F624" t="s">
        <v>2619</v>
      </c>
    </row>
    <row r="625" spans="1:6">
      <c r="A625" s="1" t="s">
        <v>1551</v>
      </c>
      <c r="B625" t="s">
        <v>1551</v>
      </c>
      <c r="C625" t="s">
        <v>2585</v>
      </c>
      <c r="E625" s="3">
        <v>42278</v>
      </c>
      <c r="F625" t="s">
        <v>2619</v>
      </c>
    </row>
    <row r="626" spans="1:6">
      <c r="A626" s="1" t="s">
        <v>1552</v>
      </c>
      <c r="B626" t="s">
        <v>1552</v>
      </c>
      <c r="C626" t="s">
        <v>2583</v>
      </c>
      <c r="E626" s="3">
        <v>42278</v>
      </c>
      <c r="F626" t="s">
        <v>2619</v>
      </c>
    </row>
    <row r="627" spans="1:6">
      <c r="A627" s="1" t="s">
        <v>1553</v>
      </c>
      <c r="B627" t="s">
        <v>1553</v>
      </c>
      <c r="C627" t="s">
        <v>2583</v>
      </c>
      <c r="E627" s="3">
        <v>42278</v>
      </c>
      <c r="F627" t="s">
        <v>2619</v>
      </c>
    </row>
    <row r="628" spans="1:6">
      <c r="A628" s="1" t="s">
        <v>1554</v>
      </c>
      <c r="B628" t="s">
        <v>1554</v>
      </c>
      <c r="C628" t="s">
        <v>2585</v>
      </c>
      <c r="E628" s="3">
        <v>42278</v>
      </c>
      <c r="F628" t="s">
        <v>2619</v>
      </c>
    </row>
    <row r="629" spans="1:6">
      <c r="A629" s="1" t="s">
        <v>1555</v>
      </c>
      <c r="B629" t="s">
        <v>1555</v>
      </c>
      <c r="C629" t="s">
        <v>2583</v>
      </c>
      <c r="E629" s="3">
        <v>42278</v>
      </c>
      <c r="F629" t="s">
        <v>2619</v>
      </c>
    </row>
    <row r="630" spans="1:6">
      <c r="A630" s="1" t="s">
        <v>1556</v>
      </c>
      <c r="B630" t="s">
        <v>1556</v>
      </c>
      <c r="C630" t="s">
        <v>2586</v>
      </c>
      <c r="E630" s="3">
        <v>42278</v>
      </c>
      <c r="F630" t="s">
        <v>2619</v>
      </c>
    </row>
    <row r="631" spans="1:6">
      <c r="A631" s="1" t="s">
        <v>1557</v>
      </c>
      <c r="B631" t="s">
        <v>1557</v>
      </c>
      <c r="C631" t="s">
        <v>2586</v>
      </c>
      <c r="D631" t="s">
        <v>246</v>
      </c>
      <c r="E631" s="3">
        <v>42278</v>
      </c>
      <c r="F631" t="s">
        <v>2619</v>
      </c>
    </row>
    <row r="632" spans="1:6">
      <c r="A632" s="1" t="s">
        <v>1558</v>
      </c>
      <c r="B632" t="s">
        <v>1558</v>
      </c>
      <c r="C632" t="s">
        <v>2586</v>
      </c>
      <c r="E632" s="3">
        <v>42278</v>
      </c>
      <c r="F632" t="s">
        <v>2619</v>
      </c>
    </row>
    <row r="633" spans="1:6">
      <c r="A633" s="1" t="s">
        <v>1559</v>
      </c>
      <c r="B633" t="s">
        <v>1559</v>
      </c>
      <c r="C633" t="s">
        <v>2583</v>
      </c>
      <c r="E633" s="3">
        <v>42278</v>
      </c>
      <c r="F633" t="s">
        <v>2619</v>
      </c>
    </row>
    <row r="634" spans="1:6">
      <c r="A634" s="1" t="s">
        <v>1560</v>
      </c>
      <c r="B634" t="s">
        <v>1560</v>
      </c>
      <c r="C634" t="s">
        <v>2586</v>
      </c>
      <c r="E634" s="3">
        <v>42278</v>
      </c>
      <c r="F634" t="s">
        <v>2619</v>
      </c>
    </row>
    <row r="635" spans="1:6">
      <c r="A635" s="1" t="s">
        <v>1561</v>
      </c>
      <c r="B635" t="s">
        <v>1561</v>
      </c>
      <c r="C635" t="s">
        <v>2586</v>
      </c>
      <c r="D635" t="s">
        <v>247</v>
      </c>
      <c r="E635" s="3">
        <v>42391</v>
      </c>
      <c r="F635" t="s">
        <v>2619</v>
      </c>
    </row>
    <row r="636" spans="1:6">
      <c r="A636" s="1" t="s">
        <v>1562</v>
      </c>
      <c r="B636" t="s">
        <v>1562</v>
      </c>
      <c r="C636" t="s">
        <v>2583</v>
      </c>
      <c r="E636" s="3">
        <v>42278</v>
      </c>
      <c r="F636" t="s">
        <v>2619</v>
      </c>
    </row>
    <row r="637" spans="1:6">
      <c r="A637" s="1" t="s">
        <v>1563</v>
      </c>
      <c r="B637" t="s">
        <v>1563</v>
      </c>
      <c r="C637" t="s">
        <v>2583</v>
      </c>
      <c r="E637" s="3">
        <v>42278</v>
      </c>
      <c r="F637" t="s">
        <v>2619</v>
      </c>
    </row>
    <row r="638" spans="1:6">
      <c r="A638" s="1" t="s">
        <v>1564</v>
      </c>
      <c r="B638" t="s">
        <v>1564</v>
      </c>
      <c r="C638" t="s">
        <v>2583</v>
      </c>
      <c r="D638" t="s">
        <v>246</v>
      </c>
      <c r="E638" s="3">
        <v>42538</v>
      </c>
      <c r="F638" t="s">
        <v>2619</v>
      </c>
    </row>
    <row r="639" spans="1:6">
      <c r="A639" s="1" t="s">
        <v>1565</v>
      </c>
      <c r="B639" t="s">
        <v>1565</v>
      </c>
      <c r="C639" t="s">
        <v>2583</v>
      </c>
      <c r="E639" s="3">
        <v>42278</v>
      </c>
      <c r="F639" t="s">
        <v>2619</v>
      </c>
    </row>
    <row r="640" spans="1:6">
      <c r="A640" s="1" t="s">
        <v>1566</v>
      </c>
      <c r="B640" t="s">
        <v>1566</v>
      </c>
      <c r="C640" t="s">
        <v>2586</v>
      </c>
      <c r="E640" s="3">
        <v>42278</v>
      </c>
      <c r="F640" t="s">
        <v>2619</v>
      </c>
    </row>
    <row r="641" spans="1:6">
      <c r="A641" s="1" t="s">
        <v>1567</v>
      </c>
      <c r="B641" t="s">
        <v>1567</v>
      </c>
      <c r="C641" t="s">
        <v>2583</v>
      </c>
      <c r="E641" s="3">
        <v>42278</v>
      </c>
      <c r="F641" t="s">
        <v>2619</v>
      </c>
    </row>
    <row r="642" spans="1:6">
      <c r="A642" s="1" t="s">
        <v>1568</v>
      </c>
      <c r="B642" t="s">
        <v>1568</v>
      </c>
      <c r="C642" t="s">
        <v>2583</v>
      </c>
      <c r="E642" s="3">
        <v>42278</v>
      </c>
      <c r="F642" t="s">
        <v>2619</v>
      </c>
    </row>
    <row r="643" spans="1:6">
      <c r="A643" s="1" t="s">
        <v>1569</v>
      </c>
      <c r="B643" t="s">
        <v>1569</v>
      </c>
      <c r="C643" t="s">
        <v>2583</v>
      </c>
      <c r="E643" s="3">
        <v>42278</v>
      </c>
      <c r="F643" t="s">
        <v>2619</v>
      </c>
    </row>
    <row r="644" spans="1:6">
      <c r="A644" s="1" t="s">
        <v>1570</v>
      </c>
      <c r="B644" t="s">
        <v>1570</v>
      </c>
      <c r="C644" t="s">
        <v>2583</v>
      </c>
      <c r="E644" s="3">
        <v>42278</v>
      </c>
      <c r="F644" t="s">
        <v>2619</v>
      </c>
    </row>
    <row r="645" spans="1:6">
      <c r="A645" s="1" t="s">
        <v>1571</v>
      </c>
      <c r="B645" t="s">
        <v>1571</v>
      </c>
      <c r="C645" t="s">
        <v>2583</v>
      </c>
      <c r="E645" s="3">
        <v>42278</v>
      </c>
      <c r="F645" t="s">
        <v>2619</v>
      </c>
    </row>
    <row r="646" spans="1:6">
      <c r="A646" s="1" t="s">
        <v>1572</v>
      </c>
      <c r="B646" t="s">
        <v>1572</v>
      </c>
      <c r="C646" t="s">
        <v>2583</v>
      </c>
      <c r="E646" s="3">
        <v>42278</v>
      </c>
      <c r="F646" t="s">
        <v>2619</v>
      </c>
    </row>
    <row r="647" spans="1:6">
      <c r="A647" s="1" t="s">
        <v>1573</v>
      </c>
      <c r="B647" t="s">
        <v>1573</v>
      </c>
      <c r="C647" t="s">
        <v>2583</v>
      </c>
      <c r="E647" s="3">
        <v>42278</v>
      </c>
      <c r="F647" t="s">
        <v>2619</v>
      </c>
    </row>
    <row r="648" spans="1:6">
      <c r="A648" s="1" t="s">
        <v>1574</v>
      </c>
      <c r="B648" t="s">
        <v>1574</v>
      </c>
      <c r="C648" t="s">
        <v>2583</v>
      </c>
      <c r="E648" s="3">
        <v>42278</v>
      </c>
      <c r="F648" t="s">
        <v>2619</v>
      </c>
    </row>
    <row r="649" spans="1:6">
      <c r="A649" s="1" t="s">
        <v>1575</v>
      </c>
      <c r="B649" t="s">
        <v>1575</v>
      </c>
      <c r="C649" t="s">
        <v>2583</v>
      </c>
      <c r="E649" s="3">
        <v>42278</v>
      </c>
      <c r="F649" t="s">
        <v>2619</v>
      </c>
    </row>
    <row r="650" spans="1:6">
      <c r="A650" s="1" t="s">
        <v>1576</v>
      </c>
      <c r="B650" t="s">
        <v>1576</v>
      </c>
      <c r="C650" t="s">
        <v>2583</v>
      </c>
      <c r="E650" s="3">
        <v>42278</v>
      </c>
      <c r="F650" t="s">
        <v>2619</v>
      </c>
    </row>
    <row r="651" spans="1:6">
      <c r="A651" s="1" t="s">
        <v>1577</v>
      </c>
      <c r="B651" t="s">
        <v>1577</v>
      </c>
      <c r="C651" t="s">
        <v>2586</v>
      </c>
      <c r="E651" s="3">
        <v>42278</v>
      </c>
      <c r="F651" t="s">
        <v>2619</v>
      </c>
    </row>
    <row r="652" spans="1:6">
      <c r="A652" s="1" t="s">
        <v>1578</v>
      </c>
      <c r="B652" t="s">
        <v>1578</v>
      </c>
      <c r="C652" t="s">
        <v>2583</v>
      </c>
      <c r="E652" s="3">
        <v>42278</v>
      </c>
      <c r="F652" t="s">
        <v>2619</v>
      </c>
    </row>
    <row r="653" spans="1:6">
      <c r="A653" s="1" t="s">
        <v>1579</v>
      </c>
      <c r="B653" t="s">
        <v>1579</v>
      </c>
      <c r="C653" t="s">
        <v>2583</v>
      </c>
      <c r="E653" s="3">
        <v>42278</v>
      </c>
      <c r="F653" t="s">
        <v>2619</v>
      </c>
    </row>
    <row r="654" spans="1:6">
      <c r="A654" s="1" t="s">
        <v>1580</v>
      </c>
      <c r="B654" t="s">
        <v>1580</v>
      </c>
      <c r="C654" t="s">
        <v>2586</v>
      </c>
      <c r="E654" s="3">
        <v>42369</v>
      </c>
      <c r="F654" t="s">
        <v>2619</v>
      </c>
    </row>
    <row r="655" spans="1:6">
      <c r="A655" s="1" t="s">
        <v>1581</v>
      </c>
      <c r="B655" t="s">
        <v>1581</v>
      </c>
      <c r="C655" t="s">
        <v>2583</v>
      </c>
      <c r="E655" s="3">
        <v>42278</v>
      </c>
      <c r="F655" t="s">
        <v>2619</v>
      </c>
    </row>
    <row r="656" spans="1:6">
      <c r="A656" s="1" t="s">
        <v>1582</v>
      </c>
      <c r="B656" t="s">
        <v>1582</v>
      </c>
      <c r="C656" t="s">
        <v>2583</v>
      </c>
      <c r="E656" s="3">
        <v>42278</v>
      </c>
      <c r="F656" t="s">
        <v>2619</v>
      </c>
    </row>
    <row r="657" spans="1:6">
      <c r="A657" s="1" t="s">
        <v>1583</v>
      </c>
      <c r="B657" t="s">
        <v>1583</v>
      </c>
      <c r="C657" t="s">
        <v>2586</v>
      </c>
      <c r="E657" s="3">
        <v>42278</v>
      </c>
      <c r="F657" t="s">
        <v>2619</v>
      </c>
    </row>
    <row r="658" spans="1:6">
      <c r="A658" s="1" t="s">
        <v>1584</v>
      </c>
      <c r="B658" t="s">
        <v>1584</v>
      </c>
      <c r="C658" t="s">
        <v>2583</v>
      </c>
      <c r="E658" s="3">
        <v>42278</v>
      </c>
      <c r="F658" t="s">
        <v>2619</v>
      </c>
    </row>
    <row r="659" spans="1:6">
      <c r="A659" s="1" t="s">
        <v>1585</v>
      </c>
      <c r="B659" t="s">
        <v>1585</v>
      </c>
      <c r="C659" t="s">
        <v>2583</v>
      </c>
      <c r="E659" s="3">
        <v>42278</v>
      </c>
      <c r="F659" t="s">
        <v>2619</v>
      </c>
    </row>
    <row r="660" spans="1:6">
      <c r="A660" s="1" t="s">
        <v>1586</v>
      </c>
      <c r="B660" t="s">
        <v>1586</v>
      </c>
      <c r="C660" t="s">
        <v>2583</v>
      </c>
      <c r="E660" s="3">
        <v>42278</v>
      </c>
      <c r="F660" t="s">
        <v>2619</v>
      </c>
    </row>
    <row r="661" spans="1:6">
      <c r="A661" s="1" t="s">
        <v>1587</v>
      </c>
      <c r="B661" t="s">
        <v>1587</v>
      </c>
      <c r="C661" t="s">
        <v>2583</v>
      </c>
      <c r="E661" s="3">
        <v>42278</v>
      </c>
      <c r="F661" t="s">
        <v>2619</v>
      </c>
    </row>
    <row r="662" spans="1:6">
      <c r="A662" s="1" t="s">
        <v>1588</v>
      </c>
      <c r="B662" t="s">
        <v>1588</v>
      </c>
      <c r="C662" t="s">
        <v>2583</v>
      </c>
      <c r="E662" s="3">
        <v>42278</v>
      </c>
      <c r="F662" t="s">
        <v>2619</v>
      </c>
    </row>
    <row r="663" spans="1:6">
      <c r="A663" s="1" t="s">
        <v>1589</v>
      </c>
      <c r="B663" t="s">
        <v>1589</v>
      </c>
      <c r="C663" t="s">
        <v>2586</v>
      </c>
      <c r="E663" s="3">
        <v>42278</v>
      </c>
      <c r="F663" t="s">
        <v>2619</v>
      </c>
    </row>
    <row r="664" spans="1:6">
      <c r="A664" s="1" t="s">
        <v>1590</v>
      </c>
      <c r="B664" t="s">
        <v>1590</v>
      </c>
      <c r="C664" t="s">
        <v>2586</v>
      </c>
      <c r="E664" s="3">
        <v>42278</v>
      </c>
      <c r="F664" t="s">
        <v>2619</v>
      </c>
    </row>
    <row r="665" spans="1:6">
      <c r="A665" s="1" t="s">
        <v>1591</v>
      </c>
      <c r="B665" t="s">
        <v>1591</v>
      </c>
      <c r="C665" t="s">
        <v>2586</v>
      </c>
      <c r="E665" s="3">
        <v>42278</v>
      </c>
      <c r="F665" t="s">
        <v>2619</v>
      </c>
    </row>
    <row r="666" spans="1:6">
      <c r="A666" s="1" t="s">
        <v>1592</v>
      </c>
      <c r="B666" t="s">
        <v>1592</v>
      </c>
      <c r="C666" t="s">
        <v>2586</v>
      </c>
      <c r="E666" s="3">
        <v>42278</v>
      </c>
      <c r="F666" t="s">
        <v>2619</v>
      </c>
    </row>
    <row r="667" spans="1:6">
      <c r="A667" s="1" t="s">
        <v>1593</v>
      </c>
      <c r="B667" t="s">
        <v>1593</v>
      </c>
      <c r="C667" t="s">
        <v>2583</v>
      </c>
      <c r="E667" s="3">
        <v>42278</v>
      </c>
      <c r="F667" t="s">
        <v>2619</v>
      </c>
    </row>
    <row r="668" spans="1:6">
      <c r="A668" s="1" t="s">
        <v>1594</v>
      </c>
      <c r="B668" t="s">
        <v>1594</v>
      </c>
      <c r="C668" t="s">
        <v>2583</v>
      </c>
      <c r="E668" s="3">
        <v>42278</v>
      </c>
      <c r="F668" t="s">
        <v>2619</v>
      </c>
    </row>
    <row r="669" spans="1:6">
      <c r="A669" s="1" t="s">
        <v>1595</v>
      </c>
      <c r="B669" t="s">
        <v>1595</v>
      </c>
      <c r="C669" t="s">
        <v>2583</v>
      </c>
      <c r="E669" s="3">
        <v>42278</v>
      </c>
      <c r="F669" t="s">
        <v>2619</v>
      </c>
    </row>
    <row r="670" spans="1:6">
      <c r="A670" s="1" t="s">
        <v>1596</v>
      </c>
      <c r="B670" t="s">
        <v>1596</v>
      </c>
      <c r="C670" t="s">
        <v>2586</v>
      </c>
      <c r="E670" s="3">
        <v>42278</v>
      </c>
      <c r="F670" t="s">
        <v>2619</v>
      </c>
    </row>
    <row r="671" spans="1:6">
      <c r="A671" s="1" t="s">
        <v>1597</v>
      </c>
      <c r="B671" t="s">
        <v>1597</v>
      </c>
      <c r="C671" t="s">
        <v>2583</v>
      </c>
      <c r="E671" s="3">
        <v>42278</v>
      </c>
      <c r="F671" t="s">
        <v>2619</v>
      </c>
    </row>
    <row r="672" spans="1:6">
      <c r="A672" s="1" t="s">
        <v>1598</v>
      </c>
      <c r="B672" t="s">
        <v>1598</v>
      </c>
      <c r="C672" t="s">
        <v>2583</v>
      </c>
      <c r="E672" s="3">
        <v>42278</v>
      </c>
      <c r="F672" t="s">
        <v>2619</v>
      </c>
    </row>
    <row r="673" spans="1:6">
      <c r="A673" s="1" t="s">
        <v>1599</v>
      </c>
      <c r="B673" t="s">
        <v>1599</v>
      </c>
      <c r="C673" t="s">
        <v>2583</v>
      </c>
      <c r="E673" s="3">
        <v>42278</v>
      </c>
      <c r="F673" t="s">
        <v>2619</v>
      </c>
    </row>
    <row r="674" spans="1:6">
      <c r="A674" s="1" t="s">
        <v>1600</v>
      </c>
      <c r="B674" t="s">
        <v>1600</v>
      </c>
      <c r="C674" t="s">
        <v>2586</v>
      </c>
      <c r="E674" s="3">
        <v>42278</v>
      </c>
      <c r="F674" t="s">
        <v>2619</v>
      </c>
    </row>
    <row r="675" spans="1:6">
      <c r="A675" s="1" t="s">
        <v>1601</v>
      </c>
      <c r="B675" t="s">
        <v>1601</v>
      </c>
      <c r="C675" t="s">
        <v>2586</v>
      </c>
      <c r="E675" s="3">
        <v>42278</v>
      </c>
      <c r="F675" t="s">
        <v>2619</v>
      </c>
    </row>
    <row r="676" spans="1:6">
      <c r="A676" s="1" t="s">
        <v>1602</v>
      </c>
      <c r="B676" t="s">
        <v>1602</v>
      </c>
      <c r="C676" t="s">
        <v>2586</v>
      </c>
      <c r="E676" s="3">
        <v>42278</v>
      </c>
      <c r="F676" t="s">
        <v>2619</v>
      </c>
    </row>
    <row r="677" spans="1:6">
      <c r="A677" s="1" t="s">
        <v>1603</v>
      </c>
      <c r="B677" t="s">
        <v>1603</v>
      </c>
      <c r="C677" t="s">
        <v>2586</v>
      </c>
      <c r="E677" s="3">
        <v>42278</v>
      </c>
      <c r="F677" t="s">
        <v>2619</v>
      </c>
    </row>
    <row r="678" spans="1:6">
      <c r="A678" s="1" t="s">
        <v>1604</v>
      </c>
      <c r="B678" t="s">
        <v>1604</v>
      </c>
      <c r="C678" t="s">
        <v>2586</v>
      </c>
      <c r="E678" s="3">
        <v>42278</v>
      </c>
      <c r="F678" t="s">
        <v>2619</v>
      </c>
    </row>
    <row r="679" spans="1:6">
      <c r="A679" s="1" t="s">
        <v>1605</v>
      </c>
      <c r="B679" t="s">
        <v>1605</v>
      </c>
      <c r="C679" t="s">
        <v>2586</v>
      </c>
      <c r="E679" s="3">
        <v>42278</v>
      </c>
      <c r="F679" t="s">
        <v>2619</v>
      </c>
    </row>
    <row r="680" spans="1:6">
      <c r="A680" s="1" t="s">
        <v>1606</v>
      </c>
      <c r="B680" t="s">
        <v>1606</v>
      </c>
      <c r="C680" t="s">
        <v>2586</v>
      </c>
      <c r="D680" t="s">
        <v>249</v>
      </c>
      <c r="E680" s="3">
        <v>42278</v>
      </c>
      <c r="F680" t="s">
        <v>2619</v>
      </c>
    </row>
    <row r="681" spans="1:6">
      <c r="A681" s="1" t="s">
        <v>1607</v>
      </c>
      <c r="B681" t="s">
        <v>1607</v>
      </c>
      <c r="C681" t="s">
        <v>2583</v>
      </c>
      <c r="E681" s="3">
        <v>42278</v>
      </c>
      <c r="F681" t="s">
        <v>2619</v>
      </c>
    </row>
    <row r="682" spans="1:6">
      <c r="A682" s="1" t="s">
        <v>61</v>
      </c>
      <c r="B682" t="s">
        <v>61</v>
      </c>
      <c r="C682" t="s">
        <v>2586</v>
      </c>
      <c r="E682" s="3">
        <v>43644</v>
      </c>
      <c r="F682" t="s">
        <v>2619</v>
      </c>
    </row>
    <row r="683" spans="1:6">
      <c r="A683" s="1" t="s">
        <v>201</v>
      </c>
      <c r="B683" t="s">
        <v>201</v>
      </c>
      <c r="C683" t="s">
        <v>2583</v>
      </c>
      <c r="E683" s="3">
        <v>43570</v>
      </c>
      <c r="F683" t="s">
        <v>2619</v>
      </c>
    </row>
    <row r="684" spans="1:6">
      <c r="A684" s="1" t="s">
        <v>1608</v>
      </c>
      <c r="B684" t="s">
        <v>1608</v>
      </c>
      <c r="C684" t="s">
        <v>2586</v>
      </c>
      <c r="D684" t="s">
        <v>2606</v>
      </c>
      <c r="E684" s="3">
        <v>42278</v>
      </c>
      <c r="F684" t="s">
        <v>2619</v>
      </c>
    </row>
    <row r="685" spans="1:6">
      <c r="A685" s="1" t="s">
        <v>1609</v>
      </c>
      <c r="B685" t="s">
        <v>1609</v>
      </c>
      <c r="C685" t="s">
        <v>2586</v>
      </c>
      <c r="E685" s="3">
        <v>42278</v>
      </c>
      <c r="F685" t="s">
        <v>2619</v>
      </c>
    </row>
    <row r="686" spans="1:6">
      <c r="A686" s="1" t="s">
        <v>1610</v>
      </c>
      <c r="B686" t="s">
        <v>1610</v>
      </c>
      <c r="C686" t="s">
        <v>2586</v>
      </c>
      <c r="E686" s="3">
        <v>42278</v>
      </c>
      <c r="F686" t="s">
        <v>2619</v>
      </c>
    </row>
    <row r="687" spans="1:6">
      <c r="A687" s="1" t="s">
        <v>1611</v>
      </c>
      <c r="B687" t="s">
        <v>1611</v>
      </c>
      <c r="C687" t="s">
        <v>2584</v>
      </c>
      <c r="E687" s="3">
        <v>42278</v>
      </c>
      <c r="F687" t="s">
        <v>2619</v>
      </c>
    </row>
    <row r="688" spans="1:6">
      <c r="A688" s="1" t="s">
        <v>1612</v>
      </c>
      <c r="B688" t="s">
        <v>1612</v>
      </c>
      <c r="C688" t="s">
        <v>2585</v>
      </c>
      <c r="E688" s="3">
        <v>42278</v>
      </c>
      <c r="F688" t="s">
        <v>2619</v>
      </c>
    </row>
    <row r="689" spans="1:6">
      <c r="A689" s="1" t="s">
        <v>1613</v>
      </c>
      <c r="B689" t="s">
        <v>1613</v>
      </c>
      <c r="C689" t="s">
        <v>2583</v>
      </c>
      <c r="E689" s="3">
        <v>42278</v>
      </c>
      <c r="F689" t="s">
        <v>2619</v>
      </c>
    </row>
    <row r="690" spans="1:6">
      <c r="A690" s="1" t="s">
        <v>1614</v>
      </c>
      <c r="B690" t="s">
        <v>1614</v>
      </c>
      <c r="C690" t="s">
        <v>2584</v>
      </c>
      <c r="E690" s="3">
        <v>42278</v>
      </c>
      <c r="F690" t="s">
        <v>2619</v>
      </c>
    </row>
    <row r="691" spans="1:6">
      <c r="A691" s="1" t="s">
        <v>1615</v>
      </c>
      <c r="B691" t="s">
        <v>1615</v>
      </c>
      <c r="C691" t="s">
        <v>2583</v>
      </c>
      <c r="E691" s="3">
        <v>42278</v>
      </c>
      <c r="F691" t="s">
        <v>2619</v>
      </c>
    </row>
    <row r="692" spans="1:6">
      <c r="A692" s="1" t="s">
        <v>1616</v>
      </c>
      <c r="B692" t="s">
        <v>1616</v>
      </c>
      <c r="C692" t="s">
        <v>2585</v>
      </c>
      <c r="E692" s="3">
        <v>42278</v>
      </c>
      <c r="F692" t="s">
        <v>2619</v>
      </c>
    </row>
    <row r="693" spans="1:6">
      <c r="A693" s="1" t="s">
        <v>1617</v>
      </c>
      <c r="B693" t="s">
        <v>1617</v>
      </c>
      <c r="C693" t="s">
        <v>2584</v>
      </c>
      <c r="E693" s="3">
        <v>42278</v>
      </c>
      <c r="F693" t="s">
        <v>2619</v>
      </c>
    </row>
    <row r="694" spans="1:6">
      <c r="A694" s="1" t="s">
        <v>1618</v>
      </c>
      <c r="B694" t="s">
        <v>1618</v>
      </c>
      <c r="C694" t="s">
        <v>2585</v>
      </c>
      <c r="E694" s="3">
        <v>42278</v>
      </c>
      <c r="F694" t="s">
        <v>2619</v>
      </c>
    </row>
    <row r="695" spans="1:6">
      <c r="A695" s="1" t="s">
        <v>1619</v>
      </c>
      <c r="B695" t="s">
        <v>1619</v>
      </c>
      <c r="C695" t="s">
        <v>2585</v>
      </c>
      <c r="E695" s="3">
        <v>42278</v>
      </c>
      <c r="F695" t="s">
        <v>2619</v>
      </c>
    </row>
    <row r="696" spans="1:6">
      <c r="A696" s="1" t="s">
        <v>1620</v>
      </c>
      <c r="B696" t="s">
        <v>1620</v>
      </c>
      <c r="C696" t="s">
        <v>2584</v>
      </c>
      <c r="E696" s="3">
        <v>42278</v>
      </c>
      <c r="F696" t="s">
        <v>2619</v>
      </c>
    </row>
    <row r="697" spans="1:6">
      <c r="A697" s="1" t="s">
        <v>1621</v>
      </c>
      <c r="B697" t="s">
        <v>1621</v>
      </c>
      <c r="C697" t="s">
        <v>2584</v>
      </c>
      <c r="E697" s="3">
        <v>42278</v>
      </c>
      <c r="F697" t="s">
        <v>2619</v>
      </c>
    </row>
    <row r="698" spans="1:6">
      <c r="A698" s="1" t="s">
        <v>1622</v>
      </c>
      <c r="B698" t="s">
        <v>1622</v>
      </c>
      <c r="C698" t="s">
        <v>2584</v>
      </c>
      <c r="E698" s="3">
        <v>42278</v>
      </c>
      <c r="F698" t="s">
        <v>2619</v>
      </c>
    </row>
    <row r="699" spans="1:6">
      <c r="A699" s="1" t="s">
        <v>1623</v>
      </c>
      <c r="B699" t="s">
        <v>1623</v>
      </c>
      <c r="C699" t="s">
        <v>2583</v>
      </c>
      <c r="E699" s="3">
        <v>42278</v>
      </c>
      <c r="F699" t="s">
        <v>2619</v>
      </c>
    </row>
    <row r="700" spans="1:6">
      <c r="A700" s="1" t="s">
        <v>1624</v>
      </c>
      <c r="B700" t="s">
        <v>1624</v>
      </c>
      <c r="C700" t="s">
        <v>2584</v>
      </c>
      <c r="E700" s="3">
        <v>42278</v>
      </c>
      <c r="F700" t="s">
        <v>2619</v>
      </c>
    </row>
    <row r="701" spans="1:6">
      <c r="A701" s="1" t="s">
        <v>1625</v>
      </c>
      <c r="B701" t="s">
        <v>1625</v>
      </c>
      <c r="C701" t="s">
        <v>2584</v>
      </c>
      <c r="E701" s="3">
        <v>42278</v>
      </c>
      <c r="F701" t="s">
        <v>2619</v>
      </c>
    </row>
    <row r="702" spans="1:6">
      <c r="A702" s="1" t="s">
        <v>1626</v>
      </c>
      <c r="B702" t="s">
        <v>1626</v>
      </c>
      <c r="C702" t="s">
        <v>2584</v>
      </c>
      <c r="D702" t="s">
        <v>2590</v>
      </c>
      <c r="E702" s="3">
        <v>42278</v>
      </c>
      <c r="F702" t="s">
        <v>2619</v>
      </c>
    </row>
    <row r="703" spans="1:6">
      <c r="A703" s="1" t="s">
        <v>1627</v>
      </c>
      <c r="B703" t="s">
        <v>1627</v>
      </c>
      <c r="C703" t="s">
        <v>2583</v>
      </c>
      <c r="E703" s="3">
        <v>42278</v>
      </c>
      <c r="F703" t="s">
        <v>2619</v>
      </c>
    </row>
    <row r="704" spans="1:6">
      <c r="A704" s="1" t="s">
        <v>1628</v>
      </c>
      <c r="B704" t="s">
        <v>1628</v>
      </c>
      <c r="C704" t="s">
        <v>2583</v>
      </c>
      <c r="E704" s="3">
        <v>42278</v>
      </c>
      <c r="F704" t="s">
        <v>2619</v>
      </c>
    </row>
    <row r="705" spans="1:6">
      <c r="A705" s="1" t="s">
        <v>1629</v>
      </c>
      <c r="B705" t="s">
        <v>1629</v>
      </c>
      <c r="C705" t="s">
        <v>2583</v>
      </c>
      <c r="E705" s="3">
        <v>42278</v>
      </c>
      <c r="F705" t="s">
        <v>2619</v>
      </c>
    </row>
    <row r="706" spans="1:6">
      <c r="A706" s="1" t="s">
        <v>1630</v>
      </c>
      <c r="B706" t="s">
        <v>1630</v>
      </c>
      <c r="C706" t="s">
        <v>2584</v>
      </c>
      <c r="D706" t="s">
        <v>2591</v>
      </c>
      <c r="E706" s="3">
        <v>42278</v>
      </c>
      <c r="F706" t="s">
        <v>2619</v>
      </c>
    </row>
    <row r="707" spans="1:6">
      <c r="A707" s="1" t="s">
        <v>1631</v>
      </c>
      <c r="B707" t="s">
        <v>1631</v>
      </c>
      <c r="C707" t="s">
        <v>2583</v>
      </c>
      <c r="E707" s="3">
        <v>42278</v>
      </c>
      <c r="F707" t="s">
        <v>2619</v>
      </c>
    </row>
    <row r="708" spans="1:6">
      <c r="A708" s="1" t="s">
        <v>1632</v>
      </c>
      <c r="B708" t="s">
        <v>1632</v>
      </c>
      <c r="C708" t="s">
        <v>2585</v>
      </c>
      <c r="D708" t="s">
        <v>2591</v>
      </c>
      <c r="E708" s="3">
        <v>42278</v>
      </c>
      <c r="F708" t="s">
        <v>2619</v>
      </c>
    </row>
    <row r="709" spans="1:6">
      <c r="A709" s="1" t="s">
        <v>1633</v>
      </c>
      <c r="B709" t="s">
        <v>1633</v>
      </c>
      <c r="C709" t="s">
        <v>2584</v>
      </c>
      <c r="E709" s="3">
        <v>42278</v>
      </c>
      <c r="F709" t="s">
        <v>2619</v>
      </c>
    </row>
    <row r="710" spans="1:6">
      <c r="A710" s="1" t="s">
        <v>1634</v>
      </c>
      <c r="B710" t="s">
        <v>1634</v>
      </c>
      <c r="C710" t="s">
        <v>2583</v>
      </c>
      <c r="E710" s="3">
        <v>42278</v>
      </c>
      <c r="F710" t="s">
        <v>2619</v>
      </c>
    </row>
    <row r="711" spans="1:6">
      <c r="A711" s="1" t="s">
        <v>1635</v>
      </c>
      <c r="B711" t="s">
        <v>1635</v>
      </c>
      <c r="C711" t="s">
        <v>2583</v>
      </c>
      <c r="E711" s="3">
        <v>42278</v>
      </c>
      <c r="F711" t="s">
        <v>2619</v>
      </c>
    </row>
    <row r="712" spans="1:6">
      <c r="A712" s="1" t="s">
        <v>1636</v>
      </c>
      <c r="B712" t="s">
        <v>1636</v>
      </c>
      <c r="C712" t="s">
        <v>2584</v>
      </c>
      <c r="D712" t="s">
        <v>2591</v>
      </c>
      <c r="E712" s="3">
        <v>42278</v>
      </c>
      <c r="F712" t="s">
        <v>2619</v>
      </c>
    </row>
    <row r="713" spans="1:6">
      <c r="A713" s="1" t="s">
        <v>1637</v>
      </c>
      <c r="B713" t="s">
        <v>1637</v>
      </c>
      <c r="C713" t="s">
        <v>2583</v>
      </c>
      <c r="E713" s="3">
        <v>42278</v>
      </c>
      <c r="F713" t="s">
        <v>2619</v>
      </c>
    </row>
    <row r="714" spans="1:6">
      <c r="A714" s="1" t="s">
        <v>1638</v>
      </c>
      <c r="B714" t="s">
        <v>1638</v>
      </c>
      <c r="C714" t="s">
        <v>2583</v>
      </c>
      <c r="E714" s="3">
        <v>42278</v>
      </c>
      <c r="F714" t="s">
        <v>2619</v>
      </c>
    </row>
    <row r="715" spans="1:6">
      <c r="A715" s="1" t="s">
        <v>1639</v>
      </c>
      <c r="B715" t="s">
        <v>1639</v>
      </c>
      <c r="C715" t="s">
        <v>2583</v>
      </c>
      <c r="E715" s="3">
        <v>42278</v>
      </c>
      <c r="F715" t="s">
        <v>2619</v>
      </c>
    </row>
    <row r="716" spans="1:6">
      <c r="A716" s="1" t="s">
        <v>1640</v>
      </c>
      <c r="B716" t="s">
        <v>1640</v>
      </c>
      <c r="C716" t="s">
        <v>2583</v>
      </c>
      <c r="E716" s="3">
        <v>42278</v>
      </c>
      <c r="F716" t="s">
        <v>2619</v>
      </c>
    </row>
    <row r="717" spans="1:6">
      <c r="A717" s="1" t="s">
        <v>1641</v>
      </c>
      <c r="B717" t="s">
        <v>1641</v>
      </c>
      <c r="C717" t="s">
        <v>2584</v>
      </c>
      <c r="D717" t="s">
        <v>2590</v>
      </c>
      <c r="E717" s="3">
        <v>42278</v>
      </c>
      <c r="F717" t="s">
        <v>2619</v>
      </c>
    </row>
    <row r="718" spans="1:6">
      <c r="A718" s="1" t="s">
        <v>1642</v>
      </c>
      <c r="B718" t="s">
        <v>1642</v>
      </c>
      <c r="C718" t="s">
        <v>2585</v>
      </c>
      <c r="E718" s="3">
        <v>42278</v>
      </c>
      <c r="F718" t="s">
        <v>2619</v>
      </c>
    </row>
    <row r="719" spans="1:6">
      <c r="A719" s="1" t="s">
        <v>1643</v>
      </c>
      <c r="B719" t="s">
        <v>1643</v>
      </c>
      <c r="C719" t="s">
        <v>2583</v>
      </c>
      <c r="E719" s="3">
        <v>42278</v>
      </c>
      <c r="F719" t="s">
        <v>2619</v>
      </c>
    </row>
    <row r="720" spans="1:6">
      <c r="A720" s="1" t="s">
        <v>1644</v>
      </c>
      <c r="B720" t="s">
        <v>1644</v>
      </c>
      <c r="C720" t="s">
        <v>2584</v>
      </c>
      <c r="E720" s="3">
        <v>42278</v>
      </c>
      <c r="F720" t="s">
        <v>2619</v>
      </c>
    </row>
    <row r="721" spans="1:6">
      <c r="A721" s="1" t="s">
        <v>1645</v>
      </c>
      <c r="B721" t="s">
        <v>1645</v>
      </c>
      <c r="C721" t="s">
        <v>2584</v>
      </c>
      <c r="E721" s="3">
        <v>42278</v>
      </c>
      <c r="F721" t="s">
        <v>2619</v>
      </c>
    </row>
    <row r="722" spans="1:6">
      <c r="A722" s="1" t="s">
        <v>1646</v>
      </c>
      <c r="B722" t="s">
        <v>1646</v>
      </c>
      <c r="C722" t="s">
        <v>2583</v>
      </c>
      <c r="E722" s="3">
        <v>42278</v>
      </c>
      <c r="F722" t="s">
        <v>2619</v>
      </c>
    </row>
    <row r="723" spans="1:6">
      <c r="A723" s="1" t="s">
        <v>1647</v>
      </c>
      <c r="B723" t="s">
        <v>1647</v>
      </c>
      <c r="C723" t="s">
        <v>2585</v>
      </c>
      <c r="E723" s="3">
        <v>42278</v>
      </c>
      <c r="F723" t="s">
        <v>2619</v>
      </c>
    </row>
    <row r="724" spans="1:6">
      <c r="A724" s="1" t="s">
        <v>1648</v>
      </c>
      <c r="B724" t="s">
        <v>1648</v>
      </c>
      <c r="C724" t="s">
        <v>2583</v>
      </c>
      <c r="E724" s="3">
        <v>42278</v>
      </c>
      <c r="F724" t="s">
        <v>2619</v>
      </c>
    </row>
    <row r="725" spans="1:6">
      <c r="A725" s="1" t="s">
        <v>1649</v>
      </c>
      <c r="B725" t="s">
        <v>1649</v>
      </c>
      <c r="C725" t="s">
        <v>2583</v>
      </c>
      <c r="E725" s="3">
        <v>42278</v>
      </c>
      <c r="F725" t="s">
        <v>2619</v>
      </c>
    </row>
    <row r="726" spans="1:6">
      <c r="A726" s="1" t="s">
        <v>1650</v>
      </c>
      <c r="B726" t="s">
        <v>1650</v>
      </c>
      <c r="C726" t="s">
        <v>2583</v>
      </c>
      <c r="E726" s="3">
        <v>42278</v>
      </c>
      <c r="F726" t="s">
        <v>2619</v>
      </c>
    </row>
    <row r="727" spans="1:6">
      <c r="A727" s="1" t="s">
        <v>1651</v>
      </c>
      <c r="B727" t="s">
        <v>1651</v>
      </c>
      <c r="C727" t="s">
        <v>2583</v>
      </c>
      <c r="E727" s="3">
        <v>42278</v>
      </c>
      <c r="F727" t="s">
        <v>2619</v>
      </c>
    </row>
    <row r="728" spans="1:6">
      <c r="A728" s="1" t="s">
        <v>1652</v>
      </c>
      <c r="B728" t="s">
        <v>1652</v>
      </c>
      <c r="C728" t="s">
        <v>2583</v>
      </c>
      <c r="E728" s="3">
        <v>42278</v>
      </c>
      <c r="F728" t="s">
        <v>2619</v>
      </c>
    </row>
    <row r="729" spans="1:6">
      <c r="A729" s="1" t="s">
        <v>1653</v>
      </c>
      <c r="B729" t="s">
        <v>1653</v>
      </c>
      <c r="C729" t="s">
        <v>2583</v>
      </c>
      <c r="E729" s="3">
        <v>42278</v>
      </c>
      <c r="F729" t="s">
        <v>2619</v>
      </c>
    </row>
    <row r="730" spans="1:6">
      <c r="A730" s="1" t="s">
        <v>1654</v>
      </c>
      <c r="B730" t="s">
        <v>1654</v>
      </c>
      <c r="C730" t="s">
        <v>2583</v>
      </c>
      <c r="E730" s="3">
        <v>42278</v>
      </c>
      <c r="F730" t="s">
        <v>2619</v>
      </c>
    </row>
    <row r="731" spans="1:6">
      <c r="A731" s="1" t="s">
        <v>1655</v>
      </c>
      <c r="B731" t="s">
        <v>1655</v>
      </c>
      <c r="C731" t="s">
        <v>2583</v>
      </c>
      <c r="E731" s="3">
        <v>42278</v>
      </c>
      <c r="F731" t="s">
        <v>2619</v>
      </c>
    </row>
    <row r="732" spans="1:6">
      <c r="A732" s="1" t="s">
        <v>1656</v>
      </c>
      <c r="B732" t="s">
        <v>1656</v>
      </c>
      <c r="C732" t="s">
        <v>2583</v>
      </c>
      <c r="E732" s="3">
        <v>42278</v>
      </c>
      <c r="F732" t="s">
        <v>2619</v>
      </c>
    </row>
    <row r="733" spans="1:6">
      <c r="A733" s="1" t="s">
        <v>1657</v>
      </c>
      <c r="B733" t="s">
        <v>1657</v>
      </c>
      <c r="C733" t="s">
        <v>2583</v>
      </c>
      <c r="E733" s="3">
        <v>42278</v>
      </c>
      <c r="F733" t="s">
        <v>2619</v>
      </c>
    </row>
    <row r="734" spans="1:6">
      <c r="A734" s="1" t="s">
        <v>1658</v>
      </c>
      <c r="B734" t="s">
        <v>1658</v>
      </c>
      <c r="C734" t="s">
        <v>2583</v>
      </c>
      <c r="E734" s="3">
        <v>42278</v>
      </c>
      <c r="F734" t="s">
        <v>2619</v>
      </c>
    </row>
    <row r="735" spans="1:6">
      <c r="A735" s="1" t="s">
        <v>1659</v>
      </c>
      <c r="B735" t="s">
        <v>1659</v>
      </c>
      <c r="C735" t="s">
        <v>2583</v>
      </c>
      <c r="E735" s="3">
        <v>42278</v>
      </c>
      <c r="F735" t="s">
        <v>2619</v>
      </c>
    </row>
    <row r="736" spans="1:6">
      <c r="A736" s="1" t="s">
        <v>1660</v>
      </c>
      <c r="B736" t="s">
        <v>1660</v>
      </c>
      <c r="C736" t="s">
        <v>2583</v>
      </c>
      <c r="E736" s="3">
        <v>42278</v>
      </c>
      <c r="F736" t="s">
        <v>2619</v>
      </c>
    </row>
    <row r="737" spans="1:6">
      <c r="A737" s="1" t="s">
        <v>1661</v>
      </c>
      <c r="B737" t="s">
        <v>1661</v>
      </c>
      <c r="C737" t="s">
        <v>2583</v>
      </c>
      <c r="E737" s="3">
        <v>42278</v>
      </c>
      <c r="F737" t="s">
        <v>2619</v>
      </c>
    </row>
    <row r="738" spans="1:6">
      <c r="A738" s="1" t="s">
        <v>1662</v>
      </c>
      <c r="B738" t="s">
        <v>1662</v>
      </c>
      <c r="C738" t="s">
        <v>2583</v>
      </c>
      <c r="E738" s="3">
        <v>42278</v>
      </c>
      <c r="F738" t="s">
        <v>2619</v>
      </c>
    </row>
    <row r="739" spans="1:6">
      <c r="A739" s="1" t="s">
        <v>1663</v>
      </c>
      <c r="B739" t="s">
        <v>1663</v>
      </c>
      <c r="C739" t="s">
        <v>2583</v>
      </c>
      <c r="E739" s="3">
        <v>42278</v>
      </c>
      <c r="F739" t="s">
        <v>2619</v>
      </c>
    </row>
    <row r="740" spans="1:6">
      <c r="A740" s="1" t="s">
        <v>1664</v>
      </c>
      <c r="B740" t="s">
        <v>1664</v>
      </c>
      <c r="C740" t="s">
        <v>2583</v>
      </c>
      <c r="E740" s="3">
        <v>42278</v>
      </c>
      <c r="F740" t="s">
        <v>2619</v>
      </c>
    </row>
    <row r="741" spans="1:6">
      <c r="A741" s="1" t="s">
        <v>1665</v>
      </c>
      <c r="B741" t="s">
        <v>1665</v>
      </c>
      <c r="C741" t="s">
        <v>2583</v>
      </c>
      <c r="E741" s="3">
        <v>42278</v>
      </c>
      <c r="F741" t="s">
        <v>2619</v>
      </c>
    </row>
    <row r="742" spans="1:6">
      <c r="A742" s="1" t="s">
        <v>1666</v>
      </c>
      <c r="B742" t="s">
        <v>1666</v>
      </c>
      <c r="C742" t="s">
        <v>2583</v>
      </c>
      <c r="E742" s="3">
        <v>42278</v>
      </c>
      <c r="F742" t="s">
        <v>2619</v>
      </c>
    </row>
    <row r="743" spans="1:6">
      <c r="A743" s="1" t="s">
        <v>1667</v>
      </c>
      <c r="B743" t="s">
        <v>1667</v>
      </c>
      <c r="C743" t="s">
        <v>2583</v>
      </c>
      <c r="E743" s="3">
        <v>42278</v>
      </c>
      <c r="F743" t="s">
        <v>2619</v>
      </c>
    </row>
    <row r="744" spans="1:6">
      <c r="A744" s="1" t="s">
        <v>1668</v>
      </c>
      <c r="B744" t="s">
        <v>1668</v>
      </c>
      <c r="C744" t="s">
        <v>2583</v>
      </c>
      <c r="E744" s="3">
        <v>42278</v>
      </c>
      <c r="F744" t="s">
        <v>2619</v>
      </c>
    </row>
    <row r="745" spans="1:6">
      <c r="A745" s="1" t="s">
        <v>1669</v>
      </c>
      <c r="B745" t="s">
        <v>1669</v>
      </c>
      <c r="C745" t="s">
        <v>2583</v>
      </c>
      <c r="E745" s="3">
        <v>42278</v>
      </c>
      <c r="F745" t="s">
        <v>2619</v>
      </c>
    </row>
    <row r="746" spans="1:6">
      <c r="A746" s="1" t="s">
        <v>1670</v>
      </c>
      <c r="B746" t="s">
        <v>1670</v>
      </c>
      <c r="C746" t="s">
        <v>2583</v>
      </c>
      <c r="E746" s="3">
        <v>42278</v>
      </c>
      <c r="F746" t="s">
        <v>2619</v>
      </c>
    </row>
    <row r="747" spans="1:6">
      <c r="A747" s="1" t="s">
        <v>1671</v>
      </c>
      <c r="B747" t="s">
        <v>1671</v>
      </c>
      <c r="C747" t="s">
        <v>2583</v>
      </c>
      <c r="E747" s="3">
        <v>42278</v>
      </c>
      <c r="F747" t="s">
        <v>2619</v>
      </c>
    </row>
    <row r="748" spans="1:6">
      <c r="A748" s="1" t="s">
        <v>1672</v>
      </c>
      <c r="B748" t="s">
        <v>1672</v>
      </c>
      <c r="C748" t="s">
        <v>2584</v>
      </c>
      <c r="E748" s="3">
        <v>42278</v>
      </c>
      <c r="F748" t="s">
        <v>2619</v>
      </c>
    </row>
    <row r="749" spans="1:6">
      <c r="A749" s="1" t="s">
        <v>1673</v>
      </c>
      <c r="B749" t="s">
        <v>1673</v>
      </c>
      <c r="C749" t="s">
        <v>2585</v>
      </c>
      <c r="D749" t="s">
        <v>2590</v>
      </c>
      <c r="E749" s="3">
        <v>42278</v>
      </c>
      <c r="F749" t="s">
        <v>2619</v>
      </c>
    </row>
    <row r="750" spans="1:6">
      <c r="A750" s="1" t="s">
        <v>1674</v>
      </c>
      <c r="B750" t="s">
        <v>1674</v>
      </c>
      <c r="C750" t="s">
        <v>2583</v>
      </c>
      <c r="E750" s="3">
        <v>42278</v>
      </c>
      <c r="F750" t="s">
        <v>2619</v>
      </c>
    </row>
    <row r="751" spans="1:6">
      <c r="A751" s="1" t="s">
        <v>1675</v>
      </c>
      <c r="B751" t="s">
        <v>1675</v>
      </c>
      <c r="C751" t="s">
        <v>2583</v>
      </c>
      <c r="E751" s="3">
        <v>42278</v>
      </c>
      <c r="F751" t="s">
        <v>2619</v>
      </c>
    </row>
    <row r="752" spans="1:6">
      <c r="A752" s="1" t="s">
        <v>1676</v>
      </c>
      <c r="B752" t="s">
        <v>1676</v>
      </c>
      <c r="C752" t="s">
        <v>2584</v>
      </c>
      <c r="E752" s="3">
        <v>42278</v>
      </c>
      <c r="F752" t="s">
        <v>2619</v>
      </c>
    </row>
    <row r="753" spans="1:6">
      <c r="A753" s="1" t="s">
        <v>1677</v>
      </c>
      <c r="B753" t="s">
        <v>1677</v>
      </c>
      <c r="C753" t="s">
        <v>2583</v>
      </c>
      <c r="E753" s="3">
        <v>42278</v>
      </c>
      <c r="F753" t="s">
        <v>2619</v>
      </c>
    </row>
    <row r="754" spans="1:6">
      <c r="A754" s="1" t="s">
        <v>1678</v>
      </c>
      <c r="B754" t="s">
        <v>1678</v>
      </c>
      <c r="C754" t="s">
        <v>2583</v>
      </c>
      <c r="E754" s="3">
        <v>42278</v>
      </c>
      <c r="F754" t="s">
        <v>2619</v>
      </c>
    </row>
    <row r="755" spans="1:6">
      <c r="A755" s="1" t="s">
        <v>1679</v>
      </c>
      <c r="B755" t="s">
        <v>1679</v>
      </c>
      <c r="C755" t="s">
        <v>2583</v>
      </c>
      <c r="E755" s="3">
        <v>42278</v>
      </c>
      <c r="F755" t="s">
        <v>2619</v>
      </c>
    </row>
    <row r="756" spans="1:6">
      <c r="A756" s="1" t="s">
        <v>1680</v>
      </c>
      <c r="B756" t="s">
        <v>1680</v>
      </c>
      <c r="C756" t="s">
        <v>2583</v>
      </c>
      <c r="E756" s="3">
        <v>42278</v>
      </c>
      <c r="F756" t="s">
        <v>2619</v>
      </c>
    </row>
    <row r="757" spans="1:6">
      <c r="A757" s="1" t="s">
        <v>1681</v>
      </c>
      <c r="B757" t="s">
        <v>1681</v>
      </c>
      <c r="C757" t="s">
        <v>2583</v>
      </c>
      <c r="E757" s="3">
        <v>42278</v>
      </c>
      <c r="F757" t="s">
        <v>2619</v>
      </c>
    </row>
    <row r="758" spans="1:6">
      <c r="A758" s="1" t="s">
        <v>1682</v>
      </c>
      <c r="B758" t="s">
        <v>1682</v>
      </c>
      <c r="C758" t="s">
        <v>2583</v>
      </c>
      <c r="E758" s="3">
        <v>42278</v>
      </c>
      <c r="F758" t="s">
        <v>2619</v>
      </c>
    </row>
    <row r="759" spans="1:6">
      <c r="A759" s="1" t="s">
        <v>1683</v>
      </c>
      <c r="B759" t="s">
        <v>1683</v>
      </c>
      <c r="C759" t="s">
        <v>2583</v>
      </c>
      <c r="D759" t="s">
        <v>246</v>
      </c>
      <c r="E759" s="3">
        <v>42278</v>
      </c>
      <c r="F759" t="s">
        <v>2619</v>
      </c>
    </row>
    <row r="760" spans="1:6">
      <c r="A760" s="1" t="s">
        <v>1684</v>
      </c>
      <c r="B760" t="s">
        <v>1684</v>
      </c>
      <c r="C760" t="s">
        <v>2585</v>
      </c>
      <c r="E760" s="3">
        <v>42278</v>
      </c>
      <c r="F760" t="s">
        <v>2619</v>
      </c>
    </row>
    <row r="761" spans="1:6">
      <c r="A761" s="1" t="s">
        <v>1685</v>
      </c>
      <c r="B761" t="s">
        <v>1685</v>
      </c>
      <c r="C761" t="s">
        <v>2584</v>
      </c>
      <c r="E761" s="3">
        <v>42278</v>
      </c>
      <c r="F761" t="s">
        <v>2619</v>
      </c>
    </row>
    <row r="762" spans="1:6">
      <c r="A762" s="1" t="s">
        <v>1686</v>
      </c>
      <c r="B762" t="s">
        <v>1686</v>
      </c>
      <c r="C762" t="s">
        <v>2584</v>
      </c>
      <c r="E762" s="3">
        <v>42278</v>
      </c>
      <c r="F762" t="s">
        <v>2619</v>
      </c>
    </row>
    <row r="763" spans="1:6">
      <c r="A763" s="1" t="s">
        <v>1687</v>
      </c>
      <c r="B763" t="s">
        <v>1687</v>
      </c>
      <c r="C763" t="s">
        <v>2583</v>
      </c>
      <c r="E763" s="3">
        <v>42278</v>
      </c>
      <c r="F763" t="s">
        <v>2619</v>
      </c>
    </row>
    <row r="764" spans="1:6">
      <c r="A764" s="1" t="s">
        <v>1688</v>
      </c>
      <c r="B764" t="s">
        <v>1688</v>
      </c>
      <c r="C764" t="s">
        <v>2583</v>
      </c>
      <c r="E764" s="3">
        <v>42278</v>
      </c>
      <c r="F764" t="s">
        <v>2619</v>
      </c>
    </row>
    <row r="765" spans="1:6">
      <c r="A765" s="1" t="s">
        <v>1689</v>
      </c>
      <c r="B765" t="s">
        <v>1689</v>
      </c>
      <c r="C765" t="s">
        <v>2585</v>
      </c>
      <c r="E765" s="3">
        <v>42278</v>
      </c>
      <c r="F765" t="s">
        <v>2619</v>
      </c>
    </row>
    <row r="766" spans="1:6">
      <c r="A766" s="1" t="s">
        <v>1690</v>
      </c>
      <c r="B766" t="s">
        <v>1690</v>
      </c>
      <c r="C766" t="s">
        <v>2585</v>
      </c>
      <c r="E766" s="3">
        <v>42278</v>
      </c>
      <c r="F766" t="s">
        <v>2619</v>
      </c>
    </row>
    <row r="767" spans="1:6">
      <c r="A767" s="1" t="s">
        <v>1691</v>
      </c>
      <c r="B767" t="s">
        <v>1691</v>
      </c>
      <c r="C767" t="s">
        <v>2584</v>
      </c>
      <c r="D767" t="s">
        <v>2596</v>
      </c>
      <c r="E767" s="3">
        <v>42278</v>
      </c>
      <c r="F767" t="s">
        <v>2619</v>
      </c>
    </row>
    <row r="768" spans="1:6">
      <c r="A768" s="1" t="s">
        <v>1692</v>
      </c>
      <c r="B768" t="s">
        <v>1692</v>
      </c>
      <c r="C768" t="s">
        <v>2585</v>
      </c>
      <c r="E768" s="3">
        <v>42278</v>
      </c>
      <c r="F768" t="s">
        <v>2619</v>
      </c>
    </row>
    <row r="769" spans="1:6">
      <c r="A769" s="1" t="s">
        <v>1693</v>
      </c>
      <c r="B769" t="s">
        <v>1693</v>
      </c>
      <c r="C769" t="s">
        <v>2585</v>
      </c>
      <c r="E769" s="3">
        <v>42278</v>
      </c>
      <c r="F769" t="s">
        <v>2619</v>
      </c>
    </row>
    <row r="770" spans="1:6">
      <c r="A770" s="1" t="s">
        <v>1694</v>
      </c>
      <c r="B770" t="s">
        <v>1694</v>
      </c>
      <c r="C770" t="s">
        <v>2585</v>
      </c>
      <c r="E770" s="3">
        <v>42278</v>
      </c>
      <c r="F770" t="s">
        <v>2619</v>
      </c>
    </row>
    <row r="771" spans="1:6">
      <c r="A771" s="1" t="s">
        <v>1695</v>
      </c>
      <c r="B771" t="s">
        <v>1695</v>
      </c>
      <c r="C771" t="s">
        <v>2585</v>
      </c>
      <c r="E771" s="3">
        <v>42278</v>
      </c>
      <c r="F771" t="s">
        <v>2619</v>
      </c>
    </row>
    <row r="772" spans="1:6">
      <c r="A772" s="1" t="s">
        <v>1696</v>
      </c>
      <c r="B772" t="s">
        <v>1696</v>
      </c>
      <c r="C772" t="s">
        <v>2583</v>
      </c>
      <c r="E772" s="3">
        <v>43007</v>
      </c>
      <c r="F772" t="s">
        <v>2619</v>
      </c>
    </row>
    <row r="773" spans="1:6">
      <c r="A773" s="1" t="s">
        <v>1697</v>
      </c>
      <c r="B773" t="s">
        <v>1697</v>
      </c>
      <c r="C773" t="s">
        <v>2585</v>
      </c>
      <c r="E773" s="3">
        <v>42278</v>
      </c>
      <c r="F773" t="s">
        <v>2619</v>
      </c>
    </row>
    <row r="774" spans="1:6">
      <c r="A774" s="1" t="s">
        <v>1698</v>
      </c>
      <c r="B774" t="s">
        <v>1698</v>
      </c>
      <c r="C774" t="s">
        <v>2585</v>
      </c>
      <c r="D774" t="s">
        <v>2596</v>
      </c>
      <c r="E774" s="3">
        <v>42278</v>
      </c>
      <c r="F774" t="s">
        <v>2619</v>
      </c>
    </row>
    <row r="775" spans="1:6">
      <c r="A775" s="1" t="s">
        <v>1699</v>
      </c>
      <c r="B775" t="s">
        <v>1699</v>
      </c>
      <c r="C775" t="s">
        <v>2583</v>
      </c>
      <c r="E775" s="3">
        <v>42278</v>
      </c>
      <c r="F775" t="s">
        <v>2619</v>
      </c>
    </row>
    <row r="776" spans="1:6">
      <c r="A776" s="1" t="s">
        <v>1700</v>
      </c>
      <c r="B776" t="s">
        <v>1700</v>
      </c>
      <c r="C776" t="s">
        <v>2585</v>
      </c>
      <c r="E776" s="3">
        <v>42278</v>
      </c>
      <c r="F776" t="s">
        <v>2619</v>
      </c>
    </row>
    <row r="777" spans="1:6">
      <c r="A777" s="1" t="s">
        <v>1701</v>
      </c>
      <c r="B777" t="s">
        <v>1701</v>
      </c>
      <c r="C777" t="s">
        <v>2583</v>
      </c>
      <c r="E777" s="3">
        <v>42278</v>
      </c>
      <c r="F777" t="s">
        <v>2619</v>
      </c>
    </row>
    <row r="778" spans="1:6">
      <c r="A778" s="1" t="s">
        <v>169</v>
      </c>
      <c r="B778" t="s">
        <v>169</v>
      </c>
      <c r="C778" t="s">
        <v>2583</v>
      </c>
      <c r="E778" s="3">
        <v>42278</v>
      </c>
      <c r="F778" t="s">
        <v>2619</v>
      </c>
    </row>
    <row r="779" spans="1:6">
      <c r="A779" s="1" t="s">
        <v>1702</v>
      </c>
      <c r="B779" t="s">
        <v>1702</v>
      </c>
      <c r="C779" t="s">
        <v>2583</v>
      </c>
      <c r="E779" s="3">
        <v>42278</v>
      </c>
      <c r="F779" t="s">
        <v>2619</v>
      </c>
    </row>
    <row r="780" spans="1:6">
      <c r="A780" s="1" t="s">
        <v>1703</v>
      </c>
      <c r="B780" t="s">
        <v>1703</v>
      </c>
      <c r="C780" t="s">
        <v>2583</v>
      </c>
      <c r="E780" s="3">
        <v>42278</v>
      </c>
      <c r="F780" t="s">
        <v>2619</v>
      </c>
    </row>
    <row r="781" spans="1:6">
      <c r="A781" s="1" t="s">
        <v>1704</v>
      </c>
      <c r="B781" t="s">
        <v>1704</v>
      </c>
      <c r="C781" t="s">
        <v>2587</v>
      </c>
      <c r="E781" s="3">
        <v>42278</v>
      </c>
      <c r="F781" t="s">
        <v>2619</v>
      </c>
    </row>
    <row r="782" spans="1:6">
      <c r="A782" s="1" t="s">
        <v>1705</v>
      </c>
      <c r="B782" t="s">
        <v>1705</v>
      </c>
      <c r="C782" t="s">
        <v>2585</v>
      </c>
      <c r="E782" s="3">
        <v>42278</v>
      </c>
      <c r="F782" t="s">
        <v>2619</v>
      </c>
    </row>
    <row r="783" spans="1:6">
      <c r="A783" s="1" t="s">
        <v>1706</v>
      </c>
      <c r="B783" t="s">
        <v>1706</v>
      </c>
      <c r="C783" t="s">
        <v>2583</v>
      </c>
      <c r="E783" s="3">
        <v>42278</v>
      </c>
      <c r="F783" t="s">
        <v>2619</v>
      </c>
    </row>
    <row r="784" spans="1:6">
      <c r="A784" s="1" t="s">
        <v>1707</v>
      </c>
      <c r="B784" t="s">
        <v>1707</v>
      </c>
      <c r="C784" t="s">
        <v>2583</v>
      </c>
      <c r="E784" s="3">
        <v>42278</v>
      </c>
      <c r="F784" t="s">
        <v>2619</v>
      </c>
    </row>
    <row r="785" spans="1:6">
      <c r="A785" s="1" t="s">
        <v>1708</v>
      </c>
      <c r="B785" t="s">
        <v>1708</v>
      </c>
      <c r="C785" t="s">
        <v>2585</v>
      </c>
      <c r="E785" s="3">
        <v>42278</v>
      </c>
      <c r="F785" t="s">
        <v>2619</v>
      </c>
    </row>
    <row r="786" spans="1:6">
      <c r="A786" s="1" t="s">
        <v>1709</v>
      </c>
      <c r="B786" t="s">
        <v>1709</v>
      </c>
      <c r="C786" t="s">
        <v>2583</v>
      </c>
      <c r="E786" s="3">
        <v>42278</v>
      </c>
      <c r="F786" t="s">
        <v>2619</v>
      </c>
    </row>
    <row r="787" spans="1:6">
      <c r="A787" s="1" t="s">
        <v>1710</v>
      </c>
      <c r="B787" t="s">
        <v>1710</v>
      </c>
      <c r="C787" t="s">
        <v>2583</v>
      </c>
      <c r="E787" s="3">
        <v>42278</v>
      </c>
      <c r="F787" t="s">
        <v>2619</v>
      </c>
    </row>
    <row r="788" spans="1:6">
      <c r="A788" s="1" t="s">
        <v>1711</v>
      </c>
      <c r="B788" t="s">
        <v>1711</v>
      </c>
      <c r="C788" t="s">
        <v>2586</v>
      </c>
      <c r="D788" t="s">
        <v>246</v>
      </c>
      <c r="E788" s="3">
        <v>42278</v>
      </c>
      <c r="F788" t="s">
        <v>2619</v>
      </c>
    </row>
    <row r="789" spans="1:6">
      <c r="A789" s="1" t="s">
        <v>1712</v>
      </c>
      <c r="B789" t="s">
        <v>1712</v>
      </c>
      <c r="C789" t="s">
        <v>2583</v>
      </c>
      <c r="E789" s="3">
        <v>42278</v>
      </c>
      <c r="F789" t="s">
        <v>2619</v>
      </c>
    </row>
    <row r="790" spans="1:6">
      <c r="A790" s="1" t="s">
        <v>1713</v>
      </c>
      <c r="B790" t="s">
        <v>1713</v>
      </c>
      <c r="C790" t="s">
        <v>2583</v>
      </c>
      <c r="E790" s="3">
        <v>42278</v>
      </c>
      <c r="F790" t="s">
        <v>2619</v>
      </c>
    </row>
    <row r="791" spans="1:6">
      <c r="A791" s="1" t="s">
        <v>1714</v>
      </c>
      <c r="B791" t="s">
        <v>1714</v>
      </c>
      <c r="C791" t="s">
        <v>2583</v>
      </c>
      <c r="E791" s="3">
        <v>42278</v>
      </c>
      <c r="F791" t="s">
        <v>2619</v>
      </c>
    </row>
    <row r="792" spans="1:6">
      <c r="A792" s="1" t="s">
        <v>1715</v>
      </c>
      <c r="B792" t="s">
        <v>1715</v>
      </c>
      <c r="C792" t="s">
        <v>2583</v>
      </c>
      <c r="E792" s="3">
        <v>42278</v>
      </c>
      <c r="F792" t="s">
        <v>2619</v>
      </c>
    </row>
    <row r="793" spans="1:6">
      <c r="A793" s="1" t="s">
        <v>1716</v>
      </c>
      <c r="B793" t="s">
        <v>1716</v>
      </c>
      <c r="C793" t="s">
        <v>2583</v>
      </c>
      <c r="E793" s="3">
        <v>42278</v>
      </c>
      <c r="F793" t="s">
        <v>2619</v>
      </c>
    </row>
    <row r="794" spans="1:6">
      <c r="A794" s="1" t="s">
        <v>1717</v>
      </c>
      <c r="B794" t="s">
        <v>1717</v>
      </c>
      <c r="C794" t="s">
        <v>2583</v>
      </c>
      <c r="E794" s="3">
        <v>42278</v>
      </c>
      <c r="F794" t="s">
        <v>2619</v>
      </c>
    </row>
    <row r="795" spans="1:6">
      <c r="A795" s="1" t="s">
        <v>1718</v>
      </c>
      <c r="B795" t="s">
        <v>1718</v>
      </c>
      <c r="C795" t="s">
        <v>2583</v>
      </c>
      <c r="D795" t="s">
        <v>246</v>
      </c>
      <c r="E795" s="3">
        <v>42668</v>
      </c>
      <c r="F795" t="s">
        <v>2619</v>
      </c>
    </row>
    <row r="796" spans="1:6">
      <c r="A796" s="1" t="s">
        <v>1719</v>
      </c>
      <c r="B796" t="s">
        <v>1719</v>
      </c>
      <c r="C796" t="s">
        <v>2583</v>
      </c>
      <c r="E796" s="3">
        <v>42278</v>
      </c>
      <c r="F796" t="s">
        <v>2619</v>
      </c>
    </row>
    <row r="797" spans="1:6">
      <c r="A797" s="1" t="s">
        <v>1720</v>
      </c>
      <c r="B797" t="s">
        <v>1720</v>
      </c>
      <c r="C797" t="s">
        <v>2583</v>
      </c>
      <c r="E797" s="3">
        <v>42278</v>
      </c>
      <c r="F797" t="s">
        <v>2619</v>
      </c>
    </row>
    <row r="798" spans="1:6">
      <c r="A798" s="1" t="s">
        <v>1721</v>
      </c>
      <c r="B798" t="s">
        <v>1721</v>
      </c>
      <c r="C798" t="s">
        <v>2583</v>
      </c>
      <c r="D798" t="s">
        <v>249</v>
      </c>
      <c r="E798" s="3">
        <v>42563</v>
      </c>
      <c r="F798" t="s">
        <v>2619</v>
      </c>
    </row>
    <row r="799" spans="1:6">
      <c r="A799" s="1" t="s">
        <v>1722</v>
      </c>
      <c r="B799" t="s">
        <v>1722</v>
      </c>
      <c r="C799" t="s">
        <v>2583</v>
      </c>
      <c r="E799" s="3">
        <v>42278</v>
      </c>
      <c r="F799" t="s">
        <v>2619</v>
      </c>
    </row>
    <row r="800" spans="1:6">
      <c r="A800" s="1" t="s">
        <v>1723</v>
      </c>
      <c r="B800" t="s">
        <v>1723</v>
      </c>
      <c r="C800" t="s">
        <v>2583</v>
      </c>
      <c r="E800" s="3">
        <v>42278</v>
      </c>
      <c r="F800" t="s">
        <v>2619</v>
      </c>
    </row>
    <row r="801" spans="1:6">
      <c r="A801" s="1" t="s">
        <v>1724</v>
      </c>
      <c r="B801" t="s">
        <v>1724</v>
      </c>
      <c r="C801" t="s">
        <v>2583</v>
      </c>
      <c r="D801" t="s">
        <v>245</v>
      </c>
      <c r="E801" s="3">
        <v>42278</v>
      </c>
      <c r="F801" t="s">
        <v>2619</v>
      </c>
    </row>
    <row r="802" spans="1:6">
      <c r="A802" s="1" t="s">
        <v>1725</v>
      </c>
      <c r="B802" t="s">
        <v>1725</v>
      </c>
      <c r="C802" t="s">
        <v>2583</v>
      </c>
      <c r="E802" s="3">
        <v>42278</v>
      </c>
      <c r="F802" t="s">
        <v>2619</v>
      </c>
    </row>
    <row r="803" spans="1:6">
      <c r="A803" s="1" t="s">
        <v>1726</v>
      </c>
      <c r="B803" t="s">
        <v>1726</v>
      </c>
      <c r="C803" t="s">
        <v>2583</v>
      </c>
      <c r="E803" s="3">
        <v>42278</v>
      </c>
      <c r="F803" t="s">
        <v>2619</v>
      </c>
    </row>
    <row r="804" spans="1:6">
      <c r="A804" s="1" t="s">
        <v>1727</v>
      </c>
      <c r="B804" t="s">
        <v>1727</v>
      </c>
      <c r="C804" t="s">
        <v>2583</v>
      </c>
      <c r="E804" s="3">
        <v>42278</v>
      </c>
      <c r="F804" t="s">
        <v>2619</v>
      </c>
    </row>
    <row r="805" spans="1:6">
      <c r="A805" s="1" t="s">
        <v>1728</v>
      </c>
      <c r="B805" t="s">
        <v>1728</v>
      </c>
      <c r="C805" t="s">
        <v>2583</v>
      </c>
      <c r="E805" s="3">
        <v>42278</v>
      </c>
      <c r="F805" t="s">
        <v>2619</v>
      </c>
    </row>
    <row r="806" spans="1:6">
      <c r="A806" s="1" t="s">
        <v>1729</v>
      </c>
      <c r="B806" t="s">
        <v>1729</v>
      </c>
      <c r="C806" t="s">
        <v>2583</v>
      </c>
      <c r="E806" s="3">
        <v>42278</v>
      </c>
      <c r="F806" t="s">
        <v>2619</v>
      </c>
    </row>
    <row r="807" spans="1:6">
      <c r="A807" s="1" t="s">
        <v>1730</v>
      </c>
      <c r="B807" t="s">
        <v>1730</v>
      </c>
      <c r="C807" t="s">
        <v>2583</v>
      </c>
      <c r="D807" t="s">
        <v>246</v>
      </c>
      <c r="E807" s="3">
        <v>42740</v>
      </c>
      <c r="F807" t="s">
        <v>2619</v>
      </c>
    </row>
    <row r="808" spans="1:6">
      <c r="A808" s="1" t="s">
        <v>1731</v>
      </c>
      <c r="B808" t="s">
        <v>1731</v>
      </c>
      <c r="C808" t="s">
        <v>2583</v>
      </c>
      <c r="D808" t="s">
        <v>246</v>
      </c>
      <c r="E808" s="3">
        <v>43167</v>
      </c>
      <c r="F808" t="s">
        <v>2619</v>
      </c>
    </row>
    <row r="809" spans="1:6">
      <c r="A809" s="1" t="s">
        <v>1732</v>
      </c>
      <c r="B809" t="s">
        <v>1732</v>
      </c>
      <c r="C809" t="s">
        <v>2583</v>
      </c>
      <c r="E809" s="3">
        <v>42278</v>
      </c>
      <c r="F809" t="s">
        <v>2619</v>
      </c>
    </row>
    <row r="810" spans="1:6">
      <c r="A810" s="1" t="s">
        <v>1733</v>
      </c>
      <c r="B810" t="s">
        <v>1733</v>
      </c>
      <c r="C810" t="s">
        <v>2583</v>
      </c>
      <c r="E810" s="3">
        <v>42278</v>
      </c>
      <c r="F810" t="s">
        <v>2619</v>
      </c>
    </row>
    <row r="811" spans="1:6">
      <c r="A811" s="1" t="s">
        <v>163</v>
      </c>
      <c r="B811" t="s">
        <v>163</v>
      </c>
      <c r="C811" t="s">
        <v>2583</v>
      </c>
      <c r="E811" s="3">
        <v>42278</v>
      </c>
      <c r="F811" t="s">
        <v>2619</v>
      </c>
    </row>
    <row r="812" spans="1:6">
      <c r="A812" s="1" t="s">
        <v>1734</v>
      </c>
      <c r="B812" t="s">
        <v>1734</v>
      </c>
      <c r="C812" t="s">
        <v>2583</v>
      </c>
      <c r="E812" s="3">
        <v>42278</v>
      </c>
      <c r="F812" t="s">
        <v>2619</v>
      </c>
    </row>
    <row r="813" spans="1:6">
      <c r="A813" s="1" t="s">
        <v>1735</v>
      </c>
      <c r="B813" t="s">
        <v>1735</v>
      </c>
      <c r="C813" t="s">
        <v>2583</v>
      </c>
      <c r="D813" t="s">
        <v>2591</v>
      </c>
      <c r="E813" s="3">
        <v>42278</v>
      </c>
      <c r="F813" t="s">
        <v>2619</v>
      </c>
    </row>
    <row r="814" spans="1:6">
      <c r="A814" s="1" t="s">
        <v>1736</v>
      </c>
      <c r="B814" t="s">
        <v>1736</v>
      </c>
      <c r="C814" t="s">
        <v>2583</v>
      </c>
      <c r="E814" s="3">
        <v>42278</v>
      </c>
      <c r="F814" t="s">
        <v>2619</v>
      </c>
    </row>
    <row r="815" spans="1:6">
      <c r="A815" s="1" t="s">
        <v>1737</v>
      </c>
      <c r="B815" t="s">
        <v>1737</v>
      </c>
      <c r="C815" t="s">
        <v>2583</v>
      </c>
      <c r="D815" t="s">
        <v>246</v>
      </c>
      <c r="E815" s="3">
        <v>43039</v>
      </c>
      <c r="F815" t="s">
        <v>2619</v>
      </c>
    </row>
    <row r="816" spans="1:6">
      <c r="A816" s="1" t="s">
        <v>1738</v>
      </c>
      <c r="B816" t="s">
        <v>1738</v>
      </c>
      <c r="C816" t="s">
        <v>2583</v>
      </c>
      <c r="E816" s="3">
        <v>42278</v>
      </c>
      <c r="F816" t="s">
        <v>2619</v>
      </c>
    </row>
    <row r="817" spans="1:6">
      <c r="A817" s="1" t="s">
        <v>1739</v>
      </c>
      <c r="B817" t="s">
        <v>1739</v>
      </c>
      <c r="C817" t="s">
        <v>2583</v>
      </c>
      <c r="E817" s="3">
        <v>42278</v>
      </c>
      <c r="F817" t="s">
        <v>2619</v>
      </c>
    </row>
    <row r="818" spans="1:6">
      <c r="A818" s="1" t="s">
        <v>1740</v>
      </c>
      <c r="B818" t="s">
        <v>1740</v>
      </c>
      <c r="C818" t="s">
        <v>2583</v>
      </c>
      <c r="D818" t="s">
        <v>246</v>
      </c>
      <c r="E818" s="3">
        <v>42599</v>
      </c>
      <c r="F818" t="s">
        <v>2619</v>
      </c>
    </row>
    <row r="819" spans="1:6">
      <c r="A819" s="1" t="s">
        <v>1741</v>
      </c>
      <c r="B819" t="s">
        <v>1741</v>
      </c>
      <c r="C819" t="s">
        <v>2583</v>
      </c>
      <c r="E819" s="3">
        <v>42278</v>
      </c>
      <c r="F819" t="s">
        <v>2619</v>
      </c>
    </row>
    <row r="820" spans="1:6">
      <c r="A820" s="1" t="s">
        <v>1742</v>
      </c>
      <c r="B820" t="s">
        <v>1742</v>
      </c>
      <c r="C820" t="s">
        <v>2583</v>
      </c>
      <c r="E820" s="3">
        <v>42278</v>
      </c>
      <c r="F820" t="s">
        <v>2619</v>
      </c>
    </row>
    <row r="821" spans="1:6">
      <c r="A821" s="1" t="s">
        <v>1743</v>
      </c>
      <c r="B821" t="s">
        <v>1743</v>
      </c>
      <c r="C821" t="s">
        <v>2583</v>
      </c>
      <c r="E821" s="3">
        <v>42278</v>
      </c>
      <c r="F821" t="s">
        <v>2619</v>
      </c>
    </row>
    <row r="822" spans="1:6">
      <c r="A822" s="1" t="s">
        <v>1744</v>
      </c>
      <c r="B822" t="s">
        <v>1744</v>
      </c>
      <c r="C822" t="s">
        <v>2583</v>
      </c>
      <c r="E822" s="3">
        <v>42278</v>
      </c>
      <c r="F822" t="s">
        <v>2619</v>
      </c>
    </row>
    <row r="823" spans="1:6">
      <c r="A823" s="1" t="s">
        <v>1745</v>
      </c>
      <c r="B823" t="s">
        <v>1745</v>
      </c>
      <c r="C823" t="s">
        <v>2583</v>
      </c>
      <c r="E823" s="3">
        <v>42278</v>
      </c>
      <c r="F823" t="s">
        <v>2619</v>
      </c>
    </row>
    <row r="824" spans="1:6">
      <c r="A824" s="1" t="s">
        <v>1746</v>
      </c>
      <c r="B824" t="s">
        <v>1746</v>
      </c>
      <c r="C824" t="s">
        <v>2583</v>
      </c>
      <c r="D824" t="s">
        <v>249</v>
      </c>
      <c r="E824" s="3">
        <v>42523</v>
      </c>
      <c r="F824" t="s">
        <v>2619</v>
      </c>
    </row>
    <row r="825" spans="1:6">
      <c r="A825" s="1" t="s">
        <v>1747</v>
      </c>
      <c r="B825" t="s">
        <v>1747</v>
      </c>
      <c r="C825" t="s">
        <v>2583</v>
      </c>
      <c r="E825" s="3">
        <v>42278</v>
      </c>
      <c r="F825" t="s">
        <v>2619</v>
      </c>
    </row>
    <row r="826" spans="1:6">
      <c r="A826" s="1" t="s">
        <v>1748</v>
      </c>
      <c r="B826" t="s">
        <v>1748</v>
      </c>
      <c r="C826" t="s">
        <v>2583</v>
      </c>
      <c r="E826" s="3">
        <v>42278</v>
      </c>
      <c r="F826" t="s">
        <v>2619</v>
      </c>
    </row>
    <row r="827" spans="1:6">
      <c r="A827" s="1" t="s">
        <v>1749</v>
      </c>
      <c r="B827" t="s">
        <v>1749</v>
      </c>
      <c r="C827" t="s">
        <v>2583</v>
      </c>
      <c r="E827" s="3">
        <v>42278</v>
      </c>
      <c r="F827" t="s">
        <v>2619</v>
      </c>
    </row>
    <row r="828" spans="1:6">
      <c r="A828" s="1" t="s">
        <v>1750</v>
      </c>
      <c r="B828" t="s">
        <v>1750</v>
      </c>
      <c r="C828" t="s">
        <v>2583</v>
      </c>
      <c r="D828" t="s">
        <v>246</v>
      </c>
      <c r="E828" s="3">
        <v>43481</v>
      </c>
      <c r="F828" t="s">
        <v>2619</v>
      </c>
    </row>
    <row r="829" spans="1:6">
      <c r="A829" s="1" t="s">
        <v>141</v>
      </c>
      <c r="B829" t="s">
        <v>141</v>
      </c>
      <c r="C829" t="s">
        <v>2583</v>
      </c>
      <c r="E829" s="3">
        <v>43644</v>
      </c>
      <c r="F829" t="s">
        <v>2619</v>
      </c>
    </row>
    <row r="830" spans="1:6">
      <c r="A830" s="1" t="s">
        <v>1751</v>
      </c>
      <c r="B830" t="s">
        <v>1751</v>
      </c>
      <c r="C830" t="s">
        <v>2583</v>
      </c>
      <c r="E830" s="3">
        <v>42278</v>
      </c>
      <c r="F830" t="s">
        <v>2619</v>
      </c>
    </row>
    <row r="831" spans="1:6">
      <c r="A831" s="1" t="s">
        <v>1752</v>
      </c>
      <c r="B831" t="s">
        <v>1752</v>
      </c>
      <c r="C831" t="s">
        <v>2583</v>
      </c>
      <c r="E831" s="3">
        <v>42229</v>
      </c>
      <c r="F831" t="s">
        <v>2619</v>
      </c>
    </row>
    <row r="832" spans="1:6">
      <c r="A832" s="1" t="s">
        <v>1753</v>
      </c>
      <c r="B832" t="s">
        <v>1753</v>
      </c>
      <c r="C832" t="s">
        <v>2583</v>
      </c>
      <c r="E832" s="3">
        <v>42277</v>
      </c>
      <c r="F832" t="s">
        <v>2619</v>
      </c>
    </row>
    <row r="833" spans="1:6">
      <c r="A833" s="1" t="s">
        <v>1754</v>
      </c>
      <c r="B833" t="s">
        <v>1754</v>
      </c>
      <c r="C833" t="s">
        <v>2586</v>
      </c>
      <c r="D833" t="s">
        <v>249</v>
      </c>
      <c r="E833" s="3">
        <v>42999</v>
      </c>
      <c r="F833" t="s">
        <v>2619</v>
      </c>
    </row>
    <row r="834" spans="1:6">
      <c r="A834" s="1" t="s">
        <v>1755</v>
      </c>
      <c r="B834" t="s">
        <v>1755</v>
      </c>
      <c r="C834" t="s">
        <v>2586</v>
      </c>
      <c r="E834" s="3">
        <v>42233</v>
      </c>
      <c r="F834" t="s">
        <v>2619</v>
      </c>
    </row>
    <row r="835" spans="1:6">
      <c r="A835" s="1" t="s">
        <v>1756</v>
      </c>
      <c r="B835" t="s">
        <v>1756</v>
      </c>
      <c r="C835" t="s">
        <v>2583</v>
      </c>
      <c r="E835" s="3">
        <v>42277</v>
      </c>
      <c r="F835" t="s">
        <v>2619</v>
      </c>
    </row>
    <row r="836" spans="1:6">
      <c r="A836" s="1" t="s">
        <v>1757</v>
      </c>
      <c r="B836" t="s">
        <v>1757</v>
      </c>
      <c r="C836" t="s">
        <v>2583</v>
      </c>
      <c r="E836" s="3">
        <v>42277</v>
      </c>
      <c r="F836" t="s">
        <v>2619</v>
      </c>
    </row>
    <row r="837" spans="1:6">
      <c r="A837" s="1" t="s">
        <v>1758</v>
      </c>
      <c r="B837" t="s">
        <v>1758</v>
      </c>
      <c r="C837" t="s">
        <v>2583</v>
      </c>
      <c r="E837" s="3">
        <v>42233</v>
      </c>
      <c r="F837" t="s">
        <v>2619</v>
      </c>
    </row>
    <row r="838" spans="1:6">
      <c r="A838" s="1" t="s">
        <v>1759</v>
      </c>
      <c r="B838" t="s">
        <v>1759</v>
      </c>
      <c r="C838" t="s">
        <v>2583</v>
      </c>
      <c r="E838" s="3">
        <v>42265</v>
      </c>
      <c r="F838" t="s">
        <v>2619</v>
      </c>
    </row>
    <row r="839" spans="1:6">
      <c r="A839" s="1" t="s">
        <v>1760</v>
      </c>
      <c r="B839" t="s">
        <v>1760</v>
      </c>
      <c r="C839" t="s">
        <v>2583</v>
      </c>
      <c r="D839" t="s">
        <v>246</v>
      </c>
      <c r="E839" s="3">
        <v>42452</v>
      </c>
      <c r="F839" t="s">
        <v>2619</v>
      </c>
    </row>
    <row r="840" spans="1:6">
      <c r="A840" s="1" t="s">
        <v>1761</v>
      </c>
      <c r="B840" t="s">
        <v>1761</v>
      </c>
      <c r="C840" t="s">
        <v>2586</v>
      </c>
      <c r="D840" t="s">
        <v>2600</v>
      </c>
      <c r="E840" s="3">
        <v>42467</v>
      </c>
      <c r="F840" t="s">
        <v>2619</v>
      </c>
    </row>
    <row r="841" spans="1:6">
      <c r="A841" s="1" t="s">
        <v>1762</v>
      </c>
      <c r="B841" t="s">
        <v>1762</v>
      </c>
      <c r="C841" t="s">
        <v>2586</v>
      </c>
      <c r="D841" t="s">
        <v>2607</v>
      </c>
      <c r="E841" s="3">
        <v>42633</v>
      </c>
      <c r="F841" t="s">
        <v>2619</v>
      </c>
    </row>
    <row r="842" spans="1:6">
      <c r="A842" s="1" t="s">
        <v>1763</v>
      </c>
      <c r="B842" t="s">
        <v>1763</v>
      </c>
      <c r="C842" t="s">
        <v>2583</v>
      </c>
      <c r="E842" s="3">
        <v>42265</v>
      </c>
      <c r="F842" t="s">
        <v>2619</v>
      </c>
    </row>
    <row r="843" spans="1:6">
      <c r="A843" s="1" t="s">
        <v>1764</v>
      </c>
      <c r="B843" t="s">
        <v>1764</v>
      </c>
      <c r="C843" t="s">
        <v>2586</v>
      </c>
      <c r="E843" s="3">
        <v>42787</v>
      </c>
      <c r="F843" t="s">
        <v>2619</v>
      </c>
    </row>
    <row r="844" spans="1:6">
      <c r="A844" s="1" t="s">
        <v>1765</v>
      </c>
      <c r="B844" t="s">
        <v>1765</v>
      </c>
      <c r="C844" t="s">
        <v>2583</v>
      </c>
      <c r="D844" t="s">
        <v>246</v>
      </c>
      <c r="E844" s="3">
        <v>43187</v>
      </c>
      <c r="F844" t="s">
        <v>2619</v>
      </c>
    </row>
    <row r="845" spans="1:6">
      <c r="A845" s="1" t="s">
        <v>1766</v>
      </c>
      <c r="B845" t="s">
        <v>1766</v>
      </c>
      <c r="C845" t="s">
        <v>2586</v>
      </c>
      <c r="E845" s="3">
        <v>42815</v>
      </c>
      <c r="F845" t="s">
        <v>2619</v>
      </c>
    </row>
    <row r="846" spans="1:6">
      <c r="A846" s="1" t="s">
        <v>64</v>
      </c>
      <c r="B846" t="s">
        <v>64</v>
      </c>
      <c r="C846" t="s">
        <v>2586</v>
      </c>
      <c r="D846" t="s">
        <v>244</v>
      </c>
      <c r="E846" s="3">
        <v>43644</v>
      </c>
      <c r="F846" t="s">
        <v>2619</v>
      </c>
    </row>
    <row r="847" spans="1:6">
      <c r="A847" s="1" t="s">
        <v>1767</v>
      </c>
      <c r="B847" t="s">
        <v>1767</v>
      </c>
      <c r="C847" t="s">
        <v>2586</v>
      </c>
      <c r="D847" t="s">
        <v>252</v>
      </c>
      <c r="E847" s="3">
        <v>43126</v>
      </c>
      <c r="F847" t="s">
        <v>2619</v>
      </c>
    </row>
    <row r="848" spans="1:6">
      <c r="A848" s="1" t="s">
        <v>1768</v>
      </c>
      <c r="B848" t="s">
        <v>1768</v>
      </c>
      <c r="C848" t="s">
        <v>2586</v>
      </c>
      <c r="E848" s="3">
        <v>42802</v>
      </c>
      <c r="F848" t="s">
        <v>2619</v>
      </c>
    </row>
    <row r="849" spans="1:6">
      <c r="A849" s="1" t="s">
        <v>91</v>
      </c>
      <c r="B849" t="s">
        <v>91</v>
      </c>
      <c r="C849" t="s">
        <v>2583</v>
      </c>
      <c r="D849" t="s">
        <v>248</v>
      </c>
      <c r="E849" s="3">
        <v>43644</v>
      </c>
      <c r="F849" t="s">
        <v>2619</v>
      </c>
    </row>
    <row r="850" spans="1:6">
      <c r="A850" s="1" t="s">
        <v>1769</v>
      </c>
      <c r="B850" t="s">
        <v>1769</v>
      </c>
      <c r="C850" t="s">
        <v>2586</v>
      </c>
      <c r="E850" s="3">
        <v>42815</v>
      </c>
      <c r="F850" t="s">
        <v>2619</v>
      </c>
    </row>
    <row r="851" spans="1:6">
      <c r="A851" s="1" t="s">
        <v>1770</v>
      </c>
      <c r="B851" t="s">
        <v>1770</v>
      </c>
      <c r="C851" t="s">
        <v>2586</v>
      </c>
      <c r="E851" s="3">
        <v>42815</v>
      </c>
      <c r="F851" t="s">
        <v>2619</v>
      </c>
    </row>
    <row r="852" spans="1:6">
      <c r="A852" s="1" t="s">
        <v>1771</v>
      </c>
      <c r="B852" t="s">
        <v>1771</v>
      </c>
      <c r="C852" t="s">
        <v>2586</v>
      </c>
      <c r="D852" t="s">
        <v>248</v>
      </c>
      <c r="E852" s="3">
        <v>42909</v>
      </c>
      <c r="F852" t="s">
        <v>2619</v>
      </c>
    </row>
    <row r="853" spans="1:6">
      <c r="A853" s="1" t="s">
        <v>1772</v>
      </c>
      <c r="B853" t="s">
        <v>1772</v>
      </c>
      <c r="C853" t="s">
        <v>2586</v>
      </c>
      <c r="D853" t="s">
        <v>246</v>
      </c>
      <c r="E853" s="3">
        <v>42964</v>
      </c>
      <c r="F853" t="s">
        <v>2619</v>
      </c>
    </row>
    <row r="854" spans="1:6">
      <c r="A854" s="1" t="s">
        <v>1773</v>
      </c>
      <c r="B854" t="s">
        <v>1773</v>
      </c>
      <c r="C854" t="s">
        <v>2586</v>
      </c>
      <c r="D854" t="s">
        <v>249</v>
      </c>
      <c r="E854" s="3">
        <v>43167</v>
      </c>
      <c r="F854" t="s">
        <v>2619</v>
      </c>
    </row>
    <row r="855" spans="1:6">
      <c r="A855" s="1" t="s">
        <v>1774</v>
      </c>
      <c r="B855" t="s">
        <v>1774</v>
      </c>
      <c r="C855" t="s">
        <v>2586</v>
      </c>
      <c r="E855" s="3">
        <v>42369</v>
      </c>
      <c r="F855" t="s">
        <v>2619</v>
      </c>
    </row>
    <row r="856" spans="1:6">
      <c r="A856" s="1" t="s">
        <v>1775</v>
      </c>
      <c r="B856" t="s">
        <v>1775</v>
      </c>
      <c r="C856" t="s">
        <v>2586</v>
      </c>
      <c r="E856" s="3">
        <v>42369</v>
      </c>
      <c r="F856" t="s">
        <v>2619</v>
      </c>
    </row>
    <row r="857" spans="1:6">
      <c r="A857" s="1" t="s">
        <v>1776</v>
      </c>
      <c r="B857" t="s">
        <v>1776</v>
      </c>
      <c r="C857" t="s">
        <v>2583</v>
      </c>
      <c r="E857" s="3">
        <v>42360</v>
      </c>
      <c r="F857" t="s">
        <v>2619</v>
      </c>
    </row>
    <row r="858" spans="1:6">
      <c r="A858" s="1" t="s">
        <v>1777</v>
      </c>
      <c r="B858" t="s">
        <v>1777</v>
      </c>
      <c r="C858" t="s">
        <v>2583</v>
      </c>
      <c r="E858" s="3">
        <v>42369</v>
      </c>
      <c r="F858" t="s">
        <v>2619</v>
      </c>
    </row>
    <row r="859" spans="1:6">
      <c r="A859" s="1" t="s">
        <v>1778</v>
      </c>
      <c r="B859" t="s">
        <v>1778</v>
      </c>
      <c r="C859" t="s">
        <v>2583</v>
      </c>
      <c r="E859" s="3">
        <v>42360</v>
      </c>
      <c r="F859" t="s">
        <v>2619</v>
      </c>
    </row>
    <row r="860" spans="1:6">
      <c r="A860" s="1" t="s">
        <v>1779</v>
      </c>
      <c r="B860" t="s">
        <v>1779</v>
      </c>
      <c r="C860" t="s">
        <v>2583</v>
      </c>
      <c r="E860" s="3">
        <v>42369</v>
      </c>
      <c r="F860" t="s">
        <v>2619</v>
      </c>
    </row>
    <row r="861" spans="1:6">
      <c r="A861" s="1" t="s">
        <v>1780</v>
      </c>
      <c r="B861" t="s">
        <v>1780</v>
      </c>
      <c r="C861" t="s">
        <v>2583</v>
      </c>
      <c r="E861" s="3">
        <v>42369</v>
      </c>
      <c r="F861" t="s">
        <v>2619</v>
      </c>
    </row>
    <row r="862" spans="1:6">
      <c r="A862" s="1" t="s">
        <v>1781</v>
      </c>
      <c r="B862" t="s">
        <v>1781</v>
      </c>
      <c r="C862" t="s">
        <v>2586</v>
      </c>
      <c r="D862" t="s">
        <v>2608</v>
      </c>
      <c r="E862" s="3">
        <v>43343</v>
      </c>
      <c r="F862" t="s">
        <v>2619</v>
      </c>
    </row>
    <row r="863" spans="1:6">
      <c r="A863" s="1" t="s">
        <v>1782</v>
      </c>
      <c r="B863" t="s">
        <v>1782</v>
      </c>
      <c r="C863" t="s">
        <v>2583</v>
      </c>
      <c r="E863" s="3">
        <v>42369</v>
      </c>
      <c r="F863" t="s">
        <v>2619</v>
      </c>
    </row>
    <row r="864" spans="1:6">
      <c r="A864" s="1" t="s">
        <v>1783</v>
      </c>
      <c r="B864" t="s">
        <v>1783</v>
      </c>
      <c r="C864" t="s">
        <v>2583</v>
      </c>
      <c r="D864" t="s">
        <v>245</v>
      </c>
      <c r="E864" s="3">
        <v>42599</v>
      </c>
      <c r="F864" t="s">
        <v>2619</v>
      </c>
    </row>
    <row r="865" spans="1:6">
      <c r="A865" s="1" t="s">
        <v>1784</v>
      </c>
      <c r="B865" t="s">
        <v>1784</v>
      </c>
      <c r="C865" t="s">
        <v>2583</v>
      </c>
      <c r="E865" s="3">
        <v>42369</v>
      </c>
      <c r="F865" t="s">
        <v>2619</v>
      </c>
    </row>
    <row r="866" spans="1:6">
      <c r="A866" s="1" t="s">
        <v>1785</v>
      </c>
      <c r="B866" t="s">
        <v>1785</v>
      </c>
      <c r="C866" t="s">
        <v>2583</v>
      </c>
      <c r="E866" s="3">
        <v>42369</v>
      </c>
      <c r="F866" t="s">
        <v>2619</v>
      </c>
    </row>
    <row r="867" spans="1:6">
      <c r="A867" s="1" t="s">
        <v>208</v>
      </c>
      <c r="B867" t="s">
        <v>208</v>
      </c>
      <c r="C867" t="s">
        <v>2583</v>
      </c>
      <c r="E867" s="3">
        <v>42429</v>
      </c>
      <c r="F867" t="s">
        <v>2619</v>
      </c>
    </row>
    <row r="868" spans="1:6">
      <c r="A868" s="1" t="s">
        <v>1786</v>
      </c>
      <c r="B868" t="s">
        <v>1786</v>
      </c>
      <c r="C868" t="s">
        <v>2583</v>
      </c>
      <c r="E868" s="3">
        <v>42369</v>
      </c>
      <c r="F868" t="s">
        <v>2619</v>
      </c>
    </row>
    <row r="869" spans="1:6">
      <c r="A869" s="1" t="s">
        <v>1787</v>
      </c>
      <c r="B869" t="s">
        <v>1787</v>
      </c>
      <c r="C869" t="s">
        <v>2583</v>
      </c>
      <c r="E869" s="3">
        <v>42369</v>
      </c>
      <c r="F869" t="s">
        <v>2619</v>
      </c>
    </row>
    <row r="870" spans="1:6">
      <c r="A870" s="1" t="s">
        <v>1788</v>
      </c>
      <c r="B870" t="s">
        <v>1788</v>
      </c>
      <c r="C870" t="s">
        <v>2583</v>
      </c>
      <c r="D870" t="s">
        <v>245</v>
      </c>
      <c r="E870" s="3">
        <v>42908</v>
      </c>
      <c r="F870" t="s">
        <v>2619</v>
      </c>
    </row>
    <row r="871" spans="1:6">
      <c r="A871" s="1" t="s">
        <v>1789</v>
      </c>
      <c r="B871" t="s">
        <v>1789</v>
      </c>
      <c r="C871" t="s">
        <v>2583</v>
      </c>
      <c r="E871" s="3">
        <v>42369</v>
      </c>
      <c r="F871" t="s">
        <v>2619</v>
      </c>
    </row>
    <row r="872" spans="1:6">
      <c r="A872" s="1" t="s">
        <v>1790</v>
      </c>
      <c r="B872" t="s">
        <v>1790</v>
      </c>
      <c r="C872" t="s">
        <v>2583</v>
      </c>
      <c r="E872" s="3">
        <v>42369</v>
      </c>
      <c r="F872" t="s">
        <v>2619</v>
      </c>
    </row>
    <row r="873" spans="1:6">
      <c r="A873" s="1" t="s">
        <v>1791</v>
      </c>
      <c r="B873" t="s">
        <v>1791</v>
      </c>
      <c r="C873" t="s">
        <v>2583</v>
      </c>
      <c r="E873" s="3">
        <v>42278</v>
      </c>
      <c r="F873" t="s">
        <v>2619</v>
      </c>
    </row>
    <row r="874" spans="1:6">
      <c r="A874" s="1" t="s">
        <v>1792</v>
      </c>
      <c r="B874" t="s">
        <v>1792</v>
      </c>
      <c r="C874" t="s">
        <v>2583</v>
      </c>
      <c r="E874" s="3">
        <v>42278</v>
      </c>
      <c r="F874" t="s">
        <v>2619</v>
      </c>
    </row>
    <row r="875" spans="1:6">
      <c r="A875" s="1" t="s">
        <v>1793</v>
      </c>
      <c r="B875" t="s">
        <v>1793</v>
      </c>
      <c r="C875" t="s">
        <v>2583</v>
      </c>
      <c r="D875" t="s">
        <v>246</v>
      </c>
      <c r="E875" s="3">
        <v>42563</v>
      </c>
      <c r="F875" t="s">
        <v>2619</v>
      </c>
    </row>
    <row r="876" spans="1:6">
      <c r="A876" s="1" t="s">
        <v>1794</v>
      </c>
      <c r="B876" t="s">
        <v>1794</v>
      </c>
      <c r="C876" t="s">
        <v>2586</v>
      </c>
      <c r="E876" s="3">
        <v>42790</v>
      </c>
      <c r="F876" t="s">
        <v>2619</v>
      </c>
    </row>
    <row r="877" spans="1:6">
      <c r="A877" s="1" t="s">
        <v>78</v>
      </c>
      <c r="B877" t="s">
        <v>78</v>
      </c>
      <c r="C877" t="s">
        <v>2583</v>
      </c>
      <c r="E877" s="3">
        <v>43067</v>
      </c>
      <c r="F877" t="s">
        <v>2619</v>
      </c>
    </row>
    <row r="878" spans="1:6">
      <c r="A878" s="1" t="s">
        <v>1795</v>
      </c>
      <c r="B878" t="s">
        <v>1795</v>
      </c>
      <c r="C878" t="s">
        <v>2583</v>
      </c>
      <c r="E878" s="3">
        <v>42369</v>
      </c>
      <c r="F878" t="s">
        <v>2619</v>
      </c>
    </row>
    <row r="879" spans="1:6">
      <c r="A879" s="1" t="s">
        <v>1796</v>
      </c>
      <c r="B879" t="s">
        <v>1796</v>
      </c>
      <c r="C879" t="s">
        <v>2583</v>
      </c>
      <c r="E879" s="3">
        <v>42369</v>
      </c>
      <c r="F879" t="s">
        <v>2619</v>
      </c>
    </row>
    <row r="880" spans="1:6">
      <c r="A880" s="1" t="s">
        <v>1797</v>
      </c>
      <c r="B880" t="s">
        <v>1797</v>
      </c>
      <c r="C880" t="s">
        <v>2583</v>
      </c>
      <c r="E880" s="3">
        <v>42369</v>
      </c>
      <c r="F880" t="s">
        <v>2619</v>
      </c>
    </row>
    <row r="881" spans="1:6">
      <c r="A881" s="1" t="s">
        <v>1798</v>
      </c>
      <c r="B881" t="s">
        <v>1798</v>
      </c>
      <c r="C881" t="s">
        <v>2583</v>
      </c>
      <c r="E881" s="3">
        <v>42369</v>
      </c>
      <c r="F881" t="s">
        <v>2619</v>
      </c>
    </row>
    <row r="882" spans="1:6">
      <c r="A882" s="1" t="s">
        <v>99</v>
      </c>
      <c r="B882" t="s">
        <v>99</v>
      </c>
      <c r="C882" t="s">
        <v>2583</v>
      </c>
      <c r="E882" s="3">
        <v>42369</v>
      </c>
      <c r="F882" t="s">
        <v>2619</v>
      </c>
    </row>
    <row r="883" spans="1:6">
      <c r="A883" s="1" t="s">
        <v>1799</v>
      </c>
      <c r="B883" t="s">
        <v>1799</v>
      </c>
      <c r="C883" t="s">
        <v>2583</v>
      </c>
      <c r="E883" s="3">
        <v>42368</v>
      </c>
      <c r="F883" t="s">
        <v>2619</v>
      </c>
    </row>
    <row r="884" spans="1:6">
      <c r="A884" s="1" t="s">
        <v>203</v>
      </c>
      <c r="B884" t="s">
        <v>203</v>
      </c>
      <c r="C884" t="s">
        <v>2583</v>
      </c>
      <c r="E884" s="3">
        <v>42369</v>
      </c>
      <c r="F884" t="s">
        <v>2619</v>
      </c>
    </row>
    <row r="885" spans="1:6">
      <c r="A885" s="1" t="s">
        <v>1800</v>
      </c>
      <c r="B885" t="s">
        <v>1800</v>
      </c>
      <c r="C885" t="s">
        <v>2586</v>
      </c>
      <c r="E885" s="3">
        <v>42369</v>
      </c>
      <c r="F885" t="s">
        <v>2619</v>
      </c>
    </row>
    <row r="886" spans="1:6">
      <c r="A886" s="1" t="s">
        <v>1801</v>
      </c>
      <c r="B886" t="s">
        <v>1801</v>
      </c>
      <c r="C886" t="s">
        <v>2583</v>
      </c>
      <c r="D886" t="s">
        <v>246</v>
      </c>
      <c r="E886" s="3">
        <v>42852</v>
      </c>
      <c r="F886" t="s">
        <v>2619</v>
      </c>
    </row>
    <row r="887" spans="1:6">
      <c r="A887" s="1" t="s">
        <v>1802</v>
      </c>
      <c r="B887" t="s">
        <v>1802</v>
      </c>
      <c r="C887" t="s">
        <v>2583</v>
      </c>
      <c r="E887" s="3">
        <v>42369</v>
      </c>
      <c r="F887" t="s">
        <v>2619</v>
      </c>
    </row>
    <row r="888" spans="1:6">
      <c r="A888" s="1" t="s">
        <v>1803</v>
      </c>
      <c r="B888" t="s">
        <v>1803</v>
      </c>
      <c r="C888" t="s">
        <v>2583</v>
      </c>
      <c r="E888" s="3">
        <v>42369</v>
      </c>
      <c r="F888" t="s">
        <v>2619</v>
      </c>
    </row>
    <row r="889" spans="1:6">
      <c r="A889" s="1" t="s">
        <v>1804</v>
      </c>
      <c r="B889" t="s">
        <v>1804</v>
      </c>
      <c r="C889" t="s">
        <v>2583</v>
      </c>
      <c r="E889" s="3">
        <v>42369</v>
      </c>
      <c r="F889" t="s">
        <v>2619</v>
      </c>
    </row>
    <row r="890" spans="1:6">
      <c r="A890" s="1" t="s">
        <v>1805</v>
      </c>
      <c r="B890" t="s">
        <v>1805</v>
      </c>
      <c r="C890" t="s">
        <v>2583</v>
      </c>
      <c r="E890" s="3">
        <v>42369</v>
      </c>
      <c r="F890" t="s">
        <v>2619</v>
      </c>
    </row>
    <row r="891" spans="1:6">
      <c r="A891" s="1" t="s">
        <v>1806</v>
      </c>
      <c r="B891" t="s">
        <v>1806</v>
      </c>
      <c r="C891" t="s">
        <v>2583</v>
      </c>
      <c r="E891" s="3">
        <v>42369</v>
      </c>
      <c r="F891" t="s">
        <v>2619</v>
      </c>
    </row>
    <row r="892" spans="1:6">
      <c r="A892" s="1" t="s">
        <v>1807</v>
      </c>
      <c r="B892" t="s">
        <v>1807</v>
      </c>
      <c r="C892" t="s">
        <v>2583</v>
      </c>
      <c r="E892" s="3">
        <v>42417</v>
      </c>
      <c r="F892" t="s">
        <v>2619</v>
      </c>
    </row>
    <row r="893" spans="1:6">
      <c r="A893" s="1" t="s">
        <v>1808</v>
      </c>
      <c r="B893" t="s">
        <v>1808</v>
      </c>
      <c r="C893" t="s">
        <v>2583</v>
      </c>
      <c r="E893" s="3">
        <v>42278</v>
      </c>
      <c r="F893" t="s">
        <v>2619</v>
      </c>
    </row>
    <row r="894" spans="1:6">
      <c r="A894" s="1" t="s">
        <v>1809</v>
      </c>
      <c r="B894" t="s">
        <v>1809</v>
      </c>
      <c r="C894" t="s">
        <v>2583</v>
      </c>
      <c r="E894" s="3">
        <v>42278</v>
      </c>
      <c r="F894" t="s">
        <v>2619</v>
      </c>
    </row>
    <row r="895" spans="1:6">
      <c r="A895" s="1" t="s">
        <v>1810</v>
      </c>
      <c r="B895" t="s">
        <v>1810</v>
      </c>
      <c r="C895" t="s">
        <v>2583</v>
      </c>
      <c r="E895" s="3">
        <v>42278</v>
      </c>
      <c r="F895" t="s">
        <v>2619</v>
      </c>
    </row>
    <row r="896" spans="1:6">
      <c r="A896" s="1" t="s">
        <v>1811</v>
      </c>
      <c r="B896" t="s">
        <v>1811</v>
      </c>
      <c r="C896" t="s">
        <v>2583</v>
      </c>
      <c r="E896" s="3">
        <v>42278</v>
      </c>
      <c r="F896" t="s">
        <v>2619</v>
      </c>
    </row>
    <row r="897" spans="1:6">
      <c r="A897" s="1" t="s">
        <v>1812</v>
      </c>
      <c r="B897" t="s">
        <v>1812</v>
      </c>
      <c r="C897" t="s">
        <v>2583</v>
      </c>
      <c r="D897" t="s">
        <v>249</v>
      </c>
      <c r="E897" s="3">
        <v>43494</v>
      </c>
      <c r="F897" t="s">
        <v>2619</v>
      </c>
    </row>
    <row r="898" spans="1:6">
      <c r="A898" s="1" t="s">
        <v>1813</v>
      </c>
      <c r="B898" t="s">
        <v>1813</v>
      </c>
      <c r="C898" t="s">
        <v>2583</v>
      </c>
      <c r="E898" s="3">
        <v>42278</v>
      </c>
      <c r="F898" t="s">
        <v>2619</v>
      </c>
    </row>
    <row r="899" spans="1:6">
      <c r="A899" s="1" t="s">
        <v>1814</v>
      </c>
      <c r="B899" t="s">
        <v>1814</v>
      </c>
      <c r="C899" t="s">
        <v>2583</v>
      </c>
      <c r="E899" s="3">
        <v>42278</v>
      </c>
      <c r="F899" t="s">
        <v>2619</v>
      </c>
    </row>
    <row r="900" spans="1:6">
      <c r="A900" s="1" t="s">
        <v>1815</v>
      </c>
      <c r="B900" t="s">
        <v>1815</v>
      </c>
      <c r="C900" t="s">
        <v>2583</v>
      </c>
      <c r="E900" s="3">
        <v>42278</v>
      </c>
      <c r="F900" t="s">
        <v>2619</v>
      </c>
    </row>
    <row r="901" spans="1:6">
      <c r="A901" s="1" t="s">
        <v>1816</v>
      </c>
      <c r="B901" t="s">
        <v>1816</v>
      </c>
      <c r="C901" t="s">
        <v>2586</v>
      </c>
      <c r="E901" s="3">
        <v>42369</v>
      </c>
      <c r="F901" t="s">
        <v>2619</v>
      </c>
    </row>
    <row r="902" spans="1:6">
      <c r="A902" s="1" t="s">
        <v>1817</v>
      </c>
      <c r="B902" t="s">
        <v>1817</v>
      </c>
      <c r="C902" t="s">
        <v>2583</v>
      </c>
      <c r="E902" s="3">
        <v>42278</v>
      </c>
      <c r="F902" t="s">
        <v>2619</v>
      </c>
    </row>
    <row r="903" spans="1:6">
      <c r="A903" s="1" t="s">
        <v>1818</v>
      </c>
      <c r="B903" t="s">
        <v>1818</v>
      </c>
      <c r="C903" t="s">
        <v>2583</v>
      </c>
      <c r="E903" s="3">
        <v>42278</v>
      </c>
      <c r="F903" t="s">
        <v>2619</v>
      </c>
    </row>
    <row r="904" spans="1:6">
      <c r="A904" s="1" t="s">
        <v>1819</v>
      </c>
      <c r="B904" t="s">
        <v>1819</v>
      </c>
      <c r="C904" t="s">
        <v>2583</v>
      </c>
      <c r="E904" s="3">
        <v>42278</v>
      </c>
      <c r="F904" t="s">
        <v>2619</v>
      </c>
    </row>
    <row r="905" spans="1:6">
      <c r="A905" s="1" t="s">
        <v>1820</v>
      </c>
      <c r="B905" t="s">
        <v>1820</v>
      </c>
      <c r="C905" t="s">
        <v>2583</v>
      </c>
      <c r="E905" s="3">
        <v>42278</v>
      </c>
      <c r="F905" t="s">
        <v>2619</v>
      </c>
    </row>
    <row r="906" spans="1:6">
      <c r="A906" s="1" t="s">
        <v>1821</v>
      </c>
      <c r="B906" t="s">
        <v>1821</v>
      </c>
      <c r="C906" t="s">
        <v>2583</v>
      </c>
      <c r="E906" s="3">
        <v>42278</v>
      </c>
      <c r="F906" t="s">
        <v>2619</v>
      </c>
    </row>
    <row r="907" spans="1:6">
      <c r="A907" s="1" t="s">
        <v>1822</v>
      </c>
      <c r="B907" t="s">
        <v>1822</v>
      </c>
      <c r="C907" t="s">
        <v>2583</v>
      </c>
      <c r="E907" s="3">
        <v>42278</v>
      </c>
      <c r="F907" t="s">
        <v>2619</v>
      </c>
    </row>
    <row r="908" spans="1:6">
      <c r="A908" s="1" t="s">
        <v>1823</v>
      </c>
      <c r="B908" t="s">
        <v>1823</v>
      </c>
      <c r="C908" t="s">
        <v>2585</v>
      </c>
      <c r="E908" s="3">
        <v>42278</v>
      </c>
      <c r="F908" t="s">
        <v>2619</v>
      </c>
    </row>
    <row r="909" spans="1:6">
      <c r="A909" s="1" t="s">
        <v>1824</v>
      </c>
      <c r="B909" t="s">
        <v>1824</v>
      </c>
      <c r="C909" t="s">
        <v>2583</v>
      </c>
      <c r="E909" s="3">
        <v>42278</v>
      </c>
      <c r="F909" t="s">
        <v>2619</v>
      </c>
    </row>
    <row r="910" spans="1:6">
      <c r="A910" s="1" t="s">
        <v>1825</v>
      </c>
      <c r="B910" t="s">
        <v>1825</v>
      </c>
      <c r="C910" t="s">
        <v>2583</v>
      </c>
      <c r="E910" s="3">
        <v>42278</v>
      </c>
      <c r="F910" t="s">
        <v>2619</v>
      </c>
    </row>
    <row r="911" spans="1:6">
      <c r="A911" s="1" t="s">
        <v>1826</v>
      </c>
      <c r="B911" t="s">
        <v>1826</v>
      </c>
      <c r="C911" t="s">
        <v>2585</v>
      </c>
      <c r="E911" s="3">
        <v>42278</v>
      </c>
      <c r="F911" t="s">
        <v>2619</v>
      </c>
    </row>
    <row r="912" spans="1:6">
      <c r="A912" s="1" t="s">
        <v>1827</v>
      </c>
      <c r="B912" t="s">
        <v>1827</v>
      </c>
      <c r="C912" t="s">
        <v>2585</v>
      </c>
      <c r="E912" s="3">
        <v>42278</v>
      </c>
      <c r="F912" t="s">
        <v>2619</v>
      </c>
    </row>
    <row r="913" spans="1:6">
      <c r="A913" s="1" t="s">
        <v>1828</v>
      </c>
      <c r="B913" t="s">
        <v>1828</v>
      </c>
      <c r="C913" t="s">
        <v>2585</v>
      </c>
      <c r="E913" s="3">
        <v>42278</v>
      </c>
      <c r="F913" t="s">
        <v>2619</v>
      </c>
    </row>
    <row r="914" spans="1:6">
      <c r="A914" s="1" t="s">
        <v>1829</v>
      </c>
      <c r="B914" t="s">
        <v>1829</v>
      </c>
      <c r="C914" t="s">
        <v>2586</v>
      </c>
      <c r="D914" t="s">
        <v>2600</v>
      </c>
      <c r="E914" s="3">
        <v>42749</v>
      </c>
      <c r="F914" t="s">
        <v>2619</v>
      </c>
    </row>
    <row r="915" spans="1:6">
      <c r="A915" s="1" t="s">
        <v>1830</v>
      </c>
      <c r="B915" t="s">
        <v>1830</v>
      </c>
      <c r="C915" t="s">
        <v>2583</v>
      </c>
      <c r="E915" s="3">
        <v>42278</v>
      </c>
      <c r="F915" t="s">
        <v>2619</v>
      </c>
    </row>
    <row r="916" spans="1:6">
      <c r="A916" s="1" t="s">
        <v>1831</v>
      </c>
      <c r="B916" t="s">
        <v>1831</v>
      </c>
      <c r="C916" t="s">
        <v>2583</v>
      </c>
      <c r="E916" s="3">
        <v>42278</v>
      </c>
      <c r="F916" t="s">
        <v>2619</v>
      </c>
    </row>
    <row r="917" spans="1:6">
      <c r="A917" s="1" t="s">
        <v>1832</v>
      </c>
      <c r="B917" t="s">
        <v>1832</v>
      </c>
      <c r="C917" t="s">
        <v>2583</v>
      </c>
      <c r="D917" t="s">
        <v>2609</v>
      </c>
      <c r="E917" s="3">
        <v>42278</v>
      </c>
      <c r="F917" t="s">
        <v>2619</v>
      </c>
    </row>
    <row r="918" spans="1:6">
      <c r="A918" s="1" t="s">
        <v>1833</v>
      </c>
      <c r="B918" t="s">
        <v>1833</v>
      </c>
      <c r="C918" t="s">
        <v>2583</v>
      </c>
      <c r="D918" t="s">
        <v>2591</v>
      </c>
      <c r="E918" s="3">
        <v>42278</v>
      </c>
      <c r="F918" t="s">
        <v>2619</v>
      </c>
    </row>
    <row r="919" spans="1:6">
      <c r="A919" s="1" t="s">
        <v>1834</v>
      </c>
      <c r="B919" t="s">
        <v>1834</v>
      </c>
      <c r="C919" t="s">
        <v>2583</v>
      </c>
      <c r="E919" s="3">
        <v>42278</v>
      </c>
      <c r="F919" t="s">
        <v>2619</v>
      </c>
    </row>
    <row r="920" spans="1:6">
      <c r="A920" s="1" t="s">
        <v>1835</v>
      </c>
      <c r="B920" t="s">
        <v>1835</v>
      </c>
      <c r="C920" t="s">
        <v>2585</v>
      </c>
      <c r="E920" s="3">
        <v>42278</v>
      </c>
      <c r="F920" t="s">
        <v>2619</v>
      </c>
    </row>
    <row r="921" spans="1:6">
      <c r="A921" s="1" t="s">
        <v>1836</v>
      </c>
      <c r="B921" t="s">
        <v>1836</v>
      </c>
      <c r="C921" t="s">
        <v>2583</v>
      </c>
      <c r="E921" s="3">
        <v>42278</v>
      </c>
      <c r="F921" t="s">
        <v>2619</v>
      </c>
    </row>
    <row r="922" spans="1:6">
      <c r="A922" s="1" t="s">
        <v>1837</v>
      </c>
      <c r="B922" t="s">
        <v>1837</v>
      </c>
      <c r="C922" t="s">
        <v>2583</v>
      </c>
      <c r="E922" s="3">
        <v>42278</v>
      </c>
      <c r="F922" t="s">
        <v>2619</v>
      </c>
    </row>
    <row r="923" spans="1:6">
      <c r="A923" s="1" t="s">
        <v>1838</v>
      </c>
      <c r="B923" t="s">
        <v>1838</v>
      </c>
      <c r="C923" t="s">
        <v>2586</v>
      </c>
      <c r="D923" t="s">
        <v>251</v>
      </c>
      <c r="E923" s="3">
        <v>42278</v>
      </c>
      <c r="F923" t="s">
        <v>2619</v>
      </c>
    </row>
    <row r="924" spans="1:6">
      <c r="A924" s="1" t="s">
        <v>1839</v>
      </c>
      <c r="B924" t="s">
        <v>1839</v>
      </c>
      <c r="C924" t="s">
        <v>2585</v>
      </c>
      <c r="E924" s="3">
        <v>42278</v>
      </c>
      <c r="F924" t="s">
        <v>2619</v>
      </c>
    </row>
    <row r="925" spans="1:6">
      <c r="A925" s="1" t="s">
        <v>1840</v>
      </c>
      <c r="B925" t="s">
        <v>1840</v>
      </c>
      <c r="C925" t="s">
        <v>2585</v>
      </c>
      <c r="E925" s="3">
        <v>42278</v>
      </c>
      <c r="F925" t="s">
        <v>2619</v>
      </c>
    </row>
    <row r="926" spans="1:6">
      <c r="A926" s="1" t="s">
        <v>1841</v>
      </c>
      <c r="B926" t="s">
        <v>1841</v>
      </c>
      <c r="C926" t="s">
        <v>2585</v>
      </c>
      <c r="E926" s="3">
        <v>42278</v>
      </c>
      <c r="F926" t="s">
        <v>2619</v>
      </c>
    </row>
    <row r="927" spans="1:6">
      <c r="A927" s="1" t="s">
        <v>1842</v>
      </c>
      <c r="B927" t="s">
        <v>1842</v>
      </c>
      <c r="C927" t="s">
        <v>2583</v>
      </c>
      <c r="E927" s="3">
        <v>42278</v>
      </c>
      <c r="F927" t="s">
        <v>2619</v>
      </c>
    </row>
    <row r="928" spans="1:6">
      <c r="A928" s="1" t="s">
        <v>1843</v>
      </c>
      <c r="B928" t="s">
        <v>1843</v>
      </c>
      <c r="C928" t="s">
        <v>2585</v>
      </c>
      <c r="E928" s="3">
        <v>42278</v>
      </c>
      <c r="F928" t="s">
        <v>2619</v>
      </c>
    </row>
    <row r="929" spans="1:6">
      <c r="A929" s="1" t="s">
        <v>1844</v>
      </c>
      <c r="B929" t="s">
        <v>1844</v>
      </c>
      <c r="C929" t="s">
        <v>2583</v>
      </c>
      <c r="E929" s="3">
        <v>42278</v>
      </c>
      <c r="F929" t="s">
        <v>2619</v>
      </c>
    </row>
    <row r="930" spans="1:6">
      <c r="A930" s="1" t="s">
        <v>1845</v>
      </c>
      <c r="B930" t="s">
        <v>1845</v>
      </c>
      <c r="C930" t="s">
        <v>2583</v>
      </c>
      <c r="D930" t="s">
        <v>249</v>
      </c>
      <c r="E930" s="3">
        <v>42278</v>
      </c>
      <c r="F930" t="s">
        <v>2619</v>
      </c>
    </row>
    <row r="931" spans="1:6">
      <c r="A931" s="1" t="s">
        <v>1846</v>
      </c>
      <c r="B931" t="s">
        <v>1846</v>
      </c>
      <c r="C931" t="s">
        <v>2583</v>
      </c>
      <c r="E931" s="3">
        <v>42278</v>
      </c>
      <c r="F931" t="s">
        <v>2619</v>
      </c>
    </row>
    <row r="932" spans="1:6">
      <c r="A932" s="1" t="s">
        <v>1847</v>
      </c>
      <c r="B932" t="s">
        <v>1847</v>
      </c>
      <c r="C932" t="s">
        <v>2585</v>
      </c>
      <c r="E932" s="3">
        <v>42278</v>
      </c>
      <c r="F932" t="s">
        <v>2619</v>
      </c>
    </row>
    <row r="933" spans="1:6">
      <c r="A933" s="1" t="s">
        <v>1848</v>
      </c>
      <c r="B933" t="s">
        <v>1848</v>
      </c>
      <c r="C933" t="s">
        <v>2585</v>
      </c>
      <c r="E933" s="3">
        <v>42278</v>
      </c>
      <c r="F933" t="s">
        <v>2619</v>
      </c>
    </row>
    <row r="934" spans="1:6">
      <c r="A934" s="1" t="s">
        <v>1849</v>
      </c>
      <c r="B934" t="s">
        <v>1849</v>
      </c>
      <c r="C934" t="s">
        <v>2585</v>
      </c>
      <c r="E934" s="3">
        <v>42278</v>
      </c>
      <c r="F934" t="s">
        <v>2619</v>
      </c>
    </row>
    <row r="935" spans="1:6">
      <c r="A935" s="1" t="s">
        <v>1850</v>
      </c>
      <c r="B935" t="s">
        <v>1850</v>
      </c>
      <c r="C935" t="s">
        <v>2583</v>
      </c>
      <c r="D935" t="s">
        <v>246</v>
      </c>
      <c r="E935" s="3">
        <v>42278</v>
      </c>
      <c r="F935" t="s">
        <v>2619</v>
      </c>
    </row>
    <row r="936" spans="1:6">
      <c r="A936" s="1" t="s">
        <v>1851</v>
      </c>
      <c r="B936" t="s">
        <v>1851</v>
      </c>
      <c r="C936" t="s">
        <v>2583</v>
      </c>
      <c r="E936" s="3">
        <v>42278</v>
      </c>
      <c r="F936" t="s">
        <v>2619</v>
      </c>
    </row>
    <row r="937" spans="1:6">
      <c r="A937" s="1" t="s">
        <v>1852</v>
      </c>
      <c r="B937" t="s">
        <v>1852</v>
      </c>
      <c r="C937" t="s">
        <v>2585</v>
      </c>
      <c r="E937" s="3">
        <v>42278</v>
      </c>
      <c r="F937" t="s">
        <v>2619</v>
      </c>
    </row>
    <row r="938" spans="1:6">
      <c r="A938" s="1" t="s">
        <v>1853</v>
      </c>
      <c r="B938" t="s">
        <v>1853</v>
      </c>
      <c r="C938" t="s">
        <v>2583</v>
      </c>
      <c r="E938" s="3">
        <v>42278</v>
      </c>
      <c r="F938" t="s">
        <v>2619</v>
      </c>
    </row>
    <row r="939" spans="1:6">
      <c r="A939" s="1" t="s">
        <v>1854</v>
      </c>
      <c r="B939" t="s">
        <v>1854</v>
      </c>
      <c r="C939" t="s">
        <v>2583</v>
      </c>
      <c r="E939" s="3">
        <v>42278</v>
      </c>
      <c r="F939" t="s">
        <v>2619</v>
      </c>
    </row>
    <row r="940" spans="1:6">
      <c r="A940" s="1" t="s">
        <v>1855</v>
      </c>
      <c r="B940" t="s">
        <v>1855</v>
      </c>
      <c r="C940" t="s">
        <v>2586</v>
      </c>
      <c r="D940" t="s">
        <v>2589</v>
      </c>
      <c r="E940" s="3">
        <v>42278</v>
      </c>
      <c r="F940" t="s">
        <v>2619</v>
      </c>
    </row>
    <row r="941" spans="1:6">
      <c r="A941" s="1" t="s">
        <v>1856</v>
      </c>
      <c r="B941" t="s">
        <v>1856</v>
      </c>
      <c r="C941" t="s">
        <v>2583</v>
      </c>
      <c r="E941" s="3">
        <v>42278</v>
      </c>
      <c r="F941" t="s">
        <v>2619</v>
      </c>
    </row>
    <row r="942" spans="1:6">
      <c r="A942" s="1" t="s">
        <v>1857</v>
      </c>
      <c r="B942" t="s">
        <v>1857</v>
      </c>
      <c r="C942" t="s">
        <v>2583</v>
      </c>
      <c r="E942" s="3">
        <v>42278</v>
      </c>
      <c r="F942" t="s">
        <v>2619</v>
      </c>
    </row>
    <row r="943" spans="1:6">
      <c r="A943" s="1" t="s">
        <v>1858</v>
      </c>
      <c r="B943" t="s">
        <v>1858</v>
      </c>
      <c r="C943" t="s">
        <v>2583</v>
      </c>
      <c r="E943" s="3">
        <v>42278</v>
      </c>
      <c r="F943" t="s">
        <v>2619</v>
      </c>
    </row>
    <row r="944" spans="1:6">
      <c r="A944" s="1" t="s">
        <v>1859</v>
      </c>
      <c r="B944" t="s">
        <v>1859</v>
      </c>
      <c r="C944" t="s">
        <v>2583</v>
      </c>
      <c r="E944" s="3">
        <v>43553</v>
      </c>
      <c r="F944" t="s">
        <v>2619</v>
      </c>
    </row>
    <row r="945" spans="1:6">
      <c r="A945" s="1" t="s">
        <v>1860</v>
      </c>
      <c r="B945" t="s">
        <v>1860</v>
      </c>
      <c r="C945" t="s">
        <v>2583</v>
      </c>
      <c r="D945" t="s">
        <v>246</v>
      </c>
      <c r="E945" s="3">
        <v>42338</v>
      </c>
      <c r="F945" t="s">
        <v>2619</v>
      </c>
    </row>
    <row r="946" spans="1:6">
      <c r="A946" s="1" t="s">
        <v>1861</v>
      </c>
      <c r="B946" t="s">
        <v>1861</v>
      </c>
      <c r="C946" t="s">
        <v>2585</v>
      </c>
      <c r="E946" s="3">
        <v>42278</v>
      </c>
      <c r="F946" t="s">
        <v>2619</v>
      </c>
    </row>
    <row r="947" spans="1:6">
      <c r="A947" s="1" t="s">
        <v>1862</v>
      </c>
      <c r="B947" t="s">
        <v>1862</v>
      </c>
      <c r="C947" t="s">
        <v>2583</v>
      </c>
      <c r="E947" s="3">
        <v>42278</v>
      </c>
      <c r="F947" t="s">
        <v>2619</v>
      </c>
    </row>
    <row r="948" spans="1:6">
      <c r="A948" s="1" t="s">
        <v>1863</v>
      </c>
      <c r="B948" t="s">
        <v>1863</v>
      </c>
      <c r="C948" t="s">
        <v>2583</v>
      </c>
      <c r="E948" s="3">
        <v>42278</v>
      </c>
      <c r="F948" t="s">
        <v>2619</v>
      </c>
    </row>
    <row r="949" spans="1:6">
      <c r="A949" s="1" t="s">
        <v>1864</v>
      </c>
      <c r="B949" t="s">
        <v>1864</v>
      </c>
      <c r="C949" t="s">
        <v>2583</v>
      </c>
      <c r="E949" s="3">
        <v>42278</v>
      </c>
      <c r="F949" t="s">
        <v>2619</v>
      </c>
    </row>
    <row r="950" spans="1:6">
      <c r="A950" s="1" t="s">
        <v>1865</v>
      </c>
      <c r="B950" t="s">
        <v>1865</v>
      </c>
      <c r="C950" t="s">
        <v>2583</v>
      </c>
      <c r="E950" s="3">
        <v>42278</v>
      </c>
      <c r="F950" t="s">
        <v>2619</v>
      </c>
    </row>
    <row r="951" spans="1:6">
      <c r="A951" s="1" t="s">
        <v>1866</v>
      </c>
      <c r="B951" t="s">
        <v>1866</v>
      </c>
      <c r="C951" t="s">
        <v>2583</v>
      </c>
      <c r="E951" s="3">
        <v>42278</v>
      </c>
      <c r="F951" t="s">
        <v>2619</v>
      </c>
    </row>
    <row r="952" spans="1:6">
      <c r="A952" s="1" t="s">
        <v>1867</v>
      </c>
      <c r="B952" t="s">
        <v>1867</v>
      </c>
      <c r="C952" t="s">
        <v>2585</v>
      </c>
      <c r="E952" s="3">
        <v>42278</v>
      </c>
      <c r="F952" t="s">
        <v>2619</v>
      </c>
    </row>
    <row r="953" spans="1:6">
      <c r="A953" s="1" t="s">
        <v>1868</v>
      </c>
      <c r="B953" t="s">
        <v>1868</v>
      </c>
      <c r="C953" t="s">
        <v>2585</v>
      </c>
      <c r="E953" s="3">
        <v>42278</v>
      </c>
      <c r="F953" t="s">
        <v>2619</v>
      </c>
    </row>
    <row r="954" spans="1:6">
      <c r="A954" s="1" t="s">
        <v>1869</v>
      </c>
      <c r="B954" t="s">
        <v>1869</v>
      </c>
      <c r="C954" t="s">
        <v>2583</v>
      </c>
      <c r="E954" s="3">
        <v>42278</v>
      </c>
      <c r="F954" t="s">
        <v>2619</v>
      </c>
    </row>
    <row r="955" spans="1:6">
      <c r="A955" s="1" t="s">
        <v>1870</v>
      </c>
      <c r="B955" t="s">
        <v>1870</v>
      </c>
      <c r="C955" t="s">
        <v>2583</v>
      </c>
      <c r="E955" s="3">
        <v>42278</v>
      </c>
      <c r="F955" t="s">
        <v>2619</v>
      </c>
    </row>
    <row r="956" spans="1:6">
      <c r="A956" s="1" t="s">
        <v>1871</v>
      </c>
      <c r="B956" t="s">
        <v>1871</v>
      </c>
      <c r="C956" t="s">
        <v>2583</v>
      </c>
      <c r="E956" s="3">
        <v>42278</v>
      </c>
      <c r="F956" t="s">
        <v>2619</v>
      </c>
    </row>
    <row r="957" spans="1:6">
      <c r="A957" s="1" t="s">
        <v>1872</v>
      </c>
      <c r="B957" t="s">
        <v>1872</v>
      </c>
      <c r="C957" t="s">
        <v>2585</v>
      </c>
      <c r="E957" s="3">
        <v>42278</v>
      </c>
      <c r="F957" t="s">
        <v>2619</v>
      </c>
    </row>
    <row r="958" spans="1:6">
      <c r="A958" s="1" t="s">
        <v>1873</v>
      </c>
      <c r="B958" t="s">
        <v>1873</v>
      </c>
      <c r="C958" t="s">
        <v>2585</v>
      </c>
      <c r="E958" s="3">
        <v>42278</v>
      </c>
      <c r="F958" t="s">
        <v>2619</v>
      </c>
    </row>
    <row r="959" spans="1:6">
      <c r="A959" s="1" t="s">
        <v>1874</v>
      </c>
      <c r="B959" t="s">
        <v>1874</v>
      </c>
      <c r="C959" t="s">
        <v>2585</v>
      </c>
      <c r="E959" s="3">
        <v>42278</v>
      </c>
      <c r="F959" t="s">
        <v>2619</v>
      </c>
    </row>
    <row r="960" spans="1:6">
      <c r="A960" s="1" t="s">
        <v>1875</v>
      </c>
      <c r="B960" t="s">
        <v>1875</v>
      </c>
      <c r="C960" t="s">
        <v>2585</v>
      </c>
      <c r="E960" s="3">
        <v>42278</v>
      </c>
      <c r="F960" t="s">
        <v>2619</v>
      </c>
    </row>
    <row r="961" spans="1:6">
      <c r="A961" s="1" t="s">
        <v>1876</v>
      </c>
      <c r="B961" t="s">
        <v>1876</v>
      </c>
      <c r="C961" t="s">
        <v>2585</v>
      </c>
      <c r="E961" s="3">
        <v>42278</v>
      </c>
      <c r="F961" t="s">
        <v>2619</v>
      </c>
    </row>
    <row r="962" spans="1:6">
      <c r="A962" s="1" t="s">
        <v>1877</v>
      </c>
      <c r="B962" t="s">
        <v>1877</v>
      </c>
      <c r="C962" t="s">
        <v>2585</v>
      </c>
      <c r="E962" s="3">
        <v>42278</v>
      </c>
      <c r="F962" t="s">
        <v>2619</v>
      </c>
    </row>
    <row r="963" spans="1:6">
      <c r="A963" s="1" t="s">
        <v>1878</v>
      </c>
      <c r="B963" t="s">
        <v>1878</v>
      </c>
      <c r="C963" t="s">
        <v>2583</v>
      </c>
      <c r="E963" s="3">
        <v>42278</v>
      </c>
      <c r="F963" t="s">
        <v>2619</v>
      </c>
    </row>
    <row r="964" spans="1:6">
      <c r="A964" s="1" t="s">
        <v>1879</v>
      </c>
      <c r="B964" t="s">
        <v>1879</v>
      </c>
      <c r="C964" t="s">
        <v>2583</v>
      </c>
      <c r="D964" t="s">
        <v>246</v>
      </c>
      <c r="E964" s="3">
        <v>42452</v>
      </c>
      <c r="F964" t="s">
        <v>2619</v>
      </c>
    </row>
    <row r="965" spans="1:6">
      <c r="A965" s="1" t="s">
        <v>1880</v>
      </c>
      <c r="B965" t="s">
        <v>1880</v>
      </c>
      <c r="C965" t="s">
        <v>2585</v>
      </c>
      <c r="E965" s="3">
        <v>42278</v>
      </c>
      <c r="F965" t="s">
        <v>2619</v>
      </c>
    </row>
    <row r="966" spans="1:6">
      <c r="A966" s="1" t="s">
        <v>1881</v>
      </c>
      <c r="B966" t="s">
        <v>1881</v>
      </c>
      <c r="C966" t="s">
        <v>2585</v>
      </c>
      <c r="E966" s="3">
        <v>42278</v>
      </c>
      <c r="F966" t="s">
        <v>2619</v>
      </c>
    </row>
    <row r="967" spans="1:6">
      <c r="A967" s="1" t="s">
        <v>1882</v>
      </c>
      <c r="B967" t="s">
        <v>1882</v>
      </c>
      <c r="C967" t="s">
        <v>2585</v>
      </c>
      <c r="E967" s="3">
        <v>42278</v>
      </c>
      <c r="F967" t="s">
        <v>2619</v>
      </c>
    </row>
    <row r="968" spans="1:6">
      <c r="A968" s="1" t="s">
        <v>1883</v>
      </c>
      <c r="B968" t="s">
        <v>1883</v>
      </c>
      <c r="C968" t="s">
        <v>2583</v>
      </c>
      <c r="E968" s="3">
        <v>42278</v>
      </c>
      <c r="F968" t="s">
        <v>2619</v>
      </c>
    </row>
    <row r="969" spans="1:6">
      <c r="A969" s="1" t="s">
        <v>1884</v>
      </c>
      <c r="B969" t="s">
        <v>1884</v>
      </c>
      <c r="C969" t="s">
        <v>2583</v>
      </c>
      <c r="E969" s="3">
        <v>42278</v>
      </c>
      <c r="F969" t="s">
        <v>2619</v>
      </c>
    </row>
    <row r="970" spans="1:6">
      <c r="A970" s="1" t="s">
        <v>1885</v>
      </c>
      <c r="B970" t="s">
        <v>1885</v>
      </c>
      <c r="C970" t="s">
        <v>2583</v>
      </c>
      <c r="E970" s="3">
        <v>42278</v>
      </c>
      <c r="F970" t="s">
        <v>2619</v>
      </c>
    </row>
    <row r="971" spans="1:6">
      <c r="A971" s="1" t="s">
        <v>1886</v>
      </c>
      <c r="B971" t="s">
        <v>1886</v>
      </c>
      <c r="C971" t="s">
        <v>2586</v>
      </c>
      <c r="D971" t="s">
        <v>2600</v>
      </c>
      <c r="E971" s="3">
        <v>43451</v>
      </c>
      <c r="F971" t="s">
        <v>2619</v>
      </c>
    </row>
    <row r="972" spans="1:6">
      <c r="A972" s="1" t="s">
        <v>162</v>
      </c>
      <c r="B972" t="s">
        <v>162</v>
      </c>
      <c r="C972" t="s">
        <v>2583</v>
      </c>
      <c r="E972" s="3">
        <v>42983</v>
      </c>
      <c r="F972" t="s">
        <v>2619</v>
      </c>
    </row>
    <row r="973" spans="1:6">
      <c r="A973" s="1" t="s">
        <v>1887</v>
      </c>
      <c r="B973" t="s">
        <v>1887</v>
      </c>
      <c r="C973" t="s">
        <v>2586</v>
      </c>
      <c r="E973" s="3">
        <v>42278</v>
      </c>
      <c r="F973" t="s">
        <v>2619</v>
      </c>
    </row>
    <row r="974" spans="1:6">
      <c r="A974" s="1" t="s">
        <v>1888</v>
      </c>
      <c r="B974" t="s">
        <v>1888</v>
      </c>
      <c r="C974" t="s">
        <v>2586</v>
      </c>
      <c r="E974" s="3">
        <v>42278</v>
      </c>
      <c r="F974" t="s">
        <v>2619</v>
      </c>
    </row>
    <row r="975" spans="1:6">
      <c r="A975" s="1" t="s">
        <v>1889</v>
      </c>
      <c r="B975" t="s">
        <v>1889</v>
      </c>
      <c r="C975" t="s">
        <v>2583</v>
      </c>
      <c r="E975" s="3">
        <v>42278</v>
      </c>
      <c r="F975" t="s">
        <v>2619</v>
      </c>
    </row>
    <row r="976" spans="1:6">
      <c r="A976" s="1" t="s">
        <v>1890</v>
      </c>
      <c r="B976" t="s">
        <v>1890</v>
      </c>
      <c r="C976" t="s">
        <v>2583</v>
      </c>
      <c r="D976" t="s">
        <v>2610</v>
      </c>
      <c r="E976" s="3">
        <v>42749</v>
      </c>
      <c r="F976" t="s">
        <v>2619</v>
      </c>
    </row>
    <row r="977" spans="1:6">
      <c r="A977" s="1" t="s">
        <v>1891</v>
      </c>
      <c r="B977" t="s">
        <v>1891</v>
      </c>
      <c r="C977" t="s">
        <v>2586</v>
      </c>
      <c r="E977" s="3">
        <v>42278</v>
      </c>
      <c r="F977" t="s">
        <v>2619</v>
      </c>
    </row>
    <row r="978" spans="1:6">
      <c r="A978" s="1" t="s">
        <v>1892</v>
      </c>
      <c r="B978" t="s">
        <v>1892</v>
      </c>
      <c r="C978" t="s">
        <v>2586</v>
      </c>
      <c r="E978" s="3">
        <v>42278</v>
      </c>
      <c r="F978" t="s">
        <v>2619</v>
      </c>
    </row>
    <row r="979" spans="1:6">
      <c r="A979" s="1" t="s">
        <v>1893</v>
      </c>
      <c r="B979" t="s">
        <v>1893</v>
      </c>
      <c r="C979" t="s">
        <v>2586</v>
      </c>
      <c r="D979" t="s">
        <v>249</v>
      </c>
      <c r="E979" s="3">
        <v>42345</v>
      </c>
      <c r="F979" t="s">
        <v>2619</v>
      </c>
    </row>
    <row r="980" spans="1:6">
      <c r="A980" s="1" t="s">
        <v>1894</v>
      </c>
      <c r="B980" t="s">
        <v>1894</v>
      </c>
      <c r="C980" t="s">
        <v>2586</v>
      </c>
      <c r="D980" t="s">
        <v>246</v>
      </c>
      <c r="E980" s="3">
        <v>42278</v>
      </c>
      <c r="F980" t="s">
        <v>2619</v>
      </c>
    </row>
    <row r="981" spans="1:6">
      <c r="A981" s="1" t="s">
        <v>1895</v>
      </c>
      <c r="B981" t="s">
        <v>1895</v>
      </c>
      <c r="C981" t="s">
        <v>2586</v>
      </c>
      <c r="D981" t="s">
        <v>246</v>
      </c>
      <c r="E981" s="3">
        <v>42646</v>
      </c>
      <c r="F981" t="s">
        <v>2619</v>
      </c>
    </row>
    <row r="982" spans="1:6">
      <c r="A982" s="1" t="s">
        <v>1896</v>
      </c>
      <c r="B982" t="s">
        <v>1896</v>
      </c>
      <c r="C982" t="s">
        <v>2586</v>
      </c>
      <c r="E982" s="3">
        <v>42278</v>
      </c>
      <c r="F982" t="s">
        <v>2619</v>
      </c>
    </row>
    <row r="983" spans="1:6">
      <c r="A983" s="1" t="s">
        <v>1897</v>
      </c>
      <c r="B983" t="s">
        <v>1897</v>
      </c>
      <c r="C983" t="s">
        <v>2586</v>
      </c>
      <c r="D983" t="s">
        <v>246</v>
      </c>
      <c r="E983" s="3">
        <v>42749</v>
      </c>
      <c r="F983" t="s">
        <v>2619</v>
      </c>
    </row>
    <row r="984" spans="1:6">
      <c r="A984" s="1" t="s">
        <v>1898</v>
      </c>
      <c r="B984" t="s">
        <v>1898</v>
      </c>
      <c r="C984" t="s">
        <v>2586</v>
      </c>
      <c r="E984" s="3">
        <v>42278</v>
      </c>
      <c r="F984" t="s">
        <v>2619</v>
      </c>
    </row>
    <row r="985" spans="1:6">
      <c r="A985" s="1" t="s">
        <v>1899</v>
      </c>
      <c r="B985" t="s">
        <v>1899</v>
      </c>
      <c r="C985" t="s">
        <v>2586</v>
      </c>
      <c r="E985" s="3">
        <v>42278</v>
      </c>
      <c r="F985" t="s">
        <v>2619</v>
      </c>
    </row>
    <row r="986" spans="1:6">
      <c r="A986" s="1" t="s">
        <v>1900</v>
      </c>
      <c r="B986" t="s">
        <v>1900</v>
      </c>
      <c r="C986" t="s">
        <v>2586</v>
      </c>
      <c r="E986" s="3">
        <v>42278</v>
      </c>
      <c r="F986" t="s">
        <v>2619</v>
      </c>
    </row>
    <row r="987" spans="1:6">
      <c r="A987" s="1" t="s">
        <v>1901</v>
      </c>
      <c r="B987" t="s">
        <v>1901</v>
      </c>
      <c r="C987" t="s">
        <v>2586</v>
      </c>
      <c r="E987" s="3">
        <v>42278</v>
      </c>
      <c r="F987" t="s">
        <v>2619</v>
      </c>
    </row>
    <row r="988" spans="1:6">
      <c r="A988" s="1" t="s">
        <v>1902</v>
      </c>
      <c r="B988" t="s">
        <v>1902</v>
      </c>
      <c r="C988" t="s">
        <v>2583</v>
      </c>
      <c r="E988" s="3">
        <v>42415</v>
      </c>
      <c r="F988" t="s">
        <v>2619</v>
      </c>
    </row>
    <row r="989" spans="1:6">
      <c r="A989" s="1" t="s">
        <v>1903</v>
      </c>
      <c r="B989" t="s">
        <v>1903</v>
      </c>
      <c r="C989" t="s">
        <v>2583</v>
      </c>
      <c r="D989" t="s">
        <v>2607</v>
      </c>
      <c r="E989" s="3">
        <v>42640</v>
      </c>
      <c r="F989" t="s">
        <v>2619</v>
      </c>
    </row>
    <row r="990" spans="1:6">
      <c r="A990" s="1" t="s">
        <v>1904</v>
      </c>
      <c r="B990" t="s">
        <v>1904</v>
      </c>
      <c r="C990" t="s">
        <v>2583</v>
      </c>
      <c r="E990" s="3">
        <v>42415</v>
      </c>
      <c r="F990" t="s">
        <v>2619</v>
      </c>
    </row>
    <row r="991" spans="1:6">
      <c r="A991" s="1" t="s">
        <v>1905</v>
      </c>
      <c r="B991" t="s">
        <v>1905</v>
      </c>
      <c r="C991" t="s">
        <v>2583</v>
      </c>
      <c r="D991" t="s">
        <v>249</v>
      </c>
      <c r="E991" s="3">
        <v>42915</v>
      </c>
      <c r="F991" t="s">
        <v>2619</v>
      </c>
    </row>
    <row r="992" spans="1:6">
      <c r="A992" s="1" t="s">
        <v>132</v>
      </c>
      <c r="B992" t="s">
        <v>132</v>
      </c>
      <c r="C992" t="s">
        <v>2583</v>
      </c>
      <c r="E992" s="3">
        <v>42429</v>
      </c>
      <c r="F992" t="s">
        <v>2619</v>
      </c>
    </row>
    <row r="993" spans="1:6">
      <c r="A993" s="1" t="s">
        <v>1906</v>
      </c>
      <c r="B993" t="s">
        <v>1906</v>
      </c>
      <c r="C993" t="s">
        <v>2583</v>
      </c>
      <c r="E993" s="3">
        <v>42423</v>
      </c>
      <c r="F993" t="s">
        <v>2619</v>
      </c>
    </row>
    <row r="994" spans="1:6">
      <c r="A994" s="1" t="s">
        <v>1907</v>
      </c>
      <c r="B994" t="s">
        <v>1907</v>
      </c>
      <c r="C994" t="s">
        <v>2583</v>
      </c>
      <c r="E994" s="3">
        <v>42429</v>
      </c>
      <c r="F994" t="s">
        <v>2619</v>
      </c>
    </row>
    <row r="995" spans="1:6">
      <c r="A995" s="1" t="s">
        <v>1908</v>
      </c>
      <c r="B995" t="s">
        <v>1908</v>
      </c>
      <c r="C995" t="s">
        <v>2583</v>
      </c>
      <c r="D995" t="s">
        <v>246</v>
      </c>
      <c r="E995" s="3">
        <v>42740</v>
      </c>
      <c r="F995" t="s">
        <v>2619</v>
      </c>
    </row>
    <row r="996" spans="1:6">
      <c r="A996" s="1" t="s">
        <v>1909</v>
      </c>
      <c r="B996" t="s">
        <v>1909</v>
      </c>
      <c r="C996" t="s">
        <v>2583</v>
      </c>
      <c r="E996" s="3">
        <v>42429</v>
      </c>
      <c r="F996" t="s">
        <v>2619</v>
      </c>
    </row>
    <row r="997" spans="1:6">
      <c r="A997" s="1" t="s">
        <v>1910</v>
      </c>
      <c r="B997" t="s">
        <v>1910</v>
      </c>
      <c r="C997" t="s">
        <v>2583</v>
      </c>
      <c r="E997" s="3">
        <v>42429</v>
      </c>
      <c r="F997" t="s">
        <v>2619</v>
      </c>
    </row>
    <row r="998" spans="1:6">
      <c r="A998" s="1" t="s">
        <v>1911</v>
      </c>
      <c r="B998" t="s">
        <v>1911</v>
      </c>
      <c r="C998" t="s">
        <v>2583</v>
      </c>
      <c r="E998" s="3">
        <v>42429</v>
      </c>
      <c r="F998" t="s">
        <v>2619</v>
      </c>
    </row>
    <row r="999" spans="1:6">
      <c r="A999" s="1" t="s">
        <v>1912</v>
      </c>
      <c r="B999" t="s">
        <v>1912</v>
      </c>
      <c r="C999" t="s">
        <v>2583</v>
      </c>
      <c r="E999" s="3">
        <v>42408</v>
      </c>
      <c r="F999" t="s">
        <v>2619</v>
      </c>
    </row>
    <row r="1000" spans="1:6">
      <c r="A1000" s="1" t="s">
        <v>1913</v>
      </c>
      <c r="B1000" t="s">
        <v>1913</v>
      </c>
      <c r="C1000" t="s">
        <v>2583</v>
      </c>
      <c r="E1000" s="3">
        <v>42424</v>
      </c>
      <c r="F1000" t="s">
        <v>2619</v>
      </c>
    </row>
    <row r="1001" spans="1:6">
      <c r="A1001" s="1" t="s">
        <v>189</v>
      </c>
      <c r="B1001" t="s">
        <v>189</v>
      </c>
      <c r="C1001" t="s">
        <v>2583</v>
      </c>
      <c r="E1001" s="3">
        <v>42429</v>
      </c>
      <c r="F1001" t="s">
        <v>2619</v>
      </c>
    </row>
    <row r="1002" spans="1:6">
      <c r="A1002" s="1" t="s">
        <v>1914</v>
      </c>
      <c r="B1002" t="s">
        <v>1914</v>
      </c>
      <c r="C1002" t="s">
        <v>2583</v>
      </c>
      <c r="E1002" s="3">
        <v>42429</v>
      </c>
      <c r="F1002" t="s">
        <v>2619</v>
      </c>
    </row>
    <row r="1003" spans="1:6">
      <c r="A1003" s="1" t="s">
        <v>1915</v>
      </c>
      <c r="B1003" t="s">
        <v>1915</v>
      </c>
      <c r="C1003" t="s">
        <v>2583</v>
      </c>
      <c r="D1003" t="s">
        <v>245</v>
      </c>
      <c r="E1003" s="3">
        <v>42893</v>
      </c>
      <c r="F1003" t="s">
        <v>2619</v>
      </c>
    </row>
    <row r="1004" spans="1:6">
      <c r="A1004" s="1" t="s">
        <v>1916</v>
      </c>
      <c r="B1004" t="s">
        <v>1916</v>
      </c>
      <c r="C1004" t="s">
        <v>2583</v>
      </c>
      <c r="E1004" s="3">
        <v>42429</v>
      </c>
      <c r="F1004" t="s">
        <v>2619</v>
      </c>
    </row>
    <row r="1005" spans="1:6">
      <c r="A1005" s="1" t="s">
        <v>1917</v>
      </c>
      <c r="B1005" t="s">
        <v>1917</v>
      </c>
      <c r="C1005" t="s">
        <v>2583</v>
      </c>
      <c r="D1005" t="s">
        <v>246</v>
      </c>
      <c r="E1005" s="3">
        <v>42915</v>
      </c>
      <c r="F1005" t="s">
        <v>2619</v>
      </c>
    </row>
    <row r="1006" spans="1:6">
      <c r="A1006" s="1" t="s">
        <v>1918</v>
      </c>
      <c r="B1006" t="s">
        <v>1918</v>
      </c>
      <c r="C1006" t="s">
        <v>2583</v>
      </c>
      <c r="E1006" s="3">
        <v>42429</v>
      </c>
      <c r="F1006" t="s">
        <v>2619</v>
      </c>
    </row>
    <row r="1007" spans="1:6">
      <c r="A1007" s="1" t="s">
        <v>1919</v>
      </c>
      <c r="B1007" t="s">
        <v>1919</v>
      </c>
      <c r="C1007" t="s">
        <v>2583</v>
      </c>
      <c r="E1007" s="3">
        <v>42429</v>
      </c>
      <c r="F1007" t="s">
        <v>2619</v>
      </c>
    </row>
    <row r="1008" spans="1:6">
      <c r="A1008" s="1" t="s">
        <v>1920</v>
      </c>
      <c r="B1008" t="s">
        <v>1920</v>
      </c>
      <c r="C1008" t="s">
        <v>2586</v>
      </c>
      <c r="E1008" s="3">
        <v>42816</v>
      </c>
      <c r="F1008" t="s">
        <v>2619</v>
      </c>
    </row>
    <row r="1009" spans="1:6">
      <c r="A1009" s="1" t="s">
        <v>1921</v>
      </c>
      <c r="B1009" t="s">
        <v>1921</v>
      </c>
      <c r="C1009" t="s">
        <v>2583</v>
      </c>
      <c r="E1009" s="3">
        <v>42411</v>
      </c>
      <c r="F1009" t="s">
        <v>2619</v>
      </c>
    </row>
    <row r="1010" spans="1:6">
      <c r="A1010" s="1" t="s">
        <v>1922</v>
      </c>
      <c r="B1010" t="s">
        <v>1922</v>
      </c>
      <c r="C1010" t="s">
        <v>2583</v>
      </c>
      <c r="E1010" s="3">
        <v>42429</v>
      </c>
      <c r="F1010" t="s">
        <v>2619</v>
      </c>
    </row>
    <row r="1011" spans="1:6">
      <c r="A1011" s="1" t="s">
        <v>1923</v>
      </c>
      <c r="B1011" t="s">
        <v>1923</v>
      </c>
      <c r="C1011" t="s">
        <v>2583</v>
      </c>
      <c r="E1011" s="3">
        <v>42410</v>
      </c>
      <c r="F1011" t="s">
        <v>2619</v>
      </c>
    </row>
    <row r="1012" spans="1:6">
      <c r="A1012" s="1" t="s">
        <v>1924</v>
      </c>
      <c r="B1012" t="s">
        <v>1924</v>
      </c>
      <c r="C1012" t="s">
        <v>2583</v>
      </c>
      <c r="D1012" t="s">
        <v>2608</v>
      </c>
      <c r="E1012" s="3">
        <v>43124</v>
      </c>
      <c r="F1012" t="s">
        <v>2619</v>
      </c>
    </row>
    <row r="1013" spans="1:6">
      <c r="A1013" s="1" t="s">
        <v>1925</v>
      </c>
      <c r="B1013" t="s">
        <v>1925</v>
      </c>
      <c r="C1013" t="s">
        <v>2583</v>
      </c>
      <c r="E1013" s="3">
        <v>42424</v>
      </c>
      <c r="F1013" t="s">
        <v>2619</v>
      </c>
    </row>
    <row r="1014" spans="1:6">
      <c r="A1014" s="1" t="s">
        <v>1926</v>
      </c>
      <c r="B1014" t="s">
        <v>1926</v>
      </c>
      <c r="C1014" t="s">
        <v>2583</v>
      </c>
      <c r="E1014" s="3">
        <v>42429</v>
      </c>
      <c r="F1014" t="s">
        <v>2619</v>
      </c>
    </row>
    <row r="1015" spans="1:6">
      <c r="A1015" s="1" t="s">
        <v>1927</v>
      </c>
      <c r="B1015" t="s">
        <v>1927</v>
      </c>
      <c r="C1015" t="s">
        <v>2583</v>
      </c>
      <c r="E1015" s="3">
        <v>42429</v>
      </c>
      <c r="F1015" t="s">
        <v>2619</v>
      </c>
    </row>
    <row r="1016" spans="1:6">
      <c r="A1016" s="1" t="s">
        <v>1928</v>
      </c>
      <c r="B1016" t="s">
        <v>1928</v>
      </c>
      <c r="C1016" t="s">
        <v>2583</v>
      </c>
      <c r="E1016" s="3">
        <v>43306</v>
      </c>
      <c r="F1016" t="s">
        <v>2619</v>
      </c>
    </row>
    <row r="1017" spans="1:6">
      <c r="A1017" s="1" t="s">
        <v>1929</v>
      </c>
      <c r="B1017" t="s">
        <v>1929</v>
      </c>
      <c r="C1017" t="s">
        <v>2586</v>
      </c>
      <c r="E1017" s="3">
        <v>42429</v>
      </c>
      <c r="F1017" t="s">
        <v>2619</v>
      </c>
    </row>
    <row r="1018" spans="1:6">
      <c r="A1018" s="1" t="s">
        <v>1930</v>
      </c>
      <c r="B1018" t="s">
        <v>1930</v>
      </c>
      <c r="C1018" t="s">
        <v>2583</v>
      </c>
      <c r="E1018" s="3">
        <v>42429</v>
      </c>
      <c r="F1018" t="s">
        <v>2619</v>
      </c>
    </row>
    <row r="1019" spans="1:6">
      <c r="A1019" s="1" t="s">
        <v>1931</v>
      </c>
      <c r="B1019" t="s">
        <v>1931</v>
      </c>
      <c r="C1019" t="s">
        <v>2583</v>
      </c>
      <c r="E1019" s="3">
        <v>42429</v>
      </c>
      <c r="F1019" t="s">
        <v>2619</v>
      </c>
    </row>
    <row r="1020" spans="1:6">
      <c r="A1020" s="1" t="s">
        <v>1932</v>
      </c>
      <c r="B1020" t="s">
        <v>1932</v>
      </c>
      <c r="C1020" t="s">
        <v>2583</v>
      </c>
      <c r="D1020" t="s">
        <v>249</v>
      </c>
      <c r="E1020" s="3">
        <v>42452</v>
      </c>
      <c r="F1020" t="s">
        <v>2619</v>
      </c>
    </row>
    <row r="1021" spans="1:6">
      <c r="A1021" s="1" t="s">
        <v>131</v>
      </c>
      <c r="B1021" t="s">
        <v>131</v>
      </c>
      <c r="C1021" t="s">
        <v>2583</v>
      </c>
      <c r="D1021" t="s">
        <v>249</v>
      </c>
      <c r="E1021" s="3">
        <v>43494</v>
      </c>
      <c r="F1021" t="s">
        <v>2619</v>
      </c>
    </row>
    <row r="1022" spans="1:6">
      <c r="A1022" s="1" t="s">
        <v>1933</v>
      </c>
      <c r="B1022" t="s">
        <v>1933</v>
      </c>
      <c r="C1022" t="s">
        <v>2583</v>
      </c>
      <c r="E1022" s="3">
        <v>42429</v>
      </c>
      <c r="F1022" t="s">
        <v>2619</v>
      </c>
    </row>
    <row r="1023" spans="1:6">
      <c r="A1023" s="1" t="s">
        <v>1934</v>
      </c>
      <c r="B1023" t="s">
        <v>1934</v>
      </c>
      <c r="C1023" t="s">
        <v>2583</v>
      </c>
      <c r="E1023" s="3">
        <v>42429</v>
      </c>
      <c r="F1023" t="s">
        <v>2619</v>
      </c>
    </row>
    <row r="1024" spans="1:6">
      <c r="A1024" s="1" t="s">
        <v>1935</v>
      </c>
      <c r="B1024" t="s">
        <v>1935</v>
      </c>
      <c r="C1024" t="s">
        <v>2583</v>
      </c>
      <c r="D1024" t="s">
        <v>249</v>
      </c>
      <c r="E1024" s="3">
        <v>43167</v>
      </c>
      <c r="F1024" t="s">
        <v>2619</v>
      </c>
    </row>
    <row r="1025" spans="1:6">
      <c r="A1025" s="1" t="s">
        <v>1936</v>
      </c>
      <c r="B1025" t="s">
        <v>1936</v>
      </c>
      <c r="C1025" t="s">
        <v>2583</v>
      </c>
      <c r="E1025" s="3">
        <v>42429</v>
      </c>
      <c r="F1025" t="s">
        <v>2619</v>
      </c>
    </row>
    <row r="1026" spans="1:6">
      <c r="A1026" s="1" t="s">
        <v>1937</v>
      </c>
      <c r="B1026" t="s">
        <v>1937</v>
      </c>
      <c r="C1026" t="s">
        <v>2583</v>
      </c>
      <c r="E1026" s="3">
        <v>42429</v>
      </c>
      <c r="F1026" t="s">
        <v>2619</v>
      </c>
    </row>
    <row r="1027" spans="1:6">
      <c r="A1027" s="1" t="s">
        <v>1938</v>
      </c>
      <c r="B1027" t="s">
        <v>1938</v>
      </c>
      <c r="C1027" t="s">
        <v>2583</v>
      </c>
      <c r="E1027" s="3">
        <v>42429</v>
      </c>
      <c r="F1027" t="s">
        <v>2619</v>
      </c>
    </row>
    <row r="1028" spans="1:6">
      <c r="A1028" s="1" t="s">
        <v>1939</v>
      </c>
      <c r="B1028" t="s">
        <v>1939</v>
      </c>
      <c r="C1028" t="s">
        <v>2583</v>
      </c>
      <c r="E1028" s="3">
        <v>42429</v>
      </c>
      <c r="F1028" t="s">
        <v>2619</v>
      </c>
    </row>
    <row r="1029" spans="1:6">
      <c r="A1029" s="1" t="s">
        <v>1940</v>
      </c>
      <c r="B1029" t="s">
        <v>1940</v>
      </c>
      <c r="C1029" t="s">
        <v>2583</v>
      </c>
      <c r="E1029" s="3">
        <v>42429</v>
      </c>
      <c r="F1029" t="s">
        <v>2619</v>
      </c>
    </row>
    <row r="1030" spans="1:6">
      <c r="A1030" s="1" t="s">
        <v>1941</v>
      </c>
      <c r="B1030" t="s">
        <v>1941</v>
      </c>
      <c r="C1030" t="s">
        <v>2583</v>
      </c>
      <c r="E1030" s="3">
        <v>42429</v>
      </c>
      <c r="F1030" t="s">
        <v>2619</v>
      </c>
    </row>
    <row r="1031" spans="1:6">
      <c r="A1031" s="1" t="s">
        <v>1942</v>
      </c>
      <c r="B1031" t="s">
        <v>1942</v>
      </c>
      <c r="C1031" t="s">
        <v>2583</v>
      </c>
      <c r="E1031" s="3">
        <v>42429</v>
      </c>
      <c r="F1031" t="s">
        <v>2619</v>
      </c>
    </row>
    <row r="1032" spans="1:6">
      <c r="A1032" s="1" t="s">
        <v>1943</v>
      </c>
      <c r="B1032" t="s">
        <v>1943</v>
      </c>
      <c r="C1032" t="s">
        <v>2583</v>
      </c>
      <c r="E1032" s="3">
        <v>42429</v>
      </c>
      <c r="F1032" t="s">
        <v>2619</v>
      </c>
    </row>
    <row r="1033" spans="1:6">
      <c r="A1033" s="1" t="s">
        <v>1944</v>
      </c>
      <c r="B1033" t="s">
        <v>1944</v>
      </c>
      <c r="C1033" t="s">
        <v>2586</v>
      </c>
      <c r="E1033" s="3">
        <v>42835</v>
      </c>
      <c r="F1033" t="s">
        <v>2619</v>
      </c>
    </row>
    <row r="1034" spans="1:6">
      <c r="A1034" s="1" t="s">
        <v>1945</v>
      </c>
      <c r="B1034" t="s">
        <v>1945</v>
      </c>
      <c r="C1034" t="s">
        <v>2586</v>
      </c>
      <c r="E1034" s="3">
        <v>42278</v>
      </c>
      <c r="F1034" t="s">
        <v>2619</v>
      </c>
    </row>
    <row r="1035" spans="1:6">
      <c r="A1035" s="1" t="s">
        <v>1946</v>
      </c>
      <c r="B1035" t="s">
        <v>1946</v>
      </c>
      <c r="C1035" t="s">
        <v>2586</v>
      </c>
      <c r="E1035" s="3">
        <v>42278</v>
      </c>
      <c r="F1035" t="s">
        <v>2619</v>
      </c>
    </row>
    <row r="1036" spans="1:6">
      <c r="A1036" s="1" t="s">
        <v>1947</v>
      </c>
      <c r="B1036" t="s">
        <v>1947</v>
      </c>
      <c r="C1036" t="s">
        <v>2583</v>
      </c>
      <c r="E1036" s="3">
        <v>42489</v>
      </c>
      <c r="F1036" t="s">
        <v>2619</v>
      </c>
    </row>
    <row r="1037" spans="1:6">
      <c r="A1037" s="1" t="s">
        <v>1948</v>
      </c>
      <c r="B1037" t="s">
        <v>1948</v>
      </c>
      <c r="C1037" t="s">
        <v>2583</v>
      </c>
      <c r="E1037" s="3">
        <v>42479</v>
      </c>
      <c r="F1037" t="s">
        <v>2619</v>
      </c>
    </row>
    <row r="1038" spans="1:6">
      <c r="A1038" s="1" t="s">
        <v>1949</v>
      </c>
      <c r="B1038" t="s">
        <v>1949</v>
      </c>
      <c r="C1038" t="s">
        <v>2583</v>
      </c>
      <c r="D1038" t="s">
        <v>249</v>
      </c>
      <c r="E1038" s="3">
        <v>42915</v>
      </c>
      <c r="F1038" t="s">
        <v>2619</v>
      </c>
    </row>
    <row r="1039" spans="1:6">
      <c r="A1039" s="1" t="s">
        <v>1950</v>
      </c>
      <c r="B1039" t="s">
        <v>1950</v>
      </c>
      <c r="C1039" t="s">
        <v>2583</v>
      </c>
      <c r="D1039" t="s">
        <v>246</v>
      </c>
      <c r="E1039" s="3">
        <v>42915</v>
      </c>
      <c r="F1039" t="s">
        <v>2619</v>
      </c>
    </row>
    <row r="1040" spans="1:6">
      <c r="A1040" s="1" t="s">
        <v>1951</v>
      </c>
      <c r="B1040" t="s">
        <v>1951</v>
      </c>
      <c r="C1040" t="s">
        <v>2583</v>
      </c>
      <c r="E1040" s="3">
        <v>42489</v>
      </c>
      <c r="F1040" t="s">
        <v>2619</v>
      </c>
    </row>
    <row r="1041" spans="1:6">
      <c r="A1041" s="1" t="s">
        <v>1952</v>
      </c>
      <c r="B1041" t="s">
        <v>1952</v>
      </c>
      <c r="C1041" t="s">
        <v>2583</v>
      </c>
      <c r="E1041" s="3">
        <v>42452</v>
      </c>
      <c r="F1041" t="s">
        <v>2619</v>
      </c>
    </row>
    <row r="1042" spans="1:6">
      <c r="A1042" s="1" t="s">
        <v>1953</v>
      </c>
      <c r="B1042" t="s">
        <v>1953</v>
      </c>
      <c r="C1042" t="s">
        <v>2583</v>
      </c>
      <c r="D1042" t="s">
        <v>248</v>
      </c>
      <c r="E1042" s="3">
        <v>42964</v>
      </c>
      <c r="F1042" t="s">
        <v>2619</v>
      </c>
    </row>
    <row r="1043" spans="1:6">
      <c r="A1043" s="1" t="s">
        <v>1954</v>
      </c>
      <c r="B1043" t="s">
        <v>1954</v>
      </c>
      <c r="C1043" t="s">
        <v>2583</v>
      </c>
      <c r="E1043" s="3">
        <v>42479</v>
      </c>
      <c r="F1043" t="s">
        <v>2619</v>
      </c>
    </row>
    <row r="1044" spans="1:6">
      <c r="A1044" s="1" t="s">
        <v>1955</v>
      </c>
      <c r="B1044" t="s">
        <v>1955</v>
      </c>
      <c r="C1044" t="s">
        <v>2583</v>
      </c>
      <c r="D1044" t="s">
        <v>246</v>
      </c>
      <c r="E1044" s="3">
        <v>43124</v>
      </c>
      <c r="F1044" t="s">
        <v>2619</v>
      </c>
    </row>
    <row r="1045" spans="1:6">
      <c r="A1045" s="1" t="s">
        <v>1956</v>
      </c>
      <c r="B1045" t="s">
        <v>1956</v>
      </c>
      <c r="C1045" t="s">
        <v>2583</v>
      </c>
      <c r="E1045" s="3">
        <v>42489</v>
      </c>
      <c r="F1045" t="s">
        <v>2619</v>
      </c>
    </row>
    <row r="1046" spans="1:6">
      <c r="A1046" s="1" t="s">
        <v>1957</v>
      </c>
      <c r="B1046" t="s">
        <v>1957</v>
      </c>
      <c r="C1046" t="s">
        <v>2583</v>
      </c>
      <c r="E1046" s="3">
        <v>42489</v>
      </c>
      <c r="F1046" t="s">
        <v>2619</v>
      </c>
    </row>
    <row r="1047" spans="1:6">
      <c r="A1047" s="1" t="s">
        <v>1958</v>
      </c>
      <c r="B1047" t="s">
        <v>1958</v>
      </c>
      <c r="C1047" t="s">
        <v>2583</v>
      </c>
      <c r="D1047" t="s">
        <v>249</v>
      </c>
      <c r="E1047" s="3">
        <v>43509</v>
      </c>
      <c r="F1047" t="s">
        <v>2619</v>
      </c>
    </row>
    <row r="1048" spans="1:6">
      <c r="A1048" s="1" t="s">
        <v>1959</v>
      </c>
      <c r="B1048" t="s">
        <v>1959</v>
      </c>
      <c r="C1048" t="s">
        <v>2583</v>
      </c>
      <c r="D1048" t="s">
        <v>252</v>
      </c>
      <c r="E1048" s="3">
        <v>43105</v>
      </c>
      <c r="F1048" t="s">
        <v>2619</v>
      </c>
    </row>
    <row r="1049" spans="1:6">
      <c r="A1049" s="1" t="s">
        <v>1960</v>
      </c>
      <c r="B1049" t="s">
        <v>1960</v>
      </c>
      <c r="C1049" t="s">
        <v>2583</v>
      </c>
      <c r="D1049" t="s">
        <v>246</v>
      </c>
      <c r="E1049" s="3">
        <v>42915</v>
      </c>
      <c r="F1049" t="s">
        <v>2619</v>
      </c>
    </row>
    <row r="1050" spans="1:6">
      <c r="A1050" s="1" t="s">
        <v>1961</v>
      </c>
      <c r="B1050" t="s">
        <v>1961</v>
      </c>
      <c r="C1050" t="s">
        <v>2583</v>
      </c>
      <c r="E1050" s="3">
        <v>42489</v>
      </c>
      <c r="F1050" t="s">
        <v>2619</v>
      </c>
    </row>
    <row r="1051" spans="1:6">
      <c r="A1051" s="1" t="s">
        <v>1962</v>
      </c>
      <c r="B1051" t="s">
        <v>1962</v>
      </c>
      <c r="C1051" t="s">
        <v>2583</v>
      </c>
      <c r="E1051" s="3">
        <v>42489</v>
      </c>
      <c r="F1051" t="s">
        <v>2619</v>
      </c>
    </row>
    <row r="1052" spans="1:6">
      <c r="A1052" s="1" t="s">
        <v>1963</v>
      </c>
      <c r="B1052" t="s">
        <v>1963</v>
      </c>
      <c r="C1052" t="s">
        <v>2583</v>
      </c>
      <c r="E1052" s="3">
        <v>42479</v>
      </c>
      <c r="F1052" t="s">
        <v>2619</v>
      </c>
    </row>
    <row r="1053" spans="1:6">
      <c r="A1053" s="1" t="s">
        <v>1964</v>
      </c>
      <c r="B1053" t="s">
        <v>1964</v>
      </c>
      <c r="C1053" t="s">
        <v>2583</v>
      </c>
      <c r="E1053" s="3">
        <v>42489</v>
      </c>
      <c r="F1053" t="s">
        <v>2619</v>
      </c>
    </row>
    <row r="1054" spans="1:6">
      <c r="A1054" s="1" t="s">
        <v>1965</v>
      </c>
      <c r="B1054" t="s">
        <v>1965</v>
      </c>
      <c r="C1054" t="s">
        <v>2583</v>
      </c>
      <c r="D1054" t="s">
        <v>246</v>
      </c>
      <c r="E1054" s="3">
        <v>42895</v>
      </c>
      <c r="F1054" t="s">
        <v>2619</v>
      </c>
    </row>
    <row r="1055" spans="1:6">
      <c r="A1055" s="1" t="s">
        <v>1966</v>
      </c>
      <c r="B1055" t="s">
        <v>1966</v>
      </c>
      <c r="C1055" t="s">
        <v>2583</v>
      </c>
      <c r="D1055" t="s">
        <v>246</v>
      </c>
      <c r="E1055" s="3">
        <v>42908</v>
      </c>
      <c r="F1055" t="s">
        <v>2619</v>
      </c>
    </row>
    <row r="1056" spans="1:6">
      <c r="A1056" s="1" t="s">
        <v>1967</v>
      </c>
      <c r="B1056" t="s">
        <v>1967</v>
      </c>
      <c r="C1056" t="s">
        <v>2583</v>
      </c>
      <c r="E1056" s="3">
        <v>42479</v>
      </c>
      <c r="F1056" t="s">
        <v>2619</v>
      </c>
    </row>
    <row r="1057" spans="1:6">
      <c r="A1057" s="1" t="s">
        <v>1968</v>
      </c>
      <c r="B1057" t="s">
        <v>1968</v>
      </c>
      <c r="C1057" t="s">
        <v>2583</v>
      </c>
      <c r="E1057" s="3">
        <v>42489</v>
      </c>
      <c r="F1057" t="s">
        <v>2619</v>
      </c>
    </row>
    <row r="1058" spans="1:6">
      <c r="A1058" s="1" t="s">
        <v>1969</v>
      </c>
      <c r="B1058" t="s">
        <v>1969</v>
      </c>
      <c r="C1058" t="s">
        <v>2583</v>
      </c>
      <c r="E1058" s="3">
        <v>42489</v>
      </c>
      <c r="F1058" t="s">
        <v>2619</v>
      </c>
    </row>
    <row r="1059" spans="1:6">
      <c r="A1059" s="1" t="s">
        <v>1970</v>
      </c>
      <c r="B1059" t="s">
        <v>1970</v>
      </c>
      <c r="C1059" t="s">
        <v>2583</v>
      </c>
      <c r="E1059" s="3">
        <v>43007</v>
      </c>
      <c r="F1059" t="s">
        <v>2619</v>
      </c>
    </row>
    <row r="1060" spans="1:6">
      <c r="A1060" s="1" t="s">
        <v>1971</v>
      </c>
      <c r="B1060" t="s">
        <v>1971</v>
      </c>
      <c r="C1060" t="s">
        <v>2583</v>
      </c>
      <c r="E1060" s="3">
        <v>42489</v>
      </c>
      <c r="F1060" t="s">
        <v>2619</v>
      </c>
    </row>
    <row r="1061" spans="1:6">
      <c r="A1061" s="1" t="s">
        <v>1972</v>
      </c>
      <c r="B1061" t="s">
        <v>1972</v>
      </c>
      <c r="C1061" t="s">
        <v>2583</v>
      </c>
      <c r="E1061" s="3">
        <v>43241</v>
      </c>
      <c r="F1061" t="s">
        <v>2619</v>
      </c>
    </row>
    <row r="1062" spans="1:6">
      <c r="A1062" s="1" t="s">
        <v>1973</v>
      </c>
      <c r="B1062" t="s">
        <v>1973</v>
      </c>
      <c r="C1062" t="s">
        <v>2583</v>
      </c>
      <c r="E1062" s="3">
        <v>42489</v>
      </c>
      <c r="F1062" t="s">
        <v>2619</v>
      </c>
    </row>
    <row r="1063" spans="1:6">
      <c r="A1063" s="1" t="s">
        <v>1974</v>
      </c>
      <c r="B1063" t="s">
        <v>1974</v>
      </c>
      <c r="C1063" t="s">
        <v>2583</v>
      </c>
      <c r="E1063" s="3">
        <v>42489</v>
      </c>
      <c r="F1063" t="s">
        <v>2619</v>
      </c>
    </row>
    <row r="1064" spans="1:6">
      <c r="A1064" s="1" t="s">
        <v>1975</v>
      </c>
      <c r="B1064" t="s">
        <v>1975</v>
      </c>
      <c r="C1064" t="s">
        <v>2583</v>
      </c>
      <c r="E1064" s="3">
        <v>42489</v>
      </c>
      <c r="F1064" t="s">
        <v>2619</v>
      </c>
    </row>
    <row r="1065" spans="1:6">
      <c r="A1065" s="1" t="s">
        <v>1976</v>
      </c>
      <c r="B1065" t="s">
        <v>1976</v>
      </c>
      <c r="C1065" t="s">
        <v>2586</v>
      </c>
      <c r="D1065" t="s">
        <v>246</v>
      </c>
      <c r="E1065" s="3">
        <v>42990</v>
      </c>
      <c r="F1065" t="s">
        <v>2619</v>
      </c>
    </row>
    <row r="1066" spans="1:6">
      <c r="A1066" s="1" t="s">
        <v>1977</v>
      </c>
      <c r="B1066" t="s">
        <v>1977</v>
      </c>
      <c r="C1066" t="s">
        <v>2583</v>
      </c>
      <c r="E1066" s="3">
        <v>42489</v>
      </c>
      <c r="F1066" t="s">
        <v>2619</v>
      </c>
    </row>
    <row r="1067" spans="1:6">
      <c r="A1067" s="1" t="s">
        <v>1978</v>
      </c>
      <c r="B1067" t="s">
        <v>1978</v>
      </c>
      <c r="C1067" t="s">
        <v>2583</v>
      </c>
      <c r="E1067" s="3">
        <v>42489</v>
      </c>
      <c r="F1067" t="s">
        <v>2619</v>
      </c>
    </row>
    <row r="1068" spans="1:6">
      <c r="A1068" s="1" t="s">
        <v>1979</v>
      </c>
      <c r="B1068" t="s">
        <v>1979</v>
      </c>
      <c r="C1068" t="s">
        <v>2583</v>
      </c>
      <c r="D1068" t="s">
        <v>243</v>
      </c>
      <c r="E1068" s="3">
        <v>43241</v>
      </c>
      <c r="F1068" t="s">
        <v>2619</v>
      </c>
    </row>
    <row r="1069" spans="1:6">
      <c r="A1069" s="1" t="s">
        <v>1980</v>
      </c>
      <c r="B1069" t="s">
        <v>1980</v>
      </c>
      <c r="C1069" t="s">
        <v>2583</v>
      </c>
      <c r="D1069" t="s">
        <v>2590</v>
      </c>
      <c r="E1069" s="3">
        <v>42479</v>
      </c>
      <c r="F1069" t="s">
        <v>2619</v>
      </c>
    </row>
    <row r="1070" spans="1:6">
      <c r="A1070" s="1" t="s">
        <v>1981</v>
      </c>
      <c r="B1070" t="s">
        <v>1981</v>
      </c>
      <c r="C1070" t="s">
        <v>2583</v>
      </c>
      <c r="E1070" s="3">
        <v>42482</v>
      </c>
      <c r="F1070" t="s">
        <v>2619</v>
      </c>
    </row>
    <row r="1071" spans="1:6">
      <c r="A1071" s="1" t="s">
        <v>1982</v>
      </c>
      <c r="B1071" t="s">
        <v>1982</v>
      </c>
      <c r="C1071" t="s">
        <v>2583</v>
      </c>
      <c r="E1071" s="3">
        <v>42489</v>
      </c>
      <c r="F1071" t="s">
        <v>2619</v>
      </c>
    </row>
    <row r="1072" spans="1:6">
      <c r="A1072" s="1" t="s">
        <v>1983</v>
      </c>
      <c r="B1072" t="s">
        <v>1983</v>
      </c>
      <c r="C1072" t="s">
        <v>2583</v>
      </c>
      <c r="E1072" s="3">
        <v>42479</v>
      </c>
      <c r="F1072" t="s">
        <v>2619</v>
      </c>
    </row>
    <row r="1073" spans="1:6">
      <c r="A1073" s="1" t="s">
        <v>1984</v>
      </c>
      <c r="B1073" t="s">
        <v>1984</v>
      </c>
      <c r="C1073" t="s">
        <v>2583</v>
      </c>
      <c r="D1073" t="s">
        <v>246</v>
      </c>
      <c r="E1073" s="3">
        <v>42740</v>
      </c>
      <c r="F1073" t="s">
        <v>2619</v>
      </c>
    </row>
    <row r="1074" spans="1:6">
      <c r="A1074" s="1" t="s">
        <v>1985</v>
      </c>
      <c r="B1074" t="s">
        <v>1985</v>
      </c>
      <c r="C1074" t="s">
        <v>2583</v>
      </c>
      <c r="E1074" s="3">
        <v>42643</v>
      </c>
      <c r="F1074" t="s">
        <v>2619</v>
      </c>
    </row>
    <row r="1075" spans="1:6">
      <c r="A1075" s="1" t="s">
        <v>1986</v>
      </c>
      <c r="B1075" t="s">
        <v>1986</v>
      </c>
      <c r="C1075" t="s">
        <v>2583</v>
      </c>
      <c r="E1075" s="3">
        <v>42479</v>
      </c>
      <c r="F1075" t="s">
        <v>2619</v>
      </c>
    </row>
    <row r="1076" spans="1:6">
      <c r="A1076" s="1" t="s">
        <v>1987</v>
      </c>
      <c r="B1076" t="s">
        <v>1987</v>
      </c>
      <c r="C1076" t="s">
        <v>2586</v>
      </c>
      <c r="E1076" s="3">
        <v>42735</v>
      </c>
      <c r="F1076" t="s">
        <v>2619</v>
      </c>
    </row>
    <row r="1077" spans="1:6">
      <c r="A1077" s="1" t="s">
        <v>47</v>
      </c>
      <c r="B1077" t="s">
        <v>47</v>
      </c>
      <c r="C1077" t="s">
        <v>2586</v>
      </c>
      <c r="E1077" s="3">
        <v>42735</v>
      </c>
      <c r="F1077" t="s">
        <v>2619</v>
      </c>
    </row>
    <row r="1078" spans="1:6">
      <c r="A1078" s="1" t="s">
        <v>1988</v>
      </c>
      <c r="B1078" t="s">
        <v>1988</v>
      </c>
      <c r="C1078" t="s">
        <v>2586</v>
      </c>
      <c r="E1078" s="3">
        <v>42661</v>
      </c>
      <c r="F1078" t="s">
        <v>2619</v>
      </c>
    </row>
    <row r="1079" spans="1:6">
      <c r="A1079" s="1" t="s">
        <v>1989</v>
      </c>
      <c r="B1079" t="s">
        <v>1989</v>
      </c>
      <c r="C1079" t="s">
        <v>2586</v>
      </c>
      <c r="E1079" s="3">
        <v>42711</v>
      </c>
      <c r="F1079" t="s">
        <v>2619</v>
      </c>
    </row>
    <row r="1080" spans="1:6">
      <c r="A1080" s="1" t="s">
        <v>58</v>
      </c>
      <c r="B1080" t="s">
        <v>58</v>
      </c>
      <c r="C1080" t="s">
        <v>2586</v>
      </c>
      <c r="E1080" s="3">
        <v>42735</v>
      </c>
      <c r="F1080" t="s">
        <v>2619</v>
      </c>
    </row>
    <row r="1081" spans="1:6">
      <c r="A1081" s="1" t="s">
        <v>1990</v>
      </c>
      <c r="B1081" t="s">
        <v>1990</v>
      </c>
      <c r="C1081" t="s">
        <v>2586</v>
      </c>
      <c r="E1081" s="3">
        <v>42711</v>
      </c>
      <c r="F1081" t="s">
        <v>2619</v>
      </c>
    </row>
    <row r="1082" spans="1:6">
      <c r="A1082" s="1" t="s">
        <v>1991</v>
      </c>
      <c r="B1082" t="s">
        <v>1991</v>
      </c>
      <c r="C1082" t="s">
        <v>2586</v>
      </c>
      <c r="E1082" s="3">
        <v>42668</v>
      </c>
      <c r="F1082" t="s">
        <v>2619</v>
      </c>
    </row>
    <row r="1083" spans="1:6">
      <c r="A1083" s="1" t="s">
        <v>1992</v>
      </c>
      <c r="B1083" t="s">
        <v>1992</v>
      </c>
      <c r="C1083" t="s">
        <v>2586</v>
      </c>
      <c r="E1083" s="3">
        <v>42594</v>
      </c>
      <c r="F1083" t="s">
        <v>2619</v>
      </c>
    </row>
    <row r="1084" spans="1:6">
      <c r="A1084" s="1" t="s">
        <v>1993</v>
      </c>
      <c r="B1084" t="s">
        <v>1993</v>
      </c>
      <c r="C1084" t="s">
        <v>2586</v>
      </c>
      <c r="E1084" s="3">
        <v>42633</v>
      </c>
      <c r="F1084" t="s">
        <v>2619</v>
      </c>
    </row>
    <row r="1085" spans="1:6">
      <c r="A1085" s="1" t="s">
        <v>1994</v>
      </c>
      <c r="B1085" t="s">
        <v>1994</v>
      </c>
      <c r="C1085" t="s">
        <v>2586</v>
      </c>
      <c r="E1085" s="3">
        <v>42711</v>
      </c>
      <c r="F1085" t="s">
        <v>2619</v>
      </c>
    </row>
    <row r="1086" spans="1:6">
      <c r="A1086" s="1" t="s">
        <v>1995</v>
      </c>
      <c r="B1086" t="s">
        <v>1995</v>
      </c>
      <c r="C1086" t="s">
        <v>2586</v>
      </c>
      <c r="E1086" s="3">
        <v>42735</v>
      </c>
      <c r="F1086" t="s">
        <v>2619</v>
      </c>
    </row>
    <row r="1087" spans="1:6">
      <c r="A1087" s="1" t="s">
        <v>1996</v>
      </c>
      <c r="B1087" t="s">
        <v>1996</v>
      </c>
      <c r="C1087" t="s">
        <v>2586</v>
      </c>
      <c r="E1087" s="3">
        <v>42735</v>
      </c>
      <c r="F1087" t="s">
        <v>2619</v>
      </c>
    </row>
    <row r="1088" spans="1:6">
      <c r="A1088" s="1" t="s">
        <v>1997</v>
      </c>
      <c r="B1088" t="s">
        <v>1997</v>
      </c>
      <c r="C1088" t="s">
        <v>2586</v>
      </c>
      <c r="E1088" s="3">
        <v>42633</v>
      </c>
      <c r="F1088" t="s">
        <v>2619</v>
      </c>
    </row>
    <row r="1089" spans="1:6">
      <c r="A1089" s="1" t="s">
        <v>1998</v>
      </c>
      <c r="B1089" t="s">
        <v>1998</v>
      </c>
      <c r="C1089" t="s">
        <v>2586</v>
      </c>
      <c r="E1089" s="3">
        <v>42668</v>
      </c>
      <c r="F1089" t="s">
        <v>2619</v>
      </c>
    </row>
    <row r="1090" spans="1:6">
      <c r="A1090" s="1" t="s">
        <v>121</v>
      </c>
      <c r="B1090" t="s">
        <v>121</v>
      </c>
      <c r="C1090" t="s">
        <v>2583</v>
      </c>
      <c r="E1090" s="3">
        <v>42643</v>
      </c>
      <c r="F1090" t="s">
        <v>2619</v>
      </c>
    </row>
    <row r="1091" spans="1:6">
      <c r="A1091" s="1" t="s">
        <v>1999</v>
      </c>
      <c r="B1091" t="s">
        <v>1999</v>
      </c>
      <c r="C1091" t="s">
        <v>2586</v>
      </c>
      <c r="E1091" s="3">
        <v>42711</v>
      </c>
      <c r="F1091" t="s">
        <v>2619</v>
      </c>
    </row>
    <row r="1092" spans="1:6">
      <c r="A1092" s="1" t="s">
        <v>2000</v>
      </c>
      <c r="B1092" t="s">
        <v>2000</v>
      </c>
      <c r="C1092" t="s">
        <v>2586</v>
      </c>
      <c r="E1092" s="3">
        <v>42711</v>
      </c>
      <c r="F1092" t="s">
        <v>2619</v>
      </c>
    </row>
    <row r="1093" spans="1:6">
      <c r="A1093" s="1" t="s">
        <v>2001</v>
      </c>
      <c r="B1093" t="s">
        <v>2001</v>
      </c>
      <c r="C1093" t="s">
        <v>2586</v>
      </c>
      <c r="E1093" s="3">
        <v>42711</v>
      </c>
      <c r="F1093" t="s">
        <v>2619</v>
      </c>
    </row>
    <row r="1094" spans="1:6">
      <c r="A1094" s="1" t="s">
        <v>2002</v>
      </c>
      <c r="B1094" t="s">
        <v>2002</v>
      </c>
      <c r="C1094" t="s">
        <v>2583</v>
      </c>
      <c r="E1094" s="3">
        <v>43045</v>
      </c>
      <c r="F1094" t="s">
        <v>2619</v>
      </c>
    </row>
    <row r="1095" spans="1:6">
      <c r="A1095" s="1" t="s">
        <v>2003</v>
      </c>
      <c r="B1095" t="s">
        <v>2003</v>
      </c>
      <c r="C1095" t="s">
        <v>2586</v>
      </c>
      <c r="E1095" s="3">
        <v>42599</v>
      </c>
      <c r="F1095" t="s">
        <v>2619</v>
      </c>
    </row>
    <row r="1096" spans="1:6">
      <c r="A1096" s="1" t="s">
        <v>2004</v>
      </c>
      <c r="B1096" t="s">
        <v>2004</v>
      </c>
      <c r="C1096" t="s">
        <v>2586</v>
      </c>
      <c r="E1096" s="3">
        <v>42713</v>
      </c>
      <c r="F1096" t="s">
        <v>2619</v>
      </c>
    </row>
    <row r="1097" spans="1:6">
      <c r="A1097" s="1" t="s">
        <v>2005</v>
      </c>
      <c r="B1097" t="s">
        <v>2005</v>
      </c>
      <c r="C1097" t="s">
        <v>2586</v>
      </c>
      <c r="E1097" s="3">
        <v>42735</v>
      </c>
      <c r="F1097" t="s">
        <v>2619</v>
      </c>
    </row>
    <row r="1098" spans="1:6">
      <c r="A1098" s="1" t="s">
        <v>2006</v>
      </c>
      <c r="B1098" t="s">
        <v>2006</v>
      </c>
      <c r="C1098" t="s">
        <v>2586</v>
      </c>
      <c r="E1098" s="3">
        <v>42661</v>
      </c>
      <c r="F1098" t="s">
        <v>2619</v>
      </c>
    </row>
    <row r="1099" spans="1:6">
      <c r="A1099" s="1" t="s">
        <v>2007</v>
      </c>
      <c r="B1099" t="s">
        <v>2007</v>
      </c>
      <c r="C1099" t="s">
        <v>2586</v>
      </c>
      <c r="E1099" s="3">
        <v>42724</v>
      </c>
      <c r="F1099" t="s">
        <v>2619</v>
      </c>
    </row>
    <row r="1100" spans="1:6">
      <c r="A1100" s="1" t="s">
        <v>2008</v>
      </c>
      <c r="B1100" t="s">
        <v>2008</v>
      </c>
      <c r="C1100" t="s">
        <v>2586</v>
      </c>
      <c r="D1100" t="s">
        <v>254</v>
      </c>
      <c r="E1100" s="3">
        <v>42790</v>
      </c>
      <c r="F1100" t="s">
        <v>2619</v>
      </c>
    </row>
    <row r="1101" spans="1:6">
      <c r="A1101" s="1" t="s">
        <v>2009</v>
      </c>
      <c r="B1101" t="s">
        <v>2009</v>
      </c>
      <c r="C1101" t="s">
        <v>2586</v>
      </c>
      <c r="E1101" s="3">
        <v>42633</v>
      </c>
      <c r="F1101" t="s">
        <v>2619</v>
      </c>
    </row>
    <row r="1102" spans="1:6">
      <c r="A1102" s="1" t="s">
        <v>2010</v>
      </c>
      <c r="B1102" t="s">
        <v>2010</v>
      </c>
      <c r="C1102" t="s">
        <v>2586</v>
      </c>
      <c r="D1102" t="s">
        <v>246</v>
      </c>
      <c r="E1102" s="3">
        <v>42977</v>
      </c>
      <c r="F1102" t="s">
        <v>2619</v>
      </c>
    </row>
    <row r="1103" spans="1:6">
      <c r="A1103" s="1" t="s">
        <v>70</v>
      </c>
      <c r="B1103" t="s">
        <v>70</v>
      </c>
      <c r="C1103" t="s">
        <v>2586</v>
      </c>
      <c r="E1103" s="3">
        <v>42724</v>
      </c>
      <c r="F1103" t="s">
        <v>2619</v>
      </c>
    </row>
    <row r="1104" spans="1:6">
      <c r="A1104" s="1" t="s">
        <v>2011</v>
      </c>
      <c r="B1104" t="s">
        <v>2011</v>
      </c>
      <c r="C1104" t="s">
        <v>2586</v>
      </c>
      <c r="E1104" s="3">
        <v>42724</v>
      </c>
      <c r="F1104" t="s">
        <v>2619</v>
      </c>
    </row>
    <row r="1105" spans="1:6">
      <c r="A1105" s="1" t="s">
        <v>2012</v>
      </c>
      <c r="B1105" t="s">
        <v>2012</v>
      </c>
      <c r="C1105" t="s">
        <v>2586</v>
      </c>
      <c r="E1105" s="3">
        <v>42735</v>
      </c>
      <c r="F1105" t="s">
        <v>2619</v>
      </c>
    </row>
    <row r="1106" spans="1:6">
      <c r="A1106" s="1" t="s">
        <v>2013</v>
      </c>
      <c r="B1106" t="s">
        <v>2013</v>
      </c>
      <c r="C1106" t="s">
        <v>2586</v>
      </c>
      <c r="E1106" s="3">
        <v>42713</v>
      </c>
      <c r="F1106" t="s">
        <v>2619</v>
      </c>
    </row>
    <row r="1107" spans="1:6">
      <c r="A1107" s="1" t="s">
        <v>2014</v>
      </c>
      <c r="B1107" t="s">
        <v>2014</v>
      </c>
      <c r="C1107" t="s">
        <v>2586</v>
      </c>
      <c r="E1107" s="3">
        <v>42735</v>
      </c>
      <c r="F1107" t="s">
        <v>2619</v>
      </c>
    </row>
    <row r="1108" spans="1:6">
      <c r="A1108" s="1" t="s">
        <v>2015</v>
      </c>
      <c r="B1108" t="s">
        <v>2015</v>
      </c>
      <c r="C1108" t="s">
        <v>2586</v>
      </c>
      <c r="E1108" s="3">
        <v>42640</v>
      </c>
      <c r="F1108" t="s">
        <v>2619</v>
      </c>
    </row>
    <row r="1109" spans="1:6">
      <c r="A1109" s="1" t="s">
        <v>2016</v>
      </c>
      <c r="B1109" t="s">
        <v>2016</v>
      </c>
      <c r="C1109" t="s">
        <v>2586</v>
      </c>
      <c r="D1109" t="s">
        <v>249</v>
      </c>
      <c r="E1109" s="3">
        <v>42711</v>
      </c>
      <c r="F1109" t="s">
        <v>2619</v>
      </c>
    </row>
    <row r="1110" spans="1:6">
      <c r="A1110" s="1" t="s">
        <v>2017</v>
      </c>
      <c r="B1110" t="s">
        <v>2017</v>
      </c>
      <c r="C1110" t="s">
        <v>2586</v>
      </c>
      <c r="E1110" s="3">
        <v>42735</v>
      </c>
      <c r="F1110" t="s">
        <v>2619</v>
      </c>
    </row>
    <row r="1111" spans="1:6">
      <c r="A1111" s="1" t="s">
        <v>2018</v>
      </c>
      <c r="B1111" t="s">
        <v>2018</v>
      </c>
      <c r="C1111" t="s">
        <v>2586</v>
      </c>
      <c r="E1111" s="3">
        <v>43475</v>
      </c>
      <c r="F1111" t="s">
        <v>2619</v>
      </c>
    </row>
    <row r="1112" spans="1:6">
      <c r="A1112" s="1" t="s">
        <v>2019</v>
      </c>
      <c r="B1112" t="s">
        <v>2019</v>
      </c>
      <c r="C1112" t="s">
        <v>2586</v>
      </c>
      <c r="E1112" s="3">
        <v>43131</v>
      </c>
      <c r="F1112" t="s">
        <v>2619</v>
      </c>
    </row>
    <row r="1113" spans="1:6">
      <c r="A1113" s="1" t="s">
        <v>2020</v>
      </c>
      <c r="B1113" t="s">
        <v>2020</v>
      </c>
      <c r="C1113" t="s">
        <v>2586</v>
      </c>
      <c r="E1113" s="3">
        <v>42724</v>
      </c>
      <c r="F1113" t="s">
        <v>2619</v>
      </c>
    </row>
    <row r="1114" spans="1:6">
      <c r="A1114" s="1" t="s">
        <v>2021</v>
      </c>
      <c r="B1114" t="s">
        <v>2021</v>
      </c>
      <c r="C1114" t="s">
        <v>2586</v>
      </c>
      <c r="E1114" s="3">
        <v>42724</v>
      </c>
      <c r="F1114" t="s">
        <v>2619</v>
      </c>
    </row>
    <row r="1115" spans="1:6">
      <c r="A1115" s="1" t="s">
        <v>2022</v>
      </c>
      <c r="B1115" t="s">
        <v>2022</v>
      </c>
      <c r="C1115" t="s">
        <v>2583</v>
      </c>
      <c r="E1115" s="3">
        <v>42643</v>
      </c>
      <c r="F1115" t="s">
        <v>2619</v>
      </c>
    </row>
    <row r="1116" spans="1:6">
      <c r="A1116" s="1" t="s">
        <v>2023</v>
      </c>
      <c r="B1116" t="s">
        <v>2023</v>
      </c>
      <c r="C1116" t="s">
        <v>2586</v>
      </c>
      <c r="E1116" s="3">
        <v>42818</v>
      </c>
      <c r="F1116" t="s">
        <v>2619</v>
      </c>
    </row>
    <row r="1117" spans="1:6">
      <c r="A1117" s="1" t="s">
        <v>2024</v>
      </c>
      <c r="B1117" t="s">
        <v>2024</v>
      </c>
      <c r="C1117" t="s">
        <v>2586</v>
      </c>
      <c r="E1117" s="3">
        <v>42711</v>
      </c>
      <c r="F1117" t="s">
        <v>2619</v>
      </c>
    </row>
    <row r="1118" spans="1:6">
      <c r="A1118" s="1" t="s">
        <v>2025</v>
      </c>
      <c r="B1118" t="s">
        <v>2025</v>
      </c>
      <c r="C1118" t="s">
        <v>2586</v>
      </c>
      <c r="E1118" s="3">
        <v>42646</v>
      </c>
      <c r="F1118" t="s">
        <v>2619</v>
      </c>
    </row>
    <row r="1119" spans="1:6">
      <c r="A1119" s="1" t="s">
        <v>2026</v>
      </c>
      <c r="B1119" t="s">
        <v>2026</v>
      </c>
      <c r="C1119" t="s">
        <v>2586</v>
      </c>
      <c r="D1119" t="s">
        <v>249</v>
      </c>
      <c r="E1119" s="3">
        <v>43241</v>
      </c>
      <c r="F1119" t="s">
        <v>2619</v>
      </c>
    </row>
    <row r="1120" spans="1:6">
      <c r="A1120" s="1" t="s">
        <v>2027</v>
      </c>
      <c r="B1120" t="s">
        <v>2027</v>
      </c>
      <c r="C1120" t="s">
        <v>2586</v>
      </c>
      <c r="D1120" t="s">
        <v>252</v>
      </c>
      <c r="E1120" s="3">
        <v>42740</v>
      </c>
      <c r="F1120" t="s">
        <v>2619</v>
      </c>
    </row>
    <row r="1121" spans="1:6">
      <c r="A1121" s="1" t="s">
        <v>2028</v>
      </c>
      <c r="B1121" t="s">
        <v>2028</v>
      </c>
      <c r="C1121" t="s">
        <v>2586</v>
      </c>
      <c r="E1121" s="3">
        <v>42640</v>
      </c>
      <c r="F1121" t="s">
        <v>2619</v>
      </c>
    </row>
    <row r="1122" spans="1:6">
      <c r="A1122" s="1" t="s">
        <v>2029</v>
      </c>
      <c r="B1122" t="s">
        <v>2029</v>
      </c>
      <c r="C1122" t="s">
        <v>2586</v>
      </c>
      <c r="E1122" s="3">
        <v>42724</v>
      </c>
      <c r="F1122" t="s">
        <v>2619</v>
      </c>
    </row>
    <row r="1123" spans="1:6">
      <c r="A1123" s="1" t="s">
        <v>2030</v>
      </c>
      <c r="B1123" t="s">
        <v>2030</v>
      </c>
      <c r="C1123" t="s">
        <v>2586</v>
      </c>
      <c r="E1123" s="3">
        <v>42713</v>
      </c>
      <c r="F1123" t="s">
        <v>2619</v>
      </c>
    </row>
    <row r="1124" spans="1:6">
      <c r="A1124" s="1" t="s">
        <v>2031</v>
      </c>
      <c r="B1124" t="s">
        <v>2031</v>
      </c>
      <c r="C1124" t="s">
        <v>2586</v>
      </c>
      <c r="E1124" s="3">
        <v>42735</v>
      </c>
      <c r="F1124" t="s">
        <v>2619</v>
      </c>
    </row>
    <row r="1125" spans="1:6">
      <c r="A1125" s="1" t="s">
        <v>2032</v>
      </c>
      <c r="B1125" t="s">
        <v>2032</v>
      </c>
      <c r="C1125" t="s">
        <v>2586</v>
      </c>
      <c r="D1125" t="s">
        <v>252</v>
      </c>
      <c r="E1125" s="3">
        <v>43376</v>
      </c>
      <c r="F1125" t="s">
        <v>2619</v>
      </c>
    </row>
    <row r="1126" spans="1:6">
      <c r="A1126" s="1" t="s">
        <v>66</v>
      </c>
      <c r="B1126" t="s">
        <v>66</v>
      </c>
      <c r="C1126" t="s">
        <v>2586</v>
      </c>
      <c r="E1126" s="3">
        <v>42735</v>
      </c>
      <c r="F1126" t="s">
        <v>2619</v>
      </c>
    </row>
    <row r="1127" spans="1:6">
      <c r="A1127" s="1" t="s">
        <v>2033</v>
      </c>
      <c r="B1127" t="s">
        <v>2033</v>
      </c>
      <c r="C1127" t="s">
        <v>2586</v>
      </c>
      <c r="E1127" s="3">
        <v>42724</v>
      </c>
      <c r="F1127" t="s">
        <v>2619</v>
      </c>
    </row>
    <row r="1128" spans="1:6">
      <c r="A1128" s="1" t="s">
        <v>2034</v>
      </c>
      <c r="B1128" t="s">
        <v>2034</v>
      </c>
      <c r="C1128" t="s">
        <v>2586</v>
      </c>
      <c r="E1128" s="3">
        <v>42735</v>
      </c>
      <c r="F1128" t="s">
        <v>2619</v>
      </c>
    </row>
    <row r="1129" spans="1:6">
      <c r="A1129" s="1" t="s">
        <v>2035</v>
      </c>
      <c r="B1129" t="s">
        <v>2035</v>
      </c>
      <c r="C1129" t="s">
        <v>2586</v>
      </c>
      <c r="E1129" s="3">
        <v>42735</v>
      </c>
      <c r="F1129" t="s">
        <v>2619</v>
      </c>
    </row>
    <row r="1130" spans="1:6">
      <c r="A1130" s="1" t="s">
        <v>77</v>
      </c>
      <c r="B1130" t="s">
        <v>77</v>
      </c>
      <c r="C1130" t="s">
        <v>2586</v>
      </c>
      <c r="E1130" s="3">
        <v>42735</v>
      </c>
      <c r="F1130" t="s">
        <v>2619</v>
      </c>
    </row>
    <row r="1131" spans="1:6">
      <c r="A1131" s="1" t="s">
        <v>2036</v>
      </c>
      <c r="B1131" t="s">
        <v>2036</v>
      </c>
      <c r="C1131" t="s">
        <v>2586</v>
      </c>
      <c r="E1131" s="3">
        <v>42696</v>
      </c>
      <c r="F1131" t="s">
        <v>2619</v>
      </c>
    </row>
    <row r="1132" spans="1:6">
      <c r="A1132" s="1" t="s">
        <v>108</v>
      </c>
      <c r="B1132" t="s">
        <v>108</v>
      </c>
      <c r="C1132" t="s">
        <v>2583</v>
      </c>
      <c r="E1132" s="3">
        <v>43644</v>
      </c>
      <c r="F1132" t="s">
        <v>2619</v>
      </c>
    </row>
    <row r="1133" spans="1:6">
      <c r="A1133" s="1" t="s">
        <v>2037</v>
      </c>
      <c r="B1133" t="s">
        <v>2037</v>
      </c>
      <c r="C1133" t="s">
        <v>2583</v>
      </c>
      <c r="E1133" s="3">
        <v>42794</v>
      </c>
      <c r="F1133" t="s">
        <v>2619</v>
      </c>
    </row>
    <row r="1134" spans="1:6">
      <c r="A1134" s="1" t="s">
        <v>2038</v>
      </c>
      <c r="B1134" t="s">
        <v>2038</v>
      </c>
      <c r="C1134" t="s">
        <v>2586</v>
      </c>
      <c r="E1134" s="3">
        <v>42646</v>
      </c>
      <c r="F1134" t="s">
        <v>2619</v>
      </c>
    </row>
    <row r="1135" spans="1:6">
      <c r="A1135" s="1" t="s">
        <v>2039</v>
      </c>
      <c r="B1135" t="s">
        <v>2039</v>
      </c>
      <c r="C1135" t="s">
        <v>2586</v>
      </c>
      <c r="D1135" t="s">
        <v>251</v>
      </c>
      <c r="E1135" s="3">
        <v>43025</v>
      </c>
      <c r="F1135" t="s">
        <v>2619</v>
      </c>
    </row>
    <row r="1136" spans="1:6">
      <c r="A1136" s="1" t="s">
        <v>65</v>
      </c>
      <c r="B1136" t="s">
        <v>65</v>
      </c>
      <c r="C1136" t="s">
        <v>2586</v>
      </c>
      <c r="D1136" t="s">
        <v>245</v>
      </c>
      <c r="E1136" s="3">
        <v>43563</v>
      </c>
      <c r="F1136" t="s">
        <v>2619</v>
      </c>
    </row>
    <row r="1137" spans="1:6">
      <c r="A1137" s="1" t="s">
        <v>2040</v>
      </c>
      <c r="B1137" t="s">
        <v>2040</v>
      </c>
      <c r="C1137" t="s">
        <v>2586</v>
      </c>
      <c r="E1137" s="3">
        <v>42724</v>
      </c>
      <c r="F1137" t="s">
        <v>2619</v>
      </c>
    </row>
    <row r="1138" spans="1:6">
      <c r="A1138" s="1" t="s">
        <v>2041</v>
      </c>
      <c r="B1138" t="s">
        <v>2041</v>
      </c>
      <c r="C1138" t="s">
        <v>2586</v>
      </c>
      <c r="D1138" t="s">
        <v>246</v>
      </c>
      <c r="E1138" s="3">
        <v>43241</v>
      </c>
      <c r="F1138" t="s">
        <v>2619</v>
      </c>
    </row>
    <row r="1139" spans="1:6">
      <c r="A1139" s="1" t="s">
        <v>2042</v>
      </c>
      <c r="B1139" t="s">
        <v>2042</v>
      </c>
      <c r="C1139" t="s">
        <v>2586</v>
      </c>
      <c r="D1139" t="s">
        <v>2609</v>
      </c>
      <c r="E1139" s="3">
        <v>43462</v>
      </c>
      <c r="F1139" t="s">
        <v>2619</v>
      </c>
    </row>
    <row r="1140" spans="1:6">
      <c r="A1140" s="1" t="s">
        <v>2043</v>
      </c>
      <c r="B1140" t="s">
        <v>2043</v>
      </c>
      <c r="C1140" t="s">
        <v>2586</v>
      </c>
      <c r="D1140" t="s">
        <v>246</v>
      </c>
      <c r="E1140" s="3">
        <v>43432</v>
      </c>
      <c r="F1140" t="s">
        <v>2619</v>
      </c>
    </row>
    <row r="1141" spans="1:6">
      <c r="A1141" s="1" t="s">
        <v>2044</v>
      </c>
      <c r="B1141" t="s">
        <v>2044</v>
      </c>
      <c r="C1141" t="s">
        <v>2586</v>
      </c>
      <c r="E1141" s="3">
        <v>42696</v>
      </c>
      <c r="F1141" t="s">
        <v>2619</v>
      </c>
    </row>
    <row r="1142" spans="1:6">
      <c r="A1142" s="1" t="s">
        <v>2045</v>
      </c>
      <c r="B1142" t="s">
        <v>2045</v>
      </c>
      <c r="C1142" t="s">
        <v>2586</v>
      </c>
      <c r="E1142" s="3">
        <v>42735</v>
      </c>
      <c r="F1142" t="s">
        <v>2619</v>
      </c>
    </row>
    <row r="1143" spans="1:6">
      <c r="A1143" s="1" t="s">
        <v>2046</v>
      </c>
      <c r="B1143" t="s">
        <v>2046</v>
      </c>
      <c r="C1143" t="s">
        <v>2586</v>
      </c>
      <c r="E1143" s="3">
        <v>42711</v>
      </c>
      <c r="F1143" t="s">
        <v>2619</v>
      </c>
    </row>
    <row r="1144" spans="1:6">
      <c r="A1144" s="1" t="s">
        <v>97</v>
      </c>
      <c r="B1144" t="s">
        <v>97</v>
      </c>
      <c r="C1144" t="s">
        <v>2583</v>
      </c>
      <c r="E1144" s="3">
        <v>43069</v>
      </c>
      <c r="F1144" t="s">
        <v>2619</v>
      </c>
    </row>
    <row r="1145" spans="1:6">
      <c r="A1145" s="1" t="s">
        <v>157</v>
      </c>
      <c r="B1145" t="s">
        <v>157</v>
      </c>
      <c r="C1145" t="s">
        <v>2583</v>
      </c>
      <c r="E1145" s="3">
        <v>43312</v>
      </c>
      <c r="F1145" t="s">
        <v>2619</v>
      </c>
    </row>
    <row r="1146" spans="1:6">
      <c r="A1146" s="1" t="s">
        <v>2047</v>
      </c>
      <c r="B1146" t="s">
        <v>2047</v>
      </c>
      <c r="C1146" t="s">
        <v>2583</v>
      </c>
      <c r="E1146" s="3">
        <v>43168</v>
      </c>
      <c r="F1146" t="s">
        <v>2619</v>
      </c>
    </row>
    <row r="1147" spans="1:6">
      <c r="A1147" s="1" t="s">
        <v>2048</v>
      </c>
      <c r="B1147" t="s">
        <v>2048</v>
      </c>
      <c r="C1147" t="s">
        <v>2583</v>
      </c>
      <c r="D1147" t="s">
        <v>249</v>
      </c>
      <c r="E1147" s="3">
        <v>43409</v>
      </c>
      <c r="F1147" t="s">
        <v>2619</v>
      </c>
    </row>
    <row r="1148" spans="1:6">
      <c r="A1148" s="1" t="s">
        <v>2049</v>
      </c>
      <c r="B1148" t="s">
        <v>2049</v>
      </c>
      <c r="C1148" t="s">
        <v>2586</v>
      </c>
      <c r="D1148" t="s">
        <v>2590</v>
      </c>
      <c r="E1148" s="3">
        <v>42855</v>
      </c>
      <c r="F1148" t="s">
        <v>2619</v>
      </c>
    </row>
    <row r="1149" spans="1:6">
      <c r="A1149" s="1" t="s">
        <v>174</v>
      </c>
      <c r="B1149" t="s">
        <v>174</v>
      </c>
      <c r="C1149" t="s">
        <v>2583</v>
      </c>
      <c r="E1149" s="3">
        <v>42855</v>
      </c>
      <c r="F1149" t="s">
        <v>2619</v>
      </c>
    </row>
    <row r="1150" spans="1:6">
      <c r="A1150" s="1" t="s">
        <v>80</v>
      </c>
      <c r="B1150" t="s">
        <v>80</v>
      </c>
      <c r="C1150" t="s">
        <v>2583</v>
      </c>
      <c r="D1150" t="s">
        <v>248</v>
      </c>
      <c r="E1150" s="3">
        <v>43494</v>
      </c>
      <c r="F1150" t="s">
        <v>2619</v>
      </c>
    </row>
    <row r="1151" spans="1:6">
      <c r="A1151" s="1" t="s">
        <v>2050</v>
      </c>
      <c r="B1151" t="s">
        <v>2050</v>
      </c>
      <c r="C1151" t="s">
        <v>2583</v>
      </c>
      <c r="E1151" s="3">
        <v>42855</v>
      </c>
      <c r="F1151" t="s">
        <v>2619</v>
      </c>
    </row>
    <row r="1152" spans="1:6">
      <c r="A1152" s="1" t="s">
        <v>2051</v>
      </c>
      <c r="B1152" t="s">
        <v>2051</v>
      </c>
      <c r="C1152" t="s">
        <v>2583</v>
      </c>
      <c r="E1152" s="3">
        <v>42233</v>
      </c>
      <c r="F1152" t="s">
        <v>2619</v>
      </c>
    </row>
    <row r="1153" spans="1:6">
      <c r="A1153" s="1" t="s">
        <v>2052</v>
      </c>
      <c r="B1153" t="s">
        <v>2052</v>
      </c>
      <c r="C1153" t="s">
        <v>2583</v>
      </c>
      <c r="E1153" s="3">
        <v>42233</v>
      </c>
      <c r="F1153" t="s">
        <v>2619</v>
      </c>
    </row>
    <row r="1154" spans="1:6">
      <c r="A1154" s="1" t="s">
        <v>2053</v>
      </c>
      <c r="B1154" t="s">
        <v>2053</v>
      </c>
      <c r="C1154" t="s">
        <v>2583</v>
      </c>
      <c r="E1154" s="3">
        <v>42265</v>
      </c>
      <c r="F1154" t="s">
        <v>2619</v>
      </c>
    </row>
    <row r="1155" spans="1:6">
      <c r="A1155" s="1" t="s">
        <v>2054</v>
      </c>
      <c r="B1155" t="s">
        <v>2054</v>
      </c>
      <c r="C1155" t="s">
        <v>2583</v>
      </c>
      <c r="E1155" s="3">
        <v>42265</v>
      </c>
      <c r="F1155" t="s">
        <v>2619</v>
      </c>
    </row>
    <row r="1156" spans="1:6">
      <c r="A1156" s="1" t="s">
        <v>2055</v>
      </c>
      <c r="B1156" t="s">
        <v>2055</v>
      </c>
      <c r="C1156" t="s">
        <v>2583</v>
      </c>
      <c r="E1156" s="3">
        <v>42265</v>
      </c>
      <c r="F1156" t="s">
        <v>2619</v>
      </c>
    </row>
    <row r="1157" spans="1:6">
      <c r="A1157" s="1" t="s">
        <v>2056</v>
      </c>
      <c r="B1157" t="s">
        <v>2056</v>
      </c>
      <c r="C1157" t="s">
        <v>2586</v>
      </c>
      <c r="D1157" t="s">
        <v>249</v>
      </c>
      <c r="E1157" s="3">
        <v>43074</v>
      </c>
      <c r="F1157" t="s">
        <v>2619</v>
      </c>
    </row>
    <row r="1158" spans="1:6">
      <c r="A1158" s="1" t="s">
        <v>2057</v>
      </c>
      <c r="B1158" t="s">
        <v>2057</v>
      </c>
      <c r="C1158" t="s">
        <v>2583</v>
      </c>
      <c r="E1158" s="3">
        <v>42233</v>
      </c>
      <c r="F1158" t="s">
        <v>2619</v>
      </c>
    </row>
    <row r="1159" spans="1:6">
      <c r="A1159" s="1" t="s">
        <v>2058</v>
      </c>
      <c r="B1159" t="s">
        <v>2058</v>
      </c>
      <c r="C1159" t="s">
        <v>2583</v>
      </c>
      <c r="E1159" s="3">
        <v>42233</v>
      </c>
      <c r="F1159" t="s">
        <v>2619</v>
      </c>
    </row>
    <row r="1160" spans="1:6">
      <c r="A1160" s="1" t="s">
        <v>2059</v>
      </c>
      <c r="B1160" t="s">
        <v>2059</v>
      </c>
      <c r="C1160" t="s">
        <v>2583</v>
      </c>
      <c r="E1160" s="3">
        <v>42233</v>
      </c>
      <c r="F1160" t="s">
        <v>2619</v>
      </c>
    </row>
    <row r="1161" spans="1:6">
      <c r="A1161" s="1" t="s">
        <v>2060</v>
      </c>
      <c r="B1161" t="s">
        <v>2060</v>
      </c>
      <c r="C1161" t="s">
        <v>2586</v>
      </c>
      <c r="E1161" s="3">
        <v>42277</v>
      </c>
      <c r="F1161" t="s">
        <v>2619</v>
      </c>
    </row>
    <row r="1162" spans="1:6">
      <c r="A1162" s="1" t="s">
        <v>2061</v>
      </c>
      <c r="B1162" t="s">
        <v>2061</v>
      </c>
      <c r="C1162" t="s">
        <v>2583</v>
      </c>
      <c r="E1162" s="3">
        <v>42265</v>
      </c>
      <c r="F1162" t="s">
        <v>2619</v>
      </c>
    </row>
    <row r="1163" spans="1:6">
      <c r="A1163" s="1" t="s">
        <v>2062</v>
      </c>
      <c r="B1163" t="s">
        <v>2062</v>
      </c>
      <c r="C1163" t="s">
        <v>2583</v>
      </c>
      <c r="E1163" s="3">
        <v>42265</v>
      </c>
      <c r="F1163" t="s">
        <v>2619</v>
      </c>
    </row>
    <row r="1164" spans="1:6">
      <c r="A1164" s="1" t="s">
        <v>2063</v>
      </c>
      <c r="B1164" t="s">
        <v>2063</v>
      </c>
      <c r="C1164" t="s">
        <v>2583</v>
      </c>
      <c r="E1164" s="3">
        <v>42244</v>
      </c>
      <c r="F1164" t="s">
        <v>2619</v>
      </c>
    </row>
    <row r="1165" spans="1:6">
      <c r="A1165" s="1" t="s">
        <v>2064</v>
      </c>
      <c r="B1165" t="s">
        <v>2064</v>
      </c>
      <c r="C1165" t="s">
        <v>2583</v>
      </c>
      <c r="E1165" s="3">
        <v>42277</v>
      </c>
      <c r="F1165" t="s">
        <v>2619</v>
      </c>
    </row>
    <row r="1166" spans="1:6">
      <c r="A1166" s="1" t="s">
        <v>2065</v>
      </c>
      <c r="B1166" t="s">
        <v>2065</v>
      </c>
      <c r="C1166" t="s">
        <v>2583</v>
      </c>
      <c r="E1166" s="3">
        <v>42244</v>
      </c>
      <c r="F1166" t="s">
        <v>2619</v>
      </c>
    </row>
    <row r="1167" spans="1:6">
      <c r="A1167" s="1" t="s">
        <v>2066</v>
      </c>
      <c r="B1167" t="s">
        <v>2066</v>
      </c>
      <c r="C1167" t="s">
        <v>2583</v>
      </c>
      <c r="E1167" s="3">
        <v>42265</v>
      </c>
      <c r="F1167" t="s">
        <v>2619</v>
      </c>
    </row>
    <row r="1168" spans="1:6">
      <c r="A1168" s="1" t="s">
        <v>48</v>
      </c>
      <c r="B1168" t="s">
        <v>48</v>
      </c>
      <c r="C1168" t="s">
        <v>2586</v>
      </c>
      <c r="E1168" s="3">
        <v>43494</v>
      </c>
      <c r="F1168" t="s">
        <v>2619</v>
      </c>
    </row>
    <row r="1169" spans="1:6">
      <c r="A1169" s="1" t="s">
        <v>2067</v>
      </c>
      <c r="B1169" t="s">
        <v>2067</v>
      </c>
      <c r="C1169" t="s">
        <v>2583</v>
      </c>
      <c r="E1169" s="3">
        <v>42265</v>
      </c>
      <c r="F1169" t="s">
        <v>2619</v>
      </c>
    </row>
    <row r="1170" spans="1:6">
      <c r="A1170" s="1" t="s">
        <v>2068</v>
      </c>
      <c r="B1170" t="s">
        <v>2068</v>
      </c>
      <c r="C1170" t="s">
        <v>2583</v>
      </c>
      <c r="E1170" s="3">
        <v>42265</v>
      </c>
      <c r="F1170" t="s">
        <v>2619</v>
      </c>
    </row>
    <row r="1171" spans="1:6">
      <c r="A1171" s="1" t="s">
        <v>2069</v>
      </c>
      <c r="B1171" t="s">
        <v>2069</v>
      </c>
      <c r="C1171" t="s">
        <v>2583</v>
      </c>
      <c r="E1171" s="3">
        <v>42277</v>
      </c>
      <c r="F1171" t="s">
        <v>2619</v>
      </c>
    </row>
    <row r="1172" spans="1:6">
      <c r="A1172" s="1" t="s">
        <v>2070</v>
      </c>
      <c r="B1172" t="s">
        <v>2070</v>
      </c>
      <c r="C1172" t="s">
        <v>2583</v>
      </c>
      <c r="E1172" s="3">
        <v>42927</v>
      </c>
      <c r="F1172" t="s">
        <v>2619</v>
      </c>
    </row>
    <row r="1173" spans="1:6">
      <c r="A1173" s="1" t="s">
        <v>2071</v>
      </c>
      <c r="B1173" t="s">
        <v>2071</v>
      </c>
      <c r="C1173" t="s">
        <v>2586</v>
      </c>
      <c r="D1173" t="s">
        <v>2601</v>
      </c>
      <c r="E1173" s="3">
        <v>42915</v>
      </c>
      <c r="F1173" t="s">
        <v>2619</v>
      </c>
    </row>
    <row r="1174" spans="1:6">
      <c r="A1174" s="1" t="s">
        <v>2072</v>
      </c>
      <c r="B1174" t="s">
        <v>2072</v>
      </c>
      <c r="C1174" t="s">
        <v>2583</v>
      </c>
      <c r="E1174" s="3">
        <v>42277</v>
      </c>
      <c r="F1174" t="s">
        <v>2619</v>
      </c>
    </row>
    <row r="1175" spans="1:6">
      <c r="A1175" s="1" t="s">
        <v>2073</v>
      </c>
      <c r="B1175" t="s">
        <v>2073</v>
      </c>
      <c r="C1175" t="s">
        <v>2583</v>
      </c>
      <c r="D1175" t="s">
        <v>249</v>
      </c>
      <c r="E1175" s="3">
        <v>43167</v>
      </c>
      <c r="F1175" t="s">
        <v>2619</v>
      </c>
    </row>
    <row r="1176" spans="1:6">
      <c r="A1176" s="1" t="s">
        <v>2074</v>
      </c>
      <c r="B1176" t="s">
        <v>2074</v>
      </c>
      <c r="C1176" t="s">
        <v>2583</v>
      </c>
      <c r="E1176" s="3">
        <v>42277</v>
      </c>
      <c r="F1176" t="s">
        <v>2619</v>
      </c>
    </row>
    <row r="1177" spans="1:6">
      <c r="A1177" s="1" t="s">
        <v>2075</v>
      </c>
      <c r="B1177" t="s">
        <v>2075</v>
      </c>
      <c r="C1177" t="s">
        <v>2583</v>
      </c>
      <c r="D1177" t="s">
        <v>252</v>
      </c>
      <c r="E1177" s="3">
        <v>43124</v>
      </c>
      <c r="F1177" t="s">
        <v>2619</v>
      </c>
    </row>
    <row r="1178" spans="1:6">
      <c r="A1178" s="1" t="s">
        <v>2076</v>
      </c>
      <c r="B1178" t="s">
        <v>2076</v>
      </c>
      <c r="C1178" t="s">
        <v>2583</v>
      </c>
      <c r="E1178" s="3">
        <v>42277</v>
      </c>
      <c r="F1178" t="s">
        <v>2619</v>
      </c>
    </row>
    <row r="1179" spans="1:6">
      <c r="A1179" s="1" t="s">
        <v>2077</v>
      </c>
      <c r="B1179" t="s">
        <v>2077</v>
      </c>
      <c r="C1179" t="s">
        <v>2583</v>
      </c>
      <c r="E1179" s="3">
        <v>42271</v>
      </c>
      <c r="F1179" t="s">
        <v>2619</v>
      </c>
    </row>
    <row r="1180" spans="1:6">
      <c r="A1180" s="1" t="s">
        <v>2078</v>
      </c>
      <c r="B1180" t="s">
        <v>2078</v>
      </c>
      <c r="C1180" t="s">
        <v>2583</v>
      </c>
      <c r="E1180" s="3">
        <v>42277</v>
      </c>
      <c r="F1180" t="s">
        <v>2619</v>
      </c>
    </row>
    <row r="1181" spans="1:6">
      <c r="A1181" s="1" t="s">
        <v>2079</v>
      </c>
      <c r="B1181" t="s">
        <v>2079</v>
      </c>
      <c r="C1181" t="s">
        <v>2583</v>
      </c>
      <c r="E1181" s="3">
        <v>42277</v>
      </c>
      <c r="F1181" t="s">
        <v>2619</v>
      </c>
    </row>
    <row r="1182" spans="1:6">
      <c r="A1182" s="1" t="s">
        <v>2080</v>
      </c>
      <c r="B1182" t="s">
        <v>2080</v>
      </c>
      <c r="C1182" t="s">
        <v>2583</v>
      </c>
      <c r="E1182" s="3">
        <v>42277</v>
      </c>
      <c r="F1182" t="s">
        <v>2619</v>
      </c>
    </row>
    <row r="1183" spans="1:6">
      <c r="A1183" s="1" t="s">
        <v>2081</v>
      </c>
      <c r="B1183" t="s">
        <v>2081</v>
      </c>
      <c r="C1183" t="s">
        <v>2583</v>
      </c>
      <c r="E1183" s="3">
        <v>42271</v>
      </c>
      <c r="F1183" t="s">
        <v>2619</v>
      </c>
    </row>
    <row r="1184" spans="1:6">
      <c r="A1184" s="1" t="s">
        <v>2082</v>
      </c>
      <c r="B1184" t="s">
        <v>2082</v>
      </c>
      <c r="C1184" t="s">
        <v>2583</v>
      </c>
      <c r="E1184" s="3">
        <v>42271</v>
      </c>
      <c r="F1184" t="s">
        <v>2619</v>
      </c>
    </row>
    <row r="1185" spans="1:6">
      <c r="A1185" s="1" t="s">
        <v>2083</v>
      </c>
      <c r="B1185" t="s">
        <v>2083</v>
      </c>
      <c r="C1185" t="s">
        <v>2583</v>
      </c>
      <c r="E1185" s="3">
        <v>42277</v>
      </c>
      <c r="F1185" t="s">
        <v>2619</v>
      </c>
    </row>
    <row r="1186" spans="1:6">
      <c r="A1186" s="1" t="s">
        <v>2084</v>
      </c>
      <c r="B1186" t="s">
        <v>2084</v>
      </c>
      <c r="C1186" t="s">
        <v>2586</v>
      </c>
      <c r="D1186" t="s">
        <v>246</v>
      </c>
      <c r="E1186" s="3">
        <v>43124</v>
      </c>
      <c r="F1186" t="s">
        <v>2619</v>
      </c>
    </row>
    <row r="1187" spans="1:6">
      <c r="A1187" s="1" t="s">
        <v>2085</v>
      </c>
      <c r="B1187" t="s">
        <v>2085</v>
      </c>
      <c r="C1187" t="s">
        <v>2583</v>
      </c>
      <c r="E1187" s="3">
        <v>42277</v>
      </c>
      <c r="F1187" t="s">
        <v>2619</v>
      </c>
    </row>
    <row r="1188" spans="1:6">
      <c r="A1188" s="1" t="s">
        <v>2086</v>
      </c>
      <c r="B1188" t="s">
        <v>2086</v>
      </c>
      <c r="C1188" t="s">
        <v>2583</v>
      </c>
      <c r="E1188" s="3">
        <v>42275</v>
      </c>
      <c r="F1188" t="s">
        <v>2619</v>
      </c>
    </row>
    <row r="1189" spans="1:6">
      <c r="A1189" s="1" t="s">
        <v>2087</v>
      </c>
      <c r="B1189" t="s">
        <v>2087</v>
      </c>
      <c r="C1189" t="s">
        <v>2583</v>
      </c>
      <c r="E1189" s="3">
        <v>42275</v>
      </c>
      <c r="F1189" t="s">
        <v>2619</v>
      </c>
    </row>
    <row r="1190" spans="1:6">
      <c r="A1190" s="1" t="s">
        <v>2088</v>
      </c>
      <c r="B1190" t="s">
        <v>2088</v>
      </c>
      <c r="C1190" t="s">
        <v>2583</v>
      </c>
      <c r="E1190" s="3">
        <v>42277</v>
      </c>
      <c r="F1190" t="s">
        <v>2619</v>
      </c>
    </row>
    <row r="1191" spans="1:6">
      <c r="A1191" s="1" t="s">
        <v>2089</v>
      </c>
      <c r="B1191" t="s">
        <v>2089</v>
      </c>
      <c r="C1191" t="s">
        <v>2583</v>
      </c>
      <c r="E1191" s="3">
        <v>42277</v>
      </c>
      <c r="F1191" t="s">
        <v>2619</v>
      </c>
    </row>
    <row r="1192" spans="1:6">
      <c r="A1192" s="1" t="s">
        <v>2090</v>
      </c>
      <c r="B1192" t="s">
        <v>2090</v>
      </c>
      <c r="C1192" t="s">
        <v>2583</v>
      </c>
      <c r="E1192" s="3">
        <v>42277</v>
      </c>
      <c r="F1192" t="s">
        <v>2619</v>
      </c>
    </row>
    <row r="1193" spans="1:6">
      <c r="A1193" s="1" t="s">
        <v>2091</v>
      </c>
      <c r="B1193" t="s">
        <v>2091</v>
      </c>
      <c r="C1193" t="s">
        <v>2583</v>
      </c>
      <c r="E1193" s="3">
        <v>42277</v>
      </c>
      <c r="F1193" t="s">
        <v>2619</v>
      </c>
    </row>
    <row r="1194" spans="1:6">
      <c r="A1194" s="1" t="s">
        <v>2092</v>
      </c>
      <c r="B1194" t="s">
        <v>2092</v>
      </c>
      <c r="C1194" t="s">
        <v>2583</v>
      </c>
      <c r="E1194" s="3">
        <v>42277</v>
      </c>
      <c r="F1194" t="s">
        <v>2619</v>
      </c>
    </row>
    <row r="1195" spans="1:6">
      <c r="A1195" s="1" t="s">
        <v>2093</v>
      </c>
      <c r="B1195" t="s">
        <v>2093</v>
      </c>
      <c r="C1195" t="s">
        <v>2583</v>
      </c>
      <c r="E1195" s="3">
        <v>42360</v>
      </c>
      <c r="F1195" t="s">
        <v>2619</v>
      </c>
    </row>
    <row r="1196" spans="1:6">
      <c r="A1196" s="1" t="s">
        <v>2094</v>
      </c>
      <c r="B1196" t="s">
        <v>2094</v>
      </c>
      <c r="C1196" t="s">
        <v>2583</v>
      </c>
      <c r="E1196" s="3">
        <v>42345</v>
      </c>
      <c r="F1196" t="s">
        <v>2619</v>
      </c>
    </row>
    <row r="1197" spans="1:6">
      <c r="A1197" s="1" t="s">
        <v>2095</v>
      </c>
      <c r="B1197" t="s">
        <v>2095</v>
      </c>
      <c r="C1197" t="s">
        <v>2583</v>
      </c>
      <c r="D1197" t="s">
        <v>252</v>
      </c>
      <c r="E1197" s="3">
        <v>42411</v>
      </c>
      <c r="F1197" t="s">
        <v>2619</v>
      </c>
    </row>
    <row r="1198" spans="1:6">
      <c r="A1198" s="1" t="s">
        <v>2096</v>
      </c>
      <c r="B1198" t="s">
        <v>2096</v>
      </c>
      <c r="C1198" t="s">
        <v>2583</v>
      </c>
      <c r="E1198" s="3">
        <v>42345</v>
      </c>
      <c r="F1198" t="s">
        <v>2619</v>
      </c>
    </row>
    <row r="1199" spans="1:6">
      <c r="A1199" s="1" t="s">
        <v>2097</v>
      </c>
      <c r="B1199" t="s">
        <v>2097</v>
      </c>
      <c r="C1199" t="s">
        <v>2586</v>
      </c>
      <c r="D1199" t="s">
        <v>248</v>
      </c>
      <c r="E1199" s="3">
        <v>42711</v>
      </c>
      <c r="F1199" t="s">
        <v>2619</v>
      </c>
    </row>
    <row r="1200" spans="1:6">
      <c r="A1200" s="1" t="s">
        <v>2098</v>
      </c>
      <c r="B1200" t="s">
        <v>2098</v>
      </c>
      <c r="C1200" t="s">
        <v>2583</v>
      </c>
      <c r="E1200" s="3">
        <v>42369</v>
      </c>
      <c r="F1200" t="s">
        <v>2619</v>
      </c>
    </row>
    <row r="1201" spans="1:6">
      <c r="A1201" s="1" t="s">
        <v>2099</v>
      </c>
      <c r="B1201" t="s">
        <v>2099</v>
      </c>
      <c r="C1201" t="s">
        <v>2586</v>
      </c>
      <c r="E1201" s="3">
        <v>42360</v>
      </c>
      <c r="F1201" t="s">
        <v>2619</v>
      </c>
    </row>
    <row r="1202" spans="1:6">
      <c r="A1202" s="1" t="s">
        <v>2100</v>
      </c>
      <c r="B1202" t="s">
        <v>2100</v>
      </c>
      <c r="C1202" t="s">
        <v>2586</v>
      </c>
      <c r="E1202" s="3">
        <v>42369</v>
      </c>
      <c r="F1202" t="s">
        <v>2619</v>
      </c>
    </row>
    <row r="1203" spans="1:6">
      <c r="A1203" s="1" t="s">
        <v>2101</v>
      </c>
      <c r="B1203" t="s">
        <v>2101</v>
      </c>
      <c r="C1203" t="s">
        <v>2586</v>
      </c>
      <c r="E1203" s="3">
        <v>42360</v>
      </c>
      <c r="F1203" t="s">
        <v>2619</v>
      </c>
    </row>
    <row r="1204" spans="1:6">
      <c r="A1204" s="1" t="s">
        <v>2102</v>
      </c>
      <c r="B1204" t="s">
        <v>2102</v>
      </c>
      <c r="C1204" t="s">
        <v>2586</v>
      </c>
      <c r="D1204" t="s">
        <v>246</v>
      </c>
      <c r="E1204" s="3">
        <v>42985</v>
      </c>
      <c r="F1204" t="s">
        <v>2619</v>
      </c>
    </row>
    <row r="1205" spans="1:6">
      <c r="A1205" s="1" t="s">
        <v>2103</v>
      </c>
      <c r="B1205" t="s">
        <v>2103</v>
      </c>
      <c r="C1205" t="s">
        <v>2583</v>
      </c>
      <c r="E1205" s="3">
        <v>42855</v>
      </c>
      <c r="F1205" t="s">
        <v>2619</v>
      </c>
    </row>
    <row r="1206" spans="1:6">
      <c r="A1206" s="1" t="s">
        <v>63</v>
      </c>
      <c r="B1206" t="s">
        <v>63</v>
      </c>
      <c r="C1206" t="s">
        <v>2586</v>
      </c>
      <c r="E1206" s="3">
        <v>42856</v>
      </c>
      <c r="F1206" t="s">
        <v>2619</v>
      </c>
    </row>
    <row r="1207" spans="1:6">
      <c r="A1207" s="1" t="s">
        <v>2104</v>
      </c>
      <c r="B1207" t="s">
        <v>2104</v>
      </c>
      <c r="C1207" t="s">
        <v>2583</v>
      </c>
      <c r="D1207" t="s">
        <v>2600</v>
      </c>
      <c r="E1207" s="3">
        <v>43298</v>
      </c>
      <c r="F1207" t="s">
        <v>2619</v>
      </c>
    </row>
    <row r="1208" spans="1:6">
      <c r="A1208" s="1" t="s">
        <v>2105</v>
      </c>
      <c r="B1208" t="s">
        <v>2105</v>
      </c>
      <c r="C1208" t="s">
        <v>2583</v>
      </c>
      <c r="D1208" t="s">
        <v>249</v>
      </c>
      <c r="E1208" s="3">
        <v>43376</v>
      </c>
      <c r="F1208" t="s">
        <v>2619</v>
      </c>
    </row>
    <row r="1209" spans="1:6">
      <c r="A1209" s="1" t="s">
        <v>2106</v>
      </c>
      <c r="B1209" t="s">
        <v>2106</v>
      </c>
      <c r="C1209" t="s">
        <v>2583</v>
      </c>
      <c r="D1209" t="s">
        <v>249</v>
      </c>
      <c r="E1209" s="3">
        <v>43241</v>
      </c>
      <c r="F1209" t="s">
        <v>2619</v>
      </c>
    </row>
    <row r="1210" spans="1:6">
      <c r="A1210" s="1" t="s">
        <v>2107</v>
      </c>
      <c r="B1210" t="s">
        <v>2107</v>
      </c>
      <c r="C1210" t="s">
        <v>2583</v>
      </c>
      <c r="D1210" t="s">
        <v>246</v>
      </c>
      <c r="E1210" s="3">
        <v>43451</v>
      </c>
      <c r="F1210" t="s">
        <v>2619</v>
      </c>
    </row>
    <row r="1211" spans="1:6">
      <c r="A1211" s="1" t="s">
        <v>2108</v>
      </c>
      <c r="B1211" t="s">
        <v>2108</v>
      </c>
      <c r="C1211" t="s">
        <v>2583</v>
      </c>
      <c r="E1211" s="3">
        <v>42886</v>
      </c>
      <c r="F1211" t="s">
        <v>2619</v>
      </c>
    </row>
    <row r="1212" spans="1:6">
      <c r="A1212" s="1" t="s">
        <v>2109</v>
      </c>
      <c r="B1212" t="s">
        <v>2109</v>
      </c>
      <c r="C1212" t="s">
        <v>2583</v>
      </c>
      <c r="E1212" s="3">
        <v>42916</v>
      </c>
      <c r="F1212" t="s">
        <v>2619</v>
      </c>
    </row>
    <row r="1213" spans="1:6">
      <c r="A1213" s="1" t="s">
        <v>2110</v>
      </c>
      <c r="B1213" t="s">
        <v>2110</v>
      </c>
      <c r="C1213" t="s">
        <v>2583</v>
      </c>
      <c r="D1213" t="s">
        <v>245</v>
      </c>
      <c r="E1213" s="3">
        <v>43262</v>
      </c>
      <c r="F1213" t="s">
        <v>2619</v>
      </c>
    </row>
    <row r="1214" spans="1:6">
      <c r="A1214" s="1" t="s">
        <v>2111</v>
      </c>
      <c r="B1214" t="s">
        <v>2111</v>
      </c>
      <c r="C1214" t="s">
        <v>2586</v>
      </c>
      <c r="D1214" t="s">
        <v>246</v>
      </c>
      <c r="E1214" s="3">
        <v>43283</v>
      </c>
      <c r="F1214" t="s">
        <v>2619</v>
      </c>
    </row>
    <row r="1215" spans="1:6">
      <c r="A1215" s="1" t="s">
        <v>2112</v>
      </c>
      <c r="B1215" t="s">
        <v>2112</v>
      </c>
      <c r="C1215" t="s">
        <v>2586</v>
      </c>
      <c r="E1215" s="3">
        <v>42914</v>
      </c>
      <c r="F1215" t="s">
        <v>2619</v>
      </c>
    </row>
    <row r="1216" spans="1:6">
      <c r="A1216" s="1" t="s">
        <v>2113</v>
      </c>
      <c r="B1216" t="s">
        <v>2113</v>
      </c>
      <c r="C1216" t="s">
        <v>2583</v>
      </c>
      <c r="E1216" s="3">
        <v>42909</v>
      </c>
      <c r="F1216" t="s">
        <v>2619</v>
      </c>
    </row>
    <row r="1217" spans="1:6">
      <c r="A1217" s="1" t="s">
        <v>133</v>
      </c>
      <c r="B1217" t="s">
        <v>133</v>
      </c>
      <c r="C1217" t="s">
        <v>2583</v>
      </c>
      <c r="E1217" s="3">
        <v>43059</v>
      </c>
      <c r="F1217" t="s">
        <v>2619</v>
      </c>
    </row>
    <row r="1218" spans="1:6">
      <c r="A1218" s="1" t="s">
        <v>158</v>
      </c>
      <c r="B1218" t="s">
        <v>158</v>
      </c>
      <c r="C1218" t="s">
        <v>2583</v>
      </c>
      <c r="E1218" s="3">
        <v>43045</v>
      </c>
      <c r="F1218" t="s">
        <v>2619</v>
      </c>
    </row>
    <row r="1219" spans="1:6">
      <c r="A1219" s="1" t="s">
        <v>2114</v>
      </c>
      <c r="B1219" t="s">
        <v>2114</v>
      </c>
      <c r="C1219" t="s">
        <v>2583</v>
      </c>
      <c r="E1219" s="3">
        <v>42905</v>
      </c>
      <c r="F1219" t="s">
        <v>2619</v>
      </c>
    </row>
    <row r="1220" spans="1:6">
      <c r="A1220" s="1" t="s">
        <v>142</v>
      </c>
      <c r="B1220" t="s">
        <v>142</v>
      </c>
      <c r="C1220" t="s">
        <v>2583</v>
      </c>
      <c r="D1220" t="s">
        <v>246</v>
      </c>
      <c r="E1220" s="3">
        <v>43591</v>
      </c>
      <c r="F1220" t="s">
        <v>2619</v>
      </c>
    </row>
    <row r="1221" spans="1:6">
      <c r="A1221" s="1" t="s">
        <v>2115</v>
      </c>
      <c r="B1221" t="s">
        <v>2115</v>
      </c>
      <c r="C1221" t="s">
        <v>2583</v>
      </c>
      <c r="D1221" t="s">
        <v>245</v>
      </c>
      <c r="E1221" s="3">
        <v>43391</v>
      </c>
      <c r="F1221" t="s">
        <v>2619</v>
      </c>
    </row>
    <row r="1222" spans="1:6">
      <c r="A1222" s="1" t="s">
        <v>2116</v>
      </c>
      <c r="B1222" t="s">
        <v>2116</v>
      </c>
      <c r="C1222" t="s">
        <v>2586</v>
      </c>
      <c r="E1222" s="3">
        <v>42916</v>
      </c>
      <c r="F1222" t="s">
        <v>2619</v>
      </c>
    </row>
    <row r="1223" spans="1:6">
      <c r="A1223" s="1" t="s">
        <v>125</v>
      </c>
      <c r="B1223" t="s">
        <v>125</v>
      </c>
      <c r="C1223" t="s">
        <v>2583</v>
      </c>
      <c r="E1223" s="3">
        <v>42278</v>
      </c>
      <c r="F1223" t="s">
        <v>2619</v>
      </c>
    </row>
    <row r="1224" spans="1:6">
      <c r="A1224" s="1" t="s">
        <v>2117</v>
      </c>
      <c r="B1224" t="s">
        <v>2117</v>
      </c>
      <c r="C1224" t="s">
        <v>2583</v>
      </c>
      <c r="E1224" s="3">
        <v>42278</v>
      </c>
      <c r="F1224" t="s">
        <v>2619</v>
      </c>
    </row>
    <row r="1225" spans="1:6">
      <c r="A1225" s="1" t="s">
        <v>2118</v>
      </c>
      <c r="B1225" t="s">
        <v>2118</v>
      </c>
      <c r="C1225" t="s">
        <v>2583</v>
      </c>
      <c r="E1225" s="3">
        <v>42278</v>
      </c>
      <c r="F1225" t="s">
        <v>2619</v>
      </c>
    </row>
    <row r="1226" spans="1:6">
      <c r="A1226" s="1" t="s">
        <v>2119</v>
      </c>
      <c r="B1226" t="s">
        <v>2119</v>
      </c>
      <c r="C1226" t="s">
        <v>2583</v>
      </c>
      <c r="E1226" s="3">
        <v>42278</v>
      </c>
      <c r="F1226" t="s">
        <v>2619</v>
      </c>
    </row>
    <row r="1227" spans="1:6">
      <c r="A1227" s="1" t="s">
        <v>2120</v>
      </c>
      <c r="B1227" t="s">
        <v>2120</v>
      </c>
      <c r="C1227" t="s">
        <v>2583</v>
      </c>
      <c r="E1227" s="3">
        <v>42278</v>
      </c>
      <c r="F1227" t="s">
        <v>2619</v>
      </c>
    </row>
    <row r="1228" spans="1:6">
      <c r="A1228" s="1" t="s">
        <v>2121</v>
      </c>
      <c r="B1228" t="s">
        <v>2121</v>
      </c>
      <c r="C1228" t="s">
        <v>2583</v>
      </c>
      <c r="E1228" s="3">
        <v>42278</v>
      </c>
      <c r="F1228" t="s">
        <v>2619</v>
      </c>
    </row>
    <row r="1229" spans="1:6">
      <c r="A1229" s="1" t="s">
        <v>2122</v>
      </c>
      <c r="B1229" t="s">
        <v>2122</v>
      </c>
      <c r="C1229" t="s">
        <v>2583</v>
      </c>
      <c r="E1229" s="3">
        <v>42278</v>
      </c>
      <c r="F1229" t="s">
        <v>2619</v>
      </c>
    </row>
    <row r="1230" spans="1:6">
      <c r="A1230" s="1" t="s">
        <v>2123</v>
      </c>
      <c r="B1230" t="s">
        <v>2123</v>
      </c>
      <c r="C1230" t="s">
        <v>2583</v>
      </c>
      <c r="D1230" t="s">
        <v>249</v>
      </c>
      <c r="E1230" s="3">
        <v>42278</v>
      </c>
      <c r="F1230" t="s">
        <v>2619</v>
      </c>
    </row>
    <row r="1231" spans="1:6">
      <c r="A1231" s="1" t="s">
        <v>2124</v>
      </c>
      <c r="B1231" t="s">
        <v>2124</v>
      </c>
      <c r="C1231" t="s">
        <v>2583</v>
      </c>
      <c r="D1231" t="s">
        <v>248</v>
      </c>
      <c r="E1231" s="3">
        <v>42749</v>
      </c>
      <c r="F1231" t="s">
        <v>2619</v>
      </c>
    </row>
    <row r="1232" spans="1:6">
      <c r="A1232" s="1" t="s">
        <v>52</v>
      </c>
      <c r="B1232" t="s">
        <v>52</v>
      </c>
      <c r="C1232" t="s">
        <v>2586</v>
      </c>
      <c r="E1232" s="3">
        <v>42278</v>
      </c>
      <c r="F1232" t="s">
        <v>2619</v>
      </c>
    </row>
    <row r="1233" spans="1:6">
      <c r="A1233" s="1" t="s">
        <v>2125</v>
      </c>
      <c r="B1233" t="s">
        <v>2125</v>
      </c>
      <c r="C1233" t="s">
        <v>2583</v>
      </c>
      <c r="D1233" t="s">
        <v>2600</v>
      </c>
      <c r="E1233" s="3">
        <v>42999</v>
      </c>
      <c r="F1233" t="s">
        <v>2619</v>
      </c>
    </row>
    <row r="1234" spans="1:6">
      <c r="A1234" s="1" t="s">
        <v>2126</v>
      </c>
      <c r="B1234" t="s">
        <v>2126</v>
      </c>
      <c r="C1234" t="s">
        <v>2583</v>
      </c>
      <c r="E1234" s="3">
        <v>42278</v>
      </c>
      <c r="F1234" t="s">
        <v>2619</v>
      </c>
    </row>
    <row r="1235" spans="1:6">
      <c r="A1235" s="1" t="s">
        <v>2127</v>
      </c>
      <c r="B1235" t="s">
        <v>2127</v>
      </c>
      <c r="C1235" t="s">
        <v>2586</v>
      </c>
      <c r="E1235" s="3">
        <v>42278</v>
      </c>
      <c r="F1235" t="s">
        <v>2619</v>
      </c>
    </row>
    <row r="1236" spans="1:6">
      <c r="A1236" s="1" t="s">
        <v>2128</v>
      </c>
      <c r="B1236" t="s">
        <v>2128</v>
      </c>
      <c r="C1236" t="s">
        <v>2583</v>
      </c>
      <c r="E1236" s="3">
        <v>42278</v>
      </c>
      <c r="F1236" t="s">
        <v>2619</v>
      </c>
    </row>
    <row r="1237" spans="1:6">
      <c r="A1237" s="1" t="s">
        <v>2129</v>
      </c>
      <c r="B1237" t="s">
        <v>2129</v>
      </c>
      <c r="C1237" t="s">
        <v>2583</v>
      </c>
      <c r="D1237" t="s">
        <v>2591</v>
      </c>
      <c r="E1237" s="3">
        <v>42278</v>
      </c>
      <c r="F1237" t="s">
        <v>2619</v>
      </c>
    </row>
    <row r="1238" spans="1:6">
      <c r="A1238" s="1" t="s">
        <v>2130</v>
      </c>
      <c r="B1238" t="s">
        <v>2130</v>
      </c>
      <c r="C1238" t="s">
        <v>2586</v>
      </c>
      <c r="E1238" s="3">
        <v>42278</v>
      </c>
      <c r="F1238" t="s">
        <v>2619</v>
      </c>
    </row>
    <row r="1239" spans="1:6">
      <c r="A1239" s="1" t="s">
        <v>2131</v>
      </c>
      <c r="B1239" t="s">
        <v>2131</v>
      </c>
      <c r="C1239" t="s">
        <v>2583</v>
      </c>
      <c r="D1239" t="s">
        <v>249</v>
      </c>
      <c r="E1239" s="3">
        <v>42279</v>
      </c>
      <c r="F1239" t="s">
        <v>2619</v>
      </c>
    </row>
    <row r="1240" spans="1:6">
      <c r="A1240" s="1" t="s">
        <v>2132</v>
      </c>
      <c r="B1240" t="s">
        <v>2132</v>
      </c>
      <c r="C1240" t="s">
        <v>2583</v>
      </c>
      <c r="D1240" t="s">
        <v>2611</v>
      </c>
      <c r="E1240" s="3">
        <v>42594</v>
      </c>
      <c r="F1240" t="s">
        <v>2619</v>
      </c>
    </row>
    <row r="1241" spans="1:6">
      <c r="A1241" s="1" t="s">
        <v>2133</v>
      </c>
      <c r="B1241" t="s">
        <v>2133</v>
      </c>
      <c r="C1241" t="s">
        <v>2583</v>
      </c>
      <c r="E1241" s="3">
        <v>42278</v>
      </c>
      <c r="F1241" t="s">
        <v>2619</v>
      </c>
    </row>
    <row r="1242" spans="1:6">
      <c r="A1242" s="1" t="s">
        <v>2134</v>
      </c>
      <c r="B1242" t="s">
        <v>2134</v>
      </c>
      <c r="C1242" t="s">
        <v>2583</v>
      </c>
      <c r="E1242" s="3">
        <v>42278</v>
      </c>
      <c r="F1242" t="s">
        <v>2619</v>
      </c>
    </row>
    <row r="1243" spans="1:6">
      <c r="A1243" s="1" t="s">
        <v>2135</v>
      </c>
      <c r="B1243" t="s">
        <v>2135</v>
      </c>
      <c r="C1243" t="s">
        <v>2583</v>
      </c>
      <c r="E1243" s="3">
        <v>42278</v>
      </c>
      <c r="F1243" t="s">
        <v>2619</v>
      </c>
    </row>
    <row r="1244" spans="1:6">
      <c r="A1244" s="1" t="s">
        <v>2136</v>
      </c>
      <c r="B1244" t="s">
        <v>2136</v>
      </c>
      <c r="C1244" t="s">
        <v>2583</v>
      </c>
      <c r="E1244" s="3">
        <v>42278</v>
      </c>
      <c r="F1244" t="s">
        <v>2619</v>
      </c>
    </row>
    <row r="1245" spans="1:6">
      <c r="A1245" s="1" t="s">
        <v>2137</v>
      </c>
      <c r="B1245" t="s">
        <v>2137</v>
      </c>
      <c r="C1245" t="s">
        <v>2583</v>
      </c>
      <c r="E1245" s="3">
        <v>42278</v>
      </c>
      <c r="F1245" t="s">
        <v>2619</v>
      </c>
    </row>
    <row r="1246" spans="1:6">
      <c r="A1246" s="1" t="s">
        <v>2138</v>
      </c>
      <c r="B1246" t="s">
        <v>2138</v>
      </c>
      <c r="C1246" t="s">
        <v>2583</v>
      </c>
      <c r="D1246" t="s">
        <v>2600</v>
      </c>
      <c r="E1246" s="3">
        <v>43241</v>
      </c>
      <c r="F1246" t="s">
        <v>2619</v>
      </c>
    </row>
    <row r="1247" spans="1:6">
      <c r="A1247" s="1" t="s">
        <v>2139</v>
      </c>
      <c r="B1247" t="s">
        <v>2139</v>
      </c>
      <c r="C1247" t="s">
        <v>2583</v>
      </c>
      <c r="E1247" s="3">
        <v>42278</v>
      </c>
      <c r="F1247" t="s">
        <v>2619</v>
      </c>
    </row>
    <row r="1248" spans="1:6">
      <c r="A1248" s="1" t="s">
        <v>2140</v>
      </c>
      <c r="B1248" t="s">
        <v>2140</v>
      </c>
      <c r="C1248" t="s">
        <v>2583</v>
      </c>
      <c r="E1248" s="3">
        <v>42278</v>
      </c>
      <c r="F1248" t="s">
        <v>2619</v>
      </c>
    </row>
    <row r="1249" spans="1:6">
      <c r="A1249" s="1" t="s">
        <v>2141</v>
      </c>
      <c r="B1249" t="s">
        <v>2141</v>
      </c>
      <c r="C1249" t="s">
        <v>2583</v>
      </c>
      <c r="E1249" s="3">
        <v>42278</v>
      </c>
      <c r="F1249" t="s">
        <v>2619</v>
      </c>
    </row>
    <row r="1250" spans="1:6">
      <c r="A1250" s="1" t="s">
        <v>2142</v>
      </c>
      <c r="B1250" t="s">
        <v>2142</v>
      </c>
      <c r="C1250" t="s">
        <v>2583</v>
      </c>
      <c r="D1250" t="s">
        <v>246</v>
      </c>
      <c r="E1250" s="3">
        <v>42565</v>
      </c>
      <c r="F1250" t="s">
        <v>2619</v>
      </c>
    </row>
    <row r="1251" spans="1:6">
      <c r="A1251" s="1" t="s">
        <v>2143</v>
      </c>
      <c r="B1251" t="s">
        <v>2143</v>
      </c>
      <c r="C1251" t="s">
        <v>2583</v>
      </c>
      <c r="D1251" t="s">
        <v>2612</v>
      </c>
      <c r="E1251" s="3">
        <v>42633</v>
      </c>
      <c r="F1251" t="s">
        <v>2619</v>
      </c>
    </row>
    <row r="1252" spans="1:6">
      <c r="A1252" s="1" t="s">
        <v>2144</v>
      </c>
      <c r="B1252" t="s">
        <v>2144</v>
      </c>
      <c r="C1252" t="s">
        <v>2586</v>
      </c>
      <c r="E1252" s="3">
        <v>42278</v>
      </c>
      <c r="F1252" t="s">
        <v>2619</v>
      </c>
    </row>
    <row r="1253" spans="1:6">
      <c r="A1253" s="1" t="s">
        <v>2145</v>
      </c>
      <c r="B1253" t="s">
        <v>2145</v>
      </c>
      <c r="C1253" t="s">
        <v>2586</v>
      </c>
      <c r="D1253" t="s">
        <v>246</v>
      </c>
      <c r="E1253" s="3">
        <v>42599</v>
      </c>
      <c r="F1253" t="s">
        <v>2619</v>
      </c>
    </row>
    <row r="1254" spans="1:6">
      <c r="A1254" s="1" t="s">
        <v>2146</v>
      </c>
      <c r="B1254" t="s">
        <v>2146</v>
      </c>
      <c r="C1254" t="s">
        <v>2583</v>
      </c>
      <c r="D1254" t="s">
        <v>2613</v>
      </c>
      <c r="E1254" s="3">
        <v>42856</v>
      </c>
      <c r="F1254" t="s">
        <v>2619</v>
      </c>
    </row>
    <row r="1255" spans="1:6">
      <c r="A1255" s="1" t="s">
        <v>2147</v>
      </c>
      <c r="B1255" t="s">
        <v>2147</v>
      </c>
      <c r="C1255" t="s">
        <v>2583</v>
      </c>
      <c r="D1255" t="s">
        <v>2591</v>
      </c>
      <c r="E1255" s="3">
        <v>42278</v>
      </c>
      <c r="F1255" t="s">
        <v>2619</v>
      </c>
    </row>
    <row r="1256" spans="1:6">
      <c r="A1256" s="1" t="s">
        <v>2148</v>
      </c>
      <c r="B1256" t="s">
        <v>2148</v>
      </c>
      <c r="C1256" t="s">
        <v>2583</v>
      </c>
      <c r="E1256" s="3">
        <v>42278</v>
      </c>
      <c r="F1256" t="s">
        <v>2619</v>
      </c>
    </row>
    <row r="1257" spans="1:6">
      <c r="A1257" s="1" t="s">
        <v>2149</v>
      </c>
      <c r="B1257" t="s">
        <v>2149</v>
      </c>
      <c r="C1257" t="s">
        <v>2583</v>
      </c>
      <c r="E1257" s="3">
        <v>42278</v>
      </c>
      <c r="F1257" t="s">
        <v>2619</v>
      </c>
    </row>
    <row r="1258" spans="1:6">
      <c r="A1258" s="1" t="s">
        <v>2150</v>
      </c>
      <c r="B1258" t="s">
        <v>2150</v>
      </c>
      <c r="C1258" t="s">
        <v>2586</v>
      </c>
      <c r="E1258" s="3">
        <v>42278</v>
      </c>
      <c r="F1258" t="s">
        <v>2619</v>
      </c>
    </row>
    <row r="1259" spans="1:6">
      <c r="A1259" s="1" t="s">
        <v>2151</v>
      </c>
      <c r="B1259" t="s">
        <v>2151</v>
      </c>
      <c r="C1259" t="s">
        <v>2583</v>
      </c>
      <c r="E1259" s="3">
        <v>42369</v>
      </c>
      <c r="F1259" t="s">
        <v>2619</v>
      </c>
    </row>
    <row r="1260" spans="1:6">
      <c r="A1260" s="1" t="s">
        <v>2152</v>
      </c>
      <c r="B1260" t="s">
        <v>2152</v>
      </c>
      <c r="C1260" t="s">
        <v>2583</v>
      </c>
      <c r="E1260" s="3">
        <v>42278</v>
      </c>
      <c r="F1260" t="s">
        <v>2619</v>
      </c>
    </row>
    <row r="1261" spans="1:6">
      <c r="A1261" s="1" t="s">
        <v>2153</v>
      </c>
      <c r="B1261" t="s">
        <v>2153</v>
      </c>
      <c r="C1261" t="s">
        <v>2583</v>
      </c>
      <c r="E1261" s="3">
        <v>42278</v>
      </c>
      <c r="F1261" t="s">
        <v>2619</v>
      </c>
    </row>
    <row r="1262" spans="1:6">
      <c r="A1262" s="1" t="s">
        <v>2154</v>
      </c>
      <c r="B1262" t="s">
        <v>2154</v>
      </c>
      <c r="C1262" t="s">
        <v>2583</v>
      </c>
      <c r="E1262" s="3">
        <v>42278</v>
      </c>
      <c r="F1262" t="s">
        <v>2619</v>
      </c>
    </row>
    <row r="1263" spans="1:6">
      <c r="A1263" s="1" t="s">
        <v>2155</v>
      </c>
      <c r="B1263" t="s">
        <v>2155</v>
      </c>
      <c r="C1263" t="s">
        <v>2583</v>
      </c>
      <c r="D1263" t="s">
        <v>246</v>
      </c>
      <c r="E1263" s="3">
        <v>42538</v>
      </c>
      <c r="F1263" t="s">
        <v>2619</v>
      </c>
    </row>
    <row r="1264" spans="1:6">
      <c r="A1264" s="1" t="s">
        <v>2156</v>
      </c>
      <c r="B1264" t="s">
        <v>2156</v>
      </c>
      <c r="C1264" t="s">
        <v>2583</v>
      </c>
      <c r="E1264" s="3">
        <v>42278</v>
      </c>
      <c r="F1264" t="s">
        <v>2619</v>
      </c>
    </row>
    <row r="1265" spans="1:6">
      <c r="A1265" s="1" t="s">
        <v>2157</v>
      </c>
      <c r="B1265" t="s">
        <v>2157</v>
      </c>
      <c r="C1265" t="s">
        <v>2583</v>
      </c>
      <c r="E1265" s="3">
        <v>42278</v>
      </c>
      <c r="F1265" t="s">
        <v>2619</v>
      </c>
    </row>
    <row r="1266" spans="1:6">
      <c r="A1266" s="1" t="s">
        <v>2158</v>
      </c>
      <c r="B1266" t="s">
        <v>2158</v>
      </c>
      <c r="C1266" t="s">
        <v>2583</v>
      </c>
      <c r="E1266" s="3">
        <v>42278</v>
      </c>
      <c r="F1266" t="s">
        <v>2619</v>
      </c>
    </row>
    <row r="1267" spans="1:6">
      <c r="A1267" s="1" t="s">
        <v>2159</v>
      </c>
      <c r="B1267" t="s">
        <v>2159</v>
      </c>
      <c r="C1267" t="s">
        <v>2583</v>
      </c>
      <c r="D1267" t="s">
        <v>2607</v>
      </c>
      <c r="E1267" s="3">
        <v>42594</v>
      </c>
      <c r="F1267" t="s">
        <v>2619</v>
      </c>
    </row>
    <row r="1268" spans="1:6">
      <c r="A1268" s="1" t="s">
        <v>2160</v>
      </c>
      <c r="B1268" t="s">
        <v>2160</v>
      </c>
      <c r="C1268" t="s">
        <v>2583</v>
      </c>
      <c r="E1268" s="3">
        <v>42278</v>
      </c>
      <c r="F1268" t="s">
        <v>2619</v>
      </c>
    </row>
    <row r="1269" spans="1:6">
      <c r="A1269" s="1" t="s">
        <v>2161</v>
      </c>
      <c r="B1269" t="s">
        <v>2161</v>
      </c>
      <c r="C1269" t="s">
        <v>2583</v>
      </c>
      <c r="E1269" s="3">
        <v>42278</v>
      </c>
      <c r="F1269" t="s">
        <v>2619</v>
      </c>
    </row>
    <row r="1270" spans="1:6">
      <c r="A1270" s="1" t="s">
        <v>2162</v>
      </c>
      <c r="B1270" t="s">
        <v>2162</v>
      </c>
      <c r="C1270" t="s">
        <v>2583</v>
      </c>
      <c r="E1270" s="3">
        <v>42278</v>
      </c>
      <c r="F1270" t="s">
        <v>2619</v>
      </c>
    </row>
    <row r="1271" spans="1:6">
      <c r="A1271" s="1" t="s">
        <v>2163</v>
      </c>
      <c r="B1271" t="s">
        <v>2163</v>
      </c>
      <c r="C1271" t="s">
        <v>2583</v>
      </c>
      <c r="E1271" s="3">
        <v>42198</v>
      </c>
      <c r="F1271" t="s">
        <v>2619</v>
      </c>
    </row>
    <row r="1272" spans="1:6">
      <c r="A1272" s="1" t="s">
        <v>2164</v>
      </c>
      <c r="B1272" t="s">
        <v>2164</v>
      </c>
      <c r="C1272" t="s">
        <v>2583</v>
      </c>
      <c r="E1272" s="3">
        <v>42278</v>
      </c>
      <c r="F1272" t="s">
        <v>2619</v>
      </c>
    </row>
    <row r="1273" spans="1:6">
      <c r="A1273" s="1" t="s">
        <v>2165</v>
      </c>
      <c r="B1273" t="s">
        <v>2165</v>
      </c>
      <c r="C1273" t="s">
        <v>2583</v>
      </c>
      <c r="E1273" s="3">
        <v>42278</v>
      </c>
      <c r="F1273" t="s">
        <v>2619</v>
      </c>
    </row>
    <row r="1274" spans="1:6">
      <c r="A1274" s="1" t="s">
        <v>2166</v>
      </c>
      <c r="B1274" t="s">
        <v>2166</v>
      </c>
      <c r="C1274" t="s">
        <v>2583</v>
      </c>
      <c r="E1274" s="3">
        <v>42278</v>
      </c>
      <c r="F1274" t="s">
        <v>2619</v>
      </c>
    </row>
    <row r="1275" spans="1:6">
      <c r="A1275" s="1" t="s">
        <v>2167</v>
      </c>
      <c r="B1275" t="s">
        <v>2167</v>
      </c>
      <c r="C1275" t="s">
        <v>2583</v>
      </c>
      <c r="D1275" t="s">
        <v>252</v>
      </c>
      <c r="E1275" s="3">
        <v>42538</v>
      </c>
      <c r="F1275" t="s">
        <v>2619</v>
      </c>
    </row>
    <row r="1276" spans="1:6">
      <c r="A1276" s="1" t="s">
        <v>2168</v>
      </c>
      <c r="B1276" t="s">
        <v>2168</v>
      </c>
      <c r="C1276" t="s">
        <v>2583</v>
      </c>
      <c r="E1276" s="3">
        <v>42278</v>
      </c>
      <c r="F1276" t="s">
        <v>2619</v>
      </c>
    </row>
    <row r="1277" spans="1:6">
      <c r="A1277" s="1" t="s">
        <v>2169</v>
      </c>
      <c r="B1277" t="s">
        <v>2169</v>
      </c>
      <c r="C1277" t="s">
        <v>2583</v>
      </c>
      <c r="E1277" s="3">
        <v>42278</v>
      </c>
      <c r="F1277" t="s">
        <v>2619</v>
      </c>
    </row>
    <row r="1278" spans="1:6">
      <c r="A1278" s="1" t="s">
        <v>2170</v>
      </c>
      <c r="B1278" t="s">
        <v>2170</v>
      </c>
      <c r="C1278" t="s">
        <v>2583</v>
      </c>
      <c r="E1278" s="3">
        <v>42278</v>
      </c>
      <c r="F1278" t="s">
        <v>2619</v>
      </c>
    </row>
    <row r="1279" spans="1:6">
      <c r="A1279" s="1" t="s">
        <v>2171</v>
      </c>
      <c r="B1279" t="s">
        <v>2171</v>
      </c>
      <c r="C1279" t="s">
        <v>2583</v>
      </c>
      <c r="E1279" s="3">
        <v>42369</v>
      </c>
      <c r="F1279" t="s">
        <v>2619</v>
      </c>
    </row>
    <row r="1280" spans="1:6">
      <c r="A1280" s="1" t="s">
        <v>2172</v>
      </c>
      <c r="B1280" t="s">
        <v>2172</v>
      </c>
      <c r="C1280" t="s">
        <v>2583</v>
      </c>
      <c r="D1280" t="s">
        <v>2604</v>
      </c>
      <c r="E1280" s="3">
        <v>42338</v>
      </c>
      <c r="F1280" t="s">
        <v>2619</v>
      </c>
    </row>
    <row r="1281" spans="1:6">
      <c r="A1281" s="1" t="s">
        <v>2173</v>
      </c>
      <c r="B1281" t="s">
        <v>2173</v>
      </c>
      <c r="C1281" t="s">
        <v>2583</v>
      </c>
      <c r="E1281" s="3">
        <v>42278</v>
      </c>
      <c r="F1281" t="s">
        <v>2619</v>
      </c>
    </row>
    <row r="1282" spans="1:6">
      <c r="A1282" s="1" t="s">
        <v>2174</v>
      </c>
      <c r="B1282" t="s">
        <v>2174</v>
      </c>
      <c r="C1282" t="s">
        <v>2583</v>
      </c>
      <c r="E1282" s="3">
        <v>42278</v>
      </c>
      <c r="F1282" t="s">
        <v>2619</v>
      </c>
    </row>
    <row r="1283" spans="1:6">
      <c r="A1283" s="1" t="s">
        <v>2175</v>
      </c>
      <c r="B1283" t="s">
        <v>2175</v>
      </c>
      <c r="C1283" t="s">
        <v>2583</v>
      </c>
      <c r="E1283" s="3">
        <v>42278</v>
      </c>
      <c r="F1283" t="s">
        <v>2619</v>
      </c>
    </row>
    <row r="1284" spans="1:6">
      <c r="A1284" s="1" t="s">
        <v>2176</v>
      </c>
      <c r="B1284" t="s">
        <v>2176</v>
      </c>
      <c r="C1284" t="s">
        <v>2583</v>
      </c>
      <c r="E1284" s="3">
        <v>42278</v>
      </c>
      <c r="F1284" t="s">
        <v>2619</v>
      </c>
    </row>
    <row r="1285" spans="1:6">
      <c r="A1285" s="1" t="s">
        <v>2177</v>
      </c>
      <c r="B1285" t="s">
        <v>2177</v>
      </c>
      <c r="C1285" t="s">
        <v>2583</v>
      </c>
      <c r="E1285" s="3">
        <v>42278</v>
      </c>
      <c r="F1285" t="s">
        <v>2619</v>
      </c>
    </row>
    <row r="1286" spans="1:6">
      <c r="A1286" s="1" t="s">
        <v>2178</v>
      </c>
      <c r="B1286" t="s">
        <v>2178</v>
      </c>
      <c r="C1286" t="s">
        <v>2583</v>
      </c>
      <c r="E1286" s="3">
        <v>42278</v>
      </c>
      <c r="F1286" t="s">
        <v>2619</v>
      </c>
    </row>
    <row r="1287" spans="1:6">
      <c r="A1287" s="1" t="s">
        <v>2179</v>
      </c>
      <c r="B1287" t="s">
        <v>2179</v>
      </c>
      <c r="C1287" t="s">
        <v>2583</v>
      </c>
      <c r="E1287" s="3">
        <v>42278</v>
      </c>
      <c r="F1287" t="s">
        <v>2619</v>
      </c>
    </row>
    <row r="1288" spans="1:6">
      <c r="A1288" s="1" t="s">
        <v>2180</v>
      </c>
      <c r="B1288" t="s">
        <v>2180</v>
      </c>
      <c r="C1288" t="s">
        <v>2583</v>
      </c>
      <c r="E1288" s="3">
        <v>42278</v>
      </c>
      <c r="F1288" t="s">
        <v>2619</v>
      </c>
    </row>
    <row r="1289" spans="1:6">
      <c r="A1289" s="1" t="s">
        <v>2181</v>
      </c>
      <c r="B1289" t="s">
        <v>2181</v>
      </c>
      <c r="C1289" t="s">
        <v>2583</v>
      </c>
      <c r="D1289" t="s">
        <v>249</v>
      </c>
      <c r="E1289" s="3">
        <v>42916</v>
      </c>
      <c r="F1289" t="s">
        <v>2619</v>
      </c>
    </row>
    <row r="1290" spans="1:6">
      <c r="A1290" s="1" t="s">
        <v>2182</v>
      </c>
      <c r="B1290" t="s">
        <v>2182</v>
      </c>
      <c r="C1290" t="s">
        <v>2583</v>
      </c>
      <c r="E1290" s="3">
        <v>42482</v>
      </c>
      <c r="F1290" t="s">
        <v>2619</v>
      </c>
    </row>
    <row r="1291" spans="1:6">
      <c r="A1291" s="1" t="s">
        <v>2183</v>
      </c>
      <c r="B1291" t="s">
        <v>2183</v>
      </c>
      <c r="C1291" t="s">
        <v>2583</v>
      </c>
      <c r="E1291" s="3">
        <v>42489</v>
      </c>
      <c r="F1291" t="s">
        <v>2619</v>
      </c>
    </row>
    <row r="1292" spans="1:6">
      <c r="A1292" s="1" t="s">
        <v>2184</v>
      </c>
      <c r="B1292" t="s">
        <v>2184</v>
      </c>
      <c r="C1292" t="s">
        <v>2583</v>
      </c>
      <c r="E1292" s="3">
        <v>42479</v>
      </c>
      <c r="F1292" t="s">
        <v>2619</v>
      </c>
    </row>
    <row r="1293" spans="1:6">
      <c r="A1293" s="1" t="s">
        <v>2185</v>
      </c>
      <c r="B1293" t="s">
        <v>2185</v>
      </c>
      <c r="C1293" t="s">
        <v>2583</v>
      </c>
      <c r="E1293" s="3">
        <v>42489</v>
      </c>
      <c r="F1293" t="s">
        <v>2619</v>
      </c>
    </row>
    <row r="1294" spans="1:6">
      <c r="A1294" s="1" t="s">
        <v>182</v>
      </c>
      <c r="B1294" t="s">
        <v>182</v>
      </c>
      <c r="C1294" t="s">
        <v>2583</v>
      </c>
      <c r="D1294" t="s">
        <v>252</v>
      </c>
      <c r="E1294" s="3">
        <v>43644</v>
      </c>
      <c r="F1294" t="s">
        <v>2619</v>
      </c>
    </row>
    <row r="1295" spans="1:6">
      <c r="A1295" s="1" t="s">
        <v>2186</v>
      </c>
      <c r="B1295" t="s">
        <v>2186</v>
      </c>
      <c r="C1295" t="s">
        <v>2583</v>
      </c>
      <c r="E1295" s="3">
        <v>42489</v>
      </c>
      <c r="F1295" t="s">
        <v>2619</v>
      </c>
    </row>
    <row r="1296" spans="1:6">
      <c r="A1296" s="1" t="s">
        <v>2187</v>
      </c>
      <c r="B1296" t="s">
        <v>2187</v>
      </c>
      <c r="C1296" t="s">
        <v>2583</v>
      </c>
      <c r="D1296" t="s">
        <v>246</v>
      </c>
      <c r="E1296" s="3">
        <v>42964</v>
      </c>
      <c r="F1296" t="s">
        <v>2619</v>
      </c>
    </row>
    <row r="1297" spans="1:6">
      <c r="A1297" s="1" t="s">
        <v>2188</v>
      </c>
      <c r="B1297" t="s">
        <v>2188</v>
      </c>
      <c r="C1297" t="s">
        <v>2583</v>
      </c>
      <c r="D1297" t="s">
        <v>248</v>
      </c>
      <c r="E1297" s="3">
        <v>42885</v>
      </c>
      <c r="F1297" t="s">
        <v>2619</v>
      </c>
    </row>
    <row r="1298" spans="1:6">
      <c r="A1298" s="1" t="s">
        <v>2189</v>
      </c>
      <c r="B1298" t="s">
        <v>2189</v>
      </c>
      <c r="C1298" t="s">
        <v>2583</v>
      </c>
      <c r="E1298" s="3">
        <v>42485</v>
      </c>
      <c r="F1298" t="s">
        <v>2619</v>
      </c>
    </row>
    <row r="1299" spans="1:6">
      <c r="A1299" s="1" t="s">
        <v>2190</v>
      </c>
      <c r="B1299" t="s">
        <v>2190</v>
      </c>
      <c r="C1299" t="s">
        <v>2583</v>
      </c>
      <c r="D1299" t="s">
        <v>251</v>
      </c>
      <c r="E1299" s="3">
        <v>43124</v>
      </c>
      <c r="F1299" t="s">
        <v>2619</v>
      </c>
    </row>
    <row r="1300" spans="1:6">
      <c r="A1300" s="1" t="s">
        <v>2191</v>
      </c>
      <c r="B1300" t="s">
        <v>2191</v>
      </c>
      <c r="C1300" t="s">
        <v>2583</v>
      </c>
      <c r="D1300" t="s">
        <v>249</v>
      </c>
      <c r="E1300" s="3">
        <v>42915</v>
      </c>
      <c r="F1300" t="s">
        <v>2619</v>
      </c>
    </row>
    <row r="1301" spans="1:6">
      <c r="A1301" s="1" t="s">
        <v>83</v>
      </c>
      <c r="B1301" t="s">
        <v>83</v>
      </c>
      <c r="C1301" t="s">
        <v>2583</v>
      </c>
      <c r="D1301" t="s">
        <v>243</v>
      </c>
      <c r="E1301" s="3">
        <v>43494</v>
      </c>
      <c r="F1301" t="s">
        <v>2619</v>
      </c>
    </row>
    <row r="1302" spans="1:6">
      <c r="A1302" s="1" t="s">
        <v>2192</v>
      </c>
      <c r="B1302" t="s">
        <v>2192</v>
      </c>
      <c r="C1302" t="s">
        <v>2583</v>
      </c>
      <c r="E1302" s="3">
        <v>42478</v>
      </c>
      <c r="F1302" t="s">
        <v>2619</v>
      </c>
    </row>
    <row r="1303" spans="1:6">
      <c r="A1303" s="1" t="s">
        <v>2193</v>
      </c>
      <c r="B1303" t="s">
        <v>2193</v>
      </c>
      <c r="C1303" t="s">
        <v>2583</v>
      </c>
      <c r="E1303" s="3">
        <v>42489</v>
      </c>
      <c r="F1303" t="s">
        <v>2619</v>
      </c>
    </row>
    <row r="1304" spans="1:6">
      <c r="A1304" s="1" t="s">
        <v>2194</v>
      </c>
      <c r="B1304" t="s">
        <v>2194</v>
      </c>
      <c r="C1304" t="s">
        <v>2583</v>
      </c>
      <c r="E1304" s="3">
        <v>42489</v>
      </c>
      <c r="F1304" t="s">
        <v>2619</v>
      </c>
    </row>
    <row r="1305" spans="1:6">
      <c r="A1305" s="1" t="s">
        <v>2195</v>
      </c>
      <c r="B1305" t="s">
        <v>2195</v>
      </c>
      <c r="C1305" t="s">
        <v>2583</v>
      </c>
      <c r="E1305" s="3">
        <v>42489</v>
      </c>
      <c r="F1305" t="s">
        <v>2619</v>
      </c>
    </row>
    <row r="1306" spans="1:6">
      <c r="A1306" s="1" t="s">
        <v>2196</v>
      </c>
      <c r="B1306" t="s">
        <v>2196</v>
      </c>
      <c r="C1306" t="s">
        <v>2583</v>
      </c>
      <c r="E1306" s="3">
        <v>42480</v>
      </c>
      <c r="F1306" t="s">
        <v>2619</v>
      </c>
    </row>
    <row r="1307" spans="1:6">
      <c r="A1307" s="1" t="s">
        <v>2197</v>
      </c>
      <c r="B1307" t="s">
        <v>2197</v>
      </c>
      <c r="C1307" t="s">
        <v>2583</v>
      </c>
      <c r="E1307" s="3">
        <v>42489</v>
      </c>
      <c r="F1307" t="s">
        <v>2619</v>
      </c>
    </row>
    <row r="1308" spans="1:6">
      <c r="A1308" s="1" t="s">
        <v>2198</v>
      </c>
      <c r="B1308" t="s">
        <v>2198</v>
      </c>
      <c r="C1308" t="s">
        <v>2583</v>
      </c>
      <c r="E1308" s="3">
        <v>42489</v>
      </c>
      <c r="F1308" t="s">
        <v>2619</v>
      </c>
    </row>
    <row r="1309" spans="1:6">
      <c r="A1309" s="1" t="s">
        <v>172</v>
      </c>
      <c r="B1309" t="s">
        <v>172</v>
      </c>
      <c r="C1309" t="s">
        <v>2583</v>
      </c>
      <c r="E1309" s="3">
        <v>42489</v>
      </c>
      <c r="F1309" t="s">
        <v>2619</v>
      </c>
    </row>
    <row r="1310" spans="1:6">
      <c r="A1310" s="1" t="s">
        <v>2199</v>
      </c>
      <c r="B1310" t="s">
        <v>2199</v>
      </c>
      <c r="C1310" t="s">
        <v>2583</v>
      </c>
      <c r="E1310" s="3">
        <v>42489</v>
      </c>
      <c r="F1310" t="s">
        <v>2619</v>
      </c>
    </row>
    <row r="1311" spans="1:6">
      <c r="A1311" s="1" t="s">
        <v>2200</v>
      </c>
      <c r="B1311" t="s">
        <v>2200</v>
      </c>
      <c r="C1311" t="s">
        <v>2583</v>
      </c>
      <c r="E1311" s="3">
        <v>42489</v>
      </c>
      <c r="F1311" t="s">
        <v>2619</v>
      </c>
    </row>
    <row r="1312" spans="1:6">
      <c r="A1312" s="1" t="s">
        <v>2201</v>
      </c>
      <c r="B1312" t="s">
        <v>2201</v>
      </c>
      <c r="C1312" t="s">
        <v>2583</v>
      </c>
      <c r="E1312" s="3">
        <v>42810</v>
      </c>
      <c r="F1312" t="s">
        <v>2619</v>
      </c>
    </row>
    <row r="1313" spans="1:6">
      <c r="A1313" s="1" t="s">
        <v>2202</v>
      </c>
      <c r="B1313" t="s">
        <v>2202</v>
      </c>
      <c r="C1313" t="s">
        <v>2583</v>
      </c>
      <c r="E1313" s="3">
        <v>42489</v>
      </c>
      <c r="F1313" t="s">
        <v>2619</v>
      </c>
    </row>
    <row r="1314" spans="1:6">
      <c r="A1314" s="1" t="s">
        <v>2203</v>
      </c>
      <c r="B1314" t="s">
        <v>2203</v>
      </c>
      <c r="C1314" t="s">
        <v>2583</v>
      </c>
      <c r="D1314" t="s">
        <v>2600</v>
      </c>
      <c r="E1314" s="3">
        <v>43525</v>
      </c>
      <c r="F1314" t="s">
        <v>2619</v>
      </c>
    </row>
    <row r="1315" spans="1:6">
      <c r="A1315" s="1" t="s">
        <v>2204</v>
      </c>
      <c r="B1315" t="s">
        <v>2204</v>
      </c>
      <c r="C1315" t="s">
        <v>2583</v>
      </c>
      <c r="E1315" s="3">
        <v>42487</v>
      </c>
      <c r="F1315" t="s">
        <v>2619</v>
      </c>
    </row>
    <row r="1316" spans="1:6">
      <c r="A1316" s="1" t="s">
        <v>2205</v>
      </c>
      <c r="B1316" t="s">
        <v>2205</v>
      </c>
      <c r="C1316" t="s">
        <v>2583</v>
      </c>
      <c r="D1316" t="s">
        <v>249</v>
      </c>
      <c r="E1316" s="3">
        <v>42909</v>
      </c>
      <c r="F1316" t="s">
        <v>2619</v>
      </c>
    </row>
    <row r="1317" spans="1:6">
      <c r="A1317" s="1" t="s">
        <v>2206</v>
      </c>
      <c r="B1317" t="s">
        <v>2206</v>
      </c>
      <c r="C1317" t="s">
        <v>2583</v>
      </c>
      <c r="D1317" t="s">
        <v>249</v>
      </c>
      <c r="E1317" s="3">
        <v>42916</v>
      </c>
      <c r="F1317" t="s">
        <v>2619</v>
      </c>
    </row>
    <row r="1318" spans="1:6">
      <c r="A1318" s="1" t="s">
        <v>2207</v>
      </c>
      <c r="B1318" t="s">
        <v>2207</v>
      </c>
      <c r="C1318" t="s">
        <v>2583</v>
      </c>
      <c r="E1318" s="3">
        <v>43455</v>
      </c>
      <c r="F1318" t="s">
        <v>2619</v>
      </c>
    </row>
    <row r="1319" spans="1:6">
      <c r="A1319" s="1" t="s">
        <v>2208</v>
      </c>
      <c r="B1319" t="s">
        <v>2208</v>
      </c>
      <c r="C1319" t="s">
        <v>2583</v>
      </c>
      <c r="E1319" s="3">
        <v>42486</v>
      </c>
      <c r="F1319" t="s">
        <v>2619</v>
      </c>
    </row>
    <row r="1320" spans="1:6">
      <c r="A1320" s="1" t="s">
        <v>2209</v>
      </c>
      <c r="B1320" t="s">
        <v>2209</v>
      </c>
      <c r="C1320" t="s">
        <v>2583</v>
      </c>
      <c r="D1320" t="s">
        <v>249</v>
      </c>
      <c r="E1320" s="3">
        <v>42916</v>
      </c>
      <c r="F1320" t="s">
        <v>2619</v>
      </c>
    </row>
    <row r="1321" spans="1:6">
      <c r="A1321" s="1" t="s">
        <v>2210</v>
      </c>
      <c r="B1321" t="s">
        <v>2210</v>
      </c>
      <c r="C1321" t="s">
        <v>2583</v>
      </c>
      <c r="E1321" s="3">
        <v>42489</v>
      </c>
      <c r="F1321" t="s">
        <v>2619</v>
      </c>
    </row>
    <row r="1322" spans="1:6">
      <c r="A1322" s="1" t="s">
        <v>2211</v>
      </c>
      <c r="B1322" t="s">
        <v>2211</v>
      </c>
      <c r="C1322" t="s">
        <v>2583</v>
      </c>
      <c r="E1322" s="3">
        <v>42489</v>
      </c>
      <c r="F1322" t="s">
        <v>2619</v>
      </c>
    </row>
    <row r="1323" spans="1:6">
      <c r="A1323" s="1" t="s">
        <v>2212</v>
      </c>
      <c r="B1323" t="s">
        <v>2212</v>
      </c>
      <c r="C1323" t="s">
        <v>2583</v>
      </c>
      <c r="E1323" s="3">
        <v>42489</v>
      </c>
      <c r="F1323" t="s">
        <v>2619</v>
      </c>
    </row>
    <row r="1324" spans="1:6">
      <c r="A1324" s="1" t="s">
        <v>2213</v>
      </c>
      <c r="B1324" t="s">
        <v>2213</v>
      </c>
      <c r="C1324" t="s">
        <v>2583</v>
      </c>
      <c r="E1324" s="3">
        <v>43241</v>
      </c>
      <c r="F1324" t="s">
        <v>2619</v>
      </c>
    </row>
    <row r="1325" spans="1:6">
      <c r="A1325" s="1" t="s">
        <v>2214</v>
      </c>
      <c r="B1325" t="s">
        <v>2214</v>
      </c>
      <c r="C1325" t="s">
        <v>2586</v>
      </c>
      <c r="D1325" t="s">
        <v>253</v>
      </c>
      <c r="E1325" s="3">
        <v>43641</v>
      </c>
      <c r="F1325" t="s">
        <v>2619</v>
      </c>
    </row>
    <row r="1326" spans="1:6">
      <c r="A1326" s="1" t="s">
        <v>2215</v>
      </c>
      <c r="B1326" t="s">
        <v>2215</v>
      </c>
      <c r="C1326" t="s">
        <v>2583</v>
      </c>
      <c r="E1326" s="3">
        <v>42489</v>
      </c>
      <c r="F1326" t="s">
        <v>2619</v>
      </c>
    </row>
    <row r="1327" spans="1:6">
      <c r="A1327" s="1" t="s">
        <v>2216</v>
      </c>
      <c r="B1327" t="s">
        <v>2216</v>
      </c>
      <c r="C1327" t="s">
        <v>2583</v>
      </c>
      <c r="E1327" s="3">
        <v>42489</v>
      </c>
      <c r="F1327" t="s">
        <v>2619</v>
      </c>
    </row>
    <row r="1328" spans="1:6">
      <c r="A1328" s="1" t="s">
        <v>2217</v>
      </c>
      <c r="B1328" t="s">
        <v>2217</v>
      </c>
      <c r="C1328" t="s">
        <v>2583</v>
      </c>
      <c r="E1328" s="3">
        <v>42489</v>
      </c>
      <c r="F1328" t="s">
        <v>2619</v>
      </c>
    </row>
    <row r="1329" spans="1:6">
      <c r="A1329" s="1" t="s">
        <v>2218</v>
      </c>
      <c r="B1329" t="s">
        <v>2218</v>
      </c>
      <c r="C1329" t="s">
        <v>2583</v>
      </c>
      <c r="E1329" s="3">
        <v>42489</v>
      </c>
      <c r="F1329" t="s">
        <v>2619</v>
      </c>
    </row>
    <row r="1330" spans="1:6">
      <c r="A1330" s="1" t="s">
        <v>2219</v>
      </c>
      <c r="B1330" t="s">
        <v>2219</v>
      </c>
      <c r="C1330" t="s">
        <v>2583</v>
      </c>
      <c r="E1330" s="3">
        <v>42489</v>
      </c>
      <c r="F1330" t="s">
        <v>2619</v>
      </c>
    </row>
    <row r="1331" spans="1:6">
      <c r="A1331" s="1" t="s">
        <v>2220</v>
      </c>
      <c r="B1331" t="s">
        <v>2220</v>
      </c>
      <c r="C1331" t="s">
        <v>2583</v>
      </c>
      <c r="E1331" s="3">
        <v>42551</v>
      </c>
      <c r="F1331" t="s">
        <v>2619</v>
      </c>
    </row>
    <row r="1332" spans="1:6">
      <c r="A1332" s="1" t="s">
        <v>2221</v>
      </c>
      <c r="B1332" t="s">
        <v>2221</v>
      </c>
      <c r="C1332" t="s">
        <v>2583</v>
      </c>
      <c r="E1332" s="3">
        <v>42523</v>
      </c>
      <c r="F1332" t="s">
        <v>2619</v>
      </c>
    </row>
    <row r="1333" spans="1:6">
      <c r="A1333" s="1" t="s">
        <v>2222</v>
      </c>
      <c r="B1333" t="s">
        <v>2222</v>
      </c>
      <c r="C1333" t="s">
        <v>2583</v>
      </c>
      <c r="E1333" s="3">
        <v>42892</v>
      </c>
      <c r="F1333" t="s">
        <v>2619</v>
      </c>
    </row>
    <row r="1334" spans="1:6">
      <c r="A1334" s="1" t="s">
        <v>2223</v>
      </c>
      <c r="B1334" t="s">
        <v>2223</v>
      </c>
      <c r="C1334" t="s">
        <v>2583</v>
      </c>
      <c r="E1334" s="3">
        <v>42551</v>
      </c>
      <c r="F1334" t="s">
        <v>2619</v>
      </c>
    </row>
    <row r="1335" spans="1:6">
      <c r="A1335" s="1" t="s">
        <v>2224</v>
      </c>
      <c r="B1335" t="s">
        <v>2224</v>
      </c>
      <c r="C1335" t="s">
        <v>2586</v>
      </c>
      <c r="D1335" t="s">
        <v>2604</v>
      </c>
      <c r="E1335" s="3">
        <v>42908</v>
      </c>
      <c r="F1335" t="s">
        <v>2619</v>
      </c>
    </row>
    <row r="1336" spans="1:6">
      <c r="A1336" s="1" t="s">
        <v>2225</v>
      </c>
      <c r="B1336" t="s">
        <v>2225</v>
      </c>
      <c r="C1336" t="s">
        <v>2586</v>
      </c>
      <c r="E1336" s="3">
        <v>42551</v>
      </c>
      <c r="F1336" t="s">
        <v>2619</v>
      </c>
    </row>
    <row r="1337" spans="1:6">
      <c r="A1337" s="1" t="s">
        <v>2226</v>
      </c>
      <c r="B1337" t="s">
        <v>2226</v>
      </c>
      <c r="C1337" t="s">
        <v>2583</v>
      </c>
      <c r="E1337" s="3">
        <v>42551</v>
      </c>
      <c r="F1337" t="s">
        <v>2619</v>
      </c>
    </row>
    <row r="1338" spans="1:6">
      <c r="A1338" s="1" t="s">
        <v>2227</v>
      </c>
      <c r="B1338" t="s">
        <v>2227</v>
      </c>
      <c r="C1338" t="s">
        <v>2583</v>
      </c>
      <c r="E1338" s="3">
        <v>42523</v>
      </c>
      <c r="F1338" t="s">
        <v>2619</v>
      </c>
    </row>
    <row r="1339" spans="1:6">
      <c r="A1339" s="1" t="s">
        <v>2228</v>
      </c>
      <c r="B1339" t="s">
        <v>2228</v>
      </c>
      <c r="C1339" t="s">
        <v>2583</v>
      </c>
      <c r="E1339" s="3">
        <v>42538</v>
      </c>
      <c r="F1339" t="s">
        <v>2619</v>
      </c>
    </row>
    <row r="1340" spans="1:6">
      <c r="A1340" s="1" t="s">
        <v>2229</v>
      </c>
      <c r="B1340" t="s">
        <v>2229</v>
      </c>
      <c r="C1340" t="s">
        <v>2583</v>
      </c>
      <c r="E1340" s="3">
        <v>42535</v>
      </c>
      <c r="F1340" t="s">
        <v>2619</v>
      </c>
    </row>
    <row r="1341" spans="1:6">
      <c r="A1341" s="1" t="s">
        <v>2230</v>
      </c>
      <c r="B1341" t="s">
        <v>2230</v>
      </c>
      <c r="C1341" t="s">
        <v>2583</v>
      </c>
      <c r="E1341" s="3">
        <v>42551</v>
      </c>
      <c r="F1341" t="s">
        <v>2619</v>
      </c>
    </row>
    <row r="1342" spans="1:6">
      <c r="A1342" s="1" t="s">
        <v>2231</v>
      </c>
      <c r="B1342" t="s">
        <v>2231</v>
      </c>
      <c r="C1342" t="s">
        <v>2583</v>
      </c>
      <c r="E1342" s="3">
        <v>42523</v>
      </c>
      <c r="F1342" t="s">
        <v>2619</v>
      </c>
    </row>
    <row r="1343" spans="1:6">
      <c r="A1343" s="1" t="s">
        <v>2232</v>
      </c>
      <c r="B1343" t="s">
        <v>2232</v>
      </c>
      <c r="C1343" t="s">
        <v>2583</v>
      </c>
      <c r="E1343" s="3">
        <v>42523</v>
      </c>
      <c r="F1343" t="s">
        <v>2619</v>
      </c>
    </row>
    <row r="1344" spans="1:6">
      <c r="A1344" s="1" t="s">
        <v>2233</v>
      </c>
      <c r="B1344" t="s">
        <v>2233</v>
      </c>
      <c r="C1344" t="s">
        <v>2583</v>
      </c>
      <c r="E1344" s="3">
        <v>42523</v>
      </c>
      <c r="F1344" t="s">
        <v>2619</v>
      </c>
    </row>
    <row r="1345" spans="1:6">
      <c r="A1345" s="1" t="s">
        <v>2234</v>
      </c>
      <c r="B1345" t="s">
        <v>2234</v>
      </c>
      <c r="C1345" t="s">
        <v>2583</v>
      </c>
      <c r="D1345" t="s">
        <v>2614</v>
      </c>
      <c r="E1345" s="3">
        <v>43136</v>
      </c>
      <c r="F1345" t="s">
        <v>2619</v>
      </c>
    </row>
    <row r="1346" spans="1:6">
      <c r="A1346" s="1" t="s">
        <v>2235</v>
      </c>
      <c r="B1346" t="s">
        <v>2235</v>
      </c>
      <c r="C1346" t="s">
        <v>2583</v>
      </c>
      <c r="E1346" s="3">
        <v>42521</v>
      </c>
      <c r="F1346" t="s">
        <v>2619</v>
      </c>
    </row>
    <row r="1347" spans="1:6">
      <c r="A1347" s="1" t="s">
        <v>2236</v>
      </c>
      <c r="B1347" t="s">
        <v>2236</v>
      </c>
      <c r="C1347" t="s">
        <v>2583</v>
      </c>
      <c r="E1347" s="3">
        <v>42551</v>
      </c>
      <c r="F1347" t="s">
        <v>2619</v>
      </c>
    </row>
    <row r="1348" spans="1:6">
      <c r="A1348" s="1" t="s">
        <v>2237</v>
      </c>
      <c r="B1348" t="s">
        <v>2237</v>
      </c>
      <c r="C1348" t="s">
        <v>2583</v>
      </c>
      <c r="D1348" t="s">
        <v>246</v>
      </c>
      <c r="E1348" s="3">
        <v>43124</v>
      </c>
      <c r="F1348" t="s">
        <v>2619</v>
      </c>
    </row>
    <row r="1349" spans="1:6">
      <c r="A1349" s="1" t="s">
        <v>2238</v>
      </c>
      <c r="B1349" t="s">
        <v>2238</v>
      </c>
      <c r="C1349" t="s">
        <v>2583</v>
      </c>
      <c r="E1349" s="3">
        <v>42538</v>
      </c>
      <c r="F1349" t="s">
        <v>2619</v>
      </c>
    </row>
    <row r="1350" spans="1:6">
      <c r="A1350" s="1" t="s">
        <v>2239</v>
      </c>
      <c r="B1350" t="s">
        <v>2239</v>
      </c>
      <c r="C1350" t="s">
        <v>2583</v>
      </c>
      <c r="E1350" s="3">
        <v>42551</v>
      </c>
      <c r="F1350" t="s">
        <v>2619</v>
      </c>
    </row>
    <row r="1351" spans="1:6">
      <c r="A1351" s="1" t="s">
        <v>2240</v>
      </c>
      <c r="B1351" t="s">
        <v>2240</v>
      </c>
      <c r="C1351" t="s">
        <v>2583</v>
      </c>
      <c r="E1351" s="3">
        <v>42534</v>
      </c>
      <c r="F1351" t="s">
        <v>2619</v>
      </c>
    </row>
    <row r="1352" spans="1:6">
      <c r="A1352" s="1" t="s">
        <v>2241</v>
      </c>
      <c r="B1352" t="s">
        <v>2241</v>
      </c>
      <c r="C1352" t="s">
        <v>2583</v>
      </c>
      <c r="E1352" s="3">
        <v>42538</v>
      </c>
      <c r="F1352" t="s">
        <v>2619</v>
      </c>
    </row>
    <row r="1353" spans="1:6">
      <c r="A1353" s="1" t="s">
        <v>2242</v>
      </c>
      <c r="B1353" t="s">
        <v>2242</v>
      </c>
      <c r="C1353" t="s">
        <v>2583</v>
      </c>
      <c r="E1353" s="3">
        <v>42538</v>
      </c>
      <c r="F1353" t="s">
        <v>2619</v>
      </c>
    </row>
    <row r="1354" spans="1:6">
      <c r="A1354" s="1" t="s">
        <v>2243</v>
      </c>
      <c r="B1354" t="s">
        <v>2243</v>
      </c>
      <c r="C1354" t="s">
        <v>2583</v>
      </c>
      <c r="E1354" s="3">
        <v>42538</v>
      </c>
      <c r="F1354" t="s">
        <v>2619</v>
      </c>
    </row>
    <row r="1355" spans="1:6">
      <c r="A1355" s="1" t="s">
        <v>2244</v>
      </c>
      <c r="B1355" t="s">
        <v>2244</v>
      </c>
      <c r="C1355" t="s">
        <v>2583</v>
      </c>
      <c r="D1355" t="s">
        <v>246</v>
      </c>
      <c r="E1355" s="3">
        <v>43241</v>
      </c>
      <c r="F1355" t="s">
        <v>2619</v>
      </c>
    </row>
    <row r="1356" spans="1:6">
      <c r="A1356" s="1" t="s">
        <v>2245</v>
      </c>
      <c r="B1356" t="s">
        <v>2245</v>
      </c>
      <c r="C1356" t="s">
        <v>2583</v>
      </c>
      <c r="E1356" s="3">
        <v>42523</v>
      </c>
      <c r="F1356" t="s">
        <v>2619</v>
      </c>
    </row>
    <row r="1357" spans="1:6">
      <c r="A1357" s="1" t="s">
        <v>2246</v>
      </c>
      <c r="B1357" t="s">
        <v>2246</v>
      </c>
      <c r="C1357" t="s">
        <v>2583</v>
      </c>
      <c r="E1357" s="3">
        <v>42529</v>
      </c>
      <c r="F1357" t="s">
        <v>2619</v>
      </c>
    </row>
    <row r="1358" spans="1:6">
      <c r="A1358" s="1" t="s">
        <v>2247</v>
      </c>
      <c r="B1358" t="s">
        <v>2247</v>
      </c>
      <c r="C1358" t="s">
        <v>2583</v>
      </c>
      <c r="D1358" t="s">
        <v>246</v>
      </c>
      <c r="E1358" s="3">
        <v>42915</v>
      </c>
      <c r="F1358" t="s">
        <v>2619</v>
      </c>
    </row>
    <row r="1359" spans="1:6">
      <c r="A1359" s="1" t="s">
        <v>2248</v>
      </c>
      <c r="B1359" t="s">
        <v>2248</v>
      </c>
      <c r="C1359" t="s">
        <v>2583</v>
      </c>
      <c r="E1359" s="3">
        <v>42534</v>
      </c>
      <c r="F1359" t="s">
        <v>2619</v>
      </c>
    </row>
    <row r="1360" spans="1:6">
      <c r="A1360" s="1" t="s">
        <v>2249</v>
      </c>
      <c r="B1360" t="s">
        <v>2249</v>
      </c>
      <c r="C1360" t="s">
        <v>2586</v>
      </c>
      <c r="E1360" s="3">
        <v>42787</v>
      </c>
      <c r="F1360" t="s">
        <v>2619</v>
      </c>
    </row>
    <row r="1361" spans="1:6">
      <c r="A1361" s="1" t="s">
        <v>2250</v>
      </c>
      <c r="B1361" t="s">
        <v>2250</v>
      </c>
      <c r="C1361" t="s">
        <v>2583</v>
      </c>
      <c r="E1361" s="3">
        <v>42538</v>
      </c>
      <c r="F1361" t="s">
        <v>2619</v>
      </c>
    </row>
    <row r="1362" spans="1:6">
      <c r="A1362" s="1" t="s">
        <v>2251</v>
      </c>
      <c r="B1362" t="s">
        <v>2251</v>
      </c>
      <c r="C1362" t="s">
        <v>2583</v>
      </c>
      <c r="E1362" s="3">
        <v>42538</v>
      </c>
      <c r="F1362" t="s">
        <v>2619</v>
      </c>
    </row>
    <row r="1363" spans="1:6">
      <c r="A1363" s="1" t="s">
        <v>2252</v>
      </c>
      <c r="B1363" t="s">
        <v>2252</v>
      </c>
      <c r="C1363" t="s">
        <v>2583</v>
      </c>
      <c r="E1363" s="3">
        <v>42530</v>
      </c>
      <c r="F1363" t="s">
        <v>2619</v>
      </c>
    </row>
    <row r="1364" spans="1:6">
      <c r="A1364" s="1" t="s">
        <v>2253</v>
      </c>
      <c r="B1364" t="s">
        <v>2253</v>
      </c>
      <c r="C1364" t="s">
        <v>2583</v>
      </c>
      <c r="E1364" s="3">
        <v>42524</v>
      </c>
      <c r="F1364" t="s">
        <v>2619</v>
      </c>
    </row>
    <row r="1365" spans="1:6">
      <c r="A1365" s="1" t="s">
        <v>2254</v>
      </c>
      <c r="B1365" t="s">
        <v>2254</v>
      </c>
      <c r="C1365" t="s">
        <v>2583</v>
      </c>
      <c r="E1365" s="3">
        <v>42523</v>
      </c>
      <c r="F1365" t="s">
        <v>2619</v>
      </c>
    </row>
    <row r="1366" spans="1:6">
      <c r="A1366" s="1" t="s">
        <v>2255</v>
      </c>
      <c r="B1366" t="s">
        <v>2255</v>
      </c>
      <c r="C1366" t="s">
        <v>2583</v>
      </c>
      <c r="E1366" s="3">
        <v>42538</v>
      </c>
      <c r="F1366" t="s">
        <v>2619</v>
      </c>
    </row>
    <row r="1367" spans="1:6">
      <c r="A1367" s="1" t="s">
        <v>2256</v>
      </c>
      <c r="B1367" t="s">
        <v>2256</v>
      </c>
      <c r="C1367" t="s">
        <v>2583</v>
      </c>
      <c r="E1367" s="3">
        <v>42538</v>
      </c>
      <c r="F1367" t="s">
        <v>2619</v>
      </c>
    </row>
    <row r="1368" spans="1:6">
      <c r="A1368" s="1" t="s">
        <v>107</v>
      </c>
      <c r="B1368" t="s">
        <v>107</v>
      </c>
      <c r="C1368" t="s">
        <v>2583</v>
      </c>
      <c r="D1368" t="s">
        <v>246</v>
      </c>
      <c r="E1368" s="3">
        <v>43623</v>
      </c>
      <c r="F1368" t="s">
        <v>2619</v>
      </c>
    </row>
    <row r="1369" spans="1:6">
      <c r="A1369" s="1" t="s">
        <v>2257</v>
      </c>
      <c r="B1369" t="s">
        <v>2257</v>
      </c>
      <c r="C1369" t="s">
        <v>2583</v>
      </c>
      <c r="E1369" s="3">
        <v>42535</v>
      </c>
      <c r="F1369" t="s">
        <v>2619</v>
      </c>
    </row>
    <row r="1370" spans="1:6">
      <c r="A1370" s="1" t="s">
        <v>2258</v>
      </c>
      <c r="B1370" t="s">
        <v>2258</v>
      </c>
      <c r="C1370" t="s">
        <v>2583</v>
      </c>
      <c r="E1370" s="3">
        <v>42524</v>
      </c>
      <c r="F1370" t="s">
        <v>2619</v>
      </c>
    </row>
    <row r="1371" spans="1:6">
      <c r="A1371" s="1" t="s">
        <v>2259</v>
      </c>
      <c r="B1371" t="s">
        <v>2259</v>
      </c>
      <c r="C1371" t="s">
        <v>2583</v>
      </c>
      <c r="D1371" t="s">
        <v>245</v>
      </c>
      <c r="E1371" s="3">
        <v>42908</v>
      </c>
      <c r="F1371" t="s">
        <v>2619</v>
      </c>
    </row>
    <row r="1372" spans="1:6">
      <c r="A1372" s="1" t="s">
        <v>2260</v>
      </c>
      <c r="B1372" t="s">
        <v>2260</v>
      </c>
      <c r="C1372" t="s">
        <v>2583</v>
      </c>
      <c r="E1372" s="3">
        <v>42551</v>
      </c>
      <c r="F1372" t="s">
        <v>2619</v>
      </c>
    </row>
    <row r="1373" spans="1:6">
      <c r="A1373" s="1" t="s">
        <v>2261</v>
      </c>
      <c r="B1373" t="s">
        <v>2261</v>
      </c>
      <c r="C1373" t="s">
        <v>2583</v>
      </c>
      <c r="E1373" s="3">
        <v>42531</v>
      </c>
      <c r="F1373" t="s">
        <v>2619</v>
      </c>
    </row>
    <row r="1374" spans="1:6">
      <c r="A1374" s="1" t="s">
        <v>2262</v>
      </c>
      <c r="B1374" t="s">
        <v>2262</v>
      </c>
      <c r="C1374" t="s">
        <v>2586</v>
      </c>
      <c r="E1374" s="3">
        <v>42369</v>
      </c>
      <c r="F1374" t="s">
        <v>2619</v>
      </c>
    </row>
    <row r="1375" spans="1:6">
      <c r="A1375" s="1" t="s">
        <v>2263</v>
      </c>
      <c r="B1375" t="s">
        <v>2263</v>
      </c>
      <c r="C1375" t="s">
        <v>2586</v>
      </c>
      <c r="E1375" s="3">
        <v>42369</v>
      </c>
      <c r="F1375" t="s">
        <v>2619</v>
      </c>
    </row>
    <row r="1376" spans="1:6">
      <c r="A1376" s="1" t="s">
        <v>2264</v>
      </c>
      <c r="B1376" t="s">
        <v>2264</v>
      </c>
      <c r="C1376" t="s">
        <v>2586</v>
      </c>
      <c r="E1376" s="3">
        <v>42338</v>
      </c>
      <c r="F1376" t="s">
        <v>2619</v>
      </c>
    </row>
    <row r="1377" spans="1:6">
      <c r="A1377" s="1" t="s">
        <v>2265</v>
      </c>
      <c r="B1377" t="s">
        <v>2265</v>
      </c>
      <c r="C1377" t="s">
        <v>2586</v>
      </c>
      <c r="E1377" s="3">
        <v>42369</v>
      </c>
      <c r="F1377" t="s">
        <v>2619</v>
      </c>
    </row>
    <row r="1378" spans="1:6">
      <c r="A1378" s="1" t="s">
        <v>2266</v>
      </c>
      <c r="B1378" t="s">
        <v>2266</v>
      </c>
      <c r="C1378" t="s">
        <v>2586</v>
      </c>
      <c r="E1378" s="3">
        <v>42360</v>
      </c>
      <c r="F1378" t="s">
        <v>2619</v>
      </c>
    </row>
    <row r="1379" spans="1:6">
      <c r="A1379" s="1" t="s">
        <v>2267</v>
      </c>
      <c r="B1379" t="s">
        <v>2267</v>
      </c>
      <c r="C1379" t="s">
        <v>2586</v>
      </c>
      <c r="E1379" s="3">
        <v>42369</v>
      </c>
      <c r="F1379" t="s">
        <v>2619</v>
      </c>
    </row>
    <row r="1380" spans="1:6">
      <c r="A1380" s="1" t="s">
        <v>2268</v>
      </c>
      <c r="B1380" t="s">
        <v>2268</v>
      </c>
      <c r="C1380" t="s">
        <v>2586</v>
      </c>
      <c r="E1380" s="3">
        <v>42338</v>
      </c>
      <c r="F1380" t="s">
        <v>2619</v>
      </c>
    </row>
    <row r="1381" spans="1:6">
      <c r="A1381" s="1" t="s">
        <v>2269</v>
      </c>
      <c r="B1381" t="s">
        <v>2269</v>
      </c>
      <c r="C1381" t="s">
        <v>2586</v>
      </c>
      <c r="E1381" s="3">
        <v>42360</v>
      </c>
      <c r="F1381" t="s">
        <v>2619</v>
      </c>
    </row>
    <row r="1382" spans="1:6">
      <c r="A1382" s="1" t="s">
        <v>2270</v>
      </c>
      <c r="B1382" t="s">
        <v>2270</v>
      </c>
      <c r="C1382" t="s">
        <v>2586</v>
      </c>
      <c r="E1382" s="3">
        <v>42360</v>
      </c>
      <c r="F1382" t="s">
        <v>2619</v>
      </c>
    </row>
    <row r="1383" spans="1:6">
      <c r="A1383" s="1" t="s">
        <v>2271</v>
      </c>
      <c r="B1383" t="s">
        <v>2271</v>
      </c>
      <c r="C1383" t="s">
        <v>2583</v>
      </c>
      <c r="D1383" t="s">
        <v>248</v>
      </c>
      <c r="E1383" s="3">
        <v>43241</v>
      </c>
      <c r="F1383" t="s">
        <v>2619</v>
      </c>
    </row>
    <row r="1384" spans="1:6">
      <c r="A1384" s="1" t="s">
        <v>2272</v>
      </c>
      <c r="B1384" t="s">
        <v>2272</v>
      </c>
      <c r="C1384" t="s">
        <v>2586</v>
      </c>
      <c r="E1384" s="3">
        <v>42341</v>
      </c>
      <c r="F1384" t="s">
        <v>2619</v>
      </c>
    </row>
    <row r="1385" spans="1:6">
      <c r="A1385" s="1" t="s">
        <v>2273</v>
      </c>
      <c r="B1385" t="s">
        <v>2273</v>
      </c>
      <c r="C1385" t="s">
        <v>2586</v>
      </c>
      <c r="E1385" s="3">
        <v>42369</v>
      </c>
      <c r="F1385" t="s">
        <v>2619</v>
      </c>
    </row>
    <row r="1386" spans="1:6">
      <c r="A1386" s="1" t="s">
        <v>2274</v>
      </c>
      <c r="B1386" t="s">
        <v>2274</v>
      </c>
      <c r="C1386" t="s">
        <v>2586</v>
      </c>
      <c r="E1386" s="3">
        <v>42369</v>
      </c>
      <c r="F1386" t="s">
        <v>2619</v>
      </c>
    </row>
    <row r="1387" spans="1:6">
      <c r="A1387" s="1" t="s">
        <v>2275</v>
      </c>
      <c r="B1387" t="s">
        <v>2275</v>
      </c>
      <c r="C1387" t="s">
        <v>2586</v>
      </c>
      <c r="E1387" s="3">
        <v>42341</v>
      </c>
      <c r="F1387" t="s">
        <v>2619</v>
      </c>
    </row>
    <row r="1388" spans="1:6">
      <c r="A1388" s="1" t="s">
        <v>2276</v>
      </c>
      <c r="B1388" t="s">
        <v>2276</v>
      </c>
      <c r="C1388" t="s">
        <v>2586</v>
      </c>
      <c r="E1388" s="3">
        <v>42345</v>
      </c>
      <c r="F1388" t="s">
        <v>2619</v>
      </c>
    </row>
    <row r="1389" spans="1:6">
      <c r="A1389" s="1" t="s">
        <v>2277</v>
      </c>
      <c r="B1389" t="s">
        <v>2277</v>
      </c>
      <c r="C1389" t="s">
        <v>2586</v>
      </c>
      <c r="E1389" s="3">
        <v>42369</v>
      </c>
      <c r="F1389" t="s">
        <v>2619</v>
      </c>
    </row>
    <row r="1390" spans="1:6">
      <c r="A1390" s="1" t="s">
        <v>2278</v>
      </c>
      <c r="B1390" t="s">
        <v>2278</v>
      </c>
      <c r="C1390" t="s">
        <v>2586</v>
      </c>
      <c r="D1390" t="s">
        <v>2592</v>
      </c>
      <c r="E1390" s="3">
        <v>43124</v>
      </c>
      <c r="F1390" t="s">
        <v>2619</v>
      </c>
    </row>
    <row r="1391" spans="1:6">
      <c r="A1391" s="1" t="s">
        <v>2279</v>
      </c>
      <c r="B1391" t="s">
        <v>2279</v>
      </c>
      <c r="C1391" t="s">
        <v>2586</v>
      </c>
      <c r="E1391" s="3">
        <v>42369</v>
      </c>
      <c r="F1391" t="s">
        <v>2619</v>
      </c>
    </row>
    <row r="1392" spans="1:6">
      <c r="A1392" s="1" t="s">
        <v>2280</v>
      </c>
      <c r="B1392" t="s">
        <v>2280</v>
      </c>
      <c r="C1392" t="s">
        <v>2586</v>
      </c>
      <c r="E1392" s="3">
        <v>42369</v>
      </c>
      <c r="F1392" t="s">
        <v>2619</v>
      </c>
    </row>
    <row r="1393" spans="1:6">
      <c r="A1393" s="1" t="s">
        <v>2281</v>
      </c>
      <c r="B1393" t="s">
        <v>2281</v>
      </c>
      <c r="C1393" t="s">
        <v>2586</v>
      </c>
      <c r="D1393" t="s">
        <v>245</v>
      </c>
      <c r="E1393" s="3">
        <v>42489</v>
      </c>
      <c r="F1393" t="s">
        <v>2619</v>
      </c>
    </row>
    <row r="1394" spans="1:6">
      <c r="A1394" s="1" t="s">
        <v>2282</v>
      </c>
      <c r="B1394" t="s">
        <v>2282</v>
      </c>
      <c r="C1394" t="s">
        <v>2583</v>
      </c>
      <c r="E1394" s="3">
        <v>42369</v>
      </c>
      <c r="F1394" t="s">
        <v>2619</v>
      </c>
    </row>
    <row r="1395" spans="1:6">
      <c r="A1395" s="1" t="s">
        <v>2283</v>
      </c>
      <c r="B1395" t="s">
        <v>2283</v>
      </c>
      <c r="C1395" t="s">
        <v>2583</v>
      </c>
      <c r="E1395" s="3">
        <v>43069</v>
      </c>
      <c r="F1395" t="s">
        <v>2619</v>
      </c>
    </row>
    <row r="1396" spans="1:6">
      <c r="A1396" s="1" t="s">
        <v>2284</v>
      </c>
      <c r="B1396" t="s">
        <v>2284</v>
      </c>
      <c r="C1396" t="s">
        <v>2586</v>
      </c>
      <c r="D1396" t="s">
        <v>246</v>
      </c>
      <c r="E1396" s="3">
        <v>42999</v>
      </c>
      <c r="F1396" t="s">
        <v>2619</v>
      </c>
    </row>
    <row r="1397" spans="1:6">
      <c r="A1397" s="1" t="s">
        <v>2285</v>
      </c>
      <c r="B1397" t="s">
        <v>2285</v>
      </c>
      <c r="C1397" t="s">
        <v>2586</v>
      </c>
      <c r="E1397" s="3">
        <v>42369</v>
      </c>
      <c r="F1397" t="s">
        <v>2619</v>
      </c>
    </row>
    <row r="1398" spans="1:6">
      <c r="A1398" s="1" t="s">
        <v>2286</v>
      </c>
      <c r="B1398" t="s">
        <v>2286</v>
      </c>
      <c r="C1398" t="s">
        <v>2586</v>
      </c>
      <c r="E1398" s="3">
        <v>42345</v>
      </c>
      <c r="F1398" t="s">
        <v>2619</v>
      </c>
    </row>
    <row r="1399" spans="1:6">
      <c r="A1399" s="1" t="s">
        <v>2287</v>
      </c>
      <c r="B1399" t="s">
        <v>2287</v>
      </c>
      <c r="C1399" t="s">
        <v>2583</v>
      </c>
      <c r="D1399" t="s">
        <v>251</v>
      </c>
      <c r="E1399" s="3">
        <v>43230</v>
      </c>
      <c r="F1399" t="s">
        <v>2619</v>
      </c>
    </row>
    <row r="1400" spans="1:6">
      <c r="A1400" s="1" t="s">
        <v>51</v>
      </c>
      <c r="B1400" t="s">
        <v>51</v>
      </c>
      <c r="C1400" t="s">
        <v>2586</v>
      </c>
      <c r="E1400" s="3">
        <v>42735</v>
      </c>
      <c r="F1400" t="s">
        <v>2619</v>
      </c>
    </row>
    <row r="1401" spans="1:6">
      <c r="A1401" s="1" t="s">
        <v>2288</v>
      </c>
      <c r="B1401" t="s">
        <v>2288</v>
      </c>
      <c r="C1401" t="s">
        <v>2586</v>
      </c>
      <c r="E1401" s="3">
        <v>42661</v>
      </c>
      <c r="F1401" t="s">
        <v>2619</v>
      </c>
    </row>
    <row r="1402" spans="1:6">
      <c r="A1402" s="1" t="s">
        <v>2289</v>
      </c>
      <c r="B1402" t="s">
        <v>2289</v>
      </c>
      <c r="C1402" t="s">
        <v>2586</v>
      </c>
      <c r="E1402" s="3">
        <v>42735</v>
      </c>
      <c r="F1402" t="s">
        <v>2619</v>
      </c>
    </row>
    <row r="1403" spans="1:6">
      <c r="A1403" s="1" t="s">
        <v>2290</v>
      </c>
      <c r="B1403" t="s">
        <v>2290</v>
      </c>
      <c r="C1403" t="s">
        <v>2586</v>
      </c>
      <c r="E1403" s="3">
        <v>42661</v>
      </c>
      <c r="F1403" t="s">
        <v>2619</v>
      </c>
    </row>
    <row r="1404" spans="1:6">
      <c r="A1404" s="1" t="s">
        <v>2291</v>
      </c>
      <c r="B1404" t="s">
        <v>2291</v>
      </c>
      <c r="C1404" t="s">
        <v>2586</v>
      </c>
      <c r="E1404" s="3">
        <v>43241</v>
      </c>
      <c r="F1404" t="s">
        <v>2619</v>
      </c>
    </row>
    <row r="1405" spans="1:6">
      <c r="A1405" s="1" t="s">
        <v>2292</v>
      </c>
      <c r="B1405" t="s">
        <v>2292</v>
      </c>
      <c r="C1405" t="s">
        <v>2586</v>
      </c>
      <c r="E1405" s="3">
        <v>42711</v>
      </c>
      <c r="F1405" t="s">
        <v>2619</v>
      </c>
    </row>
    <row r="1406" spans="1:6">
      <c r="A1406" s="1" t="s">
        <v>2293</v>
      </c>
      <c r="B1406" t="s">
        <v>2293</v>
      </c>
      <c r="C1406" t="s">
        <v>2586</v>
      </c>
      <c r="D1406" t="s">
        <v>248</v>
      </c>
      <c r="E1406" s="3">
        <v>43455</v>
      </c>
      <c r="F1406" t="s">
        <v>2619</v>
      </c>
    </row>
    <row r="1407" spans="1:6">
      <c r="A1407" s="1" t="s">
        <v>2294</v>
      </c>
      <c r="B1407" t="s">
        <v>2294</v>
      </c>
      <c r="C1407" t="s">
        <v>2586</v>
      </c>
      <c r="E1407" s="3">
        <v>42713</v>
      </c>
      <c r="F1407" t="s">
        <v>2619</v>
      </c>
    </row>
    <row r="1408" spans="1:6">
      <c r="A1408" s="1" t="s">
        <v>2295</v>
      </c>
      <c r="B1408" t="s">
        <v>2295</v>
      </c>
      <c r="C1408" t="s">
        <v>2586</v>
      </c>
      <c r="D1408" t="s">
        <v>249</v>
      </c>
      <c r="E1408" s="3">
        <v>43241</v>
      </c>
      <c r="F1408" t="s">
        <v>2619</v>
      </c>
    </row>
    <row r="1409" spans="1:6">
      <c r="A1409" s="1" t="s">
        <v>2296</v>
      </c>
      <c r="B1409" t="s">
        <v>2296</v>
      </c>
      <c r="C1409" t="s">
        <v>2586</v>
      </c>
      <c r="E1409" s="3">
        <v>42711</v>
      </c>
      <c r="F1409" t="s">
        <v>2619</v>
      </c>
    </row>
    <row r="1410" spans="1:6">
      <c r="A1410" s="1" t="s">
        <v>2297</v>
      </c>
      <c r="B1410" t="s">
        <v>2297</v>
      </c>
      <c r="C1410" t="s">
        <v>2586</v>
      </c>
      <c r="E1410" s="3">
        <v>42696</v>
      </c>
      <c r="F1410" t="s">
        <v>2619</v>
      </c>
    </row>
    <row r="1411" spans="1:6">
      <c r="A1411" s="1" t="s">
        <v>2298</v>
      </c>
      <c r="B1411" t="s">
        <v>2298</v>
      </c>
      <c r="C1411" t="s">
        <v>2586</v>
      </c>
      <c r="E1411" s="3">
        <v>42661</v>
      </c>
      <c r="F1411" t="s">
        <v>2619</v>
      </c>
    </row>
    <row r="1412" spans="1:6">
      <c r="A1412" s="1" t="s">
        <v>137</v>
      </c>
      <c r="B1412" t="s">
        <v>137</v>
      </c>
      <c r="C1412" t="s">
        <v>2583</v>
      </c>
      <c r="E1412" s="3">
        <v>42704</v>
      </c>
      <c r="F1412" t="s">
        <v>2619</v>
      </c>
    </row>
    <row r="1413" spans="1:6">
      <c r="A1413" s="1" t="s">
        <v>72</v>
      </c>
      <c r="B1413" t="s">
        <v>72</v>
      </c>
      <c r="C1413" t="s">
        <v>2586</v>
      </c>
      <c r="E1413" s="3">
        <v>42734</v>
      </c>
      <c r="F1413" t="s">
        <v>2619</v>
      </c>
    </row>
    <row r="1414" spans="1:6">
      <c r="A1414" s="1" t="s">
        <v>2299</v>
      </c>
      <c r="B1414" t="s">
        <v>2299</v>
      </c>
      <c r="C1414" t="s">
        <v>2583</v>
      </c>
      <c r="E1414" s="3">
        <v>42704</v>
      </c>
      <c r="F1414" t="s">
        <v>2619</v>
      </c>
    </row>
    <row r="1415" spans="1:6">
      <c r="A1415" s="1" t="s">
        <v>2300</v>
      </c>
      <c r="B1415" t="s">
        <v>2300</v>
      </c>
      <c r="C1415" t="s">
        <v>2583</v>
      </c>
      <c r="D1415" t="s">
        <v>2615</v>
      </c>
      <c r="E1415" s="3">
        <v>43525</v>
      </c>
      <c r="F1415" t="s">
        <v>2619</v>
      </c>
    </row>
    <row r="1416" spans="1:6">
      <c r="A1416" s="1" t="s">
        <v>2301</v>
      </c>
      <c r="B1416" t="s">
        <v>2301</v>
      </c>
      <c r="C1416" t="s">
        <v>2583</v>
      </c>
      <c r="E1416" s="3">
        <v>42711</v>
      </c>
      <c r="F1416" t="s">
        <v>2619</v>
      </c>
    </row>
    <row r="1417" spans="1:6">
      <c r="A1417" s="1" t="s">
        <v>2302</v>
      </c>
      <c r="B1417" t="s">
        <v>2302</v>
      </c>
      <c r="C1417" t="s">
        <v>2583</v>
      </c>
      <c r="E1417" s="3">
        <v>42696</v>
      </c>
      <c r="F1417" t="s">
        <v>2619</v>
      </c>
    </row>
    <row r="1418" spans="1:6">
      <c r="A1418" s="1" t="s">
        <v>2303</v>
      </c>
      <c r="B1418" t="s">
        <v>2303</v>
      </c>
      <c r="C1418" t="s">
        <v>2583</v>
      </c>
      <c r="E1418" s="3">
        <v>42703</v>
      </c>
      <c r="F1418" t="s">
        <v>2619</v>
      </c>
    </row>
    <row r="1419" spans="1:6">
      <c r="A1419" s="1" t="s">
        <v>2304</v>
      </c>
      <c r="B1419" t="s">
        <v>2304</v>
      </c>
      <c r="C1419" t="s">
        <v>2583</v>
      </c>
      <c r="E1419" s="3">
        <v>42704</v>
      </c>
      <c r="F1419" t="s">
        <v>2619</v>
      </c>
    </row>
    <row r="1420" spans="1:6">
      <c r="A1420" s="1" t="s">
        <v>2305</v>
      </c>
      <c r="B1420" t="s">
        <v>2305</v>
      </c>
      <c r="C1420" t="s">
        <v>2583</v>
      </c>
      <c r="E1420" s="3">
        <v>42704</v>
      </c>
      <c r="F1420" t="s">
        <v>2619</v>
      </c>
    </row>
    <row r="1421" spans="1:6">
      <c r="A1421" s="1" t="s">
        <v>2306</v>
      </c>
      <c r="B1421" t="s">
        <v>2306</v>
      </c>
      <c r="C1421" t="s">
        <v>2586</v>
      </c>
      <c r="E1421" s="3">
        <v>42668</v>
      </c>
      <c r="F1421" t="s">
        <v>2619</v>
      </c>
    </row>
    <row r="1422" spans="1:6">
      <c r="A1422" s="1" t="s">
        <v>2307</v>
      </c>
      <c r="B1422" t="s">
        <v>2307</v>
      </c>
      <c r="C1422" t="s">
        <v>2586</v>
      </c>
      <c r="E1422" s="3">
        <v>42668</v>
      </c>
      <c r="F1422" t="s">
        <v>2619</v>
      </c>
    </row>
    <row r="1423" spans="1:6">
      <c r="A1423" s="1" t="s">
        <v>2308</v>
      </c>
      <c r="B1423" t="s">
        <v>2308</v>
      </c>
      <c r="C1423" t="s">
        <v>2586</v>
      </c>
      <c r="E1423" s="3">
        <v>42696</v>
      </c>
      <c r="F1423" t="s">
        <v>2619</v>
      </c>
    </row>
    <row r="1424" spans="1:6">
      <c r="A1424" s="1" t="s">
        <v>2309</v>
      </c>
      <c r="B1424" t="s">
        <v>2309</v>
      </c>
      <c r="C1424" t="s">
        <v>2583</v>
      </c>
      <c r="E1424" s="3">
        <v>42696</v>
      </c>
      <c r="F1424" t="s">
        <v>2619</v>
      </c>
    </row>
    <row r="1425" spans="1:6">
      <c r="A1425" s="1" t="s">
        <v>2310</v>
      </c>
      <c r="B1425" t="s">
        <v>2310</v>
      </c>
      <c r="C1425" t="s">
        <v>2583</v>
      </c>
      <c r="E1425" s="3">
        <v>42696</v>
      </c>
      <c r="F1425" t="s">
        <v>2619</v>
      </c>
    </row>
    <row r="1426" spans="1:6">
      <c r="A1426" s="1" t="s">
        <v>2311</v>
      </c>
      <c r="B1426" t="s">
        <v>2311</v>
      </c>
      <c r="C1426" t="s">
        <v>2583</v>
      </c>
      <c r="E1426" s="3">
        <v>42696</v>
      </c>
      <c r="F1426" t="s">
        <v>2619</v>
      </c>
    </row>
    <row r="1427" spans="1:6">
      <c r="A1427" s="1" t="s">
        <v>206</v>
      </c>
      <c r="B1427" t="s">
        <v>206</v>
      </c>
      <c r="C1427" t="s">
        <v>2583</v>
      </c>
      <c r="E1427" s="3">
        <v>42704</v>
      </c>
      <c r="F1427" t="s">
        <v>2619</v>
      </c>
    </row>
    <row r="1428" spans="1:6">
      <c r="A1428" s="1" t="s">
        <v>2312</v>
      </c>
      <c r="B1428" t="s">
        <v>2312</v>
      </c>
      <c r="C1428" t="s">
        <v>2583</v>
      </c>
      <c r="D1428" t="s">
        <v>248</v>
      </c>
      <c r="E1428" s="3">
        <v>43187</v>
      </c>
      <c r="F1428" t="s">
        <v>2619</v>
      </c>
    </row>
    <row r="1429" spans="1:6">
      <c r="A1429" s="1" t="s">
        <v>2313</v>
      </c>
      <c r="B1429" t="s">
        <v>2313</v>
      </c>
      <c r="C1429" t="s">
        <v>2583</v>
      </c>
      <c r="D1429" t="s">
        <v>2591</v>
      </c>
      <c r="E1429" s="3">
        <v>42704</v>
      </c>
      <c r="F1429" t="s">
        <v>2619</v>
      </c>
    </row>
    <row r="1430" spans="1:6">
      <c r="A1430" s="1" t="s">
        <v>2314</v>
      </c>
      <c r="B1430" t="s">
        <v>2314</v>
      </c>
      <c r="C1430" t="s">
        <v>2583</v>
      </c>
      <c r="E1430" s="3">
        <v>42704</v>
      </c>
      <c r="F1430" t="s">
        <v>2619</v>
      </c>
    </row>
    <row r="1431" spans="1:6">
      <c r="A1431" s="1" t="s">
        <v>2315</v>
      </c>
      <c r="B1431" t="s">
        <v>2315</v>
      </c>
      <c r="C1431" t="s">
        <v>2583</v>
      </c>
      <c r="D1431" t="s">
        <v>2606</v>
      </c>
      <c r="E1431" s="3">
        <v>42704</v>
      </c>
      <c r="F1431" t="s">
        <v>2619</v>
      </c>
    </row>
    <row r="1432" spans="1:6">
      <c r="A1432" s="1" t="s">
        <v>2316</v>
      </c>
      <c r="B1432" t="s">
        <v>2316</v>
      </c>
      <c r="C1432" t="s">
        <v>2583</v>
      </c>
      <c r="D1432" t="s">
        <v>2604</v>
      </c>
      <c r="E1432" s="3">
        <v>43119</v>
      </c>
      <c r="F1432" t="s">
        <v>2619</v>
      </c>
    </row>
    <row r="1433" spans="1:6">
      <c r="A1433" s="1" t="s">
        <v>2317</v>
      </c>
      <c r="B1433" t="s">
        <v>2317</v>
      </c>
      <c r="C1433" t="s">
        <v>2586</v>
      </c>
      <c r="E1433" s="3">
        <v>42711</v>
      </c>
      <c r="F1433" t="s">
        <v>2619</v>
      </c>
    </row>
    <row r="1434" spans="1:6">
      <c r="A1434" s="1" t="s">
        <v>2318</v>
      </c>
      <c r="B1434" t="s">
        <v>2318</v>
      </c>
      <c r="C1434" t="s">
        <v>2586</v>
      </c>
      <c r="E1434" s="3">
        <v>42711</v>
      </c>
      <c r="F1434" t="s">
        <v>2619</v>
      </c>
    </row>
    <row r="1435" spans="1:6">
      <c r="A1435" s="1" t="s">
        <v>2319</v>
      </c>
      <c r="B1435" t="s">
        <v>2319</v>
      </c>
      <c r="C1435" t="s">
        <v>2583</v>
      </c>
      <c r="E1435" s="3">
        <v>42696</v>
      </c>
      <c r="F1435" t="s">
        <v>2619</v>
      </c>
    </row>
    <row r="1436" spans="1:6">
      <c r="A1436" s="1" t="s">
        <v>2320</v>
      </c>
      <c r="B1436" t="s">
        <v>2320</v>
      </c>
      <c r="C1436" t="s">
        <v>2583</v>
      </c>
      <c r="E1436" s="3">
        <v>42704</v>
      </c>
      <c r="F1436" t="s">
        <v>2619</v>
      </c>
    </row>
    <row r="1437" spans="1:6">
      <c r="A1437" s="1" t="s">
        <v>2321</v>
      </c>
      <c r="B1437" t="s">
        <v>2321</v>
      </c>
      <c r="C1437" t="s">
        <v>2583</v>
      </c>
      <c r="E1437" s="3">
        <v>42704</v>
      </c>
      <c r="F1437" t="s">
        <v>2619</v>
      </c>
    </row>
    <row r="1438" spans="1:6">
      <c r="A1438" s="1" t="s">
        <v>2322</v>
      </c>
      <c r="B1438" t="s">
        <v>2322</v>
      </c>
      <c r="C1438" t="s">
        <v>2586</v>
      </c>
      <c r="E1438" s="3">
        <v>42749</v>
      </c>
      <c r="F1438" t="s">
        <v>2619</v>
      </c>
    </row>
    <row r="1439" spans="1:6">
      <c r="A1439" s="1" t="s">
        <v>2323</v>
      </c>
      <c r="B1439" t="s">
        <v>2323</v>
      </c>
      <c r="C1439" t="s">
        <v>2583</v>
      </c>
      <c r="E1439" s="3">
        <v>42704</v>
      </c>
      <c r="F1439" t="s">
        <v>2619</v>
      </c>
    </row>
    <row r="1440" spans="1:6">
      <c r="A1440" s="1" t="s">
        <v>2324</v>
      </c>
      <c r="B1440" t="s">
        <v>2324</v>
      </c>
      <c r="C1440" t="s">
        <v>2583</v>
      </c>
      <c r="E1440" s="3">
        <v>42704</v>
      </c>
      <c r="F1440" t="s">
        <v>2619</v>
      </c>
    </row>
    <row r="1441" spans="1:6">
      <c r="A1441" s="1" t="s">
        <v>2325</v>
      </c>
      <c r="B1441" t="s">
        <v>2325</v>
      </c>
      <c r="C1441" t="s">
        <v>2586</v>
      </c>
      <c r="E1441" s="3">
        <v>42807</v>
      </c>
      <c r="F1441" t="s">
        <v>2619</v>
      </c>
    </row>
    <row r="1442" spans="1:6">
      <c r="A1442" s="1" t="s">
        <v>2326</v>
      </c>
      <c r="B1442" t="s">
        <v>2326</v>
      </c>
      <c r="C1442" t="s">
        <v>2586</v>
      </c>
      <c r="E1442" s="3">
        <v>42713</v>
      </c>
      <c r="F1442" t="s">
        <v>2619</v>
      </c>
    </row>
    <row r="1443" spans="1:6">
      <c r="A1443" s="1" t="s">
        <v>2327</v>
      </c>
      <c r="B1443" t="s">
        <v>2327</v>
      </c>
      <c r="C1443" t="s">
        <v>2583</v>
      </c>
      <c r="E1443" s="3">
        <v>42702</v>
      </c>
      <c r="F1443" t="s">
        <v>2619</v>
      </c>
    </row>
    <row r="1444" spans="1:6">
      <c r="A1444" s="1" t="s">
        <v>2328</v>
      </c>
      <c r="B1444" t="s">
        <v>2328</v>
      </c>
      <c r="C1444" t="s">
        <v>2586</v>
      </c>
      <c r="E1444" s="3">
        <v>42711</v>
      </c>
      <c r="F1444" t="s">
        <v>2619</v>
      </c>
    </row>
    <row r="1445" spans="1:6">
      <c r="A1445" s="1" t="s">
        <v>2329</v>
      </c>
      <c r="B1445" t="s">
        <v>2329</v>
      </c>
      <c r="C1445" t="s">
        <v>2586</v>
      </c>
      <c r="E1445" s="3">
        <v>42740</v>
      </c>
      <c r="F1445" t="s">
        <v>2619</v>
      </c>
    </row>
    <row r="1446" spans="1:6">
      <c r="A1446" s="1" t="s">
        <v>2330</v>
      </c>
      <c r="B1446" t="s">
        <v>2330</v>
      </c>
      <c r="C1446" t="s">
        <v>2583</v>
      </c>
      <c r="D1446" t="s">
        <v>249</v>
      </c>
      <c r="E1446" s="3">
        <v>43178</v>
      </c>
      <c r="F1446" t="s">
        <v>2619</v>
      </c>
    </row>
    <row r="1447" spans="1:6">
      <c r="A1447" s="1" t="s">
        <v>2331</v>
      </c>
      <c r="B1447" t="s">
        <v>2331</v>
      </c>
      <c r="C1447" t="s">
        <v>2583</v>
      </c>
      <c r="E1447" s="3">
        <v>42703</v>
      </c>
      <c r="F1447" t="s">
        <v>2619</v>
      </c>
    </row>
    <row r="1448" spans="1:6">
      <c r="A1448" s="1" t="s">
        <v>2332</v>
      </c>
      <c r="B1448" t="s">
        <v>2332</v>
      </c>
      <c r="C1448" t="s">
        <v>2583</v>
      </c>
      <c r="E1448" s="3">
        <v>42704</v>
      </c>
      <c r="F1448" t="s">
        <v>2619</v>
      </c>
    </row>
    <row r="1449" spans="1:6">
      <c r="A1449" s="1" t="s">
        <v>2333</v>
      </c>
      <c r="B1449" t="s">
        <v>2333</v>
      </c>
      <c r="C1449" t="s">
        <v>2583</v>
      </c>
      <c r="E1449" s="3">
        <v>42704</v>
      </c>
      <c r="F1449" t="s">
        <v>2619</v>
      </c>
    </row>
    <row r="1450" spans="1:6">
      <c r="A1450" s="1" t="s">
        <v>2334</v>
      </c>
      <c r="B1450" t="s">
        <v>2334</v>
      </c>
      <c r="C1450" t="s">
        <v>2583</v>
      </c>
      <c r="D1450" t="s">
        <v>2616</v>
      </c>
      <c r="E1450" s="3">
        <v>42927</v>
      </c>
      <c r="F1450" t="s">
        <v>2619</v>
      </c>
    </row>
    <row r="1451" spans="1:6">
      <c r="A1451" s="1" t="s">
        <v>2335</v>
      </c>
      <c r="B1451" t="s">
        <v>2335</v>
      </c>
      <c r="C1451" t="s">
        <v>2583</v>
      </c>
      <c r="E1451" s="3">
        <v>42704</v>
      </c>
      <c r="F1451" t="s">
        <v>2619</v>
      </c>
    </row>
    <row r="1452" spans="1:6">
      <c r="A1452" s="1" t="s">
        <v>2336</v>
      </c>
      <c r="B1452" t="s">
        <v>2336</v>
      </c>
      <c r="C1452" t="s">
        <v>2583</v>
      </c>
      <c r="E1452" s="3">
        <v>42704</v>
      </c>
      <c r="F1452" t="s">
        <v>2619</v>
      </c>
    </row>
    <row r="1453" spans="1:6">
      <c r="A1453" s="1" t="s">
        <v>2337</v>
      </c>
      <c r="B1453" t="s">
        <v>2337</v>
      </c>
      <c r="C1453" t="s">
        <v>2583</v>
      </c>
      <c r="E1453" s="3">
        <v>42704</v>
      </c>
      <c r="F1453" t="s">
        <v>2619</v>
      </c>
    </row>
    <row r="1454" spans="1:6">
      <c r="A1454" s="1" t="s">
        <v>2338</v>
      </c>
      <c r="B1454" t="s">
        <v>2338</v>
      </c>
      <c r="C1454" t="s">
        <v>2583</v>
      </c>
      <c r="E1454" s="3">
        <v>42704</v>
      </c>
      <c r="F1454" t="s">
        <v>2619</v>
      </c>
    </row>
    <row r="1455" spans="1:6">
      <c r="A1455" s="1" t="s">
        <v>2339</v>
      </c>
      <c r="B1455" t="s">
        <v>2339</v>
      </c>
      <c r="C1455" t="s">
        <v>2583</v>
      </c>
      <c r="E1455" s="3">
        <v>42704</v>
      </c>
      <c r="F1455" t="s">
        <v>2619</v>
      </c>
    </row>
    <row r="1456" spans="1:6">
      <c r="A1456" s="1" t="s">
        <v>2340</v>
      </c>
      <c r="B1456" t="s">
        <v>2340</v>
      </c>
      <c r="C1456" t="s">
        <v>2586</v>
      </c>
      <c r="E1456" s="3">
        <v>42817</v>
      </c>
      <c r="F1456" t="s">
        <v>2619</v>
      </c>
    </row>
    <row r="1457" spans="1:6">
      <c r="A1457" s="1" t="s">
        <v>2341</v>
      </c>
      <c r="B1457" t="s">
        <v>2341</v>
      </c>
      <c r="C1457" t="s">
        <v>2583</v>
      </c>
      <c r="E1457" s="3">
        <v>42702</v>
      </c>
      <c r="F1457" t="s">
        <v>2619</v>
      </c>
    </row>
    <row r="1458" spans="1:6">
      <c r="A1458" s="1" t="s">
        <v>2342</v>
      </c>
      <c r="B1458" t="s">
        <v>2342</v>
      </c>
      <c r="C1458" t="s">
        <v>2586</v>
      </c>
      <c r="E1458" s="3">
        <v>42724</v>
      </c>
      <c r="F1458" t="s">
        <v>2619</v>
      </c>
    </row>
    <row r="1459" spans="1:6">
      <c r="A1459" s="1" t="s">
        <v>2343</v>
      </c>
      <c r="B1459" t="s">
        <v>2343</v>
      </c>
      <c r="C1459" t="s">
        <v>2583</v>
      </c>
      <c r="E1459" s="3">
        <v>42704</v>
      </c>
      <c r="F1459" t="s">
        <v>2619</v>
      </c>
    </row>
    <row r="1460" spans="1:6">
      <c r="A1460" s="1" t="s">
        <v>2344</v>
      </c>
      <c r="B1460" t="s">
        <v>2344</v>
      </c>
      <c r="C1460" t="s">
        <v>2583</v>
      </c>
      <c r="D1460" t="s">
        <v>246</v>
      </c>
      <c r="E1460" s="3">
        <v>43513</v>
      </c>
      <c r="F1460" t="s">
        <v>2619</v>
      </c>
    </row>
    <row r="1461" spans="1:6">
      <c r="A1461" s="1" t="s">
        <v>2345</v>
      </c>
      <c r="B1461" t="s">
        <v>2345</v>
      </c>
      <c r="C1461" t="s">
        <v>2583</v>
      </c>
      <c r="E1461" s="3">
        <v>42704</v>
      </c>
      <c r="F1461" t="s">
        <v>2619</v>
      </c>
    </row>
    <row r="1462" spans="1:6">
      <c r="A1462" s="1" t="s">
        <v>2346</v>
      </c>
      <c r="B1462" t="s">
        <v>2346</v>
      </c>
      <c r="C1462" t="s">
        <v>2583</v>
      </c>
      <c r="E1462" s="3">
        <v>42704</v>
      </c>
      <c r="F1462" t="s">
        <v>2619</v>
      </c>
    </row>
    <row r="1463" spans="1:6">
      <c r="A1463" s="1" t="s">
        <v>2347</v>
      </c>
      <c r="B1463" t="s">
        <v>2347</v>
      </c>
      <c r="C1463" t="s">
        <v>2583</v>
      </c>
      <c r="D1463" t="s">
        <v>2592</v>
      </c>
      <c r="E1463" s="3">
        <v>43105</v>
      </c>
      <c r="F1463" t="s">
        <v>2619</v>
      </c>
    </row>
    <row r="1464" spans="1:6">
      <c r="A1464" s="1" t="s">
        <v>109</v>
      </c>
      <c r="B1464" t="s">
        <v>109</v>
      </c>
      <c r="C1464" t="s">
        <v>2583</v>
      </c>
      <c r="D1464" t="s">
        <v>249</v>
      </c>
      <c r="E1464" s="3">
        <v>43623</v>
      </c>
      <c r="F1464" t="s">
        <v>2619</v>
      </c>
    </row>
    <row r="1465" spans="1:6">
      <c r="A1465" s="1" t="s">
        <v>94</v>
      </c>
      <c r="B1465" t="s">
        <v>94</v>
      </c>
      <c r="C1465" t="s">
        <v>2583</v>
      </c>
      <c r="D1465" t="s">
        <v>249</v>
      </c>
      <c r="E1465" s="3">
        <v>43376</v>
      </c>
      <c r="F1465" t="s">
        <v>2619</v>
      </c>
    </row>
    <row r="1466" spans="1:6">
      <c r="A1466" s="1" t="s">
        <v>2348</v>
      </c>
      <c r="B1466" t="s">
        <v>2348</v>
      </c>
      <c r="C1466" t="s">
        <v>2586</v>
      </c>
      <c r="E1466" s="3">
        <v>42804</v>
      </c>
      <c r="F1466" t="s">
        <v>2619</v>
      </c>
    </row>
    <row r="1467" spans="1:6">
      <c r="A1467" s="1" t="s">
        <v>2349</v>
      </c>
      <c r="B1467" t="s">
        <v>2349</v>
      </c>
      <c r="C1467" t="s">
        <v>2586</v>
      </c>
      <c r="E1467" s="3">
        <v>42749</v>
      </c>
      <c r="F1467" t="s">
        <v>2619</v>
      </c>
    </row>
    <row r="1468" spans="1:6">
      <c r="A1468" s="1" t="s">
        <v>2350</v>
      </c>
      <c r="B1468" t="s">
        <v>2350</v>
      </c>
      <c r="C1468" t="s">
        <v>2583</v>
      </c>
      <c r="E1468" s="3">
        <v>42704</v>
      </c>
      <c r="F1468" t="s">
        <v>2619</v>
      </c>
    </row>
    <row r="1469" spans="1:6">
      <c r="A1469" s="1" t="s">
        <v>2351</v>
      </c>
      <c r="B1469" t="s">
        <v>2351</v>
      </c>
      <c r="C1469" t="s">
        <v>2586</v>
      </c>
      <c r="E1469" s="3">
        <v>42724</v>
      </c>
      <c r="F1469" t="s">
        <v>2619</v>
      </c>
    </row>
    <row r="1470" spans="1:6">
      <c r="A1470" s="1" t="s">
        <v>2352</v>
      </c>
      <c r="B1470" t="s">
        <v>2352</v>
      </c>
      <c r="C1470" t="s">
        <v>2583</v>
      </c>
      <c r="D1470" t="s">
        <v>2617</v>
      </c>
      <c r="E1470" s="3">
        <v>42902</v>
      </c>
      <c r="F1470" t="s">
        <v>2619</v>
      </c>
    </row>
    <row r="1471" spans="1:6">
      <c r="A1471" s="1" t="s">
        <v>2353</v>
      </c>
      <c r="B1471" t="s">
        <v>2353</v>
      </c>
      <c r="C1471" t="s">
        <v>2583</v>
      </c>
      <c r="E1471" s="3">
        <v>42704</v>
      </c>
      <c r="F1471" t="s">
        <v>2619</v>
      </c>
    </row>
    <row r="1472" spans="1:6">
      <c r="A1472" s="1" t="s">
        <v>111</v>
      </c>
      <c r="B1472" t="s">
        <v>111</v>
      </c>
      <c r="C1472" t="s">
        <v>2583</v>
      </c>
      <c r="D1472" t="s">
        <v>250</v>
      </c>
      <c r="E1472" s="3">
        <v>43623</v>
      </c>
      <c r="F1472" t="s">
        <v>2619</v>
      </c>
    </row>
    <row r="1473" spans="1:6">
      <c r="A1473" s="1" t="s">
        <v>2354</v>
      </c>
      <c r="B1473" t="s">
        <v>2354</v>
      </c>
      <c r="C1473" t="s">
        <v>2586</v>
      </c>
      <c r="D1473" t="s">
        <v>249</v>
      </c>
      <c r="E1473" s="3">
        <v>43069</v>
      </c>
      <c r="F1473" t="s">
        <v>2619</v>
      </c>
    </row>
    <row r="1474" spans="1:6">
      <c r="A1474" s="1" t="s">
        <v>2355</v>
      </c>
      <c r="B1474" t="s">
        <v>2355</v>
      </c>
      <c r="C1474" t="s">
        <v>2583</v>
      </c>
      <c r="D1474" t="s">
        <v>252</v>
      </c>
      <c r="E1474" s="3">
        <v>43136</v>
      </c>
      <c r="F1474" t="s">
        <v>2619</v>
      </c>
    </row>
    <row r="1475" spans="1:6">
      <c r="A1475" s="1" t="s">
        <v>2356</v>
      </c>
      <c r="B1475" t="s">
        <v>2356</v>
      </c>
      <c r="C1475" t="s">
        <v>2586</v>
      </c>
      <c r="E1475" s="3">
        <v>42814</v>
      </c>
      <c r="F1475" t="s">
        <v>2619</v>
      </c>
    </row>
    <row r="1476" spans="1:6">
      <c r="A1476" s="1" t="s">
        <v>2357</v>
      </c>
      <c r="B1476" t="s">
        <v>2357</v>
      </c>
      <c r="C1476" t="s">
        <v>2586</v>
      </c>
      <c r="D1476" t="s">
        <v>252</v>
      </c>
      <c r="E1476" s="3">
        <v>42984</v>
      </c>
      <c r="F1476" t="s">
        <v>2619</v>
      </c>
    </row>
    <row r="1477" spans="1:6">
      <c r="A1477" s="1" t="s">
        <v>60</v>
      </c>
      <c r="B1477" t="s">
        <v>60</v>
      </c>
      <c r="C1477" t="s">
        <v>2586</v>
      </c>
      <c r="E1477" s="3">
        <v>43434</v>
      </c>
      <c r="F1477" t="s">
        <v>2619</v>
      </c>
    </row>
    <row r="1478" spans="1:6">
      <c r="A1478" s="1" t="s">
        <v>134</v>
      </c>
      <c r="B1478" t="s">
        <v>134</v>
      </c>
      <c r="C1478" t="s">
        <v>2583</v>
      </c>
      <c r="D1478" t="s">
        <v>247</v>
      </c>
      <c r="E1478" s="3">
        <v>43644</v>
      </c>
      <c r="F1478" t="s">
        <v>2619</v>
      </c>
    </row>
    <row r="1479" spans="1:6">
      <c r="A1479" s="1" t="s">
        <v>200</v>
      </c>
      <c r="B1479" t="s">
        <v>200</v>
      </c>
      <c r="C1479" t="s">
        <v>2583</v>
      </c>
      <c r="E1479" s="3">
        <v>43069</v>
      </c>
      <c r="F1479" t="s">
        <v>2619</v>
      </c>
    </row>
    <row r="1480" spans="1:6">
      <c r="A1480" s="1" t="s">
        <v>2358</v>
      </c>
      <c r="B1480" t="s">
        <v>2358</v>
      </c>
      <c r="C1480" t="s">
        <v>2586</v>
      </c>
      <c r="E1480" s="3">
        <v>42977</v>
      </c>
      <c r="F1480" t="s">
        <v>2619</v>
      </c>
    </row>
    <row r="1481" spans="1:6">
      <c r="A1481" s="1" t="s">
        <v>2359</v>
      </c>
      <c r="B1481" t="s">
        <v>2359</v>
      </c>
      <c r="C1481" t="s">
        <v>2583</v>
      </c>
      <c r="D1481" t="s">
        <v>246</v>
      </c>
      <c r="E1481" s="3">
        <v>43451</v>
      </c>
      <c r="F1481" t="s">
        <v>2619</v>
      </c>
    </row>
    <row r="1482" spans="1:6">
      <c r="A1482" s="1" t="s">
        <v>2360</v>
      </c>
      <c r="B1482" t="s">
        <v>2360</v>
      </c>
      <c r="C1482" t="s">
        <v>2583</v>
      </c>
      <c r="E1482" s="3">
        <v>43188</v>
      </c>
      <c r="F1482" t="s">
        <v>2619</v>
      </c>
    </row>
    <row r="1483" spans="1:6">
      <c r="A1483" s="1" t="s">
        <v>2361</v>
      </c>
      <c r="B1483" t="s">
        <v>2361</v>
      </c>
      <c r="C1483" t="s">
        <v>2583</v>
      </c>
      <c r="E1483" s="3">
        <v>43069</v>
      </c>
      <c r="F1483" t="s">
        <v>2619</v>
      </c>
    </row>
    <row r="1484" spans="1:6">
      <c r="A1484" s="1" t="s">
        <v>2362</v>
      </c>
      <c r="B1484" t="s">
        <v>2362</v>
      </c>
      <c r="C1484" t="s">
        <v>2583</v>
      </c>
      <c r="E1484" s="3">
        <v>43007</v>
      </c>
      <c r="F1484" t="s">
        <v>2619</v>
      </c>
    </row>
    <row r="1485" spans="1:6">
      <c r="A1485" s="1" t="s">
        <v>106</v>
      </c>
      <c r="B1485" t="s">
        <v>106</v>
      </c>
      <c r="C1485" t="s">
        <v>2583</v>
      </c>
      <c r="D1485" t="s">
        <v>247</v>
      </c>
      <c r="E1485" s="3">
        <v>43591</v>
      </c>
      <c r="F1485" t="s">
        <v>2619</v>
      </c>
    </row>
    <row r="1486" spans="1:6">
      <c r="A1486" s="1" t="s">
        <v>118</v>
      </c>
      <c r="B1486" t="s">
        <v>118</v>
      </c>
      <c r="C1486" t="s">
        <v>2583</v>
      </c>
      <c r="E1486" s="3">
        <v>43007</v>
      </c>
      <c r="F1486" t="s">
        <v>2619</v>
      </c>
    </row>
    <row r="1487" spans="1:6">
      <c r="A1487" s="1" t="s">
        <v>2363</v>
      </c>
      <c r="B1487" t="s">
        <v>2363</v>
      </c>
      <c r="C1487" t="s">
        <v>2583</v>
      </c>
      <c r="D1487" t="s">
        <v>248</v>
      </c>
      <c r="E1487" s="3">
        <v>43124</v>
      </c>
      <c r="F1487" t="s">
        <v>2619</v>
      </c>
    </row>
    <row r="1488" spans="1:6">
      <c r="A1488" s="1" t="s">
        <v>57</v>
      </c>
      <c r="B1488" t="s">
        <v>57</v>
      </c>
      <c r="C1488" t="s">
        <v>2586</v>
      </c>
      <c r="E1488" s="3">
        <v>43434</v>
      </c>
      <c r="F1488" t="s">
        <v>2619</v>
      </c>
    </row>
    <row r="1489" spans="1:6">
      <c r="A1489" s="1" t="s">
        <v>2364</v>
      </c>
      <c r="B1489" t="s">
        <v>2364</v>
      </c>
      <c r="C1489" t="s">
        <v>2583</v>
      </c>
      <c r="E1489" s="3">
        <v>42999</v>
      </c>
      <c r="F1489" t="s">
        <v>2619</v>
      </c>
    </row>
    <row r="1490" spans="1:6">
      <c r="A1490" s="1" t="s">
        <v>2365</v>
      </c>
      <c r="B1490" t="s">
        <v>2365</v>
      </c>
      <c r="C1490" t="s">
        <v>2583</v>
      </c>
      <c r="D1490" t="s">
        <v>2604</v>
      </c>
      <c r="E1490" s="3">
        <v>43409</v>
      </c>
      <c r="F1490" t="s">
        <v>2619</v>
      </c>
    </row>
    <row r="1491" spans="1:6">
      <c r="A1491" s="1" t="s">
        <v>110</v>
      </c>
      <c r="B1491" t="s">
        <v>110</v>
      </c>
      <c r="C1491" t="s">
        <v>2583</v>
      </c>
      <c r="D1491" t="s">
        <v>246</v>
      </c>
      <c r="E1491" s="3">
        <v>43591</v>
      </c>
      <c r="F1491" t="s">
        <v>2619</v>
      </c>
    </row>
    <row r="1492" spans="1:6">
      <c r="A1492" s="1" t="s">
        <v>2366</v>
      </c>
      <c r="B1492" t="s">
        <v>2366</v>
      </c>
      <c r="C1492" t="s">
        <v>2583</v>
      </c>
      <c r="E1492" s="3">
        <v>42990</v>
      </c>
      <c r="F1492" t="s">
        <v>2619</v>
      </c>
    </row>
    <row r="1493" spans="1:6">
      <c r="A1493" s="1" t="s">
        <v>2367</v>
      </c>
      <c r="B1493" t="s">
        <v>2367</v>
      </c>
      <c r="C1493" t="s">
        <v>2583</v>
      </c>
      <c r="E1493" s="3">
        <v>43131</v>
      </c>
      <c r="F1493" t="s">
        <v>2619</v>
      </c>
    </row>
    <row r="1494" spans="1:6">
      <c r="A1494" s="1" t="s">
        <v>2368</v>
      </c>
      <c r="B1494" t="s">
        <v>2368</v>
      </c>
      <c r="C1494" t="s">
        <v>2586</v>
      </c>
      <c r="E1494" s="3">
        <v>42999</v>
      </c>
      <c r="F1494" t="s">
        <v>2619</v>
      </c>
    </row>
    <row r="1495" spans="1:6">
      <c r="A1495" s="1" t="s">
        <v>2369</v>
      </c>
      <c r="B1495" t="s">
        <v>2369</v>
      </c>
      <c r="C1495" t="s">
        <v>2583</v>
      </c>
      <c r="E1495" s="3">
        <v>43006</v>
      </c>
      <c r="F1495" t="s">
        <v>2619</v>
      </c>
    </row>
    <row r="1496" spans="1:6">
      <c r="A1496" s="1" t="s">
        <v>2370</v>
      </c>
      <c r="B1496" t="s">
        <v>2370</v>
      </c>
      <c r="C1496" t="s">
        <v>2583</v>
      </c>
      <c r="E1496" s="3">
        <v>43007</v>
      </c>
      <c r="F1496" t="s">
        <v>2619</v>
      </c>
    </row>
    <row r="1497" spans="1:6">
      <c r="A1497" s="1" t="s">
        <v>2371</v>
      </c>
      <c r="B1497" t="s">
        <v>2371</v>
      </c>
      <c r="C1497" t="s">
        <v>2583</v>
      </c>
      <c r="E1497" s="3">
        <v>42985</v>
      </c>
      <c r="F1497" t="s">
        <v>2619</v>
      </c>
    </row>
    <row r="1498" spans="1:6">
      <c r="A1498" s="1" t="s">
        <v>130</v>
      </c>
      <c r="B1498" t="s">
        <v>130</v>
      </c>
      <c r="C1498" t="s">
        <v>2583</v>
      </c>
      <c r="E1498" s="3">
        <v>43007</v>
      </c>
      <c r="F1498" t="s">
        <v>2619</v>
      </c>
    </row>
    <row r="1499" spans="1:6">
      <c r="A1499" s="1" t="s">
        <v>2372</v>
      </c>
      <c r="B1499" t="s">
        <v>2372</v>
      </c>
      <c r="C1499" t="s">
        <v>2586</v>
      </c>
      <c r="E1499" s="3">
        <v>43007</v>
      </c>
      <c r="F1499" t="s">
        <v>2619</v>
      </c>
    </row>
    <row r="1500" spans="1:6">
      <c r="A1500" s="1" t="s">
        <v>2373</v>
      </c>
      <c r="B1500" t="s">
        <v>2373</v>
      </c>
      <c r="C1500" t="s">
        <v>2583</v>
      </c>
      <c r="E1500" s="3">
        <v>43069</v>
      </c>
      <c r="F1500" t="s">
        <v>2619</v>
      </c>
    </row>
    <row r="1501" spans="1:6">
      <c r="A1501" s="1" t="s">
        <v>2374</v>
      </c>
      <c r="B1501" t="s">
        <v>2374</v>
      </c>
      <c r="C1501" t="s">
        <v>2583</v>
      </c>
      <c r="E1501" s="3">
        <v>43069</v>
      </c>
      <c r="F1501" t="s">
        <v>2619</v>
      </c>
    </row>
    <row r="1502" spans="1:6">
      <c r="A1502" s="1" t="s">
        <v>2375</v>
      </c>
      <c r="B1502" t="s">
        <v>2375</v>
      </c>
      <c r="C1502" t="s">
        <v>2583</v>
      </c>
      <c r="E1502" s="3">
        <v>43053</v>
      </c>
      <c r="F1502" t="s">
        <v>2619</v>
      </c>
    </row>
    <row r="1503" spans="1:6">
      <c r="A1503" s="1" t="s">
        <v>2376</v>
      </c>
      <c r="B1503" t="s">
        <v>2376</v>
      </c>
      <c r="C1503" t="s">
        <v>2586</v>
      </c>
      <c r="E1503" s="3">
        <v>43131</v>
      </c>
      <c r="F1503" t="s">
        <v>2619</v>
      </c>
    </row>
    <row r="1504" spans="1:6">
      <c r="A1504" s="1" t="s">
        <v>2377</v>
      </c>
      <c r="B1504" t="s">
        <v>2377</v>
      </c>
      <c r="C1504" t="s">
        <v>2583</v>
      </c>
      <c r="E1504" s="3">
        <v>43007</v>
      </c>
      <c r="F1504" t="s">
        <v>2619</v>
      </c>
    </row>
    <row r="1505" spans="1:6">
      <c r="A1505" s="1" t="s">
        <v>140</v>
      </c>
      <c r="B1505" t="s">
        <v>140</v>
      </c>
      <c r="C1505" t="s">
        <v>2583</v>
      </c>
      <c r="E1505" s="3">
        <v>43007</v>
      </c>
      <c r="F1505" t="s">
        <v>2619</v>
      </c>
    </row>
    <row r="1506" spans="1:6">
      <c r="A1506" s="1" t="s">
        <v>2378</v>
      </c>
      <c r="B1506" t="s">
        <v>2378</v>
      </c>
      <c r="C1506" t="s">
        <v>2583</v>
      </c>
      <c r="D1506" t="s">
        <v>249</v>
      </c>
      <c r="E1506" s="3">
        <v>43298</v>
      </c>
      <c r="F1506" t="s">
        <v>2619</v>
      </c>
    </row>
    <row r="1507" spans="1:6">
      <c r="A1507" s="1" t="s">
        <v>2379</v>
      </c>
      <c r="B1507" t="s">
        <v>2379</v>
      </c>
      <c r="C1507" t="s">
        <v>2583</v>
      </c>
      <c r="E1507" s="3">
        <v>43007</v>
      </c>
      <c r="F1507" t="s">
        <v>2619</v>
      </c>
    </row>
    <row r="1508" spans="1:6">
      <c r="A1508" s="1" t="s">
        <v>2380</v>
      </c>
      <c r="B1508" t="s">
        <v>2380</v>
      </c>
      <c r="C1508" t="s">
        <v>2583</v>
      </c>
      <c r="E1508" s="3">
        <v>43007</v>
      </c>
      <c r="F1508" t="s">
        <v>2619</v>
      </c>
    </row>
    <row r="1509" spans="1:6">
      <c r="A1509" s="1" t="s">
        <v>2381</v>
      </c>
      <c r="B1509" t="s">
        <v>2381</v>
      </c>
      <c r="C1509" t="s">
        <v>2583</v>
      </c>
      <c r="E1509" s="3">
        <v>42998</v>
      </c>
      <c r="F1509" t="s">
        <v>2619</v>
      </c>
    </row>
    <row r="1510" spans="1:6">
      <c r="A1510" s="1" t="s">
        <v>85</v>
      </c>
      <c r="B1510" t="s">
        <v>85</v>
      </c>
      <c r="C1510" t="s">
        <v>2583</v>
      </c>
      <c r="D1510" t="s">
        <v>248</v>
      </c>
      <c r="E1510" s="3">
        <v>43570</v>
      </c>
      <c r="F1510" t="s">
        <v>2619</v>
      </c>
    </row>
    <row r="1511" spans="1:6">
      <c r="A1511" s="1" t="s">
        <v>2382</v>
      </c>
      <c r="B1511" t="s">
        <v>2382</v>
      </c>
      <c r="C1511" t="s">
        <v>2583</v>
      </c>
      <c r="E1511" s="3">
        <v>43069</v>
      </c>
      <c r="F1511" t="s">
        <v>2619</v>
      </c>
    </row>
    <row r="1512" spans="1:6">
      <c r="A1512" s="1" t="s">
        <v>2383</v>
      </c>
      <c r="B1512" t="s">
        <v>2383</v>
      </c>
      <c r="C1512" t="s">
        <v>2583</v>
      </c>
      <c r="D1512" t="s">
        <v>249</v>
      </c>
      <c r="E1512" s="3">
        <v>43475</v>
      </c>
      <c r="F1512" t="s">
        <v>2619</v>
      </c>
    </row>
    <row r="1513" spans="1:6">
      <c r="A1513" s="1" t="s">
        <v>112</v>
      </c>
      <c r="B1513" t="s">
        <v>112</v>
      </c>
      <c r="C1513" t="s">
        <v>2583</v>
      </c>
      <c r="E1513" s="3">
        <v>43045</v>
      </c>
      <c r="F1513" t="s">
        <v>2619</v>
      </c>
    </row>
    <row r="1514" spans="1:6">
      <c r="A1514" s="1" t="s">
        <v>2384</v>
      </c>
      <c r="B1514" t="s">
        <v>2384</v>
      </c>
      <c r="C1514" t="s">
        <v>2583</v>
      </c>
      <c r="E1514" s="3">
        <v>43053</v>
      </c>
      <c r="F1514" t="s">
        <v>2619</v>
      </c>
    </row>
    <row r="1515" spans="1:6">
      <c r="A1515" s="1" t="s">
        <v>2385</v>
      </c>
      <c r="B1515" t="s">
        <v>2385</v>
      </c>
      <c r="C1515" t="s">
        <v>2583</v>
      </c>
      <c r="E1515" s="3">
        <v>43053</v>
      </c>
      <c r="F1515" t="s">
        <v>2619</v>
      </c>
    </row>
    <row r="1516" spans="1:6">
      <c r="A1516" s="1" t="s">
        <v>92</v>
      </c>
      <c r="B1516" t="s">
        <v>92</v>
      </c>
      <c r="C1516" t="s">
        <v>2583</v>
      </c>
      <c r="E1516" s="3">
        <v>43553</v>
      </c>
      <c r="F1516" t="s">
        <v>2619</v>
      </c>
    </row>
    <row r="1517" spans="1:6">
      <c r="A1517" s="1" t="s">
        <v>2386</v>
      </c>
      <c r="B1517" t="s">
        <v>2386</v>
      </c>
      <c r="C1517" t="s">
        <v>2583</v>
      </c>
      <c r="E1517" s="3">
        <v>43069</v>
      </c>
      <c r="F1517" t="s">
        <v>2619</v>
      </c>
    </row>
    <row r="1518" spans="1:6">
      <c r="A1518" s="1" t="s">
        <v>2387</v>
      </c>
      <c r="B1518" t="s">
        <v>2387</v>
      </c>
      <c r="C1518" t="s">
        <v>2583</v>
      </c>
      <c r="D1518" t="s">
        <v>254</v>
      </c>
      <c r="E1518" s="3">
        <v>43208</v>
      </c>
      <c r="F1518" t="s">
        <v>2619</v>
      </c>
    </row>
    <row r="1519" spans="1:6">
      <c r="A1519" s="1" t="s">
        <v>115</v>
      </c>
      <c r="B1519" t="s">
        <v>115</v>
      </c>
      <c r="C1519" t="s">
        <v>2583</v>
      </c>
      <c r="E1519" s="3">
        <v>43069</v>
      </c>
      <c r="F1519" t="s">
        <v>2619</v>
      </c>
    </row>
    <row r="1520" spans="1:6">
      <c r="A1520" s="1" t="s">
        <v>167</v>
      </c>
      <c r="B1520" t="s">
        <v>167</v>
      </c>
      <c r="C1520" t="s">
        <v>2583</v>
      </c>
      <c r="E1520" s="3">
        <v>43373</v>
      </c>
      <c r="F1520" t="s">
        <v>2619</v>
      </c>
    </row>
    <row r="1521" spans="1:6">
      <c r="A1521" s="1" t="s">
        <v>2388</v>
      </c>
      <c r="B1521" t="s">
        <v>2388</v>
      </c>
      <c r="C1521" t="s">
        <v>2586</v>
      </c>
      <c r="E1521" s="3">
        <v>43123</v>
      </c>
      <c r="F1521" t="s">
        <v>2619</v>
      </c>
    </row>
    <row r="1522" spans="1:6">
      <c r="A1522" s="1" t="s">
        <v>2389</v>
      </c>
      <c r="B1522" t="s">
        <v>2389</v>
      </c>
      <c r="C1522" t="s">
        <v>2583</v>
      </c>
      <c r="E1522" s="3">
        <v>43069</v>
      </c>
      <c r="F1522" t="s">
        <v>2619</v>
      </c>
    </row>
    <row r="1523" spans="1:6">
      <c r="A1523" s="1" t="s">
        <v>2390</v>
      </c>
      <c r="B1523" t="s">
        <v>2390</v>
      </c>
      <c r="C1523" t="s">
        <v>2583</v>
      </c>
      <c r="E1523" s="3">
        <v>43060</v>
      </c>
      <c r="F1523" t="s">
        <v>2619</v>
      </c>
    </row>
    <row r="1524" spans="1:6">
      <c r="A1524" s="1" t="s">
        <v>2391</v>
      </c>
      <c r="B1524" t="s">
        <v>2391</v>
      </c>
      <c r="C1524" t="s">
        <v>2583</v>
      </c>
      <c r="E1524" s="3">
        <v>43068</v>
      </c>
      <c r="F1524" t="s">
        <v>2619</v>
      </c>
    </row>
    <row r="1525" spans="1:6">
      <c r="A1525" s="1" t="s">
        <v>2392</v>
      </c>
      <c r="B1525" t="s">
        <v>2392</v>
      </c>
      <c r="C1525" t="s">
        <v>2583</v>
      </c>
      <c r="E1525" s="3">
        <v>43066</v>
      </c>
      <c r="F1525" t="s">
        <v>2619</v>
      </c>
    </row>
    <row r="1526" spans="1:6">
      <c r="A1526" s="1" t="s">
        <v>2393</v>
      </c>
      <c r="B1526" t="s">
        <v>2393</v>
      </c>
      <c r="C1526" t="s">
        <v>2583</v>
      </c>
      <c r="E1526" s="3">
        <v>43069</v>
      </c>
      <c r="F1526" t="s">
        <v>2619</v>
      </c>
    </row>
    <row r="1527" spans="1:6">
      <c r="A1527" s="1" t="s">
        <v>2394</v>
      </c>
      <c r="B1527" t="s">
        <v>2394</v>
      </c>
      <c r="C1527" t="s">
        <v>2583</v>
      </c>
      <c r="E1527" s="3">
        <v>43069</v>
      </c>
      <c r="F1527" t="s">
        <v>2619</v>
      </c>
    </row>
    <row r="1528" spans="1:6">
      <c r="A1528" s="1" t="s">
        <v>2395</v>
      </c>
      <c r="B1528" t="s">
        <v>2395</v>
      </c>
      <c r="C1528" t="s">
        <v>2583</v>
      </c>
      <c r="E1528" s="3">
        <v>43069</v>
      </c>
      <c r="F1528" t="s">
        <v>2619</v>
      </c>
    </row>
    <row r="1529" spans="1:6">
      <c r="A1529" s="1" t="s">
        <v>2396</v>
      </c>
      <c r="B1529" t="s">
        <v>2396</v>
      </c>
      <c r="C1529" t="s">
        <v>2583</v>
      </c>
      <c r="E1529" s="3">
        <v>43131</v>
      </c>
      <c r="F1529" t="s">
        <v>2619</v>
      </c>
    </row>
    <row r="1530" spans="1:6">
      <c r="A1530" s="1" t="s">
        <v>2397</v>
      </c>
      <c r="B1530" t="s">
        <v>2397</v>
      </c>
      <c r="C1530" t="s">
        <v>2583</v>
      </c>
      <c r="E1530" s="3">
        <v>43131</v>
      </c>
      <c r="F1530" t="s">
        <v>2619</v>
      </c>
    </row>
    <row r="1531" spans="1:6">
      <c r="A1531" s="1" t="s">
        <v>2398</v>
      </c>
      <c r="B1531" t="s">
        <v>2398</v>
      </c>
      <c r="C1531" t="s">
        <v>2586</v>
      </c>
      <c r="D1531" t="s">
        <v>245</v>
      </c>
      <c r="E1531" s="3">
        <v>43391</v>
      </c>
      <c r="F1531" t="s">
        <v>2619</v>
      </c>
    </row>
    <row r="1532" spans="1:6">
      <c r="A1532" s="1" t="s">
        <v>138</v>
      </c>
      <c r="B1532" t="s">
        <v>138</v>
      </c>
      <c r="C1532" t="s">
        <v>2583</v>
      </c>
      <c r="E1532" s="3">
        <v>43542</v>
      </c>
      <c r="F1532" t="s">
        <v>2619</v>
      </c>
    </row>
    <row r="1533" spans="1:6">
      <c r="A1533" s="1" t="s">
        <v>2399</v>
      </c>
      <c r="B1533" t="s">
        <v>2399</v>
      </c>
      <c r="C1533" t="s">
        <v>2583</v>
      </c>
      <c r="E1533" s="3">
        <v>43129</v>
      </c>
      <c r="F1533" t="s">
        <v>2619</v>
      </c>
    </row>
    <row r="1534" spans="1:6">
      <c r="A1534" s="1" t="s">
        <v>2400</v>
      </c>
      <c r="B1534" t="s">
        <v>2400</v>
      </c>
      <c r="C1534" t="s">
        <v>2583</v>
      </c>
      <c r="E1534" s="3">
        <v>42278</v>
      </c>
      <c r="F1534" t="s">
        <v>2619</v>
      </c>
    </row>
    <row r="1535" spans="1:6">
      <c r="A1535" s="1" t="s">
        <v>2401</v>
      </c>
      <c r="B1535" t="s">
        <v>2401</v>
      </c>
      <c r="C1535" t="s">
        <v>2583</v>
      </c>
      <c r="E1535" s="3">
        <v>42278</v>
      </c>
      <c r="F1535" t="s">
        <v>2619</v>
      </c>
    </row>
    <row r="1536" spans="1:6">
      <c r="A1536" s="1" t="s">
        <v>2402</v>
      </c>
      <c r="B1536" t="s">
        <v>2402</v>
      </c>
      <c r="C1536" t="s">
        <v>2583</v>
      </c>
      <c r="E1536" s="3">
        <v>42278</v>
      </c>
      <c r="F1536" t="s">
        <v>2619</v>
      </c>
    </row>
    <row r="1537" spans="1:6">
      <c r="A1537" s="1" t="s">
        <v>2403</v>
      </c>
      <c r="B1537" t="s">
        <v>2403</v>
      </c>
      <c r="C1537" t="s">
        <v>2583</v>
      </c>
      <c r="E1537" s="3">
        <v>42278</v>
      </c>
      <c r="F1537" t="s">
        <v>2619</v>
      </c>
    </row>
    <row r="1538" spans="1:6">
      <c r="A1538" s="1" t="s">
        <v>2404</v>
      </c>
      <c r="B1538" t="s">
        <v>2404</v>
      </c>
      <c r="C1538" t="s">
        <v>2583</v>
      </c>
      <c r="E1538" s="3">
        <v>42278</v>
      </c>
      <c r="F1538" t="s">
        <v>2619</v>
      </c>
    </row>
    <row r="1539" spans="1:6">
      <c r="A1539" s="1" t="s">
        <v>2405</v>
      </c>
      <c r="B1539" t="s">
        <v>2405</v>
      </c>
      <c r="C1539" t="s">
        <v>2583</v>
      </c>
      <c r="D1539" t="s">
        <v>2618</v>
      </c>
      <c r="E1539" s="3">
        <v>42278</v>
      </c>
      <c r="F1539" t="s">
        <v>2619</v>
      </c>
    </row>
    <row r="1540" spans="1:6">
      <c r="A1540" s="1" t="s">
        <v>2406</v>
      </c>
      <c r="B1540" t="s">
        <v>2406</v>
      </c>
      <c r="C1540" t="s">
        <v>2583</v>
      </c>
      <c r="D1540" t="s">
        <v>252</v>
      </c>
      <c r="E1540" s="3">
        <v>42523</v>
      </c>
      <c r="F1540" t="s">
        <v>2619</v>
      </c>
    </row>
    <row r="1541" spans="1:6">
      <c r="A1541" s="1" t="s">
        <v>2407</v>
      </c>
      <c r="B1541" t="s">
        <v>2407</v>
      </c>
      <c r="C1541" t="s">
        <v>2583</v>
      </c>
      <c r="D1541" t="s">
        <v>249</v>
      </c>
      <c r="E1541" s="3">
        <v>43241</v>
      </c>
      <c r="F1541" t="s">
        <v>2619</v>
      </c>
    </row>
    <row r="1542" spans="1:6">
      <c r="A1542" s="1" t="s">
        <v>2408</v>
      </c>
      <c r="B1542" t="s">
        <v>2408</v>
      </c>
      <c r="C1542" t="s">
        <v>2583</v>
      </c>
      <c r="D1542" t="s">
        <v>249</v>
      </c>
      <c r="E1542" s="3">
        <v>43262</v>
      </c>
      <c r="F1542" t="s">
        <v>2619</v>
      </c>
    </row>
    <row r="1543" spans="1:6">
      <c r="A1543" s="1" t="s">
        <v>2409</v>
      </c>
      <c r="B1543" t="s">
        <v>2409</v>
      </c>
      <c r="C1543" t="s">
        <v>2583</v>
      </c>
      <c r="E1543" s="3">
        <v>42278</v>
      </c>
      <c r="F1543" t="s">
        <v>2619</v>
      </c>
    </row>
    <row r="1544" spans="1:6">
      <c r="A1544" s="1" t="s">
        <v>2410</v>
      </c>
      <c r="B1544" t="s">
        <v>2410</v>
      </c>
      <c r="C1544" t="s">
        <v>2583</v>
      </c>
      <c r="D1544" t="s">
        <v>246</v>
      </c>
      <c r="E1544" s="3">
        <v>42563</v>
      </c>
      <c r="F1544" t="s">
        <v>2619</v>
      </c>
    </row>
    <row r="1545" spans="1:6">
      <c r="A1545" s="1" t="s">
        <v>2411</v>
      </c>
      <c r="B1545" t="s">
        <v>2411</v>
      </c>
      <c r="C1545" t="s">
        <v>2583</v>
      </c>
      <c r="E1545" s="3">
        <v>42278</v>
      </c>
      <c r="F1545" t="s">
        <v>2619</v>
      </c>
    </row>
    <row r="1546" spans="1:6">
      <c r="A1546" s="1" t="s">
        <v>2412</v>
      </c>
      <c r="B1546" t="s">
        <v>2412</v>
      </c>
      <c r="C1546" t="s">
        <v>2583</v>
      </c>
      <c r="E1546" s="3">
        <v>42369</v>
      </c>
      <c r="F1546" t="s">
        <v>2619</v>
      </c>
    </row>
    <row r="1547" spans="1:6">
      <c r="A1547" s="1" t="s">
        <v>2413</v>
      </c>
      <c r="B1547" t="s">
        <v>2413</v>
      </c>
      <c r="C1547" t="s">
        <v>2583</v>
      </c>
      <c r="E1547" s="3">
        <v>42369</v>
      </c>
      <c r="F1547" t="s">
        <v>2619</v>
      </c>
    </row>
    <row r="1548" spans="1:6">
      <c r="A1548" s="1" t="s">
        <v>2414</v>
      </c>
      <c r="B1548" t="s">
        <v>2414</v>
      </c>
      <c r="C1548" t="s">
        <v>2583</v>
      </c>
      <c r="E1548" s="3">
        <v>42369</v>
      </c>
      <c r="F1548" t="s">
        <v>2619</v>
      </c>
    </row>
    <row r="1549" spans="1:6">
      <c r="A1549" s="1" t="s">
        <v>2415</v>
      </c>
      <c r="B1549" t="s">
        <v>2415</v>
      </c>
      <c r="C1549" t="s">
        <v>2583</v>
      </c>
      <c r="E1549" s="3">
        <v>42278</v>
      </c>
      <c r="F1549" t="s">
        <v>2619</v>
      </c>
    </row>
    <row r="1550" spans="1:6">
      <c r="A1550" s="1" t="s">
        <v>2416</v>
      </c>
      <c r="B1550" t="s">
        <v>2416</v>
      </c>
      <c r="C1550" t="s">
        <v>2583</v>
      </c>
      <c r="D1550" t="s">
        <v>2590</v>
      </c>
      <c r="E1550" s="3">
        <v>42278</v>
      </c>
      <c r="F1550" t="s">
        <v>2619</v>
      </c>
    </row>
    <row r="1551" spans="1:6">
      <c r="A1551" s="1" t="s">
        <v>2417</v>
      </c>
      <c r="B1551" t="s">
        <v>2417</v>
      </c>
      <c r="C1551" t="s">
        <v>2583</v>
      </c>
      <c r="E1551" s="3">
        <v>42278</v>
      </c>
      <c r="F1551" t="s">
        <v>2619</v>
      </c>
    </row>
    <row r="1552" spans="1:6">
      <c r="A1552" s="1" t="s">
        <v>2418</v>
      </c>
      <c r="B1552" t="s">
        <v>2418</v>
      </c>
      <c r="C1552" t="s">
        <v>2583</v>
      </c>
      <c r="D1552" t="s">
        <v>246</v>
      </c>
      <c r="E1552" s="3">
        <v>42479</v>
      </c>
      <c r="F1552" t="s">
        <v>2619</v>
      </c>
    </row>
    <row r="1553" spans="1:6">
      <c r="A1553" s="1" t="s">
        <v>2419</v>
      </c>
      <c r="B1553" t="s">
        <v>2419</v>
      </c>
      <c r="C1553" t="s">
        <v>2583</v>
      </c>
      <c r="E1553" s="3">
        <v>42278</v>
      </c>
      <c r="F1553" t="s">
        <v>2619</v>
      </c>
    </row>
    <row r="1554" spans="1:6">
      <c r="A1554" s="1" t="s">
        <v>2420</v>
      </c>
      <c r="B1554" t="s">
        <v>2420</v>
      </c>
      <c r="C1554" t="s">
        <v>2583</v>
      </c>
      <c r="E1554" s="3">
        <v>42278</v>
      </c>
      <c r="F1554" t="s">
        <v>2619</v>
      </c>
    </row>
    <row r="1555" spans="1:6">
      <c r="A1555" s="1" t="s">
        <v>2421</v>
      </c>
      <c r="B1555" t="s">
        <v>2421</v>
      </c>
      <c r="C1555" t="s">
        <v>2583</v>
      </c>
      <c r="E1555" s="3">
        <v>42523</v>
      </c>
      <c r="F1555" t="s">
        <v>2619</v>
      </c>
    </row>
    <row r="1556" spans="1:6">
      <c r="A1556" s="1" t="s">
        <v>127</v>
      </c>
      <c r="B1556" t="s">
        <v>127</v>
      </c>
      <c r="C1556" t="s">
        <v>2583</v>
      </c>
      <c r="D1556" t="s">
        <v>251</v>
      </c>
      <c r="E1556" s="3">
        <v>43640</v>
      </c>
      <c r="F1556" t="s">
        <v>2619</v>
      </c>
    </row>
    <row r="1557" spans="1:6">
      <c r="A1557" s="1" t="s">
        <v>2422</v>
      </c>
      <c r="B1557" t="s">
        <v>2422</v>
      </c>
      <c r="C1557" t="s">
        <v>2583</v>
      </c>
      <c r="E1557" s="3">
        <v>42278</v>
      </c>
      <c r="F1557" t="s">
        <v>2619</v>
      </c>
    </row>
    <row r="1558" spans="1:6">
      <c r="A1558" s="1" t="s">
        <v>2423</v>
      </c>
      <c r="B1558" t="s">
        <v>2423</v>
      </c>
      <c r="C1558" t="s">
        <v>2583</v>
      </c>
      <c r="E1558" s="3">
        <v>42278</v>
      </c>
      <c r="F1558" t="s">
        <v>2619</v>
      </c>
    </row>
    <row r="1559" spans="1:6">
      <c r="A1559" s="1" t="s">
        <v>2424</v>
      </c>
      <c r="B1559" t="s">
        <v>2424</v>
      </c>
      <c r="C1559" t="s">
        <v>2583</v>
      </c>
      <c r="E1559" s="3">
        <v>42278</v>
      </c>
      <c r="F1559" t="s">
        <v>2619</v>
      </c>
    </row>
    <row r="1560" spans="1:6">
      <c r="A1560" s="1" t="s">
        <v>2425</v>
      </c>
      <c r="B1560" t="s">
        <v>2425</v>
      </c>
      <c r="C1560" t="s">
        <v>2583</v>
      </c>
      <c r="E1560" s="3">
        <v>42531</v>
      </c>
      <c r="F1560" t="s">
        <v>2619</v>
      </c>
    </row>
    <row r="1561" spans="1:6">
      <c r="A1561" s="1" t="s">
        <v>2426</v>
      </c>
      <c r="B1561" t="s">
        <v>2426</v>
      </c>
      <c r="C1561" t="s">
        <v>2583</v>
      </c>
      <c r="E1561" s="3">
        <v>42537</v>
      </c>
      <c r="F1561" t="s">
        <v>2619</v>
      </c>
    </row>
    <row r="1562" spans="1:6">
      <c r="A1562" s="1" t="s">
        <v>2427</v>
      </c>
      <c r="B1562" t="s">
        <v>2427</v>
      </c>
      <c r="C1562" t="s">
        <v>2583</v>
      </c>
      <c r="E1562" s="3">
        <v>42551</v>
      </c>
      <c r="F1562" t="s">
        <v>2619</v>
      </c>
    </row>
    <row r="1563" spans="1:6">
      <c r="A1563" s="1" t="s">
        <v>2428</v>
      </c>
      <c r="B1563" t="s">
        <v>2428</v>
      </c>
      <c r="C1563" t="s">
        <v>2583</v>
      </c>
      <c r="E1563" s="3">
        <v>42551</v>
      </c>
      <c r="F1563" t="s">
        <v>2619</v>
      </c>
    </row>
    <row r="1564" spans="1:6">
      <c r="A1564" s="1" t="s">
        <v>170</v>
      </c>
      <c r="B1564" t="s">
        <v>170</v>
      </c>
      <c r="C1564" t="s">
        <v>2583</v>
      </c>
      <c r="E1564" s="3">
        <v>42551</v>
      </c>
      <c r="F1564" t="s">
        <v>2619</v>
      </c>
    </row>
    <row r="1565" spans="1:6">
      <c r="A1565" s="1" t="s">
        <v>2429</v>
      </c>
      <c r="B1565" t="s">
        <v>2429</v>
      </c>
      <c r="C1565" t="s">
        <v>2586</v>
      </c>
      <c r="E1565" s="3">
        <v>42594</v>
      </c>
      <c r="F1565" t="s">
        <v>2619</v>
      </c>
    </row>
    <row r="1566" spans="1:6">
      <c r="A1566" s="1" t="s">
        <v>2430</v>
      </c>
      <c r="B1566" t="s">
        <v>2430</v>
      </c>
      <c r="C1566" t="s">
        <v>2583</v>
      </c>
      <c r="E1566" s="3">
        <v>42551</v>
      </c>
      <c r="F1566" t="s">
        <v>2619</v>
      </c>
    </row>
    <row r="1567" spans="1:6">
      <c r="A1567" s="1" t="s">
        <v>2431</v>
      </c>
      <c r="B1567" t="s">
        <v>2431</v>
      </c>
      <c r="C1567" t="s">
        <v>2583</v>
      </c>
      <c r="E1567" s="3">
        <v>42551</v>
      </c>
      <c r="F1567" t="s">
        <v>2619</v>
      </c>
    </row>
    <row r="1568" spans="1:6">
      <c r="A1568" s="1" t="s">
        <v>2432</v>
      </c>
      <c r="B1568" t="s">
        <v>2432</v>
      </c>
      <c r="C1568" t="s">
        <v>2583</v>
      </c>
      <c r="E1568" s="3">
        <v>42545</v>
      </c>
      <c r="F1568" t="s">
        <v>2619</v>
      </c>
    </row>
    <row r="1569" spans="1:6">
      <c r="A1569" s="1" t="s">
        <v>2433</v>
      </c>
      <c r="B1569" t="s">
        <v>2433</v>
      </c>
      <c r="C1569" t="s">
        <v>2583</v>
      </c>
      <c r="E1569" s="3">
        <v>42704</v>
      </c>
      <c r="F1569" t="s">
        <v>2619</v>
      </c>
    </row>
    <row r="1570" spans="1:6">
      <c r="A1570" s="1" t="s">
        <v>2434</v>
      </c>
      <c r="B1570" t="s">
        <v>2434</v>
      </c>
      <c r="C1570" t="s">
        <v>2586</v>
      </c>
      <c r="D1570" t="s">
        <v>246</v>
      </c>
      <c r="E1570" s="3">
        <v>43025</v>
      </c>
      <c r="F1570" t="s">
        <v>2619</v>
      </c>
    </row>
    <row r="1571" spans="1:6">
      <c r="A1571" s="1" t="s">
        <v>2435</v>
      </c>
      <c r="B1571" t="s">
        <v>2435</v>
      </c>
      <c r="C1571" t="s">
        <v>2583</v>
      </c>
      <c r="D1571" t="s">
        <v>252</v>
      </c>
      <c r="E1571" s="3">
        <v>43119</v>
      </c>
      <c r="F1571" t="s">
        <v>2619</v>
      </c>
    </row>
    <row r="1572" spans="1:6">
      <c r="A1572" s="1" t="s">
        <v>2436</v>
      </c>
      <c r="B1572" t="s">
        <v>2436</v>
      </c>
      <c r="C1572" t="s">
        <v>2583</v>
      </c>
      <c r="E1572" s="3">
        <v>42572</v>
      </c>
      <c r="F1572" t="s">
        <v>2619</v>
      </c>
    </row>
    <row r="1573" spans="1:6">
      <c r="A1573" s="1" t="s">
        <v>2437</v>
      </c>
      <c r="B1573" t="s">
        <v>2437</v>
      </c>
      <c r="C1573" t="s">
        <v>2583</v>
      </c>
      <c r="E1573" s="3">
        <v>42599</v>
      </c>
      <c r="F1573" t="s">
        <v>2619</v>
      </c>
    </row>
    <row r="1574" spans="1:6">
      <c r="A1574" s="1" t="s">
        <v>2438</v>
      </c>
      <c r="B1574" t="s">
        <v>2438</v>
      </c>
      <c r="C1574" t="s">
        <v>2583</v>
      </c>
      <c r="D1574" t="s">
        <v>2600</v>
      </c>
      <c r="E1574" s="3">
        <v>43509</v>
      </c>
      <c r="F1574" t="s">
        <v>2619</v>
      </c>
    </row>
    <row r="1575" spans="1:6">
      <c r="A1575" s="1" t="s">
        <v>2439</v>
      </c>
      <c r="B1575" t="s">
        <v>2439</v>
      </c>
      <c r="C1575" t="s">
        <v>2583</v>
      </c>
      <c r="E1575" s="3">
        <v>42633</v>
      </c>
      <c r="F1575" t="s">
        <v>2619</v>
      </c>
    </row>
    <row r="1576" spans="1:6">
      <c r="A1576" s="1" t="s">
        <v>2440</v>
      </c>
      <c r="B1576" t="s">
        <v>2440</v>
      </c>
      <c r="C1576" t="s">
        <v>2583</v>
      </c>
      <c r="E1576" s="3">
        <v>42633</v>
      </c>
      <c r="F1576" t="s">
        <v>2619</v>
      </c>
    </row>
    <row r="1577" spans="1:6">
      <c r="A1577" s="1" t="s">
        <v>2441</v>
      </c>
      <c r="B1577" t="s">
        <v>2441</v>
      </c>
      <c r="C1577" t="s">
        <v>2583</v>
      </c>
      <c r="E1577" s="3">
        <v>42643</v>
      </c>
      <c r="F1577" t="s">
        <v>2619</v>
      </c>
    </row>
    <row r="1578" spans="1:6">
      <c r="A1578" s="1" t="s">
        <v>2442</v>
      </c>
      <c r="B1578" t="s">
        <v>2442</v>
      </c>
      <c r="C1578" t="s">
        <v>2583</v>
      </c>
      <c r="E1578" s="3">
        <v>42633</v>
      </c>
      <c r="F1578" t="s">
        <v>2619</v>
      </c>
    </row>
    <row r="1579" spans="1:6">
      <c r="A1579" s="1" t="s">
        <v>2443</v>
      </c>
      <c r="B1579" t="s">
        <v>2443</v>
      </c>
      <c r="C1579" t="s">
        <v>2583</v>
      </c>
      <c r="E1579" s="3">
        <v>42633</v>
      </c>
      <c r="F1579" t="s">
        <v>2619</v>
      </c>
    </row>
    <row r="1580" spans="1:6">
      <c r="A1580" s="1" t="s">
        <v>2444</v>
      </c>
      <c r="B1580" t="s">
        <v>2444</v>
      </c>
      <c r="C1580" t="s">
        <v>2583</v>
      </c>
      <c r="E1580" s="3">
        <v>42636</v>
      </c>
      <c r="F1580" t="s">
        <v>2619</v>
      </c>
    </row>
    <row r="1581" spans="1:6">
      <c r="A1581" s="1" t="s">
        <v>2445</v>
      </c>
      <c r="B1581" t="s">
        <v>2445</v>
      </c>
      <c r="C1581" t="s">
        <v>2586</v>
      </c>
      <c r="E1581" s="3">
        <v>42825</v>
      </c>
      <c r="F1581" t="s">
        <v>2619</v>
      </c>
    </row>
    <row r="1582" spans="1:6">
      <c r="A1582" s="1" t="s">
        <v>2446</v>
      </c>
      <c r="B1582" t="s">
        <v>2446</v>
      </c>
      <c r="C1582" t="s">
        <v>2583</v>
      </c>
      <c r="E1582" s="3">
        <v>42643</v>
      </c>
      <c r="F1582" t="s">
        <v>2619</v>
      </c>
    </row>
    <row r="1583" spans="1:6">
      <c r="A1583" s="1" t="s">
        <v>2447</v>
      </c>
      <c r="B1583" t="s">
        <v>2447</v>
      </c>
      <c r="C1583" t="s">
        <v>2583</v>
      </c>
      <c r="E1583" s="3">
        <v>42572</v>
      </c>
      <c r="F1583" t="s">
        <v>2619</v>
      </c>
    </row>
    <row r="1584" spans="1:6">
      <c r="A1584" s="1" t="s">
        <v>2448</v>
      </c>
      <c r="B1584" t="s">
        <v>2448</v>
      </c>
      <c r="C1584" t="s">
        <v>2583</v>
      </c>
      <c r="E1584" s="3">
        <v>42599</v>
      </c>
      <c r="F1584" t="s">
        <v>2619</v>
      </c>
    </row>
    <row r="1585" spans="1:6">
      <c r="A1585" s="1" t="s">
        <v>2449</v>
      </c>
      <c r="B1585" t="s">
        <v>2449</v>
      </c>
      <c r="C1585" t="s">
        <v>2583</v>
      </c>
      <c r="E1585" s="3">
        <v>42599</v>
      </c>
      <c r="F1585" t="s">
        <v>2619</v>
      </c>
    </row>
    <row r="1586" spans="1:6">
      <c r="A1586" s="1" t="s">
        <v>2450</v>
      </c>
      <c r="B1586" t="s">
        <v>2450</v>
      </c>
      <c r="C1586" t="s">
        <v>2583</v>
      </c>
      <c r="E1586" s="3">
        <v>42643</v>
      </c>
      <c r="F1586" t="s">
        <v>2619</v>
      </c>
    </row>
    <row r="1587" spans="1:6">
      <c r="A1587" s="1" t="s">
        <v>2451</v>
      </c>
      <c r="B1587" t="s">
        <v>2451</v>
      </c>
      <c r="C1587" t="s">
        <v>2583</v>
      </c>
      <c r="D1587" t="s">
        <v>249</v>
      </c>
      <c r="E1587" s="3">
        <v>43513</v>
      </c>
      <c r="F1587" t="s">
        <v>2619</v>
      </c>
    </row>
    <row r="1588" spans="1:6">
      <c r="A1588" s="1" t="s">
        <v>2452</v>
      </c>
      <c r="B1588" t="s">
        <v>2452</v>
      </c>
      <c r="C1588" t="s">
        <v>2583</v>
      </c>
      <c r="E1588" s="3">
        <v>42425</v>
      </c>
      <c r="F1588" t="s">
        <v>2619</v>
      </c>
    </row>
    <row r="1589" spans="1:6">
      <c r="A1589" s="1" t="s">
        <v>2453</v>
      </c>
      <c r="B1589" t="s">
        <v>2453</v>
      </c>
      <c r="C1589" t="s">
        <v>2586</v>
      </c>
      <c r="E1589" s="3">
        <v>42429</v>
      </c>
      <c r="F1589" t="s">
        <v>2619</v>
      </c>
    </row>
    <row r="1590" spans="1:6">
      <c r="A1590" s="1" t="s">
        <v>2454</v>
      </c>
      <c r="B1590" t="s">
        <v>2454</v>
      </c>
      <c r="C1590" t="s">
        <v>2586</v>
      </c>
      <c r="D1590" t="s">
        <v>249</v>
      </c>
      <c r="E1590" s="3">
        <v>43241</v>
      </c>
      <c r="F1590" t="s">
        <v>2619</v>
      </c>
    </row>
    <row r="1591" spans="1:6">
      <c r="A1591" s="1" t="s">
        <v>2455</v>
      </c>
      <c r="B1591" t="s">
        <v>2455</v>
      </c>
      <c r="C1591" t="s">
        <v>2586</v>
      </c>
      <c r="E1591" s="3">
        <v>42429</v>
      </c>
      <c r="F1591" t="s">
        <v>2619</v>
      </c>
    </row>
    <row r="1592" spans="1:6">
      <c r="A1592" s="1" t="s">
        <v>2456</v>
      </c>
      <c r="B1592" t="s">
        <v>2456</v>
      </c>
      <c r="C1592" t="s">
        <v>2583</v>
      </c>
      <c r="D1592" t="s">
        <v>245</v>
      </c>
      <c r="E1592" s="3">
        <v>43241</v>
      </c>
      <c r="F1592" t="s">
        <v>2619</v>
      </c>
    </row>
    <row r="1593" spans="1:6">
      <c r="A1593" s="1" t="s">
        <v>88</v>
      </c>
      <c r="B1593" t="s">
        <v>88</v>
      </c>
      <c r="C1593" t="s">
        <v>2583</v>
      </c>
      <c r="E1593" s="3">
        <v>43553</v>
      </c>
      <c r="F1593" t="s">
        <v>2619</v>
      </c>
    </row>
    <row r="1594" spans="1:6">
      <c r="A1594" s="1" t="s">
        <v>123</v>
      </c>
      <c r="B1594" t="s">
        <v>123</v>
      </c>
      <c r="C1594" t="s">
        <v>2583</v>
      </c>
      <c r="D1594" t="s">
        <v>252</v>
      </c>
      <c r="E1594" s="3">
        <v>43644</v>
      </c>
      <c r="F1594" t="s">
        <v>2619</v>
      </c>
    </row>
    <row r="1595" spans="1:6">
      <c r="A1595" s="1" t="s">
        <v>104</v>
      </c>
      <c r="B1595" t="s">
        <v>104</v>
      </c>
      <c r="C1595" t="s">
        <v>2583</v>
      </c>
      <c r="E1595" s="3">
        <v>43553</v>
      </c>
      <c r="F1595" t="s">
        <v>2619</v>
      </c>
    </row>
    <row r="1596" spans="1:6">
      <c r="A1596" s="1" t="s">
        <v>117</v>
      </c>
      <c r="B1596" t="s">
        <v>117</v>
      </c>
      <c r="C1596" t="s">
        <v>2583</v>
      </c>
      <c r="E1596" s="3">
        <v>43553</v>
      </c>
      <c r="F1596" t="s">
        <v>2619</v>
      </c>
    </row>
    <row r="1597" spans="1:6">
      <c r="A1597" s="1" t="s">
        <v>71</v>
      </c>
      <c r="B1597" t="s">
        <v>71</v>
      </c>
      <c r="C1597" t="s">
        <v>2586</v>
      </c>
      <c r="D1597" t="s">
        <v>247</v>
      </c>
      <c r="E1597" s="3">
        <v>43640</v>
      </c>
      <c r="F1597" t="s">
        <v>2619</v>
      </c>
    </row>
    <row r="1598" spans="1:6">
      <c r="A1598" s="1" t="s">
        <v>202</v>
      </c>
      <c r="B1598" t="s">
        <v>202</v>
      </c>
      <c r="C1598" t="s">
        <v>2583</v>
      </c>
      <c r="E1598" s="3">
        <v>43496</v>
      </c>
      <c r="F1598" t="s">
        <v>2619</v>
      </c>
    </row>
    <row r="1599" spans="1:6">
      <c r="A1599" s="1" t="s">
        <v>86</v>
      </c>
      <c r="B1599" t="s">
        <v>86</v>
      </c>
      <c r="C1599" t="s">
        <v>2583</v>
      </c>
      <c r="E1599" s="3">
        <v>43553</v>
      </c>
      <c r="F1599" t="s">
        <v>2619</v>
      </c>
    </row>
    <row r="1600" spans="1:6">
      <c r="A1600" s="1" t="s">
        <v>87</v>
      </c>
      <c r="B1600" t="s">
        <v>87</v>
      </c>
      <c r="C1600" t="s">
        <v>2583</v>
      </c>
      <c r="E1600" s="3">
        <v>43553</v>
      </c>
      <c r="F1600" t="s">
        <v>2619</v>
      </c>
    </row>
    <row r="1601" spans="1:6">
      <c r="A1601" s="1" t="s">
        <v>171</v>
      </c>
      <c r="B1601" t="s">
        <v>171</v>
      </c>
      <c r="C1601" t="s">
        <v>2583</v>
      </c>
      <c r="E1601" s="3">
        <v>43553</v>
      </c>
      <c r="F1601" t="s">
        <v>2619</v>
      </c>
    </row>
    <row r="1602" spans="1:6">
      <c r="A1602" s="1" t="s">
        <v>177</v>
      </c>
      <c r="B1602" t="s">
        <v>177</v>
      </c>
      <c r="C1602" t="s">
        <v>2583</v>
      </c>
      <c r="E1602" s="3">
        <v>43434</v>
      </c>
      <c r="F1602" t="s">
        <v>2619</v>
      </c>
    </row>
    <row r="1603" spans="1:6">
      <c r="A1603" s="1" t="s">
        <v>199</v>
      </c>
      <c r="B1603" t="s">
        <v>199</v>
      </c>
      <c r="C1603" t="s">
        <v>2583</v>
      </c>
      <c r="D1603" t="s">
        <v>255</v>
      </c>
      <c r="E1603" s="3">
        <v>43644</v>
      </c>
      <c r="F1603" t="s">
        <v>2619</v>
      </c>
    </row>
    <row r="1604" spans="1:6">
      <c r="A1604" s="1" t="s">
        <v>198</v>
      </c>
      <c r="B1604" t="s">
        <v>198</v>
      </c>
      <c r="C1604" t="s">
        <v>2583</v>
      </c>
      <c r="E1604" s="3">
        <v>43273</v>
      </c>
      <c r="F1604" t="s">
        <v>2619</v>
      </c>
    </row>
    <row r="1605" spans="1:6">
      <c r="A1605" s="1" t="s">
        <v>2457</v>
      </c>
      <c r="B1605" t="s">
        <v>2457</v>
      </c>
      <c r="C1605" t="s">
        <v>2586</v>
      </c>
      <c r="E1605" s="3">
        <v>43251</v>
      </c>
      <c r="F1605" t="s">
        <v>2619</v>
      </c>
    </row>
    <row r="1606" spans="1:6">
      <c r="A1606" s="1" t="s">
        <v>2458</v>
      </c>
      <c r="B1606" t="s">
        <v>2458</v>
      </c>
      <c r="C1606" t="s">
        <v>2583</v>
      </c>
      <c r="E1606" s="3">
        <v>43251</v>
      </c>
      <c r="F1606" t="s">
        <v>2619</v>
      </c>
    </row>
    <row r="1607" spans="1:6">
      <c r="A1607" s="1" t="s">
        <v>68</v>
      </c>
      <c r="B1607" t="s">
        <v>68</v>
      </c>
      <c r="C1607" t="s">
        <v>2586</v>
      </c>
      <c r="D1607" t="s">
        <v>243</v>
      </c>
      <c r="E1607" s="3">
        <v>43644</v>
      </c>
      <c r="F1607" t="s">
        <v>2619</v>
      </c>
    </row>
    <row r="1608" spans="1:6">
      <c r="A1608" s="1" t="s">
        <v>2459</v>
      </c>
      <c r="B1608" t="s">
        <v>2459</v>
      </c>
      <c r="C1608" t="s">
        <v>2583</v>
      </c>
      <c r="E1608" s="3">
        <v>43251</v>
      </c>
      <c r="F1608" t="s">
        <v>2619</v>
      </c>
    </row>
    <row r="1609" spans="1:6">
      <c r="A1609" s="1" t="s">
        <v>93</v>
      </c>
      <c r="B1609" t="s">
        <v>93</v>
      </c>
      <c r="C1609" t="s">
        <v>2583</v>
      </c>
      <c r="D1609" t="s">
        <v>249</v>
      </c>
      <c r="E1609" s="3">
        <v>43509</v>
      </c>
      <c r="F1609" t="s">
        <v>2619</v>
      </c>
    </row>
    <row r="1610" spans="1:6">
      <c r="A1610" s="1" t="s">
        <v>2460</v>
      </c>
      <c r="B1610" t="s">
        <v>2460</v>
      </c>
      <c r="C1610" t="s">
        <v>2583</v>
      </c>
      <c r="E1610" s="3">
        <v>43251</v>
      </c>
      <c r="F1610" t="s">
        <v>2619</v>
      </c>
    </row>
    <row r="1611" spans="1:6">
      <c r="A1611" s="1" t="s">
        <v>2461</v>
      </c>
      <c r="B1611" t="s">
        <v>2461</v>
      </c>
      <c r="C1611" t="s">
        <v>2583</v>
      </c>
      <c r="E1611" s="3">
        <v>43251</v>
      </c>
      <c r="F1611" t="s">
        <v>2619</v>
      </c>
    </row>
    <row r="1612" spans="1:6">
      <c r="A1612" s="1" t="s">
        <v>184</v>
      </c>
      <c r="B1612" t="s">
        <v>184</v>
      </c>
      <c r="C1612" t="s">
        <v>2583</v>
      </c>
      <c r="D1612" t="s">
        <v>248</v>
      </c>
      <c r="E1612" s="3">
        <v>43642</v>
      </c>
      <c r="F1612" t="s">
        <v>2619</v>
      </c>
    </row>
    <row r="1613" spans="1:6">
      <c r="A1613" s="1" t="s">
        <v>2462</v>
      </c>
      <c r="B1613" t="s">
        <v>2462</v>
      </c>
      <c r="C1613" t="s">
        <v>2583</v>
      </c>
      <c r="E1613" s="3">
        <v>43251</v>
      </c>
      <c r="F1613" t="s">
        <v>2619</v>
      </c>
    </row>
    <row r="1614" spans="1:6">
      <c r="A1614" s="1" t="s">
        <v>2463</v>
      </c>
      <c r="B1614" t="s">
        <v>2463</v>
      </c>
      <c r="C1614" t="s">
        <v>2583</v>
      </c>
      <c r="E1614" s="3">
        <v>42278</v>
      </c>
      <c r="F1614" t="s">
        <v>2619</v>
      </c>
    </row>
    <row r="1615" spans="1:6">
      <c r="A1615" s="1" t="s">
        <v>2464</v>
      </c>
      <c r="B1615" t="s">
        <v>2464</v>
      </c>
      <c r="C1615" t="s">
        <v>2583</v>
      </c>
      <c r="E1615" s="3">
        <v>43241</v>
      </c>
      <c r="F1615" t="s">
        <v>2619</v>
      </c>
    </row>
    <row r="1616" spans="1:6">
      <c r="A1616" s="1" t="s">
        <v>2465</v>
      </c>
      <c r="B1616" t="s">
        <v>2465</v>
      </c>
      <c r="C1616" t="s">
        <v>2583</v>
      </c>
      <c r="E1616" s="3">
        <v>43251</v>
      </c>
      <c r="F1616" t="s">
        <v>2619</v>
      </c>
    </row>
    <row r="1617" spans="1:6">
      <c r="A1617" s="1" t="s">
        <v>2466</v>
      </c>
      <c r="B1617" t="s">
        <v>2466</v>
      </c>
      <c r="C1617" t="s">
        <v>2583</v>
      </c>
      <c r="D1617" t="s">
        <v>248</v>
      </c>
      <c r="E1617" s="3">
        <v>43409</v>
      </c>
      <c r="F1617" t="s">
        <v>2619</v>
      </c>
    </row>
    <row r="1618" spans="1:6">
      <c r="A1618" s="1" t="s">
        <v>2467</v>
      </c>
      <c r="B1618" t="s">
        <v>2467</v>
      </c>
      <c r="C1618" t="s">
        <v>2583</v>
      </c>
      <c r="E1618" s="3">
        <v>43251</v>
      </c>
      <c r="F1618" t="s">
        <v>2619</v>
      </c>
    </row>
    <row r="1619" spans="1:6">
      <c r="A1619" s="1" t="s">
        <v>69</v>
      </c>
      <c r="B1619" t="s">
        <v>69</v>
      </c>
      <c r="C1619" t="s">
        <v>2586</v>
      </c>
      <c r="E1619" s="3">
        <v>43434</v>
      </c>
      <c r="F1619" t="s">
        <v>2619</v>
      </c>
    </row>
    <row r="1620" spans="1:6">
      <c r="A1620" s="1" t="s">
        <v>2468</v>
      </c>
      <c r="B1620" t="s">
        <v>2468</v>
      </c>
      <c r="C1620" t="s">
        <v>2583</v>
      </c>
      <c r="E1620" s="3">
        <v>43251</v>
      </c>
      <c r="F1620" t="s">
        <v>2619</v>
      </c>
    </row>
    <row r="1621" spans="1:6">
      <c r="A1621" s="1" t="s">
        <v>159</v>
      </c>
      <c r="B1621" t="s">
        <v>159</v>
      </c>
      <c r="C1621" t="s">
        <v>2583</v>
      </c>
      <c r="E1621" s="3">
        <v>43553</v>
      </c>
      <c r="F1621" t="s">
        <v>2619</v>
      </c>
    </row>
    <row r="1622" spans="1:6">
      <c r="A1622" s="1" t="s">
        <v>2469</v>
      </c>
      <c r="B1622" t="s">
        <v>2469</v>
      </c>
      <c r="C1622" t="s">
        <v>2583</v>
      </c>
      <c r="E1622" s="3">
        <v>43221</v>
      </c>
      <c r="F1622" t="s">
        <v>2619</v>
      </c>
    </row>
    <row r="1623" spans="1:6">
      <c r="A1623" s="1" t="s">
        <v>126</v>
      </c>
      <c r="B1623" t="s">
        <v>126</v>
      </c>
      <c r="C1623" t="s">
        <v>2583</v>
      </c>
      <c r="D1623" t="s">
        <v>246</v>
      </c>
      <c r="E1623" s="3">
        <v>43525</v>
      </c>
      <c r="F1623" t="s">
        <v>2619</v>
      </c>
    </row>
    <row r="1624" spans="1:6">
      <c r="A1624" s="1" t="s">
        <v>2470</v>
      </c>
      <c r="B1624" t="s">
        <v>2470</v>
      </c>
      <c r="C1624" t="s">
        <v>2583</v>
      </c>
      <c r="E1624" s="3">
        <v>43251</v>
      </c>
      <c r="F1624" t="s">
        <v>2619</v>
      </c>
    </row>
    <row r="1625" spans="1:6">
      <c r="A1625" s="1" t="s">
        <v>193</v>
      </c>
      <c r="B1625" t="s">
        <v>193</v>
      </c>
      <c r="C1625" t="s">
        <v>2583</v>
      </c>
      <c r="E1625" s="3">
        <v>43251</v>
      </c>
      <c r="F1625" t="s">
        <v>2619</v>
      </c>
    </row>
    <row r="1626" spans="1:6">
      <c r="A1626" s="1" t="s">
        <v>67</v>
      </c>
      <c r="B1626" t="s">
        <v>67</v>
      </c>
      <c r="C1626" t="s">
        <v>2586</v>
      </c>
      <c r="D1626" t="s">
        <v>246</v>
      </c>
      <c r="E1626" s="3">
        <v>43623</v>
      </c>
      <c r="F1626" t="s">
        <v>2619</v>
      </c>
    </row>
    <row r="1627" spans="1:6">
      <c r="A1627" s="1" t="s">
        <v>183</v>
      </c>
      <c r="B1627" t="s">
        <v>183</v>
      </c>
      <c r="C1627" t="s">
        <v>2583</v>
      </c>
      <c r="D1627" t="s">
        <v>243</v>
      </c>
      <c r="E1627" s="3">
        <v>43475</v>
      </c>
      <c r="F1627" t="s">
        <v>2619</v>
      </c>
    </row>
    <row r="1628" spans="1:6">
      <c r="A1628" s="1" t="s">
        <v>2471</v>
      </c>
      <c r="B1628" t="s">
        <v>2471</v>
      </c>
      <c r="C1628" t="s">
        <v>2583</v>
      </c>
      <c r="E1628" s="3">
        <v>43251</v>
      </c>
      <c r="F1628" t="s">
        <v>2619</v>
      </c>
    </row>
    <row r="1629" spans="1:6">
      <c r="A1629" s="1" t="s">
        <v>2472</v>
      </c>
      <c r="B1629" t="s">
        <v>2472</v>
      </c>
      <c r="C1629" t="s">
        <v>2583</v>
      </c>
      <c r="D1629" t="s">
        <v>245</v>
      </c>
      <c r="E1629" s="3">
        <v>43462</v>
      </c>
      <c r="F1629" t="s">
        <v>2619</v>
      </c>
    </row>
    <row r="1630" spans="1:6">
      <c r="A1630" s="1" t="s">
        <v>2473</v>
      </c>
      <c r="B1630" t="s">
        <v>2473</v>
      </c>
      <c r="C1630" t="s">
        <v>2583</v>
      </c>
      <c r="E1630" s="3">
        <v>43251</v>
      </c>
      <c r="F1630" t="s">
        <v>2619</v>
      </c>
    </row>
    <row r="1631" spans="1:6">
      <c r="A1631" s="1" t="s">
        <v>196</v>
      </c>
      <c r="B1631" t="s">
        <v>196</v>
      </c>
      <c r="C1631" t="s">
        <v>2583</v>
      </c>
      <c r="D1631" t="s">
        <v>249</v>
      </c>
      <c r="E1631" s="3">
        <v>43644</v>
      </c>
      <c r="F1631" t="s">
        <v>2619</v>
      </c>
    </row>
    <row r="1632" spans="1:6">
      <c r="A1632" s="1" t="s">
        <v>146</v>
      </c>
      <c r="B1632" t="s">
        <v>146</v>
      </c>
      <c r="C1632" t="s">
        <v>2583</v>
      </c>
      <c r="E1632" s="3">
        <v>43251</v>
      </c>
      <c r="F1632" t="s">
        <v>2619</v>
      </c>
    </row>
    <row r="1633" spans="1:6">
      <c r="A1633" s="1" t="s">
        <v>151</v>
      </c>
      <c r="B1633" t="s">
        <v>151</v>
      </c>
      <c r="C1633" t="s">
        <v>2583</v>
      </c>
      <c r="D1633" t="s">
        <v>243</v>
      </c>
      <c r="E1633" s="3">
        <v>43644</v>
      </c>
      <c r="F1633" t="s">
        <v>2619</v>
      </c>
    </row>
    <row r="1634" spans="1:6">
      <c r="A1634" s="1" t="s">
        <v>135</v>
      </c>
      <c r="B1634" t="s">
        <v>135</v>
      </c>
      <c r="C1634" t="s">
        <v>2583</v>
      </c>
      <c r="E1634" s="3">
        <v>43312</v>
      </c>
      <c r="F1634" t="s">
        <v>2619</v>
      </c>
    </row>
    <row r="1635" spans="1:6">
      <c r="A1635" s="1" t="s">
        <v>2474</v>
      </c>
      <c r="B1635" t="s">
        <v>2474</v>
      </c>
      <c r="C1635" t="s">
        <v>2583</v>
      </c>
      <c r="E1635" s="3">
        <v>43308</v>
      </c>
      <c r="F1635" t="s">
        <v>2619</v>
      </c>
    </row>
    <row r="1636" spans="1:6">
      <c r="A1636" s="1" t="s">
        <v>2475</v>
      </c>
      <c r="B1636" t="s">
        <v>2475</v>
      </c>
      <c r="C1636" t="s">
        <v>2583</v>
      </c>
      <c r="E1636" s="3">
        <v>43312</v>
      </c>
      <c r="F1636" t="s">
        <v>2619</v>
      </c>
    </row>
    <row r="1637" spans="1:6">
      <c r="A1637" s="1" t="s">
        <v>2476</v>
      </c>
      <c r="B1637" t="s">
        <v>2476</v>
      </c>
      <c r="C1637" t="s">
        <v>2586</v>
      </c>
      <c r="E1637" s="3">
        <v>43343</v>
      </c>
      <c r="F1637" t="s">
        <v>2619</v>
      </c>
    </row>
    <row r="1638" spans="1:6">
      <c r="A1638" s="1" t="s">
        <v>120</v>
      </c>
      <c r="B1638" t="s">
        <v>120</v>
      </c>
      <c r="C1638" t="s">
        <v>2583</v>
      </c>
      <c r="D1638" t="s">
        <v>246</v>
      </c>
      <c r="E1638" s="3">
        <v>43640</v>
      </c>
      <c r="F1638" t="s">
        <v>2619</v>
      </c>
    </row>
    <row r="1639" spans="1:6">
      <c r="A1639" s="1" t="s">
        <v>2477</v>
      </c>
      <c r="B1639" t="s">
        <v>2477</v>
      </c>
      <c r="C1639" t="s">
        <v>2583</v>
      </c>
      <c r="E1639" s="3">
        <v>43373</v>
      </c>
      <c r="F1639" t="s">
        <v>2619</v>
      </c>
    </row>
    <row r="1640" spans="1:6">
      <c r="A1640" s="1" t="s">
        <v>2478</v>
      </c>
      <c r="B1640" t="s">
        <v>2478</v>
      </c>
      <c r="C1640" t="s">
        <v>2583</v>
      </c>
      <c r="E1640" s="3">
        <v>43284</v>
      </c>
      <c r="F1640" t="s">
        <v>2619</v>
      </c>
    </row>
    <row r="1641" spans="1:6">
      <c r="A1641" s="1" t="s">
        <v>96</v>
      </c>
      <c r="B1641" t="s">
        <v>96</v>
      </c>
      <c r="C1641" t="s">
        <v>2583</v>
      </c>
      <c r="E1641" s="3">
        <v>43276</v>
      </c>
      <c r="F1641" t="s">
        <v>2619</v>
      </c>
    </row>
    <row r="1642" spans="1:6">
      <c r="A1642" s="1" t="s">
        <v>147</v>
      </c>
      <c r="B1642" t="s">
        <v>147</v>
      </c>
      <c r="C1642" t="s">
        <v>2583</v>
      </c>
      <c r="E1642" s="3">
        <v>43312</v>
      </c>
      <c r="F1642" t="s">
        <v>2619</v>
      </c>
    </row>
    <row r="1643" spans="1:6">
      <c r="A1643" s="1" t="s">
        <v>2479</v>
      </c>
      <c r="B1643" t="s">
        <v>2479</v>
      </c>
      <c r="C1643" t="s">
        <v>2583</v>
      </c>
      <c r="E1643" s="3">
        <v>43312</v>
      </c>
      <c r="F1643" t="s">
        <v>2619</v>
      </c>
    </row>
    <row r="1644" spans="1:6">
      <c r="A1644" s="1" t="s">
        <v>2480</v>
      </c>
      <c r="B1644" t="s">
        <v>2480</v>
      </c>
      <c r="C1644" t="s">
        <v>2583</v>
      </c>
      <c r="E1644" s="3">
        <v>43373</v>
      </c>
      <c r="F1644" t="s">
        <v>2619</v>
      </c>
    </row>
    <row r="1645" spans="1:6">
      <c r="A1645" s="1" t="s">
        <v>2481</v>
      </c>
      <c r="B1645" t="s">
        <v>2481</v>
      </c>
      <c r="C1645" t="s">
        <v>2583</v>
      </c>
      <c r="E1645" s="3">
        <v>43312</v>
      </c>
      <c r="F1645" t="s">
        <v>2619</v>
      </c>
    </row>
    <row r="1646" spans="1:6">
      <c r="A1646" s="1" t="s">
        <v>95</v>
      </c>
      <c r="B1646" t="s">
        <v>95</v>
      </c>
      <c r="C1646" t="s">
        <v>2583</v>
      </c>
      <c r="E1646" s="3">
        <v>43312</v>
      </c>
      <c r="F1646" t="s">
        <v>2619</v>
      </c>
    </row>
    <row r="1647" spans="1:6">
      <c r="A1647" s="1" t="s">
        <v>59</v>
      </c>
      <c r="B1647" t="s">
        <v>59</v>
      </c>
      <c r="C1647" t="s">
        <v>2586</v>
      </c>
      <c r="D1647" t="s">
        <v>243</v>
      </c>
      <c r="E1647" s="3">
        <v>43509</v>
      </c>
      <c r="F1647" t="s">
        <v>2619</v>
      </c>
    </row>
    <row r="1648" spans="1:6">
      <c r="A1648" s="1" t="s">
        <v>2482</v>
      </c>
      <c r="B1648" t="s">
        <v>2482</v>
      </c>
      <c r="C1648" t="s">
        <v>2583</v>
      </c>
      <c r="E1648" s="3">
        <v>43283</v>
      </c>
      <c r="F1648" t="s">
        <v>2619</v>
      </c>
    </row>
    <row r="1649" spans="1:6">
      <c r="A1649" s="1" t="s">
        <v>187</v>
      </c>
      <c r="B1649" t="s">
        <v>187</v>
      </c>
      <c r="C1649" t="s">
        <v>2583</v>
      </c>
      <c r="E1649" s="3">
        <v>43553</v>
      </c>
      <c r="F1649" t="s">
        <v>2619</v>
      </c>
    </row>
    <row r="1650" spans="1:6">
      <c r="A1650" s="1" t="s">
        <v>148</v>
      </c>
      <c r="B1650" t="s">
        <v>148</v>
      </c>
      <c r="C1650" t="s">
        <v>2583</v>
      </c>
      <c r="E1650" s="3">
        <v>43553</v>
      </c>
      <c r="F1650" t="s">
        <v>2619</v>
      </c>
    </row>
    <row r="1651" spans="1:6">
      <c r="A1651" s="1" t="s">
        <v>2483</v>
      </c>
      <c r="B1651" t="s">
        <v>2483</v>
      </c>
      <c r="C1651" t="s">
        <v>2583</v>
      </c>
      <c r="E1651" s="3">
        <v>43312</v>
      </c>
      <c r="F1651" t="s">
        <v>2619</v>
      </c>
    </row>
    <row r="1652" spans="1:6">
      <c r="A1652" s="1" t="s">
        <v>185</v>
      </c>
      <c r="B1652" t="s">
        <v>185</v>
      </c>
      <c r="C1652" t="s">
        <v>2583</v>
      </c>
      <c r="E1652" s="3">
        <v>43553</v>
      </c>
      <c r="F1652" t="s">
        <v>2619</v>
      </c>
    </row>
    <row r="1653" spans="1:6">
      <c r="A1653" s="1" t="s">
        <v>74</v>
      </c>
      <c r="B1653" t="s">
        <v>74</v>
      </c>
      <c r="C1653" t="s">
        <v>2586</v>
      </c>
      <c r="E1653" s="3">
        <v>43364</v>
      </c>
      <c r="F1653" t="s">
        <v>2619</v>
      </c>
    </row>
    <row r="1654" spans="1:6">
      <c r="A1654" s="1" t="s">
        <v>205</v>
      </c>
      <c r="B1654" t="s">
        <v>205</v>
      </c>
      <c r="C1654" t="s">
        <v>2583</v>
      </c>
      <c r="E1654" s="3">
        <v>43376</v>
      </c>
      <c r="F1654" t="s">
        <v>2619</v>
      </c>
    </row>
    <row r="1655" spans="1:6">
      <c r="A1655" s="1" t="s">
        <v>2484</v>
      </c>
      <c r="B1655" t="s">
        <v>2484</v>
      </c>
      <c r="C1655" t="s">
        <v>2583</v>
      </c>
      <c r="E1655" s="3">
        <v>42749</v>
      </c>
      <c r="F1655" t="s">
        <v>2619</v>
      </c>
    </row>
    <row r="1656" spans="1:6">
      <c r="A1656" s="1" t="s">
        <v>2485</v>
      </c>
      <c r="B1656" t="s">
        <v>2485</v>
      </c>
      <c r="C1656" t="s">
        <v>2586</v>
      </c>
      <c r="E1656" s="3">
        <v>42787</v>
      </c>
      <c r="F1656" t="s">
        <v>2619</v>
      </c>
    </row>
    <row r="1657" spans="1:6">
      <c r="A1657" s="1" t="s">
        <v>160</v>
      </c>
      <c r="B1657" t="s">
        <v>160</v>
      </c>
      <c r="C1657" t="s">
        <v>2583</v>
      </c>
      <c r="D1657" t="s">
        <v>253</v>
      </c>
      <c r="E1657" s="3">
        <v>43609</v>
      </c>
      <c r="F1657" t="s">
        <v>2619</v>
      </c>
    </row>
    <row r="1658" spans="1:6">
      <c r="A1658" s="1" t="s">
        <v>2486</v>
      </c>
      <c r="B1658" t="s">
        <v>2486</v>
      </c>
      <c r="C1658" t="s">
        <v>2583</v>
      </c>
      <c r="E1658" s="3">
        <v>43455</v>
      </c>
      <c r="F1658" t="s">
        <v>2619</v>
      </c>
    </row>
    <row r="1659" spans="1:6">
      <c r="A1659" s="1" t="s">
        <v>166</v>
      </c>
      <c r="B1659" t="s">
        <v>166</v>
      </c>
      <c r="C1659" t="s">
        <v>2583</v>
      </c>
      <c r="E1659" s="3">
        <v>43124</v>
      </c>
      <c r="F1659" t="s">
        <v>2619</v>
      </c>
    </row>
    <row r="1660" spans="1:6">
      <c r="A1660" s="1" t="s">
        <v>113</v>
      </c>
      <c r="B1660" t="s">
        <v>113</v>
      </c>
      <c r="C1660" t="s">
        <v>2583</v>
      </c>
      <c r="E1660" s="3">
        <v>43553</v>
      </c>
      <c r="F1660" t="s">
        <v>2619</v>
      </c>
    </row>
    <row r="1661" spans="1:6">
      <c r="A1661" s="1" t="s">
        <v>100</v>
      </c>
      <c r="B1661" t="s">
        <v>100</v>
      </c>
      <c r="C1661" t="s">
        <v>2583</v>
      </c>
      <c r="E1661" s="3">
        <v>43553</v>
      </c>
      <c r="F1661" t="s">
        <v>2619</v>
      </c>
    </row>
    <row r="1662" spans="1:6">
      <c r="A1662" s="1" t="s">
        <v>84</v>
      </c>
      <c r="B1662" t="s">
        <v>84</v>
      </c>
      <c r="C1662" t="s">
        <v>2583</v>
      </c>
      <c r="E1662" s="3">
        <v>43553</v>
      </c>
      <c r="F1662" t="s">
        <v>2619</v>
      </c>
    </row>
    <row r="1663" spans="1:6">
      <c r="A1663" s="1" t="s">
        <v>173</v>
      </c>
      <c r="B1663" t="s">
        <v>173</v>
      </c>
      <c r="C1663" t="s">
        <v>2583</v>
      </c>
      <c r="E1663" s="3">
        <v>43542</v>
      </c>
      <c r="F1663" t="s">
        <v>2619</v>
      </c>
    </row>
    <row r="1664" spans="1:6">
      <c r="A1664" s="1" t="s">
        <v>54</v>
      </c>
      <c r="B1664" t="s">
        <v>54</v>
      </c>
      <c r="C1664" t="s">
        <v>2586</v>
      </c>
      <c r="E1664" s="3">
        <v>43634</v>
      </c>
      <c r="F1664" t="s">
        <v>2619</v>
      </c>
    </row>
    <row r="1665" spans="1:6">
      <c r="A1665" s="1" t="s">
        <v>194</v>
      </c>
      <c r="B1665" t="s">
        <v>194</v>
      </c>
      <c r="C1665" t="s">
        <v>2583</v>
      </c>
      <c r="E1665" s="3">
        <v>43553</v>
      </c>
      <c r="F1665" t="s">
        <v>2619</v>
      </c>
    </row>
    <row r="1666" spans="1:6">
      <c r="A1666" s="1" t="s">
        <v>55</v>
      </c>
      <c r="B1666" t="s">
        <v>55</v>
      </c>
      <c r="C1666" t="s">
        <v>2586</v>
      </c>
      <c r="E1666" s="3">
        <v>43644</v>
      </c>
      <c r="F1666" t="s">
        <v>2619</v>
      </c>
    </row>
    <row r="1667" spans="1:6">
      <c r="A1667" s="1" t="s">
        <v>175</v>
      </c>
      <c r="B1667" t="s">
        <v>175</v>
      </c>
      <c r="C1667" t="s">
        <v>2583</v>
      </c>
      <c r="E1667" s="3">
        <v>43553</v>
      </c>
      <c r="F1667" t="s">
        <v>2619</v>
      </c>
    </row>
    <row r="1668" spans="1:6">
      <c r="A1668" s="1" t="s">
        <v>168</v>
      </c>
      <c r="B1668" t="s">
        <v>168</v>
      </c>
      <c r="C1668" t="s">
        <v>2583</v>
      </c>
      <c r="E1668" s="3">
        <v>43543</v>
      </c>
      <c r="F1668" t="s">
        <v>2619</v>
      </c>
    </row>
    <row r="1669" spans="1:6">
      <c r="A1669" s="1" t="s">
        <v>79</v>
      </c>
      <c r="B1669" t="s">
        <v>79</v>
      </c>
      <c r="C1669" t="s">
        <v>2583</v>
      </c>
      <c r="E1669" s="3">
        <v>43553</v>
      </c>
      <c r="F1669" t="s">
        <v>2619</v>
      </c>
    </row>
    <row r="1670" spans="1:6">
      <c r="A1670" s="1" t="s">
        <v>144</v>
      </c>
      <c r="B1670" t="s">
        <v>144</v>
      </c>
      <c r="C1670" t="s">
        <v>2583</v>
      </c>
      <c r="E1670" s="3">
        <v>43553</v>
      </c>
      <c r="F1670" t="s">
        <v>2619</v>
      </c>
    </row>
    <row r="1671" spans="1:6">
      <c r="A1671" s="1" t="s">
        <v>2487</v>
      </c>
      <c r="B1671" t="s">
        <v>2487</v>
      </c>
      <c r="C1671" t="s">
        <v>2583</v>
      </c>
      <c r="E1671" s="3">
        <v>43129</v>
      </c>
      <c r="F1671" t="s">
        <v>2619</v>
      </c>
    </row>
    <row r="1672" spans="1:6">
      <c r="A1672" s="1" t="s">
        <v>2488</v>
      </c>
      <c r="B1672" t="s">
        <v>2488</v>
      </c>
      <c r="C1672" t="s">
        <v>2586</v>
      </c>
      <c r="D1672" t="s">
        <v>245</v>
      </c>
      <c r="E1672" s="3">
        <v>43451</v>
      </c>
      <c r="F1672" t="s">
        <v>2619</v>
      </c>
    </row>
    <row r="1673" spans="1:6">
      <c r="A1673" s="1" t="s">
        <v>2489</v>
      </c>
      <c r="B1673" t="s">
        <v>2489</v>
      </c>
      <c r="C1673" t="s">
        <v>2583</v>
      </c>
      <c r="E1673" s="3">
        <v>43118</v>
      </c>
      <c r="F1673" t="s">
        <v>2619</v>
      </c>
    </row>
    <row r="1674" spans="1:6">
      <c r="A1674" s="1" t="s">
        <v>2490</v>
      </c>
      <c r="B1674" t="s">
        <v>2490</v>
      </c>
      <c r="C1674" t="s">
        <v>2583</v>
      </c>
      <c r="E1674" s="3">
        <v>43312</v>
      </c>
      <c r="F1674" t="s">
        <v>2619</v>
      </c>
    </row>
    <row r="1675" spans="1:6">
      <c r="A1675" s="1" t="s">
        <v>2491</v>
      </c>
      <c r="B1675" t="s">
        <v>2491</v>
      </c>
      <c r="C1675" t="s">
        <v>2583</v>
      </c>
      <c r="E1675" s="3">
        <v>43312</v>
      </c>
      <c r="F1675" t="s">
        <v>2619</v>
      </c>
    </row>
    <row r="1676" spans="1:6">
      <c r="A1676" s="1" t="s">
        <v>2492</v>
      </c>
      <c r="B1676" t="s">
        <v>2492</v>
      </c>
      <c r="C1676" t="s">
        <v>2583</v>
      </c>
      <c r="E1676" s="3">
        <v>43312</v>
      </c>
      <c r="F1676" t="s">
        <v>2619</v>
      </c>
    </row>
    <row r="1677" spans="1:6">
      <c r="A1677" s="1" t="s">
        <v>56</v>
      </c>
      <c r="B1677" t="s">
        <v>56</v>
      </c>
      <c r="C1677" t="s">
        <v>2586</v>
      </c>
      <c r="E1677" s="3">
        <v>43430</v>
      </c>
      <c r="F1677" t="s">
        <v>2619</v>
      </c>
    </row>
    <row r="1678" spans="1:6">
      <c r="A1678" s="1" t="s">
        <v>2493</v>
      </c>
      <c r="B1678" t="s">
        <v>2493</v>
      </c>
      <c r="C1678" t="s">
        <v>2583</v>
      </c>
      <c r="E1678" s="3">
        <v>43332</v>
      </c>
      <c r="F1678" t="s">
        <v>2619</v>
      </c>
    </row>
    <row r="1679" spans="1:6">
      <c r="A1679" s="1" t="s">
        <v>152</v>
      </c>
      <c r="B1679" t="s">
        <v>152</v>
      </c>
      <c r="C1679" t="s">
        <v>2583</v>
      </c>
      <c r="E1679" s="3">
        <v>43525</v>
      </c>
      <c r="F1679" t="s">
        <v>2619</v>
      </c>
    </row>
    <row r="1680" spans="1:6">
      <c r="A1680" s="1" t="s">
        <v>119</v>
      </c>
      <c r="B1680" t="s">
        <v>119</v>
      </c>
      <c r="C1680" t="s">
        <v>2583</v>
      </c>
      <c r="D1680" t="s">
        <v>251</v>
      </c>
      <c r="E1680" s="3">
        <v>43570</v>
      </c>
      <c r="F1680" t="s">
        <v>2619</v>
      </c>
    </row>
    <row r="1681" spans="1:6">
      <c r="A1681" s="1" t="s">
        <v>204</v>
      </c>
      <c r="B1681" t="s">
        <v>204</v>
      </c>
      <c r="C1681" t="s">
        <v>2583</v>
      </c>
      <c r="E1681" s="3">
        <v>43391</v>
      </c>
      <c r="F1681" t="s">
        <v>2619</v>
      </c>
    </row>
    <row r="1682" spans="1:6">
      <c r="A1682" s="1" t="s">
        <v>114</v>
      </c>
      <c r="B1682" t="s">
        <v>114</v>
      </c>
      <c r="C1682" t="s">
        <v>2583</v>
      </c>
      <c r="D1682" t="s">
        <v>246</v>
      </c>
      <c r="E1682" s="3">
        <v>43609</v>
      </c>
      <c r="F1682" t="s">
        <v>2619</v>
      </c>
    </row>
    <row r="1683" spans="1:6">
      <c r="A1683" s="1" t="s">
        <v>197</v>
      </c>
      <c r="B1683" t="s">
        <v>197</v>
      </c>
      <c r="C1683" t="s">
        <v>2583</v>
      </c>
      <c r="D1683" t="s">
        <v>249</v>
      </c>
      <c r="E1683" s="3">
        <v>43644</v>
      </c>
      <c r="F1683" t="s">
        <v>2619</v>
      </c>
    </row>
    <row r="1684" spans="1:6">
      <c r="A1684" s="1" t="s">
        <v>2494</v>
      </c>
      <c r="B1684" t="s">
        <v>2494</v>
      </c>
      <c r="C1684" t="s">
        <v>2583</v>
      </c>
      <c r="E1684" s="3">
        <v>43364</v>
      </c>
      <c r="F1684" t="s">
        <v>2619</v>
      </c>
    </row>
    <row r="1685" spans="1:6">
      <c r="A1685" s="1" t="s">
        <v>2495</v>
      </c>
      <c r="B1685" t="s">
        <v>2495</v>
      </c>
      <c r="C1685" t="s">
        <v>2583</v>
      </c>
      <c r="E1685" s="3">
        <v>43357</v>
      </c>
      <c r="F1685" t="s">
        <v>2619</v>
      </c>
    </row>
    <row r="1686" spans="1:6">
      <c r="A1686" s="1" t="s">
        <v>2496</v>
      </c>
      <c r="B1686" t="s">
        <v>2496</v>
      </c>
      <c r="C1686" t="s">
        <v>2583</v>
      </c>
      <c r="E1686" s="3">
        <v>43347</v>
      </c>
      <c r="F1686" t="s">
        <v>2619</v>
      </c>
    </row>
    <row r="1687" spans="1:6">
      <c r="A1687" s="1" t="s">
        <v>179</v>
      </c>
      <c r="B1687" t="s">
        <v>179</v>
      </c>
      <c r="C1687" t="s">
        <v>2583</v>
      </c>
      <c r="E1687" s="3">
        <v>43373</v>
      </c>
      <c r="F1687" t="s">
        <v>2619</v>
      </c>
    </row>
    <row r="1688" spans="1:6">
      <c r="A1688" s="1" t="s">
        <v>2497</v>
      </c>
      <c r="B1688" t="s">
        <v>2497</v>
      </c>
      <c r="C1688" t="s">
        <v>2583</v>
      </c>
      <c r="E1688" s="3">
        <v>43373</v>
      </c>
      <c r="F1688" t="s">
        <v>2619</v>
      </c>
    </row>
    <row r="1689" spans="1:6">
      <c r="A1689" s="1" t="s">
        <v>2498</v>
      </c>
      <c r="B1689" t="s">
        <v>2498</v>
      </c>
      <c r="C1689" t="s">
        <v>2583</v>
      </c>
      <c r="E1689" s="3">
        <v>43373</v>
      </c>
      <c r="F1689" t="s">
        <v>2619</v>
      </c>
    </row>
    <row r="1690" spans="1:6">
      <c r="A1690" s="1" t="s">
        <v>2499</v>
      </c>
      <c r="B1690" t="s">
        <v>2499</v>
      </c>
      <c r="C1690" t="s">
        <v>2583</v>
      </c>
      <c r="E1690" s="3">
        <v>43373</v>
      </c>
      <c r="F1690" t="s">
        <v>2619</v>
      </c>
    </row>
    <row r="1691" spans="1:6">
      <c r="A1691" s="1" t="s">
        <v>190</v>
      </c>
      <c r="B1691" t="s">
        <v>190</v>
      </c>
      <c r="C1691" t="s">
        <v>2583</v>
      </c>
      <c r="E1691" s="3">
        <v>43353</v>
      </c>
      <c r="F1691" t="s">
        <v>2619</v>
      </c>
    </row>
    <row r="1692" spans="1:6">
      <c r="A1692" s="1" t="s">
        <v>2500</v>
      </c>
      <c r="B1692" t="s">
        <v>2500</v>
      </c>
      <c r="C1692" t="s">
        <v>2583</v>
      </c>
      <c r="E1692" s="3">
        <v>43361</v>
      </c>
      <c r="F1692" t="s">
        <v>2619</v>
      </c>
    </row>
    <row r="1693" spans="1:6">
      <c r="A1693" s="1" t="s">
        <v>75</v>
      </c>
      <c r="B1693" t="s">
        <v>75</v>
      </c>
      <c r="C1693" t="s">
        <v>2586</v>
      </c>
      <c r="E1693" s="3">
        <v>43430</v>
      </c>
      <c r="F1693" t="s">
        <v>2619</v>
      </c>
    </row>
    <row r="1694" spans="1:6">
      <c r="A1694" s="1" t="s">
        <v>122</v>
      </c>
      <c r="B1694" t="s">
        <v>122</v>
      </c>
      <c r="C1694" t="s">
        <v>2583</v>
      </c>
      <c r="E1694" s="3">
        <v>43373</v>
      </c>
      <c r="F1694" t="s">
        <v>2619</v>
      </c>
    </row>
    <row r="1695" spans="1:6">
      <c r="A1695" s="1" t="s">
        <v>76</v>
      </c>
      <c r="B1695" t="s">
        <v>76</v>
      </c>
      <c r="C1695" t="s">
        <v>2586</v>
      </c>
      <c r="E1695" s="3">
        <v>43425</v>
      </c>
      <c r="F1695" t="s">
        <v>2619</v>
      </c>
    </row>
    <row r="1696" spans="1:6">
      <c r="A1696" s="1" t="s">
        <v>2501</v>
      </c>
      <c r="B1696" t="s">
        <v>2501</v>
      </c>
      <c r="C1696" t="s">
        <v>2583</v>
      </c>
      <c r="E1696" s="3">
        <v>43373</v>
      </c>
      <c r="F1696" t="s">
        <v>2619</v>
      </c>
    </row>
    <row r="1697" spans="1:6">
      <c r="A1697" s="1" t="s">
        <v>2502</v>
      </c>
      <c r="B1697" t="s">
        <v>2502</v>
      </c>
      <c r="C1697" t="s">
        <v>2586</v>
      </c>
      <c r="E1697" s="3">
        <v>43434</v>
      </c>
      <c r="F1697" t="s">
        <v>2619</v>
      </c>
    </row>
    <row r="1698" spans="1:6">
      <c r="A1698" s="1" t="s">
        <v>2503</v>
      </c>
      <c r="B1698" t="s">
        <v>2503</v>
      </c>
      <c r="C1698" t="s">
        <v>2586</v>
      </c>
      <c r="E1698" s="3">
        <v>43434</v>
      </c>
      <c r="F1698" t="s">
        <v>2619</v>
      </c>
    </row>
    <row r="1699" spans="1:6">
      <c r="A1699" s="1" t="s">
        <v>46</v>
      </c>
      <c r="B1699" t="s">
        <v>46</v>
      </c>
      <c r="C1699" t="s">
        <v>2586</v>
      </c>
      <c r="E1699" s="3">
        <v>43416</v>
      </c>
      <c r="F1699" t="s">
        <v>2619</v>
      </c>
    </row>
    <row r="1700" spans="1:6">
      <c r="A1700" s="1" t="s">
        <v>195</v>
      </c>
      <c r="B1700" t="s">
        <v>195</v>
      </c>
      <c r="C1700" t="s">
        <v>2583</v>
      </c>
      <c r="D1700" t="s">
        <v>249</v>
      </c>
      <c r="E1700" s="3">
        <v>43644</v>
      </c>
      <c r="F1700" t="s">
        <v>2619</v>
      </c>
    </row>
    <row r="1701" spans="1:6">
      <c r="A1701" s="1" t="s">
        <v>2504</v>
      </c>
      <c r="B1701" t="s">
        <v>2504</v>
      </c>
      <c r="C1701" t="s">
        <v>2583</v>
      </c>
      <c r="E1701" s="3">
        <v>43403</v>
      </c>
      <c r="F1701" t="s">
        <v>2619</v>
      </c>
    </row>
    <row r="1702" spans="1:6">
      <c r="A1702" s="1" t="s">
        <v>2505</v>
      </c>
      <c r="B1702" t="s">
        <v>2505</v>
      </c>
      <c r="C1702" t="s">
        <v>2586</v>
      </c>
      <c r="D1702" t="s">
        <v>243</v>
      </c>
      <c r="E1702" s="3">
        <v>43623</v>
      </c>
      <c r="F1702" t="s">
        <v>2619</v>
      </c>
    </row>
    <row r="1703" spans="1:6">
      <c r="A1703" s="1" t="s">
        <v>191</v>
      </c>
      <c r="B1703" t="s">
        <v>191</v>
      </c>
      <c r="C1703" t="s">
        <v>2583</v>
      </c>
      <c r="E1703" s="3">
        <v>43416</v>
      </c>
      <c r="F1703" t="s">
        <v>2619</v>
      </c>
    </row>
    <row r="1704" spans="1:6">
      <c r="A1704" s="1" t="s">
        <v>2506</v>
      </c>
      <c r="B1704" t="s">
        <v>2506</v>
      </c>
      <c r="C1704" t="s">
        <v>2583</v>
      </c>
      <c r="E1704" s="3">
        <v>43398</v>
      </c>
      <c r="F1704" t="s">
        <v>2619</v>
      </c>
    </row>
    <row r="1705" spans="1:6">
      <c r="A1705" s="1" t="s">
        <v>2507</v>
      </c>
      <c r="B1705" t="s">
        <v>2507</v>
      </c>
      <c r="C1705" t="s">
        <v>2586</v>
      </c>
      <c r="E1705" s="3">
        <v>43420</v>
      </c>
      <c r="F1705" t="s">
        <v>2619</v>
      </c>
    </row>
    <row r="1706" spans="1:6">
      <c r="A1706" s="1" t="s">
        <v>2508</v>
      </c>
      <c r="B1706" t="s">
        <v>2508</v>
      </c>
      <c r="C1706" t="s">
        <v>2586</v>
      </c>
      <c r="E1706" s="3">
        <v>43434</v>
      </c>
      <c r="F1706" t="s">
        <v>2619</v>
      </c>
    </row>
    <row r="1707" spans="1:6">
      <c r="A1707" s="1" t="s">
        <v>176</v>
      </c>
      <c r="B1707" t="s">
        <v>176</v>
      </c>
      <c r="C1707" t="s">
        <v>2583</v>
      </c>
      <c r="E1707" s="3">
        <v>43553</v>
      </c>
      <c r="F1707" t="s">
        <v>2619</v>
      </c>
    </row>
    <row r="1708" spans="1:6">
      <c r="A1708" s="1" t="s">
        <v>90</v>
      </c>
      <c r="B1708" t="s">
        <v>90</v>
      </c>
      <c r="C1708" t="s">
        <v>2583</v>
      </c>
      <c r="E1708" s="3">
        <v>43553</v>
      </c>
      <c r="F1708" t="s">
        <v>2619</v>
      </c>
    </row>
    <row r="1709" spans="1:6">
      <c r="A1709" s="1" t="s">
        <v>2509</v>
      </c>
      <c r="B1709" t="s">
        <v>2509</v>
      </c>
      <c r="C1709" t="s">
        <v>2586</v>
      </c>
      <c r="E1709" s="3">
        <v>43425</v>
      </c>
      <c r="F1709" t="s">
        <v>2619</v>
      </c>
    </row>
    <row r="1710" spans="1:6">
      <c r="A1710" s="1" t="s">
        <v>145</v>
      </c>
      <c r="B1710" t="s">
        <v>145</v>
      </c>
      <c r="C1710" t="s">
        <v>2583</v>
      </c>
      <c r="E1710" s="3">
        <v>43553</v>
      </c>
      <c r="F1710" t="s">
        <v>2619</v>
      </c>
    </row>
    <row r="1711" spans="1:6">
      <c r="A1711" s="1" t="s">
        <v>165</v>
      </c>
      <c r="B1711" t="s">
        <v>165</v>
      </c>
      <c r="C1711" t="s">
        <v>2583</v>
      </c>
      <c r="E1711" s="3">
        <v>43553</v>
      </c>
      <c r="F1711" t="s">
        <v>2619</v>
      </c>
    </row>
    <row r="1712" spans="1:6">
      <c r="A1712" s="1" t="s">
        <v>180</v>
      </c>
      <c r="B1712" t="s">
        <v>180</v>
      </c>
      <c r="C1712" t="s">
        <v>2583</v>
      </c>
      <c r="E1712" s="3">
        <v>43475</v>
      </c>
      <c r="F1712" t="s">
        <v>2619</v>
      </c>
    </row>
    <row r="1713" spans="1:6">
      <c r="A1713" s="1" t="s">
        <v>2510</v>
      </c>
      <c r="B1713" t="s">
        <v>2510</v>
      </c>
      <c r="C1713" t="s">
        <v>2583</v>
      </c>
      <c r="E1713" s="3">
        <v>42278</v>
      </c>
      <c r="F1713" t="s">
        <v>2619</v>
      </c>
    </row>
    <row r="1714" spans="1:6">
      <c r="A1714" s="1" t="s">
        <v>2511</v>
      </c>
      <c r="B1714" t="s">
        <v>2511</v>
      </c>
      <c r="C1714" t="s">
        <v>2583</v>
      </c>
      <c r="E1714" s="3">
        <v>43131</v>
      </c>
      <c r="F1714" t="s">
        <v>2619</v>
      </c>
    </row>
    <row r="1715" spans="1:6">
      <c r="A1715" s="1" t="s">
        <v>2512</v>
      </c>
      <c r="B1715" t="s">
        <v>2512</v>
      </c>
      <c r="C1715" t="s">
        <v>2586</v>
      </c>
      <c r="E1715" s="3">
        <v>43131</v>
      </c>
      <c r="F1715" t="s">
        <v>2619</v>
      </c>
    </row>
    <row r="1716" spans="1:6">
      <c r="A1716" s="1" t="s">
        <v>124</v>
      </c>
      <c r="B1716" t="s">
        <v>124</v>
      </c>
      <c r="C1716" t="s">
        <v>2583</v>
      </c>
      <c r="E1716" s="3">
        <v>43251</v>
      </c>
      <c r="F1716" t="s">
        <v>2619</v>
      </c>
    </row>
    <row r="1717" spans="1:6">
      <c r="A1717" s="1" t="s">
        <v>2513</v>
      </c>
      <c r="B1717" t="s">
        <v>2513</v>
      </c>
      <c r="C1717" t="s">
        <v>2583</v>
      </c>
      <c r="E1717" s="3">
        <v>43167</v>
      </c>
      <c r="F1717" t="s">
        <v>2619</v>
      </c>
    </row>
    <row r="1718" spans="1:6">
      <c r="A1718" s="1" t="s">
        <v>2514</v>
      </c>
      <c r="B1718" t="s">
        <v>2514</v>
      </c>
      <c r="C1718" t="s">
        <v>2586</v>
      </c>
      <c r="D1718" t="s">
        <v>245</v>
      </c>
      <c r="E1718" s="3">
        <v>43494</v>
      </c>
      <c r="F1718" t="s">
        <v>2619</v>
      </c>
    </row>
    <row r="1719" spans="1:6">
      <c r="A1719" s="1" t="s">
        <v>186</v>
      </c>
      <c r="B1719" t="s">
        <v>186</v>
      </c>
      <c r="C1719" t="s">
        <v>2583</v>
      </c>
      <c r="D1719" t="s">
        <v>254</v>
      </c>
      <c r="E1719" s="3">
        <v>43591</v>
      </c>
      <c r="F1719" t="s">
        <v>2619</v>
      </c>
    </row>
    <row r="1720" spans="1:6">
      <c r="A1720" s="1" t="s">
        <v>82</v>
      </c>
      <c r="B1720" t="s">
        <v>82</v>
      </c>
      <c r="C1720" t="s">
        <v>2583</v>
      </c>
      <c r="E1720" s="3">
        <v>43189</v>
      </c>
      <c r="F1720" t="s">
        <v>2619</v>
      </c>
    </row>
    <row r="1721" spans="1:6">
      <c r="A1721" s="1" t="s">
        <v>2515</v>
      </c>
      <c r="B1721" t="s">
        <v>2515</v>
      </c>
      <c r="C1721" t="s">
        <v>2586</v>
      </c>
      <c r="E1721" s="3">
        <v>43189</v>
      </c>
      <c r="F1721" t="s">
        <v>2619</v>
      </c>
    </row>
    <row r="1722" spans="1:6">
      <c r="A1722" s="1" t="s">
        <v>62</v>
      </c>
      <c r="B1722" t="s">
        <v>62</v>
      </c>
      <c r="C1722" t="s">
        <v>2586</v>
      </c>
      <c r="E1722" s="3">
        <v>43187</v>
      </c>
      <c r="F1722" t="s">
        <v>2619</v>
      </c>
    </row>
    <row r="1723" spans="1:6">
      <c r="A1723" s="1" t="s">
        <v>2516</v>
      </c>
      <c r="B1723" t="s">
        <v>2516</v>
      </c>
      <c r="C1723" t="s">
        <v>2583</v>
      </c>
      <c r="E1723" s="3">
        <v>43166</v>
      </c>
      <c r="F1723" t="s">
        <v>2619</v>
      </c>
    </row>
    <row r="1724" spans="1:6">
      <c r="A1724" s="1" t="s">
        <v>2517</v>
      </c>
      <c r="B1724" t="s">
        <v>2517</v>
      </c>
      <c r="C1724" t="s">
        <v>2583</v>
      </c>
      <c r="E1724" s="3">
        <v>43189</v>
      </c>
      <c r="F1724" t="s">
        <v>2619</v>
      </c>
    </row>
    <row r="1725" spans="1:6">
      <c r="A1725" s="1" t="s">
        <v>49</v>
      </c>
      <c r="B1725" t="s">
        <v>49</v>
      </c>
      <c r="C1725" t="s">
        <v>2586</v>
      </c>
      <c r="E1725" s="3">
        <v>43189</v>
      </c>
      <c r="F1725" t="s">
        <v>2619</v>
      </c>
    </row>
    <row r="1726" spans="1:6">
      <c r="A1726" s="1" t="s">
        <v>155</v>
      </c>
      <c r="B1726" t="s">
        <v>155</v>
      </c>
      <c r="C1726" t="s">
        <v>2583</v>
      </c>
      <c r="E1726" s="3">
        <v>43189</v>
      </c>
      <c r="F1726" t="s">
        <v>2619</v>
      </c>
    </row>
    <row r="1727" spans="1:6">
      <c r="A1727" s="1" t="s">
        <v>2518</v>
      </c>
      <c r="B1727" t="s">
        <v>2518</v>
      </c>
      <c r="C1727" t="s">
        <v>2583</v>
      </c>
      <c r="E1727" s="3">
        <v>43185</v>
      </c>
      <c r="F1727" t="s">
        <v>2619</v>
      </c>
    </row>
    <row r="1728" spans="1:6">
      <c r="A1728" s="1" t="s">
        <v>2519</v>
      </c>
      <c r="B1728" t="s">
        <v>2519</v>
      </c>
      <c r="C1728" t="s">
        <v>2586</v>
      </c>
      <c r="E1728" s="3">
        <v>43175</v>
      </c>
      <c r="F1728" t="s">
        <v>2619</v>
      </c>
    </row>
    <row r="1729" spans="1:6">
      <c r="A1729" s="1" t="s">
        <v>2520</v>
      </c>
      <c r="B1729" t="s">
        <v>2520</v>
      </c>
      <c r="C1729" t="s">
        <v>2583</v>
      </c>
      <c r="E1729" s="3">
        <v>43189</v>
      </c>
      <c r="F1729" t="s">
        <v>2619</v>
      </c>
    </row>
    <row r="1730" spans="1:6">
      <c r="A1730" s="1" t="s">
        <v>2521</v>
      </c>
      <c r="B1730" t="s">
        <v>2521</v>
      </c>
      <c r="C1730" t="s">
        <v>2586</v>
      </c>
      <c r="E1730" s="3">
        <v>43178</v>
      </c>
      <c r="F1730" t="s">
        <v>2619</v>
      </c>
    </row>
    <row r="1731" spans="1:6">
      <c r="A1731" s="1" t="s">
        <v>2522</v>
      </c>
      <c r="B1731" t="s">
        <v>2522</v>
      </c>
      <c r="C1731" t="s">
        <v>2586</v>
      </c>
      <c r="E1731" s="3">
        <v>43187</v>
      </c>
      <c r="F1731" t="s">
        <v>2619</v>
      </c>
    </row>
    <row r="1732" spans="1:6">
      <c r="A1732" s="1" t="s">
        <v>2523</v>
      </c>
      <c r="B1732" t="s">
        <v>2523</v>
      </c>
      <c r="C1732" t="s">
        <v>2586</v>
      </c>
      <c r="E1732" s="3">
        <v>43181</v>
      </c>
      <c r="F1732" t="s">
        <v>2619</v>
      </c>
    </row>
    <row r="1733" spans="1:6">
      <c r="A1733" s="1" t="s">
        <v>2524</v>
      </c>
      <c r="B1733" t="s">
        <v>2524</v>
      </c>
      <c r="C1733" t="s">
        <v>2586</v>
      </c>
      <c r="E1733" s="3">
        <v>43189</v>
      </c>
      <c r="F1733" t="s">
        <v>2619</v>
      </c>
    </row>
    <row r="1734" spans="1:6">
      <c r="A1734" s="1" t="s">
        <v>2525</v>
      </c>
      <c r="B1734" t="s">
        <v>2525</v>
      </c>
      <c r="C1734" t="s">
        <v>2583</v>
      </c>
      <c r="D1734" t="s">
        <v>246</v>
      </c>
      <c r="E1734" s="3">
        <v>43241</v>
      </c>
      <c r="F1734" t="s">
        <v>2619</v>
      </c>
    </row>
    <row r="1735" spans="1:6">
      <c r="A1735" s="1" t="s">
        <v>2526</v>
      </c>
      <c r="B1735" t="s">
        <v>2526</v>
      </c>
      <c r="C1735" t="s">
        <v>2583</v>
      </c>
      <c r="E1735" s="3">
        <v>43189</v>
      </c>
      <c r="F1735" t="s">
        <v>2619</v>
      </c>
    </row>
    <row r="1736" spans="1:6">
      <c r="A1736" s="1" t="s">
        <v>128</v>
      </c>
      <c r="B1736" t="s">
        <v>128</v>
      </c>
      <c r="C1736" t="s">
        <v>2583</v>
      </c>
      <c r="E1736" s="3">
        <v>43251</v>
      </c>
      <c r="F1736" t="s">
        <v>2619</v>
      </c>
    </row>
    <row r="1737" spans="1:6">
      <c r="A1737" s="1" t="s">
        <v>2527</v>
      </c>
      <c r="B1737" t="s">
        <v>2527</v>
      </c>
      <c r="C1737" t="s">
        <v>2583</v>
      </c>
      <c r="E1737" s="3">
        <v>43189</v>
      </c>
      <c r="F1737" t="s">
        <v>2619</v>
      </c>
    </row>
    <row r="1738" spans="1:6">
      <c r="A1738" s="1" t="s">
        <v>116</v>
      </c>
      <c r="B1738" t="s">
        <v>116</v>
      </c>
      <c r="C1738" t="s">
        <v>2583</v>
      </c>
      <c r="E1738" s="3">
        <v>43553</v>
      </c>
      <c r="F1738" t="s">
        <v>2619</v>
      </c>
    </row>
    <row r="1739" spans="1:6">
      <c r="A1739" s="1" t="s">
        <v>50</v>
      </c>
      <c r="B1739" t="s">
        <v>50</v>
      </c>
      <c r="C1739" t="s">
        <v>2586</v>
      </c>
      <c r="E1739" s="3">
        <v>43496</v>
      </c>
      <c r="F1739" t="s">
        <v>2619</v>
      </c>
    </row>
    <row r="1740" spans="1:6">
      <c r="A1740" s="1" t="s">
        <v>164</v>
      </c>
      <c r="B1740" t="s">
        <v>164</v>
      </c>
      <c r="C1740" t="s">
        <v>2583</v>
      </c>
      <c r="E1740" s="3">
        <v>43553</v>
      </c>
      <c r="F1740" t="s">
        <v>2619</v>
      </c>
    </row>
    <row r="1741" spans="1:6">
      <c r="A1741" s="1" t="s">
        <v>156</v>
      </c>
      <c r="B1741" t="s">
        <v>156</v>
      </c>
      <c r="C1741" t="s">
        <v>2583</v>
      </c>
      <c r="E1741" s="3">
        <v>43553</v>
      </c>
      <c r="F1741" t="s">
        <v>2619</v>
      </c>
    </row>
    <row r="1742" spans="1:6">
      <c r="A1742" s="1" t="s">
        <v>143</v>
      </c>
      <c r="B1742" t="s">
        <v>143</v>
      </c>
      <c r="C1742" t="s">
        <v>2583</v>
      </c>
      <c r="D1742" t="s">
        <v>243</v>
      </c>
      <c r="E1742" s="3">
        <v>43570</v>
      </c>
      <c r="F1742" t="s">
        <v>2619</v>
      </c>
    </row>
    <row r="1743" spans="1:6">
      <c r="A1743" s="1" t="s">
        <v>2528</v>
      </c>
      <c r="B1743" t="s">
        <v>2528</v>
      </c>
      <c r="C1743" t="s">
        <v>2586</v>
      </c>
      <c r="E1743" s="3">
        <v>43481</v>
      </c>
      <c r="F1743" t="s">
        <v>2619</v>
      </c>
    </row>
    <row r="1744" spans="1:6">
      <c r="A1744" s="1" t="s">
        <v>103</v>
      </c>
      <c r="B1744" t="s">
        <v>103</v>
      </c>
      <c r="C1744" t="s">
        <v>2583</v>
      </c>
      <c r="E1744" s="3">
        <v>43553</v>
      </c>
      <c r="F1744" t="s">
        <v>2619</v>
      </c>
    </row>
    <row r="1745" spans="1:6">
      <c r="A1745" s="1" t="s">
        <v>2529</v>
      </c>
      <c r="B1745" t="s">
        <v>2529</v>
      </c>
      <c r="C1745" t="s">
        <v>2583</v>
      </c>
      <c r="D1745" t="s">
        <v>249</v>
      </c>
      <c r="E1745" s="3">
        <v>42278</v>
      </c>
      <c r="F1745" t="s">
        <v>2619</v>
      </c>
    </row>
    <row r="1746" spans="1:6">
      <c r="A1746" s="1" t="s">
        <v>2530</v>
      </c>
      <c r="B1746" t="s">
        <v>2530</v>
      </c>
      <c r="C1746" t="s">
        <v>2583</v>
      </c>
      <c r="E1746" s="3">
        <v>42278</v>
      </c>
      <c r="F1746" t="s">
        <v>2619</v>
      </c>
    </row>
    <row r="1747" spans="1:6">
      <c r="A1747" s="1" t="s">
        <v>2531</v>
      </c>
      <c r="B1747" t="s">
        <v>2531</v>
      </c>
      <c r="C1747" t="s">
        <v>2583</v>
      </c>
      <c r="E1747" s="3">
        <v>42278</v>
      </c>
      <c r="F1747" t="s">
        <v>2619</v>
      </c>
    </row>
    <row r="1748" spans="1:6">
      <c r="A1748" s="1" t="s">
        <v>2532</v>
      </c>
      <c r="B1748" t="s">
        <v>2532</v>
      </c>
      <c r="C1748" t="s">
        <v>2583</v>
      </c>
      <c r="E1748" s="3">
        <v>42278</v>
      </c>
      <c r="F1748" t="s">
        <v>2619</v>
      </c>
    </row>
    <row r="1749" spans="1:6">
      <c r="A1749" s="1" t="s">
        <v>2533</v>
      </c>
      <c r="B1749" t="s">
        <v>2533</v>
      </c>
      <c r="C1749" t="s">
        <v>2583</v>
      </c>
      <c r="E1749" s="3">
        <v>42278</v>
      </c>
      <c r="F1749" t="s">
        <v>2619</v>
      </c>
    </row>
    <row r="1750" spans="1:6">
      <c r="A1750" s="1" t="s">
        <v>2534</v>
      </c>
      <c r="B1750" t="s">
        <v>2534</v>
      </c>
      <c r="C1750" t="s">
        <v>2583</v>
      </c>
      <c r="E1750" s="3">
        <v>42278</v>
      </c>
      <c r="F1750" t="s">
        <v>2619</v>
      </c>
    </row>
    <row r="1751" spans="1:6">
      <c r="A1751" s="1" t="s">
        <v>2535</v>
      </c>
      <c r="B1751" t="s">
        <v>2535</v>
      </c>
      <c r="C1751" t="s">
        <v>2583</v>
      </c>
      <c r="E1751" s="3">
        <v>42278</v>
      </c>
      <c r="F1751" t="s">
        <v>2619</v>
      </c>
    </row>
    <row r="1752" spans="1:6">
      <c r="A1752" s="1" t="s">
        <v>2536</v>
      </c>
      <c r="B1752" t="s">
        <v>2536</v>
      </c>
      <c r="C1752" t="s">
        <v>2583</v>
      </c>
      <c r="E1752" s="3">
        <v>42278</v>
      </c>
      <c r="F1752" t="s">
        <v>2619</v>
      </c>
    </row>
    <row r="1753" spans="1:6">
      <c r="A1753" s="1" t="s">
        <v>2537</v>
      </c>
      <c r="B1753" t="s">
        <v>2537</v>
      </c>
      <c r="C1753" t="s">
        <v>2583</v>
      </c>
      <c r="E1753" s="3">
        <v>42278</v>
      </c>
      <c r="F1753" t="s">
        <v>2619</v>
      </c>
    </row>
    <row r="1754" spans="1:6">
      <c r="A1754" s="1" t="s">
        <v>2538</v>
      </c>
      <c r="B1754" t="s">
        <v>2538</v>
      </c>
      <c r="C1754" t="s">
        <v>2583</v>
      </c>
      <c r="E1754" s="3">
        <v>42278</v>
      </c>
      <c r="F1754" t="s">
        <v>2619</v>
      </c>
    </row>
    <row r="1755" spans="1:6">
      <c r="A1755" s="1" t="s">
        <v>2539</v>
      </c>
      <c r="B1755" t="s">
        <v>2539</v>
      </c>
      <c r="C1755" t="s">
        <v>2583</v>
      </c>
      <c r="E1755" s="3">
        <v>42278</v>
      </c>
      <c r="F1755" t="s">
        <v>2619</v>
      </c>
    </row>
    <row r="1756" spans="1:6">
      <c r="A1756" s="1" t="s">
        <v>2540</v>
      </c>
      <c r="B1756" t="s">
        <v>2540</v>
      </c>
      <c r="C1756" t="s">
        <v>2583</v>
      </c>
      <c r="E1756" s="3">
        <v>42278</v>
      </c>
      <c r="F1756" t="s">
        <v>2619</v>
      </c>
    </row>
    <row r="1757" spans="1:6">
      <c r="A1757" s="1" t="s">
        <v>2541</v>
      </c>
      <c r="B1757" t="s">
        <v>2541</v>
      </c>
      <c r="C1757" t="s">
        <v>2583</v>
      </c>
      <c r="E1757" s="3">
        <v>42278</v>
      </c>
      <c r="F1757" t="s">
        <v>2619</v>
      </c>
    </row>
    <row r="1758" spans="1:6">
      <c r="A1758" s="1" t="s">
        <v>2542</v>
      </c>
      <c r="B1758" t="s">
        <v>2542</v>
      </c>
      <c r="C1758" t="s">
        <v>2583</v>
      </c>
      <c r="E1758" s="3">
        <v>42278</v>
      </c>
      <c r="F1758" t="s">
        <v>2619</v>
      </c>
    </row>
    <row r="1759" spans="1:6">
      <c r="A1759" s="1" t="s">
        <v>2543</v>
      </c>
      <c r="B1759" t="s">
        <v>2543</v>
      </c>
      <c r="C1759" t="s">
        <v>2583</v>
      </c>
      <c r="E1759" s="3">
        <v>42278</v>
      </c>
      <c r="F1759" t="s">
        <v>2619</v>
      </c>
    </row>
    <row r="1760" spans="1:6">
      <c r="A1760" s="1" t="s">
        <v>2544</v>
      </c>
      <c r="B1760" t="s">
        <v>2544</v>
      </c>
      <c r="C1760" t="s">
        <v>2583</v>
      </c>
      <c r="D1760" t="s">
        <v>246</v>
      </c>
      <c r="E1760" s="3">
        <v>42278</v>
      </c>
      <c r="F1760" t="s">
        <v>2619</v>
      </c>
    </row>
    <row r="1761" spans="1:6">
      <c r="A1761" s="1" t="s">
        <v>2545</v>
      </c>
      <c r="B1761" t="s">
        <v>2545</v>
      </c>
      <c r="C1761" t="s">
        <v>2583</v>
      </c>
      <c r="E1761" s="3">
        <v>42278</v>
      </c>
      <c r="F1761" t="s">
        <v>2619</v>
      </c>
    </row>
    <row r="1762" spans="1:6">
      <c r="A1762" s="1" t="s">
        <v>2546</v>
      </c>
      <c r="B1762" t="s">
        <v>2546</v>
      </c>
      <c r="C1762" t="s">
        <v>2583</v>
      </c>
      <c r="D1762" t="s">
        <v>2604</v>
      </c>
      <c r="E1762" s="3">
        <v>42278</v>
      </c>
      <c r="F1762" t="s">
        <v>2619</v>
      </c>
    </row>
    <row r="1763" spans="1:6">
      <c r="A1763" s="1" t="s">
        <v>105</v>
      </c>
      <c r="B1763" t="s">
        <v>105</v>
      </c>
      <c r="C1763" t="s">
        <v>2583</v>
      </c>
      <c r="E1763" s="3">
        <v>43644</v>
      </c>
      <c r="F1763" t="s">
        <v>2619</v>
      </c>
    </row>
    <row r="1764" spans="1:6">
      <c r="A1764" s="1" t="s">
        <v>178</v>
      </c>
      <c r="B1764" t="s">
        <v>178</v>
      </c>
      <c r="C1764" t="s">
        <v>2583</v>
      </c>
      <c r="E1764" s="3">
        <v>42278</v>
      </c>
      <c r="F1764" t="s">
        <v>2619</v>
      </c>
    </row>
    <row r="1765" spans="1:6">
      <c r="A1765" s="1" t="s">
        <v>2547</v>
      </c>
      <c r="B1765" t="s">
        <v>2547</v>
      </c>
      <c r="C1765" t="s">
        <v>2583</v>
      </c>
      <c r="E1765" s="3">
        <v>42278</v>
      </c>
      <c r="F1765" t="s">
        <v>2619</v>
      </c>
    </row>
    <row r="1766" spans="1:6">
      <c r="A1766" s="1" t="s">
        <v>129</v>
      </c>
      <c r="B1766" t="s">
        <v>129</v>
      </c>
      <c r="C1766" t="s">
        <v>2583</v>
      </c>
      <c r="D1766" t="s">
        <v>251</v>
      </c>
      <c r="E1766" s="3">
        <v>43644</v>
      </c>
      <c r="F1766" t="s">
        <v>2619</v>
      </c>
    </row>
    <row r="1767" spans="1:6">
      <c r="A1767" s="1" t="s">
        <v>2548</v>
      </c>
      <c r="B1767" t="s">
        <v>2548</v>
      </c>
      <c r="C1767" t="s">
        <v>2585</v>
      </c>
      <c r="D1767" t="s">
        <v>2608</v>
      </c>
      <c r="E1767" s="3">
        <v>42278</v>
      </c>
      <c r="F1767" t="s">
        <v>2619</v>
      </c>
    </row>
    <row r="1768" spans="1:6">
      <c r="A1768" s="1" t="s">
        <v>2549</v>
      </c>
      <c r="B1768" t="s">
        <v>2549</v>
      </c>
      <c r="C1768" t="s">
        <v>2583</v>
      </c>
      <c r="D1768" t="s">
        <v>2600</v>
      </c>
      <c r="E1768" s="3">
        <v>42278</v>
      </c>
      <c r="F1768" t="s">
        <v>2619</v>
      </c>
    </row>
    <row r="1769" spans="1:6">
      <c r="A1769" s="1" t="s">
        <v>2550</v>
      </c>
      <c r="B1769" t="s">
        <v>2550</v>
      </c>
      <c r="C1769" t="s">
        <v>2583</v>
      </c>
      <c r="D1769" t="s">
        <v>246</v>
      </c>
      <c r="E1769" s="3">
        <v>42369</v>
      </c>
      <c r="F1769" t="s">
        <v>2619</v>
      </c>
    </row>
    <row r="1770" spans="1:6">
      <c r="A1770" s="1" t="s">
        <v>2551</v>
      </c>
      <c r="B1770" t="s">
        <v>2551</v>
      </c>
      <c r="C1770" t="s">
        <v>2585</v>
      </c>
      <c r="E1770" s="3">
        <v>42278</v>
      </c>
      <c r="F1770" t="s">
        <v>2619</v>
      </c>
    </row>
    <row r="1771" spans="1:6">
      <c r="A1771" s="1" t="s">
        <v>2552</v>
      </c>
      <c r="B1771" t="s">
        <v>2552</v>
      </c>
      <c r="C1771" t="s">
        <v>2583</v>
      </c>
      <c r="D1771" t="s">
        <v>246</v>
      </c>
      <c r="E1771" s="3">
        <v>42278</v>
      </c>
      <c r="F1771" t="s">
        <v>2619</v>
      </c>
    </row>
    <row r="1772" spans="1:6">
      <c r="A1772" s="1" t="s">
        <v>2553</v>
      </c>
      <c r="B1772" t="s">
        <v>2553</v>
      </c>
      <c r="C1772" t="s">
        <v>2583</v>
      </c>
      <c r="D1772" t="s">
        <v>251</v>
      </c>
      <c r="E1772" s="3">
        <v>42447</v>
      </c>
      <c r="F1772" t="s">
        <v>2619</v>
      </c>
    </row>
    <row r="1773" spans="1:6">
      <c r="A1773" s="1" t="s">
        <v>2554</v>
      </c>
      <c r="B1773" t="s">
        <v>2554</v>
      </c>
      <c r="C1773" t="s">
        <v>2583</v>
      </c>
      <c r="D1773" t="s">
        <v>246</v>
      </c>
      <c r="E1773" s="3">
        <v>42278</v>
      </c>
      <c r="F1773" t="s">
        <v>2619</v>
      </c>
    </row>
    <row r="1774" spans="1:6">
      <c r="A1774" s="1" t="s">
        <v>2555</v>
      </c>
      <c r="B1774" t="s">
        <v>2555</v>
      </c>
      <c r="C1774" t="s">
        <v>2583</v>
      </c>
      <c r="E1774" s="3">
        <v>42278</v>
      </c>
      <c r="F1774" t="s">
        <v>2619</v>
      </c>
    </row>
    <row r="1775" spans="1:6">
      <c r="A1775" s="1" t="s">
        <v>2556</v>
      </c>
      <c r="B1775" t="s">
        <v>2556</v>
      </c>
      <c r="C1775" t="s">
        <v>2583</v>
      </c>
      <c r="D1775" t="s">
        <v>2592</v>
      </c>
      <c r="E1775" s="3">
        <v>42278</v>
      </c>
      <c r="F1775" t="s">
        <v>2619</v>
      </c>
    </row>
    <row r="1776" spans="1:6">
      <c r="A1776" s="1" t="s">
        <v>2557</v>
      </c>
      <c r="B1776" t="s">
        <v>2557</v>
      </c>
      <c r="C1776" t="s">
        <v>2583</v>
      </c>
      <c r="D1776" t="s">
        <v>246</v>
      </c>
      <c r="E1776" s="3">
        <v>42278</v>
      </c>
      <c r="F1776" t="s">
        <v>2619</v>
      </c>
    </row>
    <row r="1777" spans="1:6">
      <c r="A1777" s="1" t="s">
        <v>2558</v>
      </c>
      <c r="B1777" t="s">
        <v>2558</v>
      </c>
      <c r="C1777" t="s">
        <v>2583</v>
      </c>
      <c r="D1777" t="s">
        <v>246</v>
      </c>
      <c r="E1777" s="3">
        <v>42360</v>
      </c>
      <c r="F1777" t="s">
        <v>2619</v>
      </c>
    </row>
    <row r="1778" spans="1:6">
      <c r="A1778" s="1" t="s">
        <v>2559</v>
      </c>
      <c r="B1778" t="s">
        <v>2559</v>
      </c>
      <c r="C1778" t="s">
        <v>2583</v>
      </c>
      <c r="D1778" t="s">
        <v>251</v>
      </c>
      <c r="E1778" s="3">
        <v>42278</v>
      </c>
      <c r="F1778" t="s">
        <v>2619</v>
      </c>
    </row>
    <row r="1779" spans="1:6">
      <c r="A1779" s="1" t="s">
        <v>2560</v>
      </c>
      <c r="B1779" t="s">
        <v>2560</v>
      </c>
      <c r="C1779" t="s">
        <v>2583</v>
      </c>
      <c r="E1779" s="3">
        <v>42278</v>
      </c>
      <c r="F1779" t="s">
        <v>2619</v>
      </c>
    </row>
    <row r="1780" spans="1:6">
      <c r="A1780" s="1" t="s">
        <v>2561</v>
      </c>
      <c r="B1780" t="s">
        <v>2561</v>
      </c>
      <c r="C1780" t="s">
        <v>2583</v>
      </c>
      <c r="D1780" t="s">
        <v>246</v>
      </c>
      <c r="E1780" s="3">
        <v>42278</v>
      </c>
      <c r="F1780" t="s">
        <v>2619</v>
      </c>
    </row>
    <row r="1781" spans="1:6">
      <c r="A1781" s="1" t="s">
        <v>2562</v>
      </c>
      <c r="B1781" t="s">
        <v>2562</v>
      </c>
      <c r="C1781" t="s">
        <v>2583</v>
      </c>
      <c r="D1781" t="s">
        <v>251</v>
      </c>
      <c r="E1781" s="3">
        <v>42278</v>
      </c>
      <c r="F1781" t="s">
        <v>2619</v>
      </c>
    </row>
    <row r="1782" spans="1:6">
      <c r="A1782" s="1" t="s">
        <v>2563</v>
      </c>
      <c r="B1782" t="s">
        <v>2563</v>
      </c>
      <c r="C1782" t="s">
        <v>2583</v>
      </c>
      <c r="E1782" s="3">
        <v>42278</v>
      </c>
      <c r="F1782" t="s">
        <v>2619</v>
      </c>
    </row>
    <row r="1783" spans="1:6">
      <c r="A1783" s="1" t="s">
        <v>2564</v>
      </c>
      <c r="B1783" t="s">
        <v>2564</v>
      </c>
      <c r="C1783" t="s">
        <v>2583</v>
      </c>
      <c r="D1783" t="s">
        <v>251</v>
      </c>
      <c r="E1783" s="3">
        <v>42278</v>
      </c>
      <c r="F1783" t="s">
        <v>2619</v>
      </c>
    </row>
    <row r="1784" spans="1:6">
      <c r="A1784" s="1" t="s">
        <v>2565</v>
      </c>
      <c r="B1784" t="s">
        <v>2565</v>
      </c>
      <c r="C1784" t="s">
        <v>2583</v>
      </c>
      <c r="E1784" s="3">
        <v>42278</v>
      </c>
      <c r="F1784" t="s">
        <v>2619</v>
      </c>
    </row>
    <row r="1785" spans="1:6">
      <c r="A1785" s="1" t="s">
        <v>2566</v>
      </c>
      <c r="B1785" t="s">
        <v>2566</v>
      </c>
      <c r="C1785" t="s">
        <v>2583</v>
      </c>
      <c r="E1785" s="3">
        <v>42278</v>
      </c>
      <c r="F1785" t="s">
        <v>2619</v>
      </c>
    </row>
    <row r="1786" spans="1:6">
      <c r="A1786" s="1" t="s">
        <v>2567</v>
      </c>
      <c r="B1786" t="s">
        <v>2567</v>
      </c>
      <c r="C1786" t="s">
        <v>2583</v>
      </c>
      <c r="E1786" s="3">
        <v>42278</v>
      </c>
      <c r="F1786" t="s">
        <v>2619</v>
      </c>
    </row>
    <row r="1787" spans="1:6">
      <c r="A1787" s="1" t="s">
        <v>2568</v>
      </c>
      <c r="B1787" t="s">
        <v>2568</v>
      </c>
      <c r="C1787" t="s">
        <v>2583</v>
      </c>
      <c r="D1787" t="s">
        <v>2596</v>
      </c>
      <c r="E1787" s="3">
        <v>42278</v>
      </c>
      <c r="F1787" t="s">
        <v>2619</v>
      </c>
    </row>
    <row r="1788" spans="1:6">
      <c r="A1788" s="1" t="s">
        <v>2569</v>
      </c>
      <c r="B1788" t="s">
        <v>2569</v>
      </c>
      <c r="C1788" t="s">
        <v>2583</v>
      </c>
      <c r="E1788" s="3">
        <v>42278</v>
      </c>
      <c r="F1788" t="s">
        <v>2619</v>
      </c>
    </row>
    <row r="1789" spans="1:6">
      <c r="A1789" s="1" t="s">
        <v>2570</v>
      </c>
      <c r="B1789" t="s">
        <v>2570</v>
      </c>
      <c r="C1789" t="s">
        <v>2583</v>
      </c>
      <c r="D1789" t="s">
        <v>249</v>
      </c>
      <c r="E1789" s="3">
        <v>42278</v>
      </c>
      <c r="F1789" t="s">
        <v>2619</v>
      </c>
    </row>
    <row r="1790" spans="1:6">
      <c r="A1790" s="1" t="s">
        <v>2571</v>
      </c>
      <c r="B1790" t="s">
        <v>2571</v>
      </c>
      <c r="C1790" t="s">
        <v>2583</v>
      </c>
      <c r="D1790" t="s">
        <v>245</v>
      </c>
      <c r="E1790" s="3">
        <v>42278</v>
      </c>
      <c r="F1790" t="s">
        <v>2619</v>
      </c>
    </row>
    <row r="1791" spans="1:6">
      <c r="A1791" s="1" t="s">
        <v>2572</v>
      </c>
      <c r="B1791" t="s">
        <v>2572</v>
      </c>
      <c r="C1791" t="s">
        <v>2583</v>
      </c>
      <c r="D1791" t="s">
        <v>251</v>
      </c>
      <c r="E1791" s="3">
        <v>42278</v>
      </c>
      <c r="F1791" t="s">
        <v>2619</v>
      </c>
    </row>
    <row r="1792" spans="1:6">
      <c r="A1792" s="1" t="s">
        <v>2573</v>
      </c>
      <c r="B1792" t="s">
        <v>2573</v>
      </c>
      <c r="C1792" t="s">
        <v>2583</v>
      </c>
      <c r="D1792" t="s">
        <v>251</v>
      </c>
      <c r="E1792" s="3">
        <v>42278</v>
      </c>
      <c r="F1792" t="s">
        <v>2619</v>
      </c>
    </row>
    <row r="1793" spans="1:6">
      <c r="A1793" s="1" t="s">
        <v>2574</v>
      </c>
      <c r="B1793" t="s">
        <v>2574</v>
      </c>
      <c r="C1793" t="s">
        <v>2583</v>
      </c>
      <c r="D1793" t="s">
        <v>251</v>
      </c>
      <c r="E1793" s="3">
        <v>42278</v>
      </c>
      <c r="F1793" t="s">
        <v>2619</v>
      </c>
    </row>
    <row r="1794" spans="1:6">
      <c r="A1794" s="1" t="s">
        <v>2575</v>
      </c>
      <c r="B1794" t="s">
        <v>2575</v>
      </c>
      <c r="C1794" t="s">
        <v>2583</v>
      </c>
      <c r="E1794" s="3">
        <v>42278</v>
      </c>
      <c r="F1794" t="s">
        <v>2619</v>
      </c>
    </row>
    <row r="1795" spans="1:6">
      <c r="A1795" s="1" t="s">
        <v>2576</v>
      </c>
      <c r="B1795" t="s">
        <v>2576</v>
      </c>
      <c r="C1795" t="s">
        <v>2583</v>
      </c>
      <c r="E1795" s="3">
        <v>42278</v>
      </c>
      <c r="F1795" t="s">
        <v>2619</v>
      </c>
    </row>
    <row r="1796" spans="1:6">
      <c r="A1796" s="1" t="s">
        <v>2577</v>
      </c>
      <c r="B1796" t="s">
        <v>2577</v>
      </c>
      <c r="C1796" t="s">
        <v>2588</v>
      </c>
      <c r="D1796" t="s">
        <v>245</v>
      </c>
      <c r="E1796" s="3">
        <v>43698</v>
      </c>
      <c r="F1796" t="s">
        <v>2619</v>
      </c>
    </row>
    <row r="1797" spans="1:6">
      <c r="A1797" s="1" t="s">
        <v>139</v>
      </c>
      <c r="B1797" t="s">
        <v>139</v>
      </c>
      <c r="C1797" t="s">
        <v>2583</v>
      </c>
      <c r="E1797" s="3">
        <v>43644</v>
      </c>
      <c r="F1797" t="s">
        <v>2619</v>
      </c>
    </row>
    <row r="1798" spans="1:6">
      <c r="A1798" s="1" t="s">
        <v>161</v>
      </c>
      <c r="B1798" t="s">
        <v>161</v>
      </c>
      <c r="C1798" t="s">
        <v>2583</v>
      </c>
      <c r="E1798" s="3">
        <v>43641</v>
      </c>
      <c r="F1798" t="s">
        <v>2619</v>
      </c>
    </row>
    <row r="1799" spans="1:6">
      <c r="A1799" s="1" t="s">
        <v>192</v>
      </c>
      <c r="B1799" t="s">
        <v>192</v>
      </c>
      <c r="C1799" t="s">
        <v>2583</v>
      </c>
      <c r="E1799" s="3">
        <v>43626</v>
      </c>
      <c r="F1799" t="s">
        <v>2619</v>
      </c>
    </row>
    <row r="1800" spans="1:6">
      <c r="A1800" s="1" t="s">
        <v>149</v>
      </c>
      <c r="B1800" t="s">
        <v>149</v>
      </c>
      <c r="C1800" t="s">
        <v>2583</v>
      </c>
      <c r="E1800" s="3">
        <v>43644</v>
      </c>
      <c r="F1800" t="s">
        <v>2619</v>
      </c>
    </row>
    <row r="1801" spans="1:6">
      <c r="A1801" s="1" t="s">
        <v>89</v>
      </c>
      <c r="B1801" t="s">
        <v>89</v>
      </c>
      <c r="C1801" t="s">
        <v>2583</v>
      </c>
      <c r="E1801" s="3">
        <v>43643</v>
      </c>
      <c r="F1801" t="s">
        <v>2619</v>
      </c>
    </row>
    <row r="1802" spans="1:6">
      <c r="A1802" s="1" t="s">
        <v>188</v>
      </c>
      <c r="B1802" t="s">
        <v>188</v>
      </c>
      <c r="C1802" t="s">
        <v>2583</v>
      </c>
      <c r="E1802" s="3">
        <v>43643</v>
      </c>
      <c r="F1802" t="s">
        <v>2619</v>
      </c>
    </row>
    <row r="1803" spans="1:6">
      <c r="A1803" s="1" t="s">
        <v>73</v>
      </c>
      <c r="B1803" t="s">
        <v>73</v>
      </c>
      <c r="C1803" t="s">
        <v>2586</v>
      </c>
      <c r="E1803" s="3">
        <v>43628</v>
      </c>
      <c r="F1803" t="s">
        <v>2619</v>
      </c>
    </row>
    <row r="1804" spans="1:6">
      <c r="A1804" s="1" t="s">
        <v>207</v>
      </c>
      <c r="B1804" t="s">
        <v>207</v>
      </c>
      <c r="C1804" t="s">
        <v>2583</v>
      </c>
      <c r="E1804" s="3">
        <v>43644</v>
      </c>
      <c r="F1804" t="s">
        <v>2619</v>
      </c>
    </row>
    <row r="1805" spans="1:6">
      <c r="A1805" s="1" t="s">
        <v>150</v>
      </c>
      <c r="B1805" t="s">
        <v>150</v>
      </c>
      <c r="C1805" t="s">
        <v>2583</v>
      </c>
      <c r="E1805" s="3">
        <v>43644</v>
      </c>
      <c r="F1805" t="s">
        <v>2619</v>
      </c>
    </row>
    <row r="1806" spans="1:6">
      <c r="A1806" s="1" t="s">
        <v>81</v>
      </c>
      <c r="B1806" t="s">
        <v>81</v>
      </c>
      <c r="C1806" t="s">
        <v>2583</v>
      </c>
      <c r="E1806" s="3">
        <v>43644</v>
      </c>
      <c r="F1806" t="s">
        <v>2619</v>
      </c>
    </row>
    <row r="1807" spans="1:6">
      <c r="A1807" s="1" t="s">
        <v>181</v>
      </c>
      <c r="B1807" t="s">
        <v>181</v>
      </c>
      <c r="C1807" t="s">
        <v>2583</v>
      </c>
      <c r="E1807" s="3">
        <v>43635</v>
      </c>
      <c r="F1807" t="s">
        <v>2619</v>
      </c>
    </row>
    <row r="1808" spans="1:6">
      <c r="A1808" s="1" t="s">
        <v>136</v>
      </c>
      <c r="B1808" t="s">
        <v>136</v>
      </c>
      <c r="C1808" t="s">
        <v>2583</v>
      </c>
      <c r="E1808" s="3">
        <v>43636</v>
      </c>
      <c r="F1808" t="s">
        <v>2619</v>
      </c>
    </row>
    <row r="1809" spans="1:6">
      <c r="A1809" s="1" t="s">
        <v>2578</v>
      </c>
      <c r="B1809" t="s">
        <v>2578</v>
      </c>
      <c r="C1809" t="s">
        <v>2586</v>
      </c>
      <c r="D1809" t="s">
        <v>245</v>
      </c>
      <c r="E1809" s="3">
        <v>43298</v>
      </c>
      <c r="F1809" t="s">
        <v>2619</v>
      </c>
    </row>
    <row r="1810" spans="1:6">
      <c r="A1810" s="1" t="s">
        <v>2579</v>
      </c>
      <c r="B1810" t="s">
        <v>2579</v>
      </c>
      <c r="C1810" t="s">
        <v>2588</v>
      </c>
      <c r="D1810" t="s">
        <v>245</v>
      </c>
      <c r="E1810" s="3">
        <v>43698</v>
      </c>
      <c r="F1810" t="s">
        <v>2619</v>
      </c>
    </row>
    <row r="1811" spans="1:6">
      <c r="A1811" s="1" t="s">
        <v>2580</v>
      </c>
      <c r="B1811" t="s">
        <v>2580</v>
      </c>
      <c r="C1811" t="s">
        <v>2583</v>
      </c>
      <c r="E1811" s="3">
        <v>43251</v>
      </c>
      <c r="F1811" t="s">
        <v>2619</v>
      </c>
    </row>
    <row r="1812" spans="1:6">
      <c r="A1812" s="1" t="s">
        <v>2581</v>
      </c>
      <c r="B1812" t="s">
        <v>2581</v>
      </c>
      <c r="C1812" t="s">
        <v>2583</v>
      </c>
      <c r="E1812" s="3">
        <v>43251</v>
      </c>
      <c r="F1812" t="s">
        <v>2619</v>
      </c>
    </row>
    <row r="1813" spans="1:6">
      <c r="A1813" s="1" t="s">
        <v>2582</v>
      </c>
      <c r="B1813" t="s">
        <v>2582</v>
      </c>
      <c r="C1813" t="s">
        <v>2586</v>
      </c>
      <c r="E1813" s="3">
        <v>43251</v>
      </c>
      <c r="F1813" t="s">
        <v>2619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CNYCN Regime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2019-09-10T14:33:15Z</dcterms:created>
  <dcterms:modified xsi:type="dcterms:W3CDTF">2019-09-10T14:33:15Z</dcterms:modified>
</cp:coreProperties>
</file>