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<sst xmlns="http://schemas.openxmlformats.org/spreadsheetml/2006/main" count="2320" uniqueCount="357">
  <si>
    <t>Hyperlinked Case #</t>
  </si>
  <si>
    <t>Office</t>
  </si>
  <si>
    <t>Primary Advocate</t>
  </si>
  <si>
    <t>Client Name</t>
  </si>
  <si>
    <t>Special Legal Problem Code</t>
  </si>
  <si>
    <t>Level of Service</t>
  </si>
  <si>
    <t>Needs DHCI?</t>
  </si>
  <si>
    <t>Consent form?</t>
  </si>
  <si>
    <t>Exclude due to Income?</t>
  </si>
  <si>
    <t>Deliverable Tally</t>
  </si>
  <si>
    <t>QLS</t>
  </si>
  <si>
    <t>Mattessich, Sandra</t>
  </si>
  <si>
    <t>Urizar, Ana</t>
  </si>
  <si>
    <t>Camargo, Tatiana</t>
  </si>
  <si>
    <t>Madrid, Andrea</t>
  </si>
  <si>
    <t>Chalas, Mayra</t>
  </si>
  <si>
    <t>Kim, Jennie</t>
  </si>
  <si>
    <t>Barrow, Jennifer</t>
  </si>
  <si>
    <t>Velez, Cristina</t>
  </si>
  <si>
    <t>Vitale, Soo Kyung</t>
  </si>
  <si>
    <t>Diaz, Christhian</t>
  </si>
  <si>
    <t>Khan, Sofia</t>
  </si>
  <si>
    <t>Sahai, Chelsea</t>
  </si>
  <si>
    <t>Sambataro, Debra</t>
  </si>
  <si>
    <t>Abrigo, Jose</t>
  </si>
  <si>
    <t>Castro Prada, Jose</t>
  </si>
  <si>
    <t>Alvares Guallpa, Moises Fernando</t>
  </si>
  <si>
    <t>Lluilema Garcia, Jose Antonio</t>
  </si>
  <si>
    <t>Mendez, Odilia</t>
  </si>
  <si>
    <t>Bernal Bernal, Tamara Estafania</t>
  </si>
  <si>
    <t>Martinez Bonilla, Alma</t>
  </si>
  <si>
    <t>Santana, Indira</t>
  </si>
  <si>
    <t>Koumtog, Madeline I</t>
  </si>
  <si>
    <t>Regalado, Claudia M</t>
  </si>
  <si>
    <t>Mejia, Mildren</t>
  </si>
  <si>
    <t>Angamarca, Ana</t>
  </si>
  <si>
    <t>Hernandez Lazaro, Olga Lidia</t>
  </si>
  <si>
    <t>Garcia, Adriana</t>
  </si>
  <si>
    <t>Zamudio, Carlos Eduardo</t>
  </si>
  <si>
    <t>Serech Vargas, Juana Araceli</t>
  </si>
  <si>
    <t>Vasquez Andrade, Yadira Gabriela</t>
  </si>
  <si>
    <t>Vasquez Portillo, Danna Monserrath</t>
  </si>
  <si>
    <t>Garcia Garcia, Erick Jose Miguel</t>
  </si>
  <si>
    <t>Rodriguez Reyes, Feisel Javier</t>
  </si>
  <si>
    <t>Khun, Retrey</t>
  </si>
  <si>
    <t>Vallecillo-Ramirez, Angel David</t>
  </si>
  <si>
    <t>Ramirez, Paula L</t>
  </si>
  <si>
    <t>Campos, Guadalupe</t>
  </si>
  <si>
    <t>Monroy Mercado, Geraldine</t>
  </si>
  <si>
    <t>Ladi, Marcial</t>
  </si>
  <si>
    <t>Palacios Argueta, Roney</t>
  </si>
  <si>
    <t>Ramjattan, Pushpawattee</t>
  </si>
  <si>
    <t>Wilson, Martine</t>
  </si>
  <si>
    <t>Andino Castro, Angelica</t>
  </si>
  <si>
    <t>Salazar, Rinor</t>
  </si>
  <si>
    <t>Gonzalez Irias, Dennis A</t>
  </si>
  <si>
    <t>Peart, Amoy Tiffany Keydene</t>
  </si>
  <si>
    <t>Sarmiento Martinez, Denia</t>
  </si>
  <si>
    <t>Medrano, Lourdes</t>
  </si>
  <si>
    <t>Mendoza Mejia, Angel Josue</t>
  </si>
  <si>
    <t>Rojas Villfane, Daniel Eduardo</t>
  </si>
  <si>
    <t>Castillo Valencia, Santos Engelberto</t>
  </si>
  <si>
    <t>Mendoza, Sandra Lorena</t>
  </si>
  <si>
    <t>Mendoza, Ingris Emeli</t>
  </si>
  <si>
    <t>Pulgar Fuenmayor, Dervis Jose</t>
  </si>
  <si>
    <t>Andrade Loor, Lisseth Viviana</t>
  </si>
  <si>
    <t>Calderon, Miguel Angel</t>
  </si>
  <si>
    <t>Bourdeau, Myrtha</t>
  </si>
  <si>
    <t>Narsingh, Astrando Gregory</t>
  </si>
  <si>
    <t>Ram, Seloge Andrea</t>
  </si>
  <si>
    <t>Tineo, Marleny</t>
  </si>
  <si>
    <t>Ramjattan, Deonarine</t>
  </si>
  <si>
    <t>Alvarez Zelaya, Dariela</t>
  </si>
  <si>
    <t>Martinez-Ramirez, Stephannie Natalia</t>
  </si>
  <si>
    <t>Chuqin Bello, Catherin Eliza</t>
  </si>
  <si>
    <t>Fernandez Soto, Juan Pablo</t>
  </si>
  <si>
    <t>Lewis Thomas, Rochell</t>
  </si>
  <si>
    <t>Delgado Cardozo, Randy</t>
  </si>
  <si>
    <t>Chuquin Bello, Angie</t>
  </si>
  <si>
    <t>Marcos Zacarias, Marisol</t>
  </si>
  <si>
    <t>Munoz, Ana Sofia</t>
  </si>
  <si>
    <t>Fernandes, Erica</t>
  </si>
  <si>
    <t>Javier, Maria C</t>
  </si>
  <si>
    <t>Godoy Minchala, Thalia</t>
  </si>
  <si>
    <t>Alegre, Juana Isabel</t>
  </si>
  <si>
    <t>Roopnarine, Yushwant</t>
  </si>
  <si>
    <t>Salazar de Marroquin, Silvia Yanira</t>
  </si>
  <si>
    <t>Basdeo, Mahadeo</t>
  </si>
  <si>
    <t>Basdeo, Basmattie</t>
  </si>
  <si>
    <t>Mangal, Kristener</t>
  </si>
  <si>
    <t>Mendoza Ramos, Jostin Alexander</t>
  </si>
  <si>
    <t>Villalba, Fidel</t>
  </si>
  <si>
    <t>Rendon Monroy, Fernando</t>
  </si>
  <si>
    <t>Benitez Sarmiento, Thaily</t>
  </si>
  <si>
    <t>Nachande, Judith</t>
  </si>
  <si>
    <t>Seeram, Mohanee</t>
  </si>
  <si>
    <t>Maya Gonzalez, Leticia</t>
  </si>
  <si>
    <t>Bautista Carranza, Marcelino</t>
  </si>
  <si>
    <t>Zacaria Martin, Maria</t>
  </si>
  <si>
    <t>Delcid Andino, Briany Janelssy</t>
  </si>
  <si>
    <t>Moran Silva, Kevin Jose</t>
  </si>
  <si>
    <t>Moran Silva, Yendi Gabriela</t>
  </si>
  <si>
    <t>Kaur, Satinder</t>
  </si>
  <si>
    <t>Beharry, Angela</t>
  </si>
  <si>
    <t>Batiz Martinez, Kirad Y</t>
  </si>
  <si>
    <t>Elmore, Andrea</t>
  </si>
  <si>
    <t>Lora, Angel Guillermo</t>
  </si>
  <si>
    <t>Lopez de Souza, Adalberto</t>
  </si>
  <si>
    <t>Diarte, Junior</t>
  </si>
  <si>
    <t>Jimenez Pelico, Henry Juvencio</t>
  </si>
  <si>
    <t>Serech Vargas, William Eduardo</t>
  </si>
  <si>
    <t>Silva Queche, Blanca Amarilis</t>
  </si>
  <si>
    <t>Ramirez, Francisco</t>
  </si>
  <si>
    <t>Navas, Anyi</t>
  </si>
  <si>
    <t>Riaz, Rooha</t>
  </si>
  <si>
    <t>Garcia, Ivonne</t>
  </si>
  <si>
    <t>Zelaya, Wendy</t>
  </si>
  <si>
    <t>Arias Arevalo, Maritza</t>
  </si>
  <si>
    <t>Rowana, Gangaya</t>
  </si>
  <si>
    <t>Velazquez, Rafaela</t>
  </si>
  <si>
    <t>Vargas, Celia</t>
  </si>
  <si>
    <t>Jairam, Gaffiloom</t>
  </si>
  <si>
    <t>Navas Contreras, Anyi Alicia</t>
  </si>
  <si>
    <t>Diallo, Saifoulaye</t>
  </si>
  <si>
    <t>Chakrane, Dounia</t>
  </si>
  <si>
    <t>Alvarez, Ana</t>
  </si>
  <si>
    <t>Rodriguez, Maria</t>
  </si>
  <si>
    <t>Acosta Cuervo, Leidy</t>
  </si>
  <si>
    <t>Sanwirja, Joyce Ann</t>
  </si>
  <si>
    <t>Rivera Cruz, Mauricio</t>
  </si>
  <si>
    <t>Antunez, Yesenia</t>
  </si>
  <si>
    <t>Vazquez Olivos, Honoria</t>
  </si>
  <si>
    <t>Hernandez-Gomez, Jordan Loyan</t>
  </si>
  <si>
    <t>Rivas, Jaime</t>
  </si>
  <si>
    <t>Hernandez Lazaro, Olga</t>
  </si>
  <si>
    <t>Foster, Ifakay</t>
  </si>
  <si>
    <t>Robinson, Shantall</t>
  </si>
  <si>
    <t>Batiz Martinez, Ana Vilma</t>
  </si>
  <si>
    <t>Tenorio, Edgar</t>
  </si>
  <si>
    <t>Narvaez, Nancy</t>
  </si>
  <si>
    <t>Wang, Dongzhi</t>
  </si>
  <si>
    <t>Echeverria, Marlin</t>
  </si>
  <si>
    <t>Alvarado Murillo, Delcy</t>
  </si>
  <si>
    <t>Benitez Reyes, Jose Florentino</t>
  </si>
  <si>
    <t>Pellicone, Marissa</t>
  </si>
  <si>
    <t>Xavier, Martha</t>
  </si>
  <si>
    <t>Karpiuk, Beata</t>
  </si>
  <si>
    <t>Figueroa, Jose</t>
  </si>
  <si>
    <t>Bibi, Rukhasana</t>
  </si>
  <si>
    <t>Gomez Miranda, Xiomara</t>
  </si>
  <si>
    <t>Djonovic, Aise</t>
  </si>
  <si>
    <t>Escobar Avilez, Micaelina</t>
  </si>
  <si>
    <t>Sanic Tax, Sindi Mishel</t>
  </si>
  <si>
    <t>Caicedo, Gloria</t>
  </si>
  <si>
    <t>Daniels, Carol</t>
  </si>
  <si>
    <t>Peña, Ronaldo DeJuan</t>
  </si>
  <si>
    <t>Rodriguez, Sandra Cecilia</t>
  </si>
  <si>
    <t>Nwe, Waine</t>
  </si>
  <si>
    <t>Bhuiyan, Mobassir</t>
  </si>
  <si>
    <t>Fariño, Douglas</t>
  </si>
  <si>
    <t>Na, Moon Woo</t>
  </si>
  <si>
    <t>Leon Sanchez, Claudia</t>
  </si>
  <si>
    <t>Naji, Soufiane</t>
  </si>
  <si>
    <t>Delgado Cantarero, Eliseo Sergio</t>
  </si>
  <si>
    <t>Zapata Florez, Mario</t>
  </si>
  <si>
    <t>Peralta Perez, Maria Blanca</t>
  </si>
  <si>
    <t>Leon, Yoseli</t>
  </si>
  <si>
    <t>Santos, Perla Cristal</t>
  </si>
  <si>
    <t>Cuc-Garcia, Jose</t>
  </si>
  <si>
    <t>Medina Fuentes, Stephanie Nicoll</t>
  </si>
  <si>
    <t>Alatorre, Marcela E</t>
  </si>
  <si>
    <t>Louis, Jean</t>
  </si>
  <si>
    <t>Arieta, Roberto</t>
  </si>
  <si>
    <t>Ortiz, Henry H</t>
  </si>
  <si>
    <t>Singh, Nikita</t>
  </si>
  <si>
    <t>Mahabir, Sadia</t>
  </si>
  <si>
    <t>Hanley, Robert</t>
  </si>
  <si>
    <t>Maurizaca, Jhennifer E</t>
  </si>
  <si>
    <t>Vargas, Veronica</t>
  </si>
  <si>
    <t>Maurizaca, Maria</t>
  </si>
  <si>
    <t>Bustamante, Rebeca</t>
  </si>
  <si>
    <t>Canelas, Vivian</t>
  </si>
  <si>
    <t>Gonzalez-Colon, Airina</t>
  </si>
  <si>
    <t>Portilla, Maria</t>
  </si>
  <si>
    <t>Chowdhury, Lovely</t>
  </si>
  <si>
    <t>Canales Enamorado, Oscar</t>
  </si>
  <si>
    <t>Enamorado-Hernandez, Heidy</t>
  </si>
  <si>
    <t>Tavarez, Reinaldo</t>
  </si>
  <si>
    <t>Mercedes Moreno, Berkis Rafelina Alexandra</t>
  </si>
  <si>
    <t>Reid, Barbara</t>
  </si>
  <si>
    <t>Montemayor, Elizabeth</t>
  </si>
  <si>
    <t>Kadir, Fadia</t>
  </si>
  <si>
    <t>Manzano, Erasmo</t>
  </si>
  <si>
    <t>Chavez, Maria</t>
  </si>
  <si>
    <t>Amaya Perez, Belladira</t>
  </si>
  <si>
    <t>Mansour, Wesam</t>
  </si>
  <si>
    <t>Sweeny, Barbara</t>
  </si>
  <si>
    <t>Gomez, Lino</t>
  </si>
  <si>
    <t>Tong, Wanzhe</t>
  </si>
  <si>
    <t>Gomez, Elizabeth</t>
  </si>
  <si>
    <t>Pitcairn, Shermayne Lance</t>
  </si>
  <si>
    <t>Bahja, Rajmonda</t>
  </si>
  <si>
    <t>Clarke, Michael D</t>
  </si>
  <si>
    <t>Chavez Chicas, Yesli</t>
  </si>
  <si>
    <t>Barcia, Jose</t>
  </si>
  <si>
    <t>Dixon, Kerema</t>
  </si>
  <si>
    <t>Clarke Balin, Dianne</t>
  </si>
  <si>
    <t>Botina, Exenover</t>
  </si>
  <si>
    <t>Correa, Sorledy</t>
  </si>
  <si>
    <t>Setal, Raymond</t>
  </si>
  <si>
    <t>Persaud, Jasodra</t>
  </si>
  <si>
    <t>Vera, Jose</t>
  </si>
  <si>
    <t>Jung, Mi Ja</t>
  </si>
  <si>
    <t>Aboulezz, Baher</t>
  </si>
  <si>
    <t>Lema Morocho, Lourdes Piedad</t>
  </si>
  <si>
    <t>Bandeira, Joao Paulo</t>
  </si>
  <si>
    <t>Marquez, Maria Petronila</t>
  </si>
  <si>
    <t>Smith, Carmeta</t>
  </si>
  <si>
    <t>Cedillo Dominguez, Orlando</t>
  </si>
  <si>
    <t>Cardenas Gallego, Thomas</t>
  </si>
  <si>
    <t>Akter, Salma</t>
  </si>
  <si>
    <t>Ramirez, Orlando</t>
  </si>
  <si>
    <t>Menza, Doly Yaneth</t>
  </si>
  <si>
    <t>Ugursu, Belgin</t>
  </si>
  <si>
    <t>Stewart, Talisa Rushelle</t>
  </si>
  <si>
    <t>Williams, Audriana</t>
  </si>
  <si>
    <t>Ahmed, Syed</t>
  </si>
  <si>
    <t>Harbajan, Keisha</t>
  </si>
  <si>
    <t>Registe, Marie Erilia</t>
  </si>
  <si>
    <t>Ramraj, Ganesh</t>
  </si>
  <si>
    <t>Betancur, Maria Salome</t>
  </si>
  <si>
    <t>Enriquez, Ricardo</t>
  </si>
  <si>
    <t>Martinez, Silvia</t>
  </si>
  <si>
    <t>Stavropoulos, Maria J</t>
  </si>
  <si>
    <t>Naraine, Christopher H</t>
  </si>
  <si>
    <t>Ortiz, Mariam</t>
  </si>
  <si>
    <t>Silverio, Rosa</t>
  </si>
  <si>
    <t>Gabriel Quezada, Henrry A</t>
  </si>
  <si>
    <t>Hamilton, Clinton S</t>
  </si>
  <si>
    <t>Mahgoub, Ahmed R</t>
  </si>
  <si>
    <t>Qiam, Yuming</t>
  </si>
  <si>
    <t>Hernandez, Edras</t>
  </si>
  <si>
    <t>Bratu, Georgeta</t>
  </si>
  <si>
    <t>Asfaw, Getachew</t>
  </si>
  <si>
    <t>Martinez, Pauline</t>
  </si>
  <si>
    <t>Calderon, Irene</t>
  </si>
  <si>
    <t>Anwar, Waqas</t>
  </si>
  <si>
    <t>Castillo, Angela</t>
  </si>
  <si>
    <t>Rosario, Angela</t>
  </si>
  <si>
    <t>Pina De La Cruz, Carlos Daniel</t>
  </si>
  <si>
    <t>De La Cruz, Jeremy</t>
  </si>
  <si>
    <t>Jorge, Maria</t>
  </si>
  <si>
    <t>Mahabir, NO GIVEN NAME</t>
  </si>
  <si>
    <t>Wong, Suet Wong</t>
  </si>
  <si>
    <t>Castillo, Joselyn Dennise</t>
  </si>
  <si>
    <t>Dolor, Gervin</t>
  </si>
  <si>
    <t>Erazo Sarmiento, Alexandra</t>
  </si>
  <si>
    <t>Enamorado-Hernandez, Heidi</t>
  </si>
  <si>
    <t>Ally, Subhan</t>
  </si>
  <si>
    <t>Perea, Yolanda</t>
  </si>
  <si>
    <t>Carino, Rosalba</t>
  </si>
  <si>
    <t>Ghosh, Joyashree</t>
  </si>
  <si>
    <t>Sokhna, Aminata</t>
  </si>
  <si>
    <t>Giraldo, Jenny</t>
  </si>
  <si>
    <t>Beckford-Duffault, Dennekia</t>
  </si>
  <si>
    <t>Kim, Haeran</t>
  </si>
  <si>
    <t>Singh, Bibi H</t>
  </si>
  <si>
    <t>Harbajan, Curtis</t>
  </si>
  <si>
    <t>Harbajan, Kyle Kristoff</t>
  </si>
  <si>
    <t>Shiamsundar, Marvin</t>
  </si>
  <si>
    <t>Sarmiento, Gloria</t>
  </si>
  <si>
    <t>Paulino, Georgina D</t>
  </si>
  <si>
    <t>Guzman, Yanira</t>
  </si>
  <si>
    <t>Ortiz-Cruzel, Eriberto</t>
  </si>
  <si>
    <t>Han-Kufner, Jungwon</t>
  </si>
  <si>
    <t>Chicas Rodriguez, Leslie</t>
  </si>
  <si>
    <t>Sethi, Parth</t>
  </si>
  <si>
    <t>Nunez, Francisco</t>
  </si>
  <si>
    <t>Reneau, Cherry M</t>
  </si>
  <si>
    <t>Jacob, Catherine</t>
  </si>
  <si>
    <t>Jacob, Beena</t>
  </si>
  <si>
    <t>Eleshin, Adiza</t>
  </si>
  <si>
    <t>Rivera, Nancy R</t>
  </si>
  <si>
    <t>Gonzalez, karina</t>
  </si>
  <si>
    <t>Navid, Sadia</t>
  </si>
  <si>
    <t>Montero, Ruben</t>
  </si>
  <si>
    <t>Straughter, Adela</t>
  </si>
  <si>
    <t>Gbapaywhea, Samuel</t>
  </si>
  <si>
    <t>Gutierrez, Lourdes</t>
  </si>
  <si>
    <t>Del Rosario, Victor</t>
  </si>
  <si>
    <t>Ramos, Elsa</t>
  </si>
  <si>
    <t>Tapia, Annette</t>
  </si>
  <si>
    <t>Rojas, Lucia</t>
  </si>
  <si>
    <t>Amaya, German A</t>
  </si>
  <si>
    <t>Mohabir, Deolall</t>
  </si>
  <si>
    <t>Lopez, Telma</t>
  </si>
  <si>
    <t>Fernandez, Francisca</t>
  </si>
  <si>
    <t>Perez, Sonia</t>
  </si>
  <si>
    <t>Kim, Hyunhee</t>
  </si>
  <si>
    <t>Singh, Lucia</t>
  </si>
  <si>
    <t>Martinez, Julio C</t>
  </si>
  <si>
    <t>Husbands, Shelly</t>
  </si>
  <si>
    <t>McCrary, Nadine</t>
  </si>
  <si>
    <t>Rivera- Duran, Salomon</t>
  </si>
  <si>
    <t>Patino- Gutierrez, Maria Theresa</t>
  </si>
  <si>
    <t>Zou, Jin Ying</t>
  </si>
  <si>
    <t>Austin, Anthony A</t>
  </si>
  <si>
    <t>I-360 VAWA Self-Petition</t>
  </si>
  <si>
    <t>I-192</t>
  </si>
  <si>
    <t>I-485 Affirmative</t>
  </si>
  <si>
    <t>N-600</t>
  </si>
  <si>
    <t>Removal Defense</t>
  </si>
  <si>
    <t>311 Custody</t>
  </si>
  <si>
    <t>I-918A</t>
  </si>
  <si>
    <t>I-765</t>
  </si>
  <si>
    <t>I-589 Defensive</t>
  </si>
  <si>
    <t>I-360 SIJS</t>
  </si>
  <si>
    <t>N/A</t>
  </si>
  <si>
    <t>I-90</t>
  </si>
  <si>
    <t>I-290B AAO appeal</t>
  </si>
  <si>
    <t>N-400</t>
  </si>
  <si>
    <t>I-918</t>
  </si>
  <si>
    <t>EOIR-42B</t>
  </si>
  <si>
    <t>I-589 Affirmative</t>
  </si>
  <si>
    <t>I-130</t>
  </si>
  <si>
    <t>G-639</t>
  </si>
  <si>
    <t>EOIR-33/IC</t>
  </si>
  <si>
    <t>I-914</t>
  </si>
  <si>
    <t>I-131 Refugee Travel Document</t>
  </si>
  <si>
    <t>I-912</t>
  </si>
  <si>
    <t>N-565</t>
  </si>
  <si>
    <t>I-751</t>
  </si>
  <si>
    <t>AOS I-130</t>
  </si>
  <si>
    <t>I-131 Advanced Parole</t>
  </si>
  <si>
    <t>I-601</t>
  </si>
  <si>
    <t>I-730</t>
  </si>
  <si>
    <t>I-864</t>
  </si>
  <si>
    <t>I-864W</t>
  </si>
  <si>
    <t>I-485 Defensive</t>
  </si>
  <si>
    <t>I-589</t>
  </si>
  <si>
    <t>Advice</t>
  </si>
  <si>
    <t>Representation—EOIR</t>
  </si>
  <si>
    <t>Representation - Admin. Agency</t>
  </si>
  <si>
    <t>Representation - State Court</t>
  </si>
  <si>
    <t>Hold For Review</t>
  </si>
  <si>
    <t>Brief Service</t>
  </si>
  <si>
    <t>Out-of-Court Advocacy</t>
  </si>
  <si>
    <t>Needs DHCI Form</t>
  </si>
  <si>
    <t>Yes</t>
  </si>
  <si>
    <t>No</t>
  </si>
  <si>
    <t>Needs Income Waiver</t>
  </si>
  <si>
    <t>Tier 2 (other)</t>
  </si>
  <si>
    <t>Needs Cleanup</t>
  </si>
  <si>
    <t>Tier 1</t>
  </si>
  <si>
    <t>Brief</t>
  </si>
  <si>
    <t>Tier 2 (removal)</t>
  </si>
  <si>
    <t>Tier 2 (minor removal)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</si>
</sst>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38"/>
  <sheetViews>
    <sheetView tabSelected="1" workbookViewId="0"/>
  </sheetViews>
  <sheetFormatPr defaultRowHeight="15"/>
  <cols>
    <col min="1" max="1" width="20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>
        <f>HYPERLINK("https://lsnyc.legalserver.org/matter/dynamic-profile/view/1903655","19-1903655")</f>
        <v>0</v>
      </c>
      <c r="B2" t="s">
        <v>10</v>
      </c>
      <c r="C2" t="s">
        <v>11</v>
      </c>
      <c r="D2" t="s">
        <v>25</v>
      </c>
      <c r="E2" t="s">
        <v>307</v>
      </c>
      <c r="G2" t="s">
        <v>347</v>
      </c>
      <c r="J2" t="s">
        <v>351</v>
      </c>
    </row>
    <row r="3" spans="1:10">
      <c r="A3" s="1">
        <f>HYPERLINK("https://lsnyc.legalserver.org/matter/dynamic-profile/view/1903531","19-1903531")</f>
        <v>0</v>
      </c>
      <c r="B3" t="s">
        <v>10</v>
      </c>
      <c r="C3" t="s">
        <v>12</v>
      </c>
      <c r="D3" t="s">
        <v>26</v>
      </c>
      <c r="E3" t="s">
        <v>308</v>
      </c>
      <c r="G3" t="s">
        <v>347</v>
      </c>
      <c r="J3" t="s">
        <v>351</v>
      </c>
    </row>
    <row r="4" spans="1:10">
      <c r="A4" s="1">
        <f>HYPERLINK("https://lsnyc.legalserver.org/matter/dynamic-profile/view/1903563","19-1903563")</f>
        <v>0</v>
      </c>
      <c r="B4" t="s">
        <v>10</v>
      </c>
      <c r="C4" t="s">
        <v>12</v>
      </c>
      <c r="D4" t="s">
        <v>27</v>
      </c>
      <c r="E4" t="s">
        <v>308</v>
      </c>
      <c r="G4" t="s">
        <v>347</v>
      </c>
      <c r="J4" t="s">
        <v>351</v>
      </c>
    </row>
    <row r="5" spans="1:10">
      <c r="A5" s="1">
        <f>HYPERLINK("https://lsnyc.legalserver.org/matter/dynamic-profile/view/1902969","19-1902969")</f>
        <v>0</v>
      </c>
      <c r="B5" t="s">
        <v>10</v>
      </c>
      <c r="C5" t="s">
        <v>13</v>
      </c>
      <c r="D5" t="s">
        <v>28</v>
      </c>
      <c r="H5" t="s">
        <v>348</v>
      </c>
      <c r="I5" t="s">
        <v>350</v>
      </c>
      <c r="J5" t="s">
        <v>352</v>
      </c>
    </row>
    <row r="6" spans="1:10">
      <c r="A6" s="1">
        <f>HYPERLINK("https://lsnyc.legalserver.org/matter/dynamic-profile/view/1902737","19-1902737")</f>
        <v>0</v>
      </c>
      <c r="B6" t="s">
        <v>10</v>
      </c>
      <c r="C6" t="s">
        <v>14</v>
      </c>
      <c r="D6" t="s">
        <v>29</v>
      </c>
      <c r="E6" t="s">
        <v>308</v>
      </c>
      <c r="G6" t="s">
        <v>347</v>
      </c>
      <c r="J6" t="s">
        <v>351</v>
      </c>
    </row>
    <row r="7" spans="1:10">
      <c r="A7" s="1">
        <f>HYPERLINK("https://lsnyc.legalserver.org/matter/dynamic-profile/view/1902931","19-1902931")</f>
        <v>0</v>
      </c>
      <c r="B7" t="s">
        <v>10</v>
      </c>
      <c r="C7" t="s">
        <v>12</v>
      </c>
      <c r="D7" t="s">
        <v>30</v>
      </c>
      <c r="E7" t="s">
        <v>308</v>
      </c>
      <c r="G7" t="s">
        <v>347</v>
      </c>
      <c r="J7" t="s">
        <v>351</v>
      </c>
    </row>
    <row r="8" spans="1:10">
      <c r="A8" s="1">
        <f>HYPERLINK("https://lsnyc.legalserver.org/matter/dynamic-profile/view/1902933","19-1902933")</f>
        <v>0</v>
      </c>
      <c r="B8" t="s">
        <v>10</v>
      </c>
      <c r="C8" t="s">
        <v>12</v>
      </c>
      <c r="D8" t="s">
        <v>31</v>
      </c>
      <c r="E8" t="s">
        <v>309</v>
      </c>
      <c r="G8" t="s">
        <v>347</v>
      </c>
      <c r="J8" t="s">
        <v>353</v>
      </c>
    </row>
    <row r="9" spans="1:10">
      <c r="A9" s="1">
        <f>HYPERLINK("https://lsnyc.legalserver.org/matter/dynamic-profile/view/1902690","19-1902690")</f>
        <v>0</v>
      </c>
      <c r="B9" t="s">
        <v>10</v>
      </c>
      <c r="C9" t="s">
        <v>15</v>
      </c>
      <c r="D9" t="s">
        <v>32</v>
      </c>
      <c r="E9" t="s">
        <v>310</v>
      </c>
      <c r="G9" t="s">
        <v>347</v>
      </c>
      <c r="J9" t="s">
        <v>353</v>
      </c>
    </row>
    <row r="10" spans="1:10">
      <c r="A10" s="1">
        <f>HYPERLINK("https://lsnyc.legalserver.org/matter/dynamic-profile/view/1902242","19-1902242")</f>
        <v>0</v>
      </c>
      <c r="B10" t="s">
        <v>10</v>
      </c>
      <c r="C10" t="s">
        <v>14</v>
      </c>
      <c r="D10" t="s">
        <v>33</v>
      </c>
      <c r="E10" t="s">
        <v>311</v>
      </c>
      <c r="F10" t="s">
        <v>340</v>
      </c>
      <c r="G10" t="s">
        <v>347</v>
      </c>
      <c r="H10" t="s">
        <v>349</v>
      </c>
      <c r="J10" t="s">
        <v>354</v>
      </c>
    </row>
    <row r="11" spans="1:10">
      <c r="A11" s="1">
        <f>HYPERLINK("https://lsnyc.legalserver.org/matter/dynamic-profile/view/1903217","19-1903217")</f>
        <v>0</v>
      </c>
      <c r="B11" t="s">
        <v>10</v>
      </c>
      <c r="C11" t="s">
        <v>14</v>
      </c>
      <c r="D11" t="s">
        <v>29</v>
      </c>
      <c r="E11" t="s">
        <v>311</v>
      </c>
      <c r="F11" t="s">
        <v>341</v>
      </c>
      <c r="H11" t="s">
        <v>348</v>
      </c>
      <c r="J11" t="s">
        <v>355</v>
      </c>
    </row>
    <row r="12" spans="1:10">
      <c r="A12" s="1">
        <f>HYPERLINK("https://lsnyc.legalserver.org/matter/dynamic-profile/view/1901748","19-1901748")</f>
        <v>0</v>
      </c>
      <c r="B12" t="s">
        <v>10</v>
      </c>
      <c r="C12" t="s">
        <v>11</v>
      </c>
      <c r="D12" t="s">
        <v>34</v>
      </c>
      <c r="E12" t="s">
        <v>312</v>
      </c>
      <c r="G12" t="s">
        <v>347</v>
      </c>
      <c r="J12" t="s">
        <v>353</v>
      </c>
    </row>
    <row r="13" spans="1:10">
      <c r="A13" s="1">
        <f>HYPERLINK("https://lsnyc.legalserver.org/matter/dynamic-profile/view/1901304","19-1901304")</f>
        <v>0</v>
      </c>
      <c r="B13" t="s">
        <v>10</v>
      </c>
      <c r="C13" t="s">
        <v>11</v>
      </c>
      <c r="D13" t="s">
        <v>35</v>
      </c>
      <c r="E13" t="s">
        <v>313</v>
      </c>
      <c r="G13" t="s">
        <v>347</v>
      </c>
      <c r="J13" t="s">
        <v>351</v>
      </c>
    </row>
    <row r="14" spans="1:10">
      <c r="A14" s="1">
        <f>HYPERLINK("https://lsnyc.legalserver.org/matter/dynamic-profile/view/1902415","19-1902415")</f>
        <v>0</v>
      </c>
      <c r="B14" t="s">
        <v>10</v>
      </c>
      <c r="C14" t="s">
        <v>14</v>
      </c>
      <c r="D14" t="s">
        <v>36</v>
      </c>
      <c r="E14" t="s">
        <v>311</v>
      </c>
      <c r="F14" t="s">
        <v>341</v>
      </c>
      <c r="H14" t="s">
        <v>348</v>
      </c>
      <c r="J14" t="s">
        <v>355</v>
      </c>
    </row>
    <row r="15" spans="1:10">
      <c r="A15" s="1">
        <f>HYPERLINK("https://lsnyc.legalserver.org/matter/dynamic-profile/view/1901170","19-1901170")</f>
        <v>0</v>
      </c>
      <c r="B15" t="s">
        <v>10</v>
      </c>
      <c r="C15" t="s">
        <v>16</v>
      </c>
      <c r="D15" t="s">
        <v>37</v>
      </c>
      <c r="E15" t="s">
        <v>311</v>
      </c>
      <c r="F15" t="s">
        <v>342</v>
      </c>
      <c r="H15" t="s">
        <v>348</v>
      </c>
      <c r="J15" t="s">
        <v>355</v>
      </c>
    </row>
    <row r="16" spans="1:10">
      <c r="A16" s="1">
        <f>HYPERLINK("https://lsnyc.legalserver.org/matter/dynamic-profile/view/1900720","19-1900720")</f>
        <v>0</v>
      </c>
      <c r="B16" t="s">
        <v>10</v>
      </c>
      <c r="C16" t="s">
        <v>14</v>
      </c>
      <c r="D16" t="s">
        <v>38</v>
      </c>
      <c r="E16" t="s">
        <v>314</v>
      </c>
      <c r="F16" t="s">
        <v>342</v>
      </c>
      <c r="H16" t="s">
        <v>348</v>
      </c>
      <c r="I16" t="s">
        <v>350</v>
      </c>
      <c r="J16" t="s">
        <v>352</v>
      </c>
    </row>
    <row r="17" spans="1:10">
      <c r="A17" s="1">
        <f>HYPERLINK("https://lsnyc.legalserver.org/matter/dynamic-profile/view/1900743","19-1900743")</f>
        <v>0</v>
      </c>
      <c r="B17" t="s">
        <v>10</v>
      </c>
      <c r="C17" t="s">
        <v>17</v>
      </c>
      <c r="D17" t="s">
        <v>39</v>
      </c>
      <c r="E17" t="s">
        <v>315</v>
      </c>
      <c r="F17" t="s">
        <v>341</v>
      </c>
      <c r="H17" t="s">
        <v>348</v>
      </c>
      <c r="J17" t="s">
        <v>356</v>
      </c>
    </row>
    <row r="18" spans="1:10">
      <c r="A18" s="1">
        <f>HYPERLINK("https://lsnyc.legalserver.org/matter/dynamic-profile/view/1900766","19-1900766")</f>
        <v>0</v>
      </c>
      <c r="B18" t="s">
        <v>10</v>
      </c>
      <c r="C18" t="s">
        <v>17</v>
      </c>
      <c r="D18" t="s">
        <v>40</v>
      </c>
      <c r="E18" t="s">
        <v>311</v>
      </c>
      <c r="F18" t="s">
        <v>341</v>
      </c>
      <c r="H18" t="s">
        <v>348</v>
      </c>
      <c r="J18" t="s">
        <v>356</v>
      </c>
    </row>
    <row r="19" spans="1:10">
      <c r="A19" s="1">
        <f>HYPERLINK("https://lsnyc.legalserver.org/matter/dynamic-profile/view/1900767","19-1900767")</f>
        <v>0</v>
      </c>
      <c r="B19" t="s">
        <v>10</v>
      </c>
      <c r="C19" t="s">
        <v>17</v>
      </c>
      <c r="D19" t="s">
        <v>41</v>
      </c>
      <c r="E19" t="s">
        <v>311</v>
      </c>
      <c r="F19" t="s">
        <v>341</v>
      </c>
      <c r="H19" t="s">
        <v>348</v>
      </c>
      <c r="J19" t="s">
        <v>356</v>
      </c>
    </row>
    <row r="20" spans="1:10">
      <c r="A20" s="1">
        <f>HYPERLINK("https://lsnyc.legalserver.org/matter/dynamic-profile/view/1900768","19-1900768")</f>
        <v>0</v>
      </c>
      <c r="B20" t="s">
        <v>10</v>
      </c>
      <c r="C20" t="s">
        <v>16</v>
      </c>
      <c r="D20" t="s">
        <v>42</v>
      </c>
      <c r="E20" t="s">
        <v>316</v>
      </c>
      <c r="F20" t="s">
        <v>342</v>
      </c>
      <c r="H20" t="s">
        <v>348</v>
      </c>
      <c r="J20" t="s">
        <v>351</v>
      </c>
    </row>
    <row r="21" spans="1:10">
      <c r="A21" s="1">
        <f>HYPERLINK("https://lsnyc.legalserver.org/matter/dynamic-profile/view/1900769","19-1900769")</f>
        <v>0</v>
      </c>
      <c r="B21" t="s">
        <v>10</v>
      </c>
      <c r="C21" t="s">
        <v>16</v>
      </c>
      <c r="D21" t="s">
        <v>42</v>
      </c>
      <c r="E21" t="s">
        <v>317</v>
      </c>
      <c r="F21" t="s">
        <v>343</v>
      </c>
      <c r="H21" t="s">
        <v>348</v>
      </c>
      <c r="J21" t="s">
        <v>351</v>
      </c>
    </row>
    <row r="22" spans="1:10">
      <c r="A22" s="1">
        <f>HYPERLINK("https://lsnyc.legalserver.org/matter/dynamic-profile/view/1900770","19-1900770")</f>
        <v>0</v>
      </c>
      <c r="B22" t="s">
        <v>10</v>
      </c>
      <c r="C22" t="s">
        <v>16</v>
      </c>
      <c r="D22" t="s">
        <v>43</v>
      </c>
      <c r="E22" t="s">
        <v>316</v>
      </c>
      <c r="F22" t="s">
        <v>342</v>
      </c>
      <c r="H22" t="s">
        <v>348</v>
      </c>
      <c r="J22" t="s">
        <v>351</v>
      </c>
    </row>
    <row r="23" spans="1:10">
      <c r="A23" s="1">
        <f>HYPERLINK("https://lsnyc.legalserver.org/matter/dynamic-profile/view/1900476","19-1900476")</f>
        <v>0</v>
      </c>
      <c r="B23" t="s">
        <v>10</v>
      </c>
      <c r="C23" t="s">
        <v>18</v>
      </c>
      <c r="D23" t="s">
        <v>44</v>
      </c>
      <c r="E23" t="s">
        <v>318</v>
      </c>
      <c r="F23" t="s">
        <v>342</v>
      </c>
      <c r="H23" t="s">
        <v>348</v>
      </c>
      <c r="J23" t="s">
        <v>351</v>
      </c>
    </row>
    <row r="24" spans="1:10">
      <c r="A24" s="1">
        <f>HYPERLINK("https://lsnyc.legalserver.org/matter/dynamic-profile/view/1900508","19-1900508")</f>
        <v>0</v>
      </c>
      <c r="B24" t="s">
        <v>10</v>
      </c>
      <c r="C24" t="s">
        <v>16</v>
      </c>
      <c r="D24" t="s">
        <v>45</v>
      </c>
      <c r="E24" t="s">
        <v>311</v>
      </c>
      <c r="F24" t="s">
        <v>341</v>
      </c>
      <c r="H24" t="s">
        <v>348</v>
      </c>
      <c r="J24" t="s">
        <v>356</v>
      </c>
    </row>
    <row r="25" spans="1:10">
      <c r="A25" s="1">
        <f>HYPERLINK("https://lsnyc.legalserver.org/matter/dynamic-profile/view/1900510","19-1900510")</f>
        <v>0</v>
      </c>
      <c r="B25" t="s">
        <v>10</v>
      </c>
      <c r="C25" t="s">
        <v>16</v>
      </c>
      <c r="D25" t="s">
        <v>46</v>
      </c>
      <c r="E25" t="s">
        <v>315</v>
      </c>
      <c r="F25" t="s">
        <v>342</v>
      </c>
      <c r="H25" t="s">
        <v>348</v>
      </c>
      <c r="J25" t="s">
        <v>355</v>
      </c>
    </row>
    <row r="26" spans="1:10">
      <c r="A26" s="1">
        <f>HYPERLINK("https://lsnyc.legalserver.org/matter/dynamic-profile/view/1900357","19-1900357")</f>
        <v>0</v>
      </c>
      <c r="B26" t="s">
        <v>10</v>
      </c>
      <c r="C26" t="s">
        <v>11</v>
      </c>
      <c r="D26" t="s">
        <v>47</v>
      </c>
      <c r="E26" t="s">
        <v>314</v>
      </c>
      <c r="G26" t="s">
        <v>347</v>
      </c>
      <c r="J26" t="s">
        <v>353</v>
      </c>
    </row>
    <row r="27" spans="1:10">
      <c r="A27" s="1">
        <f>HYPERLINK("https://lsnyc.legalserver.org/matter/dynamic-profile/view/1900214","19-1900214")</f>
        <v>0</v>
      </c>
      <c r="B27" t="s">
        <v>10</v>
      </c>
      <c r="C27" t="s">
        <v>12</v>
      </c>
      <c r="D27" t="s">
        <v>48</v>
      </c>
      <c r="E27" t="s">
        <v>315</v>
      </c>
      <c r="F27" t="s">
        <v>341</v>
      </c>
      <c r="G27" t="s">
        <v>347</v>
      </c>
      <c r="J27" t="s">
        <v>355</v>
      </c>
    </row>
    <row r="28" spans="1:10">
      <c r="A28" s="1">
        <f>HYPERLINK("https://lsnyc.legalserver.org/matter/dynamic-profile/view/1900771","19-1900771")</f>
        <v>0</v>
      </c>
      <c r="B28" t="s">
        <v>10</v>
      </c>
      <c r="C28" t="s">
        <v>16</v>
      </c>
      <c r="D28" t="s">
        <v>49</v>
      </c>
      <c r="E28" t="s">
        <v>319</v>
      </c>
      <c r="F28" t="s">
        <v>342</v>
      </c>
      <c r="G28" t="s">
        <v>347</v>
      </c>
      <c r="J28" t="s">
        <v>351</v>
      </c>
    </row>
    <row r="29" spans="1:10">
      <c r="A29" s="1">
        <f>HYPERLINK("https://lsnyc.legalserver.org/matter/dynamic-profile/view/1899789","19-1899789")</f>
        <v>0</v>
      </c>
      <c r="B29" t="s">
        <v>10</v>
      </c>
      <c r="C29" t="s">
        <v>16</v>
      </c>
      <c r="D29" t="s">
        <v>43</v>
      </c>
      <c r="E29" t="s">
        <v>314</v>
      </c>
      <c r="F29" t="s">
        <v>343</v>
      </c>
      <c r="H29" t="s">
        <v>348</v>
      </c>
      <c r="J29" t="s">
        <v>353</v>
      </c>
    </row>
    <row r="30" spans="1:10">
      <c r="A30" s="1">
        <f>HYPERLINK("https://lsnyc.legalserver.org/matter/dynamic-profile/view/1899560","19-1899560")</f>
        <v>0</v>
      </c>
      <c r="B30" t="s">
        <v>10</v>
      </c>
      <c r="C30" t="s">
        <v>14</v>
      </c>
      <c r="D30" t="s">
        <v>50</v>
      </c>
      <c r="E30" t="s">
        <v>317</v>
      </c>
      <c r="F30" t="s">
        <v>343</v>
      </c>
      <c r="H30" t="s">
        <v>348</v>
      </c>
      <c r="J30" t="s">
        <v>351</v>
      </c>
    </row>
    <row r="31" spans="1:10">
      <c r="A31" s="1">
        <f>HYPERLINK("https://lsnyc.legalserver.org/matter/dynamic-profile/view/1899591","19-1899591")</f>
        <v>0</v>
      </c>
      <c r="B31" t="s">
        <v>10</v>
      </c>
      <c r="C31" t="s">
        <v>15</v>
      </c>
      <c r="D31" t="s">
        <v>51</v>
      </c>
      <c r="E31" t="s">
        <v>320</v>
      </c>
      <c r="F31" t="s">
        <v>342</v>
      </c>
      <c r="H31" t="s">
        <v>348</v>
      </c>
      <c r="J31" t="s">
        <v>353</v>
      </c>
    </row>
    <row r="32" spans="1:10">
      <c r="A32" s="1">
        <f>HYPERLINK("https://lsnyc.legalserver.org/matter/dynamic-profile/view/1899602","19-1899602")</f>
        <v>0</v>
      </c>
      <c r="B32" t="s">
        <v>10</v>
      </c>
      <c r="C32" t="s">
        <v>15</v>
      </c>
      <c r="D32" t="s">
        <v>52</v>
      </c>
      <c r="E32" t="s">
        <v>318</v>
      </c>
      <c r="G32" t="s">
        <v>347</v>
      </c>
      <c r="J32" t="s">
        <v>353</v>
      </c>
    </row>
    <row r="33" spans="1:10">
      <c r="A33" s="1">
        <f>HYPERLINK("https://lsnyc.legalserver.org/matter/dynamic-profile/view/1899625","19-1899625")</f>
        <v>0</v>
      </c>
      <c r="B33" t="s">
        <v>10</v>
      </c>
      <c r="C33" t="s">
        <v>14</v>
      </c>
      <c r="D33" t="s">
        <v>53</v>
      </c>
      <c r="E33" t="s">
        <v>311</v>
      </c>
      <c r="F33" t="s">
        <v>341</v>
      </c>
      <c r="H33" t="s">
        <v>348</v>
      </c>
      <c r="J33" t="s">
        <v>355</v>
      </c>
    </row>
    <row r="34" spans="1:10">
      <c r="A34" s="1">
        <f>HYPERLINK("https://lsnyc.legalserver.org/matter/dynamic-profile/view/1899640","19-1899640")</f>
        <v>0</v>
      </c>
      <c r="B34" t="s">
        <v>10</v>
      </c>
      <c r="C34" t="s">
        <v>16</v>
      </c>
      <c r="D34" t="s">
        <v>54</v>
      </c>
      <c r="E34" t="s">
        <v>321</v>
      </c>
      <c r="F34" t="s">
        <v>344</v>
      </c>
      <c r="H34" t="s">
        <v>348</v>
      </c>
      <c r="J34" t="s">
        <v>352</v>
      </c>
    </row>
    <row r="35" spans="1:10">
      <c r="A35" s="1">
        <f>HYPERLINK("https://lsnyc.legalserver.org/matter/dynamic-profile/view/1899649","19-1899649")</f>
        <v>0</v>
      </c>
      <c r="B35" t="s">
        <v>10</v>
      </c>
      <c r="C35" t="s">
        <v>14</v>
      </c>
      <c r="D35" t="s">
        <v>55</v>
      </c>
      <c r="E35" t="s">
        <v>314</v>
      </c>
      <c r="F35" t="s">
        <v>342</v>
      </c>
      <c r="H35" t="s">
        <v>348</v>
      </c>
      <c r="I35" t="s">
        <v>350</v>
      </c>
      <c r="J35" t="s">
        <v>352</v>
      </c>
    </row>
    <row r="36" spans="1:10">
      <c r="A36" s="1">
        <f>HYPERLINK("https://lsnyc.legalserver.org/matter/dynamic-profile/view/1898430","19-1898430")</f>
        <v>0</v>
      </c>
      <c r="B36" t="s">
        <v>10</v>
      </c>
      <c r="C36" t="s">
        <v>12</v>
      </c>
      <c r="D36" t="s">
        <v>56</v>
      </c>
      <c r="E36" t="s">
        <v>309</v>
      </c>
      <c r="G36" t="s">
        <v>347</v>
      </c>
      <c r="J36" t="s">
        <v>353</v>
      </c>
    </row>
    <row r="37" spans="1:10">
      <c r="A37" s="1">
        <f>HYPERLINK("https://lsnyc.legalserver.org/matter/dynamic-profile/view/1898195","19-1898195")</f>
        <v>0</v>
      </c>
      <c r="B37" t="s">
        <v>10</v>
      </c>
      <c r="C37" t="s">
        <v>14</v>
      </c>
      <c r="D37" t="s">
        <v>50</v>
      </c>
      <c r="E37" t="s">
        <v>316</v>
      </c>
      <c r="F37" t="s">
        <v>342</v>
      </c>
      <c r="H37" t="s">
        <v>348</v>
      </c>
      <c r="J37" t="s">
        <v>351</v>
      </c>
    </row>
    <row r="38" spans="1:10">
      <c r="A38" s="1">
        <f>HYPERLINK("https://lsnyc.legalserver.org/matter/dynamic-profile/view/1898137","19-1898137")</f>
        <v>0</v>
      </c>
      <c r="B38" t="s">
        <v>10</v>
      </c>
      <c r="C38" t="s">
        <v>19</v>
      </c>
      <c r="D38" t="s">
        <v>57</v>
      </c>
      <c r="E38" t="s">
        <v>314</v>
      </c>
      <c r="F38" t="s">
        <v>342</v>
      </c>
      <c r="H38" t="s">
        <v>348</v>
      </c>
      <c r="J38" t="s">
        <v>351</v>
      </c>
    </row>
    <row r="39" spans="1:10">
      <c r="A39" s="1">
        <f>HYPERLINK("https://lsnyc.legalserver.org/matter/dynamic-profile/view/1898106","19-1898106")</f>
        <v>0</v>
      </c>
      <c r="B39" t="s">
        <v>10</v>
      </c>
      <c r="C39" t="s">
        <v>12</v>
      </c>
      <c r="D39" t="s">
        <v>58</v>
      </c>
      <c r="E39" t="s">
        <v>322</v>
      </c>
      <c r="G39" t="s">
        <v>347</v>
      </c>
      <c r="J39" t="s">
        <v>355</v>
      </c>
    </row>
    <row r="40" spans="1:10">
      <c r="A40" s="1">
        <f>HYPERLINK("https://lsnyc.legalserver.org/matter/dynamic-profile/view/1897222","19-1897222")</f>
        <v>0</v>
      </c>
      <c r="B40" t="s">
        <v>10</v>
      </c>
      <c r="C40" t="s">
        <v>17</v>
      </c>
      <c r="D40" t="s">
        <v>59</v>
      </c>
      <c r="E40" t="s">
        <v>311</v>
      </c>
      <c r="F40" t="s">
        <v>341</v>
      </c>
      <c r="H40" t="s">
        <v>348</v>
      </c>
      <c r="J40" t="s">
        <v>356</v>
      </c>
    </row>
    <row r="41" spans="1:10">
      <c r="A41" s="1">
        <f>HYPERLINK("https://lsnyc.legalserver.org/matter/dynamic-profile/view/1897272","19-1897272")</f>
        <v>0</v>
      </c>
      <c r="B41" t="s">
        <v>10</v>
      </c>
      <c r="C41" t="s">
        <v>17</v>
      </c>
      <c r="D41" t="s">
        <v>60</v>
      </c>
      <c r="E41" t="s">
        <v>323</v>
      </c>
      <c r="F41" t="s">
        <v>340</v>
      </c>
      <c r="H41" t="s">
        <v>348</v>
      </c>
      <c r="J41" t="s">
        <v>354</v>
      </c>
    </row>
    <row r="42" spans="1:10">
      <c r="A42" s="1">
        <f>HYPERLINK("https://lsnyc.legalserver.org/matter/dynamic-profile/view/1896873","19-1896873")</f>
        <v>0</v>
      </c>
      <c r="B42" t="s">
        <v>10</v>
      </c>
      <c r="C42" t="s">
        <v>14</v>
      </c>
      <c r="D42" t="s">
        <v>61</v>
      </c>
      <c r="E42" t="s">
        <v>309</v>
      </c>
      <c r="F42" t="s">
        <v>340</v>
      </c>
      <c r="G42" t="s">
        <v>347</v>
      </c>
      <c r="H42" t="s">
        <v>349</v>
      </c>
      <c r="J42" t="s">
        <v>354</v>
      </c>
    </row>
    <row r="43" spans="1:10">
      <c r="A43" s="1">
        <f>HYPERLINK("https://lsnyc.legalserver.org/matter/dynamic-profile/view/1896961","19-1896961")</f>
        <v>0</v>
      </c>
      <c r="B43" t="s">
        <v>10</v>
      </c>
      <c r="C43" t="s">
        <v>17</v>
      </c>
      <c r="D43" t="s">
        <v>62</v>
      </c>
      <c r="E43" t="s">
        <v>315</v>
      </c>
      <c r="F43" t="s">
        <v>341</v>
      </c>
      <c r="H43" t="s">
        <v>348</v>
      </c>
      <c r="J43" t="s">
        <v>355</v>
      </c>
    </row>
    <row r="44" spans="1:10">
      <c r="A44" s="1">
        <f>HYPERLINK("https://lsnyc.legalserver.org/matter/dynamic-profile/view/1896962","19-1896962")</f>
        <v>0</v>
      </c>
      <c r="B44" t="s">
        <v>10</v>
      </c>
      <c r="C44" t="s">
        <v>17</v>
      </c>
      <c r="D44" t="s">
        <v>63</v>
      </c>
      <c r="E44" t="s">
        <v>315</v>
      </c>
      <c r="F44" t="s">
        <v>341</v>
      </c>
      <c r="H44" t="s">
        <v>348</v>
      </c>
      <c r="J44" t="s">
        <v>356</v>
      </c>
    </row>
    <row r="45" spans="1:10">
      <c r="A45" s="1">
        <f>HYPERLINK("https://lsnyc.legalserver.org/matter/dynamic-profile/view/1896838","19-1896838")</f>
        <v>0</v>
      </c>
      <c r="B45" t="s">
        <v>10</v>
      </c>
      <c r="C45" t="s">
        <v>12</v>
      </c>
      <c r="D45" t="s">
        <v>64</v>
      </c>
      <c r="E45" t="s">
        <v>307</v>
      </c>
      <c r="F45" t="s">
        <v>342</v>
      </c>
      <c r="G45" t="s">
        <v>347</v>
      </c>
      <c r="J45" t="s">
        <v>351</v>
      </c>
    </row>
    <row r="46" spans="1:10">
      <c r="A46" s="1">
        <f>HYPERLINK("https://lsnyc.legalserver.org/matter/dynamic-profile/view/1897066","19-1897066")</f>
        <v>0</v>
      </c>
      <c r="B46" t="s">
        <v>10</v>
      </c>
      <c r="C46" t="s">
        <v>14</v>
      </c>
      <c r="D46" t="s">
        <v>53</v>
      </c>
      <c r="E46" t="s">
        <v>314</v>
      </c>
      <c r="F46" t="s">
        <v>342</v>
      </c>
      <c r="H46" t="s">
        <v>348</v>
      </c>
      <c r="J46" t="s">
        <v>353</v>
      </c>
    </row>
    <row r="47" spans="1:10">
      <c r="A47" s="1">
        <f>HYPERLINK("https://lsnyc.legalserver.org/matter/dynamic-profile/view/1896432","19-1896432")</f>
        <v>0</v>
      </c>
      <c r="B47" t="s">
        <v>10</v>
      </c>
      <c r="C47" t="s">
        <v>11</v>
      </c>
      <c r="D47" t="s">
        <v>65</v>
      </c>
      <c r="E47" t="s">
        <v>307</v>
      </c>
      <c r="G47" t="s">
        <v>347</v>
      </c>
      <c r="J47" t="s">
        <v>351</v>
      </c>
    </row>
    <row r="48" spans="1:10">
      <c r="A48" s="1">
        <f>HYPERLINK("https://lsnyc.legalserver.org/matter/dynamic-profile/view/1896445","19-1896445")</f>
        <v>0</v>
      </c>
      <c r="B48" t="s">
        <v>10</v>
      </c>
      <c r="C48" t="s">
        <v>15</v>
      </c>
      <c r="D48" t="s">
        <v>66</v>
      </c>
      <c r="E48" t="s">
        <v>324</v>
      </c>
      <c r="F48" t="s">
        <v>344</v>
      </c>
      <c r="G48" t="s">
        <v>347</v>
      </c>
      <c r="H48" t="s">
        <v>349</v>
      </c>
      <c r="J48" t="s">
        <v>352</v>
      </c>
    </row>
    <row r="49" spans="1:10">
      <c r="A49" s="1">
        <f>HYPERLINK("https://lsnyc.legalserver.org/matter/dynamic-profile/view/1896195","19-1896195")</f>
        <v>0</v>
      </c>
      <c r="B49" t="s">
        <v>10</v>
      </c>
      <c r="C49" t="s">
        <v>15</v>
      </c>
      <c r="D49" t="s">
        <v>67</v>
      </c>
      <c r="E49" t="s">
        <v>320</v>
      </c>
      <c r="F49" t="s">
        <v>342</v>
      </c>
      <c r="H49" t="s">
        <v>348</v>
      </c>
      <c r="J49" t="s">
        <v>353</v>
      </c>
    </row>
    <row r="50" spans="1:10">
      <c r="A50" s="1">
        <f>HYPERLINK("https://lsnyc.legalserver.org/matter/dynamic-profile/view/1896458","19-1896458")</f>
        <v>0</v>
      </c>
      <c r="B50" t="s">
        <v>10</v>
      </c>
      <c r="C50" t="s">
        <v>16</v>
      </c>
      <c r="D50" t="s">
        <v>68</v>
      </c>
      <c r="E50" t="s">
        <v>311</v>
      </c>
      <c r="F50" t="s">
        <v>345</v>
      </c>
      <c r="H50" t="s">
        <v>348</v>
      </c>
      <c r="J50" t="s">
        <v>354</v>
      </c>
    </row>
    <row r="51" spans="1:10">
      <c r="A51" s="1">
        <f>HYPERLINK("https://lsnyc.legalserver.org/matter/dynamic-profile/view/1896100","19-1896100")</f>
        <v>0</v>
      </c>
      <c r="B51" t="s">
        <v>10</v>
      </c>
      <c r="C51" t="s">
        <v>12</v>
      </c>
      <c r="D51" t="s">
        <v>69</v>
      </c>
      <c r="E51" t="s">
        <v>311</v>
      </c>
      <c r="F51" t="s">
        <v>341</v>
      </c>
      <c r="G51" t="s">
        <v>347</v>
      </c>
      <c r="J51" t="s">
        <v>355</v>
      </c>
    </row>
    <row r="52" spans="1:10">
      <c r="A52" s="1">
        <f>HYPERLINK("https://lsnyc.legalserver.org/matter/dynamic-profile/view/1895887","19-1895887")</f>
        <v>0</v>
      </c>
      <c r="B52" t="s">
        <v>10</v>
      </c>
      <c r="C52" t="s">
        <v>15</v>
      </c>
      <c r="D52" t="s">
        <v>70</v>
      </c>
      <c r="E52" t="s">
        <v>320</v>
      </c>
      <c r="F52" t="s">
        <v>344</v>
      </c>
      <c r="H52" t="s">
        <v>348</v>
      </c>
      <c r="I52" t="s">
        <v>350</v>
      </c>
      <c r="J52" t="s">
        <v>352</v>
      </c>
    </row>
    <row r="53" spans="1:10">
      <c r="A53" s="1">
        <f>HYPERLINK("https://lsnyc.legalserver.org/matter/dynamic-profile/view/1894732","19-1894732")</f>
        <v>0</v>
      </c>
      <c r="B53" t="s">
        <v>10</v>
      </c>
      <c r="C53" t="s">
        <v>16</v>
      </c>
      <c r="D53" t="s">
        <v>43</v>
      </c>
      <c r="E53" t="s">
        <v>311</v>
      </c>
      <c r="F53" t="s">
        <v>341</v>
      </c>
      <c r="H53" t="s">
        <v>348</v>
      </c>
      <c r="J53" t="s">
        <v>356</v>
      </c>
    </row>
    <row r="54" spans="1:10">
      <c r="A54" s="1">
        <f>HYPERLINK("https://lsnyc.legalserver.org/matter/dynamic-profile/view/1894731","19-1894731")</f>
        <v>0</v>
      </c>
      <c r="B54" t="s">
        <v>10</v>
      </c>
      <c r="C54" t="s">
        <v>16</v>
      </c>
      <c r="D54" t="s">
        <v>45</v>
      </c>
      <c r="E54" t="s">
        <v>315</v>
      </c>
      <c r="F54" t="s">
        <v>345</v>
      </c>
      <c r="H54" t="s">
        <v>348</v>
      </c>
      <c r="J54" t="s">
        <v>354</v>
      </c>
    </row>
    <row r="55" spans="1:10">
      <c r="A55" s="1">
        <f>HYPERLINK("https://lsnyc.legalserver.org/matter/dynamic-profile/view/1894749","19-1894749")</f>
        <v>0</v>
      </c>
      <c r="B55" t="s">
        <v>10</v>
      </c>
      <c r="C55" t="s">
        <v>15</v>
      </c>
      <c r="D55" t="s">
        <v>71</v>
      </c>
      <c r="E55" t="s">
        <v>320</v>
      </c>
      <c r="F55" t="s">
        <v>342</v>
      </c>
      <c r="H55" t="s">
        <v>348</v>
      </c>
      <c r="J55" t="s">
        <v>353</v>
      </c>
    </row>
    <row r="56" spans="1:10">
      <c r="A56" s="1">
        <f>HYPERLINK("https://lsnyc.legalserver.org/matter/dynamic-profile/view/1894760","19-1894760")</f>
        <v>0</v>
      </c>
      <c r="B56" t="s">
        <v>10</v>
      </c>
      <c r="C56" t="s">
        <v>11</v>
      </c>
      <c r="D56" t="s">
        <v>72</v>
      </c>
      <c r="E56" t="s">
        <v>316</v>
      </c>
      <c r="G56" t="s">
        <v>347</v>
      </c>
      <c r="J56" t="s">
        <v>351</v>
      </c>
    </row>
    <row r="57" spans="1:10">
      <c r="A57" s="1">
        <f>HYPERLINK("https://lsnyc.legalserver.org/matter/dynamic-profile/view/1894762","19-1894762")</f>
        <v>0</v>
      </c>
      <c r="B57" t="s">
        <v>10</v>
      </c>
      <c r="C57" t="s">
        <v>11</v>
      </c>
      <c r="D57" t="s">
        <v>72</v>
      </c>
      <c r="E57" t="s">
        <v>311</v>
      </c>
      <c r="F57" t="s">
        <v>341</v>
      </c>
      <c r="G57" t="s">
        <v>347</v>
      </c>
      <c r="J57" t="s">
        <v>356</v>
      </c>
    </row>
    <row r="58" spans="1:10">
      <c r="A58" s="1">
        <f>HYPERLINK("https://lsnyc.legalserver.org/matter/dynamic-profile/view/1894816","19-1894816")</f>
        <v>0</v>
      </c>
      <c r="B58" t="s">
        <v>10</v>
      </c>
      <c r="C58" t="s">
        <v>16</v>
      </c>
      <c r="D58" t="s">
        <v>42</v>
      </c>
      <c r="E58" t="s">
        <v>311</v>
      </c>
      <c r="F58" t="s">
        <v>341</v>
      </c>
      <c r="H58" t="s">
        <v>348</v>
      </c>
      <c r="J58" t="s">
        <v>356</v>
      </c>
    </row>
    <row r="59" spans="1:10">
      <c r="A59" s="1">
        <f>HYPERLINK("https://lsnyc.legalserver.org/matter/dynamic-profile/view/1894328","19-1894328")</f>
        <v>0</v>
      </c>
      <c r="B59" t="s">
        <v>10</v>
      </c>
      <c r="C59" t="s">
        <v>16</v>
      </c>
      <c r="D59" t="s">
        <v>73</v>
      </c>
      <c r="E59" t="s">
        <v>315</v>
      </c>
      <c r="F59" t="s">
        <v>345</v>
      </c>
      <c r="H59" t="s">
        <v>348</v>
      </c>
      <c r="J59" t="s">
        <v>354</v>
      </c>
    </row>
    <row r="60" spans="1:10">
      <c r="A60" s="1">
        <f>HYPERLINK("https://lsnyc.legalserver.org/matter/dynamic-profile/view/1894194","19-1894194")</f>
        <v>0</v>
      </c>
      <c r="B60" t="s">
        <v>10</v>
      </c>
      <c r="C60" t="s">
        <v>16</v>
      </c>
      <c r="D60" t="s">
        <v>74</v>
      </c>
      <c r="E60" t="s">
        <v>316</v>
      </c>
      <c r="F60" t="s">
        <v>342</v>
      </c>
      <c r="H60" t="s">
        <v>348</v>
      </c>
      <c r="J60" t="s">
        <v>351</v>
      </c>
    </row>
    <row r="61" spans="1:10">
      <c r="A61" s="1">
        <f>HYPERLINK("https://lsnyc.legalserver.org/matter/dynamic-profile/view/1894212","19-1894212")</f>
        <v>0</v>
      </c>
      <c r="B61" t="s">
        <v>10</v>
      </c>
      <c r="C61" t="s">
        <v>16</v>
      </c>
      <c r="D61" t="s">
        <v>75</v>
      </c>
      <c r="E61" t="s">
        <v>323</v>
      </c>
      <c r="F61" t="s">
        <v>342</v>
      </c>
      <c r="H61" t="s">
        <v>348</v>
      </c>
      <c r="J61" t="s">
        <v>351</v>
      </c>
    </row>
    <row r="62" spans="1:10">
      <c r="A62" s="1">
        <f>HYPERLINK("https://lsnyc.legalserver.org/matter/dynamic-profile/view/1894148","19-1894148")</f>
        <v>0</v>
      </c>
      <c r="B62" t="s">
        <v>10</v>
      </c>
      <c r="C62" t="s">
        <v>16</v>
      </c>
      <c r="D62" t="s">
        <v>76</v>
      </c>
      <c r="E62" t="s">
        <v>311</v>
      </c>
      <c r="F62" t="s">
        <v>341</v>
      </c>
      <c r="H62" t="s">
        <v>348</v>
      </c>
      <c r="J62" t="s">
        <v>351</v>
      </c>
    </row>
    <row r="63" spans="1:10">
      <c r="A63" s="1">
        <f>HYPERLINK("https://lsnyc.legalserver.org/matter/dynamic-profile/view/1893707","19-1893707")</f>
        <v>0</v>
      </c>
      <c r="B63" t="s">
        <v>10</v>
      </c>
      <c r="C63" t="s">
        <v>16</v>
      </c>
      <c r="D63" t="s">
        <v>74</v>
      </c>
      <c r="E63" t="s">
        <v>321</v>
      </c>
      <c r="F63" t="s">
        <v>342</v>
      </c>
      <c r="H63" t="s">
        <v>348</v>
      </c>
      <c r="J63" t="s">
        <v>351</v>
      </c>
    </row>
    <row r="64" spans="1:10">
      <c r="A64" s="1">
        <f>HYPERLINK("https://lsnyc.legalserver.org/matter/dynamic-profile/view/1893839","19-1893839")</f>
        <v>0</v>
      </c>
      <c r="B64" t="s">
        <v>10</v>
      </c>
      <c r="C64" t="s">
        <v>17</v>
      </c>
      <c r="D64" t="s">
        <v>77</v>
      </c>
      <c r="E64" t="s">
        <v>311</v>
      </c>
      <c r="F64" t="s">
        <v>340</v>
      </c>
      <c r="H64" t="s">
        <v>348</v>
      </c>
      <c r="J64" t="s">
        <v>354</v>
      </c>
    </row>
    <row r="65" spans="1:10">
      <c r="A65" s="1">
        <f>HYPERLINK("https://lsnyc.legalserver.org/matter/dynamic-profile/view/1893536","19-1893536")</f>
        <v>0</v>
      </c>
      <c r="B65" t="s">
        <v>10</v>
      </c>
      <c r="C65" t="s">
        <v>16</v>
      </c>
      <c r="D65" t="s">
        <v>78</v>
      </c>
      <c r="E65" t="s">
        <v>321</v>
      </c>
      <c r="F65" t="s">
        <v>342</v>
      </c>
      <c r="H65" t="s">
        <v>348</v>
      </c>
      <c r="J65" t="s">
        <v>351</v>
      </c>
    </row>
    <row r="66" spans="1:10">
      <c r="A66" s="1">
        <f>HYPERLINK("https://lsnyc.legalserver.org/matter/dynamic-profile/view/1893542","19-1893542")</f>
        <v>0</v>
      </c>
      <c r="B66" t="s">
        <v>10</v>
      </c>
      <c r="C66" t="s">
        <v>16</v>
      </c>
      <c r="D66" t="s">
        <v>78</v>
      </c>
      <c r="E66" t="s">
        <v>316</v>
      </c>
      <c r="F66" t="s">
        <v>342</v>
      </c>
      <c r="H66" t="s">
        <v>348</v>
      </c>
      <c r="J66" t="s">
        <v>351</v>
      </c>
    </row>
    <row r="67" spans="1:10">
      <c r="A67" s="1">
        <f>HYPERLINK("https://lsnyc.legalserver.org/matter/dynamic-profile/view/1893074","19-1893074")</f>
        <v>0</v>
      </c>
      <c r="B67" t="s">
        <v>10</v>
      </c>
      <c r="C67" t="s">
        <v>11</v>
      </c>
      <c r="D67" t="s">
        <v>79</v>
      </c>
      <c r="E67" t="s">
        <v>315</v>
      </c>
      <c r="G67" t="s">
        <v>347</v>
      </c>
      <c r="J67" t="s">
        <v>356</v>
      </c>
    </row>
    <row r="68" spans="1:10">
      <c r="A68" s="1">
        <f>HYPERLINK("https://lsnyc.legalserver.org/matter/dynamic-profile/view/1893134","19-1893134")</f>
        <v>0</v>
      </c>
      <c r="B68" t="s">
        <v>10</v>
      </c>
      <c r="C68" t="s">
        <v>18</v>
      </c>
      <c r="D68" t="s">
        <v>80</v>
      </c>
      <c r="E68" t="s">
        <v>311</v>
      </c>
      <c r="F68" t="s">
        <v>341</v>
      </c>
      <c r="H68" t="s">
        <v>348</v>
      </c>
      <c r="J68" t="s">
        <v>355</v>
      </c>
    </row>
    <row r="69" spans="1:10">
      <c r="A69" s="1">
        <f>HYPERLINK("https://lsnyc.legalserver.org/matter/dynamic-profile/view/1893850","19-1893850")</f>
        <v>0</v>
      </c>
      <c r="B69" t="s">
        <v>10</v>
      </c>
      <c r="C69" t="s">
        <v>18</v>
      </c>
      <c r="D69" t="s">
        <v>81</v>
      </c>
      <c r="E69" t="s">
        <v>311</v>
      </c>
      <c r="F69" t="s">
        <v>341</v>
      </c>
      <c r="H69" t="s">
        <v>348</v>
      </c>
      <c r="J69" t="s">
        <v>351</v>
      </c>
    </row>
    <row r="70" spans="1:10">
      <c r="A70" s="1">
        <f>HYPERLINK("https://lsnyc.legalserver.org/matter/dynamic-profile/view/1892437","19-1892437")</f>
        <v>0</v>
      </c>
      <c r="B70" t="s">
        <v>10</v>
      </c>
      <c r="C70" t="s">
        <v>15</v>
      </c>
      <c r="D70" t="s">
        <v>82</v>
      </c>
      <c r="E70" t="s">
        <v>320</v>
      </c>
      <c r="F70" t="s">
        <v>342</v>
      </c>
      <c r="H70" t="s">
        <v>348</v>
      </c>
      <c r="J70" t="s">
        <v>353</v>
      </c>
    </row>
    <row r="71" spans="1:10">
      <c r="A71" s="1">
        <f>HYPERLINK("https://lsnyc.legalserver.org/matter/dynamic-profile/view/1892460","19-1892460")</f>
        <v>0</v>
      </c>
      <c r="B71" t="s">
        <v>10</v>
      </c>
      <c r="C71" t="s">
        <v>15</v>
      </c>
      <c r="D71" t="s">
        <v>83</v>
      </c>
      <c r="E71" t="s">
        <v>320</v>
      </c>
      <c r="F71" t="s">
        <v>342</v>
      </c>
      <c r="H71" t="s">
        <v>348</v>
      </c>
      <c r="J71" t="s">
        <v>353</v>
      </c>
    </row>
    <row r="72" spans="1:10">
      <c r="A72" s="1">
        <f>HYPERLINK("https://lsnyc.legalserver.org/matter/dynamic-profile/view/1892198","19-1892198")</f>
        <v>0</v>
      </c>
      <c r="B72" t="s">
        <v>10</v>
      </c>
      <c r="C72" t="s">
        <v>15</v>
      </c>
      <c r="D72" t="s">
        <v>84</v>
      </c>
      <c r="G72" t="s">
        <v>347</v>
      </c>
      <c r="J72" t="s">
        <v>352</v>
      </c>
    </row>
    <row r="73" spans="1:10">
      <c r="A73" s="1">
        <f>HYPERLINK("https://lsnyc.legalserver.org/matter/dynamic-profile/view/1892168","19-1892168")</f>
        <v>0</v>
      </c>
      <c r="B73" t="s">
        <v>10</v>
      </c>
      <c r="C73" t="s">
        <v>15</v>
      </c>
      <c r="D73" t="s">
        <v>85</v>
      </c>
      <c r="E73" t="s">
        <v>320</v>
      </c>
      <c r="F73" t="s">
        <v>342</v>
      </c>
      <c r="H73" t="s">
        <v>348</v>
      </c>
      <c r="J73" t="s">
        <v>351</v>
      </c>
    </row>
    <row r="74" spans="1:10">
      <c r="A74" s="1">
        <f>HYPERLINK("https://lsnyc.legalserver.org/matter/dynamic-profile/view/1892025","19-1892025")</f>
        <v>0</v>
      </c>
      <c r="B74" t="s">
        <v>10</v>
      </c>
      <c r="C74" t="s">
        <v>12</v>
      </c>
      <c r="D74" t="s">
        <v>86</v>
      </c>
      <c r="E74" t="s">
        <v>321</v>
      </c>
      <c r="G74" t="s">
        <v>347</v>
      </c>
      <c r="J74" t="s">
        <v>351</v>
      </c>
    </row>
    <row r="75" spans="1:10">
      <c r="A75" s="1">
        <f>HYPERLINK("https://lsnyc.legalserver.org/matter/dynamic-profile/view/1891762","19-1891762")</f>
        <v>0</v>
      </c>
      <c r="B75" t="s">
        <v>10</v>
      </c>
      <c r="C75" t="s">
        <v>15</v>
      </c>
      <c r="D75" t="s">
        <v>87</v>
      </c>
      <c r="G75" t="s">
        <v>347</v>
      </c>
      <c r="J75" t="s">
        <v>352</v>
      </c>
    </row>
    <row r="76" spans="1:10">
      <c r="A76" s="1">
        <f>HYPERLINK("https://lsnyc.legalserver.org/matter/dynamic-profile/view/1891770","19-1891770")</f>
        <v>0</v>
      </c>
      <c r="B76" t="s">
        <v>10</v>
      </c>
      <c r="C76" t="s">
        <v>15</v>
      </c>
      <c r="D76" t="s">
        <v>88</v>
      </c>
      <c r="E76" t="s">
        <v>320</v>
      </c>
      <c r="G76" t="s">
        <v>347</v>
      </c>
      <c r="J76" t="s">
        <v>353</v>
      </c>
    </row>
    <row r="77" spans="1:10">
      <c r="A77" s="1">
        <f>HYPERLINK("https://lsnyc.legalserver.org/matter/dynamic-profile/view/1891459","19-1891459")</f>
        <v>0</v>
      </c>
      <c r="B77" t="s">
        <v>10</v>
      </c>
      <c r="C77" t="s">
        <v>19</v>
      </c>
      <c r="D77" t="s">
        <v>89</v>
      </c>
      <c r="E77" t="s">
        <v>314</v>
      </c>
      <c r="F77" t="s">
        <v>342</v>
      </c>
      <c r="H77" t="s">
        <v>348</v>
      </c>
      <c r="J77" t="s">
        <v>353</v>
      </c>
    </row>
    <row r="78" spans="1:10">
      <c r="A78" s="1">
        <f>HYPERLINK("https://lsnyc.legalserver.org/matter/dynamic-profile/view/1891386","19-1891386")</f>
        <v>0</v>
      </c>
      <c r="B78" t="s">
        <v>10</v>
      </c>
      <c r="C78" t="s">
        <v>17</v>
      </c>
      <c r="D78" t="s">
        <v>90</v>
      </c>
      <c r="E78" t="s">
        <v>316</v>
      </c>
      <c r="F78" t="s">
        <v>341</v>
      </c>
      <c r="H78" t="s">
        <v>348</v>
      </c>
      <c r="J78" t="s">
        <v>351</v>
      </c>
    </row>
    <row r="79" spans="1:10">
      <c r="A79" s="1">
        <f>HYPERLINK("https://lsnyc.legalserver.org/matter/dynamic-profile/view/1891012","19-1891012")</f>
        <v>0</v>
      </c>
      <c r="B79" t="s">
        <v>10</v>
      </c>
      <c r="C79" t="s">
        <v>14</v>
      </c>
      <c r="D79" t="s">
        <v>91</v>
      </c>
      <c r="E79" t="s">
        <v>311</v>
      </c>
      <c r="F79" t="s">
        <v>340</v>
      </c>
      <c r="G79" t="s">
        <v>347</v>
      </c>
      <c r="I79" t="s">
        <v>350</v>
      </c>
      <c r="J79" t="s">
        <v>352</v>
      </c>
    </row>
    <row r="80" spans="1:10">
      <c r="A80" s="1">
        <f>HYPERLINK("https://lsnyc.legalserver.org/matter/dynamic-profile/view/1890873","19-1890873")</f>
        <v>0</v>
      </c>
      <c r="B80" t="s">
        <v>10</v>
      </c>
      <c r="C80" t="s">
        <v>17</v>
      </c>
      <c r="D80" t="s">
        <v>92</v>
      </c>
      <c r="E80" t="s">
        <v>315</v>
      </c>
      <c r="F80" t="s">
        <v>341</v>
      </c>
      <c r="H80" t="s">
        <v>348</v>
      </c>
      <c r="J80" t="s">
        <v>355</v>
      </c>
    </row>
    <row r="81" spans="1:10">
      <c r="A81" s="1">
        <f>HYPERLINK("https://lsnyc.legalserver.org/matter/dynamic-profile/view/1891342","19-1891342")</f>
        <v>0</v>
      </c>
      <c r="B81" t="s">
        <v>10</v>
      </c>
      <c r="C81" t="s">
        <v>14</v>
      </c>
      <c r="D81" t="s">
        <v>50</v>
      </c>
      <c r="E81" t="s">
        <v>311</v>
      </c>
      <c r="F81" t="s">
        <v>341</v>
      </c>
      <c r="H81" t="s">
        <v>348</v>
      </c>
      <c r="J81" t="s">
        <v>356</v>
      </c>
    </row>
    <row r="82" spans="1:10">
      <c r="A82" s="1">
        <f>HYPERLINK("https://lsnyc.legalserver.org/matter/dynamic-profile/view/1890469","19-1890469")</f>
        <v>0</v>
      </c>
      <c r="B82" t="s">
        <v>10</v>
      </c>
      <c r="C82" t="s">
        <v>19</v>
      </c>
      <c r="D82" t="s">
        <v>93</v>
      </c>
      <c r="E82" t="s">
        <v>311</v>
      </c>
      <c r="G82" t="s">
        <v>347</v>
      </c>
      <c r="J82" t="s">
        <v>356</v>
      </c>
    </row>
    <row r="83" spans="1:10">
      <c r="A83" s="1">
        <f>HYPERLINK("https://lsnyc.legalserver.org/matter/dynamic-profile/view/1889452","19-1889452")</f>
        <v>0</v>
      </c>
      <c r="B83" t="s">
        <v>10</v>
      </c>
      <c r="C83" t="s">
        <v>16</v>
      </c>
      <c r="D83" t="s">
        <v>74</v>
      </c>
      <c r="E83" t="s">
        <v>311</v>
      </c>
      <c r="F83" t="s">
        <v>341</v>
      </c>
      <c r="H83" t="s">
        <v>348</v>
      </c>
      <c r="J83" t="s">
        <v>356</v>
      </c>
    </row>
    <row r="84" spans="1:10">
      <c r="A84" s="1">
        <f>HYPERLINK("https://lsnyc.legalserver.org/matter/dynamic-profile/view/1889888","19-1889888")</f>
        <v>0</v>
      </c>
      <c r="B84" t="s">
        <v>10</v>
      </c>
      <c r="C84" t="s">
        <v>17</v>
      </c>
      <c r="D84" t="s">
        <v>40</v>
      </c>
      <c r="E84" t="s">
        <v>315</v>
      </c>
      <c r="F84" t="s">
        <v>341</v>
      </c>
      <c r="H84" t="s">
        <v>348</v>
      </c>
      <c r="J84" t="s">
        <v>356</v>
      </c>
    </row>
    <row r="85" spans="1:10">
      <c r="A85" s="1">
        <f>HYPERLINK("https://lsnyc.legalserver.org/matter/dynamic-profile/view/1889938","19-1889938")</f>
        <v>0</v>
      </c>
      <c r="B85" t="s">
        <v>10</v>
      </c>
      <c r="C85" t="s">
        <v>17</v>
      </c>
      <c r="D85" t="s">
        <v>41</v>
      </c>
      <c r="E85" t="s">
        <v>316</v>
      </c>
      <c r="F85" t="s">
        <v>342</v>
      </c>
      <c r="H85" t="s">
        <v>348</v>
      </c>
      <c r="J85" t="s">
        <v>351</v>
      </c>
    </row>
    <row r="86" spans="1:10">
      <c r="A86" s="1">
        <f>HYPERLINK("https://lsnyc.legalserver.org/matter/dynamic-profile/view/1889976","19-1889976")</f>
        <v>0</v>
      </c>
      <c r="B86" t="s">
        <v>10</v>
      </c>
      <c r="C86" t="s">
        <v>19</v>
      </c>
      <c r="D86" t="s">
        <v>94</v>
      </c>
      <c r="E86" t="s">
        <v>314</v>
      </c>
      <c r="F86" t="s">
        <v>342</v>
      </c>
      <c r="H86" t="s">
        <v>348</v>
      </c>
      <c r="J86" t="s">
        <v>353</v>
      </c>
    </row>
    <row r="87" spans="1:10">
      <c r="A87" s="1">
        <f>HYPERLINK("https://lsnyc.legalserver.org/matter/dynamic-profile/view/1889757","19-1889757")</f>
        <v>0</v>
      </c>
      <c r="B87" t="s">
        <v>10</v>
      </c>
      <c r="C87" t="s">
        <v>13</v>
      </c>
      <c r="D87" t="s">
        <v>95</v>
      </c>
      <c r="F87" t="s">
        <v>342</v>
      </c>
      <c r="H87" t="s">
        <v>348</v>
      </c>
      <c r="I87" t="s">
        <v>350</v>
      </c>
      <c r="J87" t="s">
        <v>352</v>
      </c>
    </row>
    <row r="88" spans="1:10">
      <c r="A88" s="1">
        <f>HYPERLINK("https://lsnyc.legalserver.org/matter/dynamic-profile/view/1892513","19-1892513")</f>
        <v>0</v>
      </c>
      <c r="B88" t="s">
        <v>10</v>
      </c>
      <c r="C88" t="s">
        <v>14</v>
      </c>
      <c r="D88" t="s">
        <v>96</v>
      </c>
      <c r="E88" t="s">
        <v>314</v>
      </c>
      <c r="F88" t="s">
        <v>342</v>
      </c>
      <c r="H88" t="s">
        <v>348</v>
      </c>
      <c r="J88" t="s">
        <v>353</v>
      </c>
    </row>
    <row r="89" spans="1:10">
      <c r="A89" s="1">
        <f>HYPERLINK("https://lsnyc.legalserver.org/matter/dynamic-profile/view/1889600","19-1889600")</f>
        <v>0</v>
      </c>
      <c r="B89" t="s">
        <v>10</v>
      </c>
      <c r="C89" t="s">
        <v>12</v>
      </c>
      <c r="D89" t="s">
        <v>97</v>
      </c>
      <c r="E89" t="s">
        <v>315</v>
      </c>
      <c r="F89" t="s">
        <v>341</v>
      </c>
      <c r="H89" t="s">
        <v>348</v>
      </c>
      <c r="J89" t="s">
        <v>351</v>
      </c>
    </row>
    <row r="90" spans="1:10">
      <c r="A90" s="1">
        <f>HYPERLINK("https://lsnyc.legalserver.org/matter/dynamic-profile/view/1889489","19-1889489")</f>
        <v>0</v>
      </c>
      <c r="B90" t="s">
        <v>10</v>
      </c>
      <c r="C90" t="s">
        <v>11</v>
      </c>
      <c r="D90" t="s">
        <v>98</v>
      </c>
      <c r="E90" t="s">
        <v>312</v>
      </c>
      <c r="G90" t="s">
        <v>347</v>
      </c>
      <c r="J90" t="s">
        <v>353</v>
      </c>
    </row>
    <row r="91" spans="1:10">
      <c r="A91" s="1">
        <f>HYPERLINK("https://lsnyc.legalserver.org/matter/dynamic-profile/view/1889846","19-1889846")</f>
        <v>0</v>
      </c>
      <c r="B91" t="s">
        <v>10</v>
      </c>
      <c r="C91" t="s">
        <v>14</v>
      </c>
      <c r="D91" t="s">
        <v>99</v>
      </c>
      <c r="E91" t="s">
        <v>314</v>
      </c>
      <c r="F91" t="s">
        <v>342</v>
      </c>
      <c r="H91" t="s">
        <v>348</v>
      </c>
      <c r="J91" t="s">
        <v>353</v>
      </c>
    </row>
    <row r="92" spans="1:10">
      <c r="A92" s="1">
        <f>HYPERLINK("https://lsnyc.legalserver.org/matter/dynamic-profile/view/1889110","19-1889110")</f>
        <v>0</v>
      </c>
      <c r="B92" t="s">
        <v>10</v>
      </c>
      <c r="C92" t="s">
        <v>14</v>
      </c>
      <c r="D92" t="s">
        <v>100</v>
      </c>
      <c r="E92" t="s">
        <v>311</v>
      </c>
      <c r="F92" t="s">
        <v>341</v>
      </c>
      <c r="H92" t="s">
        <v>348</v>
      </c>
      <c r="J92" t="s">
        <v>356</v>
      </c>
    </row>
    <row r="93" spans="1:10">
      <c r="A93" s="1">
        <f>HYPERLINK("https://lsnyc.legalserver.org/matter/dynamic-profile/view/1889114","19-1889114")</f>
        <v>0</v>
      </c>
      <c r="B93" t="s">
        <v>10</v>
      </c>
      <c r="C93" t="s">
        <v>14</v>
      </c>
      <c r="D93" t="s">
        <v>101</v>
      </c>
      <c r="E93" t="s">
        <v>311</v>
      </c>
      <c r="F93" t="s">
        <v>341</v>
      </c>
      <c r="H93" t="s">
        <v>348</v>
      </c>
      <c r="J93" t="s">
        <v>356</v>
      </c>
    </row>
    <row r="94" spans="1:10">
      <c r="A94" s="1">
        <f>HYPERLINK("https://lsnyc.legalserver.org/matter/dynamic-profile/view/1888901","19-1888901")</f>
        <v>0</v>
      </c>
      <c r="B94" t="s">
        <v>10</v>
      </c>
      <c r="C94" t="s">
        <v>15</v>
      </c>
      <c r="D94" t="s">
        <v>102</v>
      </c>
      <c r="G94" t="s">
        <v>347</v>
      </c>
      <c r="J94" t="s">
        <v>352</v>
      </c>
    </row>
    <row r="95" spans="1:10">
      <c r="A95" s="1">
        <f>HYPERLINK("https://lsnyc.legalserver.org/matter/dynamic-profile/view/1888781","19-1888781")</f>
        <v>0</v>
      </c>
      <c r="B95" t="s">
        <v>10</v>
      </c>
      <c r="C95" t="s">
        <v>18</v>
      </c>
      <c r="D95" t="s">
        <v>103</v>
      </c>
      <c r="E95" t="s">
        <v>318</v>
      </c>
      <c r="F95" t="s">
        <v>342</v>
      </c>
      <c r="H95" t="s">
        <v>348</v>
      </c>
      <c r="J95" t="s">
        <v>351</v>
      </c>
    </row>
    <row r="96" spans="1:10">
      <c r="A96" s="1">
        <f>HYPERLINK("https://lsnyc.legalserver.org/matter/dynamic-profile/view/1888697","19-1888697")</f>
        <v>0</v>
      </c>
      <c r="B96" t="s">
        <v>10</v>
      </c>
      <c r="C96" t="s">
        <v>12</v>
      </c>
      <c r="D96" t="s">
        <v>104</v>
      </c>
      <c r="E96" t="s">
        <v>316</v>
      </c>
      <c r="F96" t="s">
        <v>342</v>
      </c>
      <c r="H96" t="s">
        <v>348</v>
      </c>
      <c r="J96" t="s">
        <v>351</v>
      </c>
    </row>
    <row r="97" spans="1:10">
      <c r="A97" s="1">
        <f>HYPERLINK("https://lsnyc.legalserver.org/matter/dynamic-profile/view/1888437","19-1888437")</f>
        <v>0</v>
      </c>
      <c r="B97" t="s">
        <v>10</v>
      </c>
      <c r="C97" t="s">
        <v>12</v>
      </c>
      <c r="D97" t="s">
        <v>105</v>
      </c>
      <c r="E97" t="s">
        <v>307</v>
      </c>
      <c r="F97" t="s">
        <v>340</v>
      </c>
      <c r="H97" t="s">
        <v>348</v>
      </c>
      <c r="J97" t="s">
        <v>354</v>
      </c>
    </row>
    <row r="98" spans="1:10">
      <c r="A98" s="1">
        <f>HYPERLINK("https://lsnyc.legalserver.org/matter/dynamic-profile/view/1888453","19-1888453")</f>
        <v>0</v>
      </c>
      <c r="B98" t="s">
        <v>10</v>
      </c>
      <c r="C98" t="s">
        <v>18</v>
      </c>
      <c r="D98" t="s">
        <v>106</v>
      </c>
      <c r="E98" t="s">
        <v>323</v>
      </c>
      <c r="F98" t="s">
        <v>340</v>
      </c>
      <c r="H98" t="s">
        <v>348</v>
      </c>
      <c r="J98" t="s">
        <v>354</v>
      </c>
    </row>
    <row r="99" spans="1:10">
      <c r="A99" s="1">
        <f>HYPERLINK("https://lsnyc.legalserver.org/matter/dynamic-profile/view/1888458","19-1888458")</f>
        <v>0</v>
      </c>
      <c r="B99" t="s">
        <v>10</v>
      </c>
      <c r="C99" t="s">
        <v>18</v>
      </c>
      <c r="D99" t="s">
        <v>107</v>
      </c>
      <c r="E99" t="s">
        <v>323</v>
      </c>
      <c r="F99" t="s">
        <v>340</v>
      </c>
      <c r="H99" t="s">
        <v>348</v>
      </c>
      <c r="J99" t="s">
        <v>354</v>
      </c>
    </row>
    <row r="100" spans="1:10">
      <c r="A100" s="1">
        <f>HYPERLINK("https://lsnyc.legalserver.org/matter/dynamic-profile/view/1888398","19-1888398")</f>
        <v>0</v>
      </c>
      <c r="B100" t="s">
        <v>10</v>
      </c>
      <c r="C100" t="s">
        <v>12</v>
      </c>
      <c r="D100" t="s">
        <v>108</v>
      </c>
      <c r="E100" t="s">
        <v>309</v>
      </c>
      <c r="F100" t="s">
        <v>340</v>
      </c>
      <c r="H100" t="s">
        <v>348</v>
      </c>
      <c r="J100" t="s">
        <v>354</v>
      </c>
    </row>
    <row r="101" spans="1:10">
      <c r="A101" s="1">
        <f>HYPERLINK("https://lsnyc.legalserver.org/matter/dynamic-profile/view/1888356","19-1888356")</f>
        <v>0</v>
      </c>
      <c r="B101" t="s">
        <v>10</v>
      </c>
      <c r="C101" t="s">
        <v>19</v>
      </c>
      <c r="D101" t="s">
        <v>94</v>
      </c>
      <c r="E101" t="s">
        <v>309</v>
      </c>
      <c r="F101" t="s">
        <v>342</v>
      </c>
      <c r="H101" t="s">
        <v>348</v>
      </c>
      <c r="J101" t="s">
        <v>353</v>
      </c>
    </row>
    <row r="102" spans="1:10">
      <c r="A102" s="1">
        <f>HYPERLINK("https://lsnyc.legalserver.org/matter/dynamic-profile/view/1888392","19-1888392")</f>
        <v>0</v>
      </c>
      <c r="B102" t="s">
        <v>10</v>
      </c>
      <c r="C102" t="s">
        <v>12</v>
      </c>
      <c r="D102" t="s">
        <v>31</v>
      </c>
      <c r="E102" t="s">
        <v>307</v>
      </c>
      <c r="F102" t="s">
        <v>342</v>
      </c>
      <c r="H102" t="s">
        <v>348</v>
      </c>
      <c r="J102" t="s">
        <v>351</v>
      </c>
    </row>
    <row r="103" spans="1:10">
      <c r="A103" s="1">
        <f>HYPERLINK("https://lsnyc.legalserver.org/matter/dynamic-profile/view/1888529","19-1888529")</f>
        <v>0</v>
      </c>
      <c r="B103" t="s">
        <v>10</v>
      </c>
      <c r="C103" t="s">
        <v>14</v>
      </c>
      <c r="D103" t="s">
        <v>109</v>
      </c>
      <c r="E103" t="s">
        <v>316</v>
      </c>
      <c r="F103" t="s">
        <v>342</v>
      </c>
      <c r="H103" t="s">
        <v>348</v>
      </c>
      <c r="J103" t="s">
        <v>351</v>
      </c>
    </row>
    <row r="104" spans="1:10">
      <c r="A104" s="1">
        <f>HYPERLINK("https://lsnyc.legalserver.org/matter/dynamic-profile/view/1888089","19-1888089")</f>
        <v>0</v>
      </c>
      <c r="B104" t="s">
        <v>10</v>
      </c>
      <c r="C104" t="s">
        <v>18</v>
      </c>
      <c r="D104" t="s">
        <v>81</v>
      </c>
      <c r="E104" t="s">
        <v>325</v>
      </c>
      <c r="F104" t="s">
        <v>342</v>
      </c>
      <c r="H104" t="s">
        <v>348</v>
      </c>
      <c r="J104" t="s">
        <v>351</v>
      </c>
    </row>
    <row r="105" spans="1:10">
      <c r="A105" s="1">
        <f>HYPERLINK("https://lsnyc.legalserver.org/matter/dynamic-profile/view/1880523","18-1880523")</f>
        <v>0</v>
      </c>
      <c r="B105" t="s">
        <v>10</v>
      </c>
      <c r="C105" t="s">
        <v>14</v>
      </c>
      <c r="D105" t="s">
        <v>97</v>
      </c>
      <c r="E105" t="s">
        <v>326</v>
      </c>
      <c r="F105" t="s">
        <v>345</v>
      </c>
      <c r="H105" t="s">
        <v>348</v>
      </c>
      <c r="J105" t="s">
        <v>354</v>
      </c>
    </row>
    <row r="106" spans="1:10">
      <c r="A106" s="1">
        <f>HYPERLINK("https://lsnyc.legalserver.org/matter/dynamic-profile/view/1888095","19-1888095")</f>
        <v>0</v>
      </c>
      <c r="B106" t="s">
        <v>10</v>
      </c>
      <c r="C106" t="s">
        <v>12</v>
      </c>
      <c r="D106" t="s">
        <v>110</v>
      </c>
      <c r="E106" t="s">
        <v>311</v>
      </c>
      <c r="F106" t="s">
        <v>342</v>
      </c>
      <c r="H106" t="s">
        <v>348</v>
      </c>
      <c r="J106" t="s">
        <v>356</v>
      </c>
    </row>
    <row r="107" spans="1:10">
      <c r="A107" s="1">
        <f>HYPERLINK("https://lsnyc.legalserver.org/matter/dynamic-profile/view/1888101","19-1888101")</f>
        <v>0</v>
      </c>
      <c r="B107" t="s">
        <v>10</v>
      </c>
      <c r="C107" t="s">
        <v>12</v>
      </c>
      <c r="D107" t="s">
        <v>110</v>
      </c>
      <c r="E107" t="s">
        <v>316</v>
      </c>
      <c r="F107" t="s">
        <v>342</v>
      </c>
      <c r="H107" t="s">
        <v>348</v>
      </c>
      <c r="J107" t="s">
        <v>351</v>
      </c>
    </row>
    <row r="108" spans="1:10">
      <c r="A108" s="1">
        <f>HYPERLINK("https://lsnyc.legalserver.org/matter/dynamic-profile/view/1888126","19-1888126")</f>
        <v>0</v>
      </c>
      <c r="B108" t="s">
        <v>10</v>
      </c>
      <c r="C108" t="s">
        <v>17</v>
      </c>
      <c r="D108" t="s">
        <v>39</v>
      </c>
      <c r="E108" t="s">
        <v>311</v>
      </c>
      <c r="F108" t="s">
        <v>341</v>
      </c>
      <c r="H108" t="s">
        <v>348</v>
      </c>
      <c r="J108" t="s">
        <v>356</v>
      </c>
    </row>
    <row r="109" spans="1:10">
      <c r="A109" s="1">
        <f>HYPERLINK("https://lsnyc.legalserver.org/matter/dynamic-profile/view/1888128","19-1888128")</f>
        <v>0</v>
      </c>
      <c r="B109" t="s">
        <v>10</v>
      </c>
      <c r="C109" t="s">
        <v>17</v>
      </c>
      <c r="D109" t="s">
        <v>39</v>
      </c>
      <c r="E109" t="s">
        <v>316</v>
      </c>
      <c r="F109" t="s">
        <v>342</v>
      </c>
      <c r="H109" t="s">
        <v>348</v>
      </c>
      <c r="J109" t="s">
        <v>351</v>
      </c>
    </row>
    <row r="110" spans="1:10">
      <c r="A110" s="1">
        <f>HYPERLINK("https://lsnyc.legalserver.org/matter/dynamic-profile/view/1888702","19-1888702")</f>
        <v>0</v>
      </c>
      <c r="B110" t="s">
        <v>10</v>
      </c>
      <c r="C110" t="s">
        <v>14</v>
      </c>
      <c r="D110" t="s">
        <v>111</v>
      </c>
      <c r="E110" t="s">
        <v>311</v>
      </c>
      <c r="F110" t="s">
        <v>341</v>
      </c>
      <c r="H110" t="s">
        <v>348</v>
      </c>
      <c r="J110" t="s">
        <v>355</v>
      </c>
    </row>
    <row r="111" spans="1:10">
      <c r="A111" s="1">
        <f>HYPERLINK("https://lsnyc.legalserver.org/matter/dynamic-profile/view/1887632","19-1887632")</f>
        <v>0</v>
      </c>
      <c r="B111" t="s">
        <v>10</v>
      </c>
      <c r="C111" t="s">
        <v>16</v>
      </c>
      <c r="D111" t="s">
        <v>46</v>
      </c>
      <c r="E111" t="s">
        <v>311</v>
      </c>
      <c r="F111" t="s">
        <v>341</v>
      </c>
      <c r="H111" t="s">
        <v>348</v>
      </c>
      <c r="J111" t="s">
        <v>355</v>
      </c>
    </row>
    <row r="112" spans="1:10">
      <c r="A112" s="1">
        <f>HYPERLINK("https://lsnyc.legalserver.org/matter/dynamic-profile/view/1887666","19-1887666")</f>
        <v>0</v>
      </c>
      <c r="B112" t="s">
        <v>10</v>
      </c>
      <c r="C112" t="s">
        <v>20</v>
      </c>
      <c r="D112" t="s">
        <v>112</v>
      </c>
      <c r="E112" t="s">
        <v>325</v>
      </c>
      <c r="F112" t="s">
        <v>345</v>
      </c>
      <c r="H112" t="s">
        <v>348</v>
      </c>
      <c r="J112" t="s">
        <v>354</v>
      </c>
    </row>
    <row r="113" spans="1:10">
      <c r="A113" s="1">
        <f>HYPERLINK("https://lsnyc.legalserver.org/matter/dynamic-profile/view/1887684","19-1887684")</f>
        <v>0</v>
      </c>
      <c r="B113" t="s">
        <v>10</v>
      </c>
      <c r="C113" t="s">
        <v>12</v>
      </c>
      <c r="D113" t="s">
        <v>113</v>
      </c>
      <c r="E113" t="s">
        <v>327</v>
      </c>
      <c r="F113" t="s">
        <v>342</v>
      </c>
      <c r="H113" t="s">
        <v>348</v>
      </c>
      <c r="J113" t="s">
        <v>351</v>
      </c>
    </row>
    <row r="114" spans="1:10">
      <c r="A114" s="1">
        <f>HYPERLINK("https://lsnyc.legalserver.org/matter/dynamic-profile/view/1887508","19-1887508")</f>
        <v>0</v>
      </c>
      <c r="B114" t="s">
        <v>10</v>
      </c>
      <c r="C114" t="s">
        <v>18</v>
      </c>
      <c r="D114" t="s">
        <v>114</v>
      </c>
      <c r="E114" t="s">
        <v>318</v>
      </c>
      <c r="F114" t="s">
        <v>342</v>
      </c>
      <c r="H114" t="s">
        <v>348</v>
      </c>
      <c r="J114" t="s">
        <v>353</v>
      </c>
    </row>
    <row r="115" spans="1:10">
      <c r="A115" s="1">
        <f>HYPERLINK("https://lsnyc.legalserver.org/matter/dynamic-profile/view/1887381","19-1887381")</f>
        <v>0</v>
      </c>
      <c r="B115" t="s">
        <v>10</v>
      </c>
      <c r="C115" t="s">
        <v>19</v>
      </c>
      <c r="D115" t="s">
        <v>115</v>
      </c>
      <c r="E115" t="s">
        <v>328</v>
      </c>
      <c r="F115" t="s">
        <v>342</v>
      </c>
      <c r="H115" t="s">
        <v>348</v>
      </c>
      <c r="J115" t="s">
        <v>351</v>
      </c>
    </row>
    <row r="116" spans="1:10">
      <c r="A116" s="1">
        <f>HYPERLINK("https://lsnyc.legalserver.org/matter/dynamic-profile/view/1887390","19-1887390")</f>
        <v>0</v>
      </c>
      <c r="B116" t="s">
        <v>10</v>
      </c>
      <c r="C116" t="s">
        <v>11</v>
      </c>
      <c r="D116" t="s">
        <v>116</v>
      </c>
      <c r="E116" t="s">
        <v>319</v>
      </c>
      <c r="G116" t="s">
        <v>347</v>
      </c>
      <c r="J116" t="s">
        <v>351</v>
      </c>
    </row>
    <row r="117" spans="1:10">
      <c r="A117" s="1">
        <f>HYPERLINK("https://lsnyc.legalserver.org/matter/dynamic-profile/view/1887203","19-1887203")</f>
        <v>0</v>
      </c>
      <c r="B117" t="s">
        <v>10</v>
      </c>
      <c r="C117" t="s">
        <v>13</v>
      </c>
      <c r="D117" t="s">
        <v>117</v>
      </c>
      <c r="G117" t="s">
        <v>347</v>
      </c>
      <c r="J117" t="s">
        <v>352</v>
      </c>
    </row>
    <row r="118" spans="1:10">
      <c r="A118" s="1">
        <f>HYPERLINK("https://lsnyc.legalserver.org/matter/dynamic-profile/view/1886955","19-1886955")</f>
        <v>0</v>
      </c>
      <c r="B118" t="s">
        <v>10</v>
      </c>
      <c r="C118" t="s">
        <v>15</v>
      </c>
      <c r="D118" t="s">
        <v>118</v>
      </c>
      <c r="E118" t="s">
        <v>320</v>
      </c>
      <c r="F118" t="s">
        <v>342</v>
      </c>
      <c r="H118" t="s">
        <v>348</v>
      </c>
      <c r="I118" t="s">
        <v>350</v>
      </c>
      <c r="J118" t="s">
        <v>352</v>
      </c>
    </row>
    <row r="119" spans="1:10">
      <c r="A119" s="1">
        <f>HYPERLINK("https://lsnyc.legalserver.org/matter/dynamic-profile/view/1886710","18-1886710")</f>
        <v>0</v>
      </c>
      <c r="B119" t="s">
        <v>10</v>
      </c>
      <c r="C119" t="s">
        <v>12</v>
      </c>
      <c r="D119" t="s">
        <v>119</v>
      </c>
      <c r="E119" t="s">
        <v>308</v>
      </c>
      <c r="F119" t="s">
        <v>342</v>
      </c>
      <c r="G119" t="s">
        <v>347</v>
      </c>
      <c r="J119" t="s">
        <v>351</v>
      </c>
    </row>
    <row r="120" spans="1:10">
      <c r="A120" s="1">
        <f>HYPERLINK("https://lsnyc.legalserver.org/matter/dynamic-profile/view/1885866","18-1885866")</f>
        <v>0</v>
      </c>
      <c r="B120" t="s">
        <v>10</v>
      </c>
      <c r="C120" t="s">
        <v>12</v>
      </c>
      <c r="D120" t="s">
        <v>120</v>
      </c>
      <c r="E120" t="s">
        <v>308</v>
      </c>
      <c r="G120" t="s">
        <v>347</v>
      </c>
      <c r="J120" t="s">
        <v>351</v>
      </c>
    </row>
    <row r="121" spans="1:10">
      <c r="A121" s="1">
        <f>HYPERLINK("https://lsnyc.legalserver.org/matter/dynamic-profile/view/1885895","18-1885895")</f>
        <v>0</v>
      </c>
      <c r="B121" t="s">
        <v>10</v>
      </c>
      <c r="C121" t="s">
        <v>12</v>
      </c>
      <c r="D121" t="s">
        <v>120</v>
      </c>
      <c r="E121" t="s">
        <v>314</v>
      </c>
      <c r="G121" t="s">
        <v>347</v>
      </c>
      <c r="J121" t="s">
        <v>353</v>
      </c>
    </row>
    <row r="122" spans="1:10">
      <c r="A122" s="1">
        <f>HYPERLINK("https://lsnyc.legalserver.org/matter/dynamic-profile/view/1885770","18-1885770")</f>
        <v>0</v>
      </c>
      <c r="B122" t="s">
        <v>10</v>
      </c>
      <c r="C122" t="s">
        <v>19</v>
      </c>
      <c r="D122" t="s">
        <v>121</v>
      </c>
      <c r="E122" t="s">
        <v>329</v>
      </c>
      <c r="F122" t="s">
        <v>342</v>
      </c>
      <c r="H122" t="s">
        <v>348</v>
      </c>
      <c r="J122" t="s">
        <v>353</v>
      </c>
    </row>
    <row r="123" spans="1:10">
      <c r="A123" s="1">
        <f>HYPERLINK("https://lsnyc.legalserver.org/matter/dynamic-profile/view/1885629","18-1885629")</f>
        <v>0</v>
      </c>
      <c r="B123" t="s">
        <v>10</v>
      </c>
      <c r="C123" t="s">
        <v>14</v>
      </c>
      <c r="D123" t="s">
        <v>99</v>
      </c>
      <c r="E123" t="s">
        <v>316</v>
      </c>
      <c r="F123" t="s">
        <v>342</v>
      </c>
      <c r="H123" t="s">
        <v>348</v>
      </c>
      <c r="J123" t="s">
        <v>351</v>
      </c>
    </row>
    <row r="124" spans="1:10">
      <c r="A124" s="1">
        <f>HYPERLINK("https://lsnyc.legalserver.org/matter/dynamic-profile/view/1880318","18-1880318")</f>
        <v>0</v>
      </c>
      <c r="B124" t="s">
        <v>10</v>
      </c>
      <c r="C124" t="s">
        <v>12</v>
      </c>
      <c r="D124" t="s">
        <v>122</v>
      </c>
      <c r="E124" t="s">
        <v>323</v>
      </c>
      <c r="G124" t="s">
        <v>347</v>
      </c>
      <c r="I124" t="s">
        <v>350</v>
      </c>
      <c r="J124" t="s">
        <v>352</v>
      </c>
    </row>
    <row r="125" spans="1:10">
      <c r="A125" s="1">
        <f>HYPERLINK("https://lsnyc.legalserver.org/matter/dynamic-profile/view/1885360","18-1885360")</f>
        <v>0</v>
      </c>
      <c r="B125" t="s">
        <v>10</v>
      </c>
      <c r="C125" t="s">
        <v>12</v>
      </c>
      <c r="D125" t="s">
        <v>123</v>
      </c>
      <c r="E125" t="s">
        <v>323</v>
      </c>
      <c r="F125" t="s">
        <v>342</v>
      </c>
      <c r="H125" t="s">
        <v>348</v>
      </c>
      <c r="J125" t="s">
        <v>351</v>
      </c>
    </row>
    <row r="126" spans="1:10">
      <c r="A126" s="1">
        <f>HYPERLINK("https://lsnyc.legalserver.org/matter/dynamic-profile/view/1885318","18-1885318")</f>
        <v>0</v>
      </c>
      <c r="B126" t="s">
        <v>10</v>
      </c>
      <c r="C126" t="s">
        <v>19</v>
      </c>
      <c r="D126" t="s">
        <v>124</v>
      </c>
      <c r="E126" t="s">
        <v>330</v>
      </c>
      <c r="F126" t="s">
        <v>340</v>
      </c>
      <c r="H126" t="s">
        <v>348</v>
      </c>
      <c r="J126" t="s">
        <v>354</v>
      </c>
    </row>
    <row r="127" spans="1:10">
      <c r="A127" s="1">
        <f>HYPERLINK("https://lsnyc.legalserver.org/matter/dynamic-profile/view/1880348","18-1880348")</f>
        <v>0</v>
      </c>
      <c r="B127" t="s">
        <v>10</v>
      </c>
      <c r="C127" t="s">
        <v>12</v>
      </c>
      <c r="D127" t="s">
        <v>125</v>
      </c>
      <c r="E127" t="s">
        <v>307</v>
      </c>
      <c r="G127" t="s">
        <v>347</v>
      </c>
      <c r="J127" t="s">
        <v>351</v>
      </c>
    </row>
    <row r="128" spans="1:10">
      <c r="A128" s="1">
        <f>HYPERLINK("https://lsnyc.legalserver.org/matter/dynamic-profile/view/1885253","18-1885253")</f>
        <v>0</v>
      </c>
      <c r="B128" t="s">
        <v>10</v>
      </c>
      <c r="C128" t="s">
        <v>20</v>
      </c>
      <c r="D128" t="s">
        <v>126</v>
      </c>
      <c r="E128" t="s">
        <v>325</v>
      </c>
      <c r="G128" t="s">
        <v>347</v>
      </c>
      <c r="J128" t="s">
        <v>353</v>
      </c>
    </row>
    <row r="129" spans="1:10">
      <c r="A129" s="1">
        <f>HYPERLINK("https://lsnyc.legalserver.org/matter/dynamic-profile/view/1885089","18-1885089")</f>
        <v>0</v>
      </c>
      <c r="B129" t="s">
        <v>10</v>
      </c>
      <c r="C129" t="s">
        <v>19</v>
      </c>
      <c r="D129" t="s">
        <v>127</v>
      </c>
      <c r="E129" t="s">
        <v>329</v>
      </c>
      <c r="F129" t="s">
        <v>342</v>
      </c>
      <c r="H129" t="s">
        <v>348</v>
      </c>
      <c r="J129" t="s">
        <v>353</v>
      </c>
    </row>
    <row r="130" spans="1:10">
      <c r="A130" s="1">
        <f>HYPERLINK("https://lsnyc.legalserver.org/matter/dynamic-profile/view/1885101","18-1885101")</f>
        <v>0</v>
      </c>
      <c r="B130" t="s">
        <v>10</v>
      </c>
      <c r="C130" t="s">
        <v>19</v>
      </c>
      <c r="D130" t="s">
        <v>127</v>
      </c>
      <c r="E130" t="s">
        <v>314</v>
      </c>
      <c r="F130" t="s">
        <v>342</v>
      </c>
      <c r="H130" t="s">
        <v>348</v>
      </c>
      <c r="J130" t="s">
        <v>353</v>
      </c>
    </row>
    <row r="131" spans="1:10">
      <c r="A131" s="1">
        <f>HYPERLINK("https://lsnyc.legalserver.org/matter/dynamic-profile/view/1885005","18-1885005")</f>
        <v>0</v>
      </c>
      <c r="B131" t="s">
        <v>10</v>
      </c>
      <c r="C131" t="s">
        <v>19</v>
      </c>
      <c r="D131" t="s">
        <v>128</v>
      </c>
      <c r="E131" t="s">
        <v>314</v>
      </c>
      <c r="F131" t="s">
        <v>342</v>
      </c>
      <c r="H131" t="s">
        <v>348</v>
      </c>
      <c r="J131" t="s">
        <v>353</v>
      </c>
    </row>
    <row r="132" spans="1:10">
      <c r="A132" s="1">
        <f>HYPERLINK("https://lsnyc.legalserver.org/matter/dynamic-profile/view/1884957","18-1884957")</f>
        <v>0</v>
      </c>
      <c r="B132" t="s">
        <v>10</v>
      </c>
      <c r="C132" t="s">
        <v>17</v>
      </c>
      <c r="D132" t="s">
        <v>129</v>
      </c>
      <c r="E132" t="s">
        <v>311</v>
      </c>
      <c r="F132" t="s">
        <v>341</v>
      </c>
      <c r="H132" t="s">
        <v>348</v>
      </c>
      <c r="J132" t="s">
        <v>355</v>
      </c>
    </row>
    <row r="133" spans="1:10">
      <c r="A133" s="1">
        <f>HYPERLINK("https://lsnyc.legalserver.org/matter/dynamic-profile/view/1885000","18-1885000")</f>
        <v>0</v>
      </c>
      <c r="B133" t="s">
        <v>10</v>
      </c>
      <c r="C133" t="s">
        <v>17</v>
      </c>
      <c r="D133" t="s">
        <v>130</v>
      </c>
      <c r="E133" t="s">
        <v>311</v>
      </c>
      <c r="F133" t="s">
        <v>340</v>
      </c>
      <c r="H133" t="s">
        <v>348</v>
      </c>
      <c r="J133" t="s">
        <v>354</v>
      </c>
    </row>
    <row r="134" spans="1:10">
      <c r="A134" s="1">
        <f>HYPERLINK("https://lsnyc.legalserver.org/matter/dynamic-profile/view/1885002","18-1885002")</f>
        <v>0</v>
      </c>
      <c r="B134" t="s">
        <v>10</v>
      </c>
      <c r="C134" t="s">
        <v>14</v>
      </c>
      <c r="D134" t="s">
        <v>131</v>
      </c>
      <c r="E134" t="s">
        <v>313</v>
      </c>
      <c r="F134" t="s">
        <v>342</v>
      </c>
      <c r="H134" t="s">
        <v>348</v>
      </c>
      <c r="J134" t="s">
        <v>351</v>
      </c>
    </row>
    <row r="135" spans="1:10">
      <c r="A135" s="1">
        <f>HYPERLINK("https://lsnyc.legalserver.org/matter/dynamic-profile/view/1885213","18-1885213")</f>
        <v>0</v>
      </c>
      <c r="B135" t="s">
        <v>10</v>
      </c>
      <c r="C135" t="s">
        <v>17</v>
      </c>
      <c r="D135" t="s">
        <v>132</v>
      </c>
      <c r="E135" t="s">
        <v>311</v>
      </c>
      <c r="F135" t="s">
        <v>340</v>
      </c>
      <c r="H135" t="s">
        <v>348</v>
      </c>
      <c r="J135" t="s">
        <v>354</v>
      </c>
    </row>
    <row r="136" spans="1:10">
      <c r="A136" s="1">
        <f>HYPERLINK("https://lsnyc.legalserver.org/matter/dynamic-profile/view/1884834","18-1884834")</f>
        <v>0</v>
      </c>
      <c r="B136" t="s">
        <v>10</v>
      </c>
      <c r="C136" t="s">
        <v>17</v>
      </c>
      <c r="D136" t="s">
        <v>133</v>
      </c>
      <c r="E136" t="s">
        <v>325</v>
      </c>
      <c r="F136" t="s">
        <v>345</v>
      </c>
      <c r="H136" t="s">
        <v>348</v>
      </c>
      <c r="J136" t="s">
        <v>354</v>
      </c>
    </row>
    <row r="137" spans="1:10">
      <c r="A137" s="1">
        <f>HYPERLINK("https://lsnyc.legalserver.org/matter/dynamic-profile/view/1885143","18-1885143")</f>
        <v>0</v>
      </c>
      <c r="B137" t="s">
        <v>10</v>
      </c>
      <c r="C137" t="s">
        <v>14</v>
      </c>
      <c r="D137" t="s">
        <v>109</v>
      </c>
      <c r="E137" t="s">
        <v>317</v>
      </c>
      <c r="F137" t="s">
        <v>343</v>
      </c>
      <c r="H137" t="s">
        <v>348</v>
      </c>
      <c r="J137" t="s">
        <v>351</v>
      </c>
    </row>
    <row r="138" spans="1:10">
      <c r="A138" s="1">
        <f>HYPERLINK("https://lsnyc.legalserver.org/matter/dynamic-profile/view/1885237","18-1885237")</f>
        <v>0</v>
      </c>
      <c r="B138" t="s">
        <v>10</v>
      </c>
      <c r="C138" t="s">
        <v>14</v>
      </c>
      <c r="D138" t="s">
        <v>134</v>
      </c>
      <c r="E138" t="s">
        <v>314</v>
      </c>
      <c r="F138" t="s">
        <v>342</v>
      </c>
      <c r="H138" t="s">
        <v>348</v>
      </c>
      <c r="J138" t="s">
        <v>353</v>
      </c>
    </row>
    <row r="139" spans="1:10">
      <c r="A139" s="1">
        <f>HYPERLINK("https://lsnyc.legalserver.org/matter/dynamic-profile/view/1884433","18-1884433")</f>
        <v>0</v>
      </c>
      <c r="B139" t="s">
        <v>10</v>
      </c>
      <c r="C139" t="s">
        <v>19</v>
      </c>
      <c r="D139" t="s">
        <v>135</v>
      </c>
      <c r="E139" t="s">
        <v>329</v>
      </c>
      <c r="F139" t="s">
        <v>345</v>
      </c>
      <c r="H139" t="s">
        <v>348</v>
      </c>
      <c r="J139" t="s">
        <v>353</v>
      </c>
    </row>
    <row r="140" spans="1:10">
      <c r="A140" s="1">
        <f>HYPERLINK("https://lsnyc.legalserver.org/matter/dynamic-profile/view/1884452","18-1884452")</f>
        <v>0</v>
      </c>
      <c r="B140" t="s">
        <v>10</v>
      </c>
      <c r="C140" t="s">
        <v>19</v>
      </c>
      <c r="D140" t="s">
        <v>136</v>
      </c>
      <c r="E140" t="s">
        <v>309</v>
      </c>
      <c r="F140" t="s">
        <v>342</v>
      </c>
      <c r="H140" t="s">
        <v>348</v>
      </c>
      <c r="I140" t="s">
        <v>350</v>
      </c>
      <c r="J140" t="s">
        <v>352</v>
      </c>
    </row>
    <row r="141" spans="1:10">
      <c r="A141" s="1">
        <f>HYPERLINK("https://lsnyc.legalserver.org/matter/dynamic-profile/view/1884475","18-1884475")</f>
        <v>0</v>
      </c>
      <c r="B141" t="s">
        <v>10</v>
      </c>
      <c r="C141" t="s">
        <v>19</v>
      </c>
      <c r="D141" t="s">
        <v>136</v>
      </c>
      <c r="E141" t="s">
        <v>314</v>
      </c>
      <c r="F141" t="s">
        <v>342</v>
      </c>
      <c r="H141" t="s">
        <v>348</v>
      </c>
      <c r="I141" t="s">
        <v>350</v>
      </c>
      <c r="J141" t="s">
        <v>352</v>
      </c>
    </row>
    <row r="142" spans="1:10">
      <c r="A142" s="1">
        <f>HYPERLINK("https://lsnyc.legalserver.org/matter/dynamic-profile/view/1884302","18-1884302")</f>
        <v>0</v>
      </c>
      <c r="B142" t="s">
        <v>10</v>
      </c>
      <c r="C142" t="s">
        <v>18</v>
      </c>
      <c r="D142" t="s">
        <v>137</v>
      </c>
      <c r="E142" t="s">
        <v>315</v>
      </c>
      <c r="F142" t="s">
        <v>341</v>
      </c>
      <c r="H142" t="s">
        <v>348</v>
      </c>
      <c r="J142" t="s">
        <v>355</v>
      </c>
    </row>
    <row r="143" spans="1:10">
      <c r="A143" s="1">
        <f>HYPERLINK("https://lsnyc.legalserver.org/matter/dynamic-profile/view/1884305","18-1884305")</f>
        <v>0</v>
      </c>
      <c r="B143" t="s">
        <v>10</v>
      </c>
      <c r="C143" t="s">
        <v>18</v>
      </c>
      <c r="D143" t="s">
        <v>104</v>
      </c>
      <c r="E143" t="s">
        <v>315</v>
      </c>
      <c r="F143" t="s">
        <v>341</v>
      </c>
      <c r="H143" t="s">
        <v>348</v>
      </c>
      <c r="J143" t="s">
        <v>356</v>
      </c>
    </row>
    <row r="144" spans="1:10">
      <c r="A144" s="1">
        <f>HYPERLINK("https://lsnyc.legalserver.org/matter/dynamic-profile/view/1884353","18-1884353")</f>
        <v>0</v>
      </c>
      <c r="B144" t="s">
        <v>10</v>
      </c>
      <c r="C144" t="s">
        <v>14</v>
      </c>
      <c r="D144" t="s">
        <v>134</v>
      </c>
      <c r="E144" t="s">
        <v>323</v>
      </c>
      <c r="F144" t="s">
        <v>342</v>
      </c>
      <c r="H144" t="s">
        <v>348</v>
      </c>
      <c r="J144" t="s">
        <v>351</v>
      </c>
    </row>
    <row r="145" spans="1:10">
      <c r="A145" s="1">
        <f>HYPERLINK("https://lsnyc.legalserver.org/matter/dynamic-profile/view/1884149","18-1884149")</f>
        <v>0</v>
      </c>
      <c r="B145" t="s">
        <v>10</v>
      </c>
      <c r="C145" t="s">
        <v>15</v>
      </c>
      <c r="D145" t="s">
        <v>138</v>
      </c>
      <c r="E145" t="s">
        <v>324</v>
      </c>
      <c r="F145" t="s">
        <v>342</v>
      </c>
      <c r="H145" t="s">
        <v>348</v>
      </c>
      <c r="J145" t="s">
        <v>353</v>
      </c>
    </row>
    <row r="146" spans="1:10">
      <c r="A146" s="1">
        <f>HYPERLINK("https://lsnyc.legalserver.org/matter/dynamic-profile/view/1884160","18-1884160")</f>
        <v>0</v>
      </c>
      <c r="B146" t="s">
        <v>10</v>
      </c>
      <c r="C146" t="s">
        <v>19</v>
      </c>
      <c r="D146" t="s">
        <v>139</v>
      </c>
      <c r="E146" t="s">
        <v>314</v>
      </c>
      <c r="F146" t="s">
        <v>342</v>
      </c>
      <c r="H146" t="s">
        <v>348</v>
      </c>
      <c r="J146" t="s">
        <v>353</v>
      </c>
    </row>
    <row r="147" spans="1:10">
      <c r="A147" s="1">
        <f>HYPERLINK("https://lsnyc.legalserver.org/matter/dynamic-profile/view/1884162","18-1884162")</f>
        <v>0</v>
      </c>
      <c r="B147" t="s">
        <v>10</v>
      </c>
      <c r="C147" t="s">
        <v>19</v>
      </c>
      <c r="D147" t="s">
        <v>139</v>
      </c>
      <c r="E147" t="s">
        <v>308</v>
      </c>
      <c r="F147" t="s">
        <v>342</v>
      </c>
      <c r="H147" t="s">
        <v>348</v>
      </c>
      <c r="J147" t="s">
        <v>351</v>
      </c>
    </row>
    <row r="148" spans="1:10">
      <c r="A148" s="1">
        <f>HYPERLINK("https://lsnyc.legalserver.org/matter/dynamic-profile/view/1883995","18-1883995")</f>
        <v>0</v>
      </c>
      <c r="B148" t="s">
        <v>10</v>
      </c>
      <c r="C148" t="s">
        <v>13</v>
      </c>
      <c r="D148" t="s">
        <v>140</v>
      </c>
      <c r="F148" t="s">
        <v>345</v>
      </c>
      <c r="H148" t="s">
        <v>348</v>
      </c>
      <c r="J148" t="s">
        <v>354</v>
      </c>
    </row>
    <row r="149" spans="1:10">
      <c r="A149" s="1">
        <f>HYPERLINK("https://lsnyc.legalserver.org/matter/dynamic-profile/view/1883918","18-1883918")</f>
        <v>0</v>
      </c>
      <c r="B149" t="s">
        <v>10</v>
      </c>
      <c r="C149" t="s">
        <v>17</v>
      </c>
      <c r="D149" t="s">
        <v>63</v>
      </c>
      <c r="E149" t="s">
        <v>311</v>
      </c>
      <c r="F149" t="s">
        <v>341</v>
      </c>
      <c r="H149" t="s">
        <v>348</v>
      </c>
      <c r="J149" t="s">
        <v>356</v>
      </c>
    </row>
    <row r="150" spans="1:10">
      <c r="A150" s="1">
        <f>HYPERLINK("https://lsnyc.legalserver.org/matter/dynamic-profile/view/1883108","18-1883108")</f>
        <v>0</v>
      </c>
      <c r="B150" t="s">
        <v>10</v>
      </c>
      <c r="C150" t="s">
        <v>17</v>
      </c>
      <c r="D150" t="s">
        <v>141</v>
      </c>
      <c r="E150" t="s">
        <v>315</v>
      </c>
      <c r="F150" t="s">
        <v>340</v>
      </c>
      <c r="H150" t="s">
        <v>348</v>
      </c>
      <c r="J150" t="s">
        <v>354</v>
      </c>
    </row>
    <row r="151" spans="1:10">
      <c r="A151" s="1">
        <f>HYPERLINK("https://lsnyc.legalserver.org/matter/dynamic-profile/view/1883486","18-1883486")</f>
        <v>0</v>
      </c>
      <c r="B151" t="s">
        <v>10</v>
      </c>
      <c r="C151" t="s">
        <v>14</v>
      </c>
      <c r="D151" t="s">
        <v>142</v>
      </c>
      <c r="E151" t="s">
        <v>311</v>
      </c>
      <c r="F151" t="s">
        <v>345</v>
      </c>
      <c r="G151" t="s">
        <v>347</v>
      </c>
      <c r="J151" t="s">
        <v>354</v>
      </c>
    </row>
    <row r="152" spans="1:10">
      <c r="A152" s="1">
        <f>HYPERLINK("https://lsnyc.legalserver.org/matter/dynamic-profile/view/1870885","18-1870885")</f>
        <v>0</v>
      </c>
      <c r="B152" t="s">
        <v>10</v>
      </c>
      <c r="C152" t="s">
        <v>14</v>
      </c>
      <c r="D152" t="s">
        <v>143</v>
      </c>
      <c r="E152" t="s">
        <v>315</v>
      </c>
      <c r="F152" t="s">
        <v>341</v>
      </c>
      <c r="H152" t="s">
        <v>348</v>
      </c>
      <c r="J152" t="s">
        <v>355</v>
      </c>
    </row>
    <row r="153" spans="1:10">
      <c r="A153" s="1">
        <f>HYPERLINK("https://lsnyc.legalserver.org/matter/dynamic-profile/view/1874751","18-1874751")</f>
        <v>0</v>
      </c>
      <c r="B153" t="s">
        <v>10</v>
      </c>
      <c r="C153" t="s">
        <v>18</v>
      </c>
      <c r="D153" t="s">
        <v>144</v>
      </c>
      <c r="E153" t="s">
        <v>331</v>
      </c>
      <c r="F153" t="s">
        <v>342</v>
      </c>
      <c r="H153" t="s">
        <v>348</v>
      </c>
      <c r="J153" t="s">
        <v>353</v>
      </c>
    </row>
    <row r="154" spans="1:10">
      <c r="A154" s="1">
        <f>HYPERLINK("https://lsnyc.legalserver.org/matter/dynamic-profile/view/1883358","18-1883358")</f>
        <v>0</v>
      </c>
      <c r="B154" t="s">
        <v>10</v>
      </c>
      <c r="C154" t="s">
        <v>15</v>
      </c>
      <c r="D154" t="s">
        <v>145</v>
      </c>
      <c r="E154" t="s">
        <v>324</v>
      </c>
      <c r="F154" t="s">
        <v>342</v>
      </c>
      <c r="G154" t="s">
        <v>347</v>
      </c>
      <c r="H154" t="s">
        <v>348</v>
      </c>
      <c r="J154" t="s">
        <v>353</v>
      </c>
    </row>
    <row r="155" spans="1:10">
      <c r="A155" s="1">
        <f>HYPERLINK("https://lsnyc.legalserver.org/matter/dynamic-profile/view/1883205","18-1883205")</f>
        <v>0</v>
      </c>
      <c r="B155" t="s">
        <v>10</v>
      </c>
      <c r="C155" t="s">
        <v>19</v>
      </c>
      <c r="D155" t="s">
        <v>146</v>
      </c>
      <c r="E155" t="s">
        <v>314</v>
      </c>
      <c r="F155" t="s">
        <v>342</v>
      </c>
      <c r="H155" t="s">
        <v>348</v>
      </c>
      <c r="J155" t="s">
        <v>353</v>
      </c>
    </row>
    <row r="156" spans="1:10">
      <c r="A156" s="1">
        <f>HYPERLINK("https://lsnyc.legalserver.org/matter/dynamic-profile/view/1882482","18-1882482")</f>
        <v>0</v>
      </c>
      <c r="B156" t="s">
        <v>10</v>
      </c>
      <c r="C156" t="s">
        <v>15</v>
      </c>
      <c r="D156" t="s">
        <v>147</v>
      </c>
      <c r="E156" t="s">
        <v>320</v>
      </c>
      <c r="F156" t="s">
        <v>342</v>
      </c>
      <c r="H156" t="s">
        <v>348</v>
      </c>
      <c r="J156" t="s">
        <v>353</v>
      </c>
    </row>
    <row r="157" spans="1:10">
      <c r="A157" s="1">
        <f>HYPERLINK("https://lsnyc.legalserver.org/matter/dynamic-profile/view/1882749","18-1882749")</f>
        <v>0</v>
      </c>
      <c r="B157" t="s">
        <v>10</v>
      </c>
      <c r="C157" t="s">
        <v>15</v>
      </c>
      <c r="D157" t="s">
        <v>148</v>
      </c>
      <c r="E157" t="s">
        <v>320</v>
      </c>
      <c r="F157" t="s">
        <v>342</v>
      </c>
      <c r="H157" t="s">
        <v>348</v>
      </c>
      <c r="J157" t="s">
        <v>353</v>
      </c>
    </row>
    <row r="158" spans="1:10">
      <c r="A158" s="1">
        <f>HYPERLINK("https://lsnyc.legalserver.org/matter/dynamic-profile/view/1882371","18-1882371")</f>
        <v>0</v>
      </c>
      <c r="B158" t="s">
        <v>10</v>
      </c>
      <c r="C158" t="s">
        <v>13</v>
      </c>
      <c r="D158" t="s">
        <v>149</v>
      </c>
      <c r="F158" t="s">
        <v>344</v>
      </c>
      <c r="H158" t="s">
        <v>348</v>
      </c>
      <c r="J158" t="s">
        <v>352</v>
      </c>
    </row>
    <row r="159" spans="1:10">
      <c r="A159" s="1">
        <f>HYPERLINK("https://lsnyc.legalserver.org/matter/dynamic-profile/view/1881214","18-1881214")</f>
        <v>0</v>
      </c>
      <c r="B159" t="s">
        <v>10</v>
      </c>
      <c r="C159" t="s">
        <v>17</v>
      </c>
      <c r="D159" t="s">
        <v>62</v>
      </c>
      <c r="E159" t="s">
        <v>311</v>
      </c>
      <c r="F159" t="s">
        <v>341</v>
      </c>
      <c r="H159" t="s">
        <v>348</v>
      </c>
      <c r="J159" t="s">
        <v>355</v>
      </c>
    </row>
    <row r="160" spans="1:10">
      <c r="A160" s="1">
        <f>HYPERLINK("https://lsnyc.legalserver.org/matter/dynamic-profile/view/1881145","18-1881145")</f>
        <v>0</v>
      </c>
      <c r="B160" t="s">
        <v>10</v>
      </c>
      <c r="C160" t="s">
        <v>18</v>
      </c>
      <c r="D160" t="s">
        <v>150</v>
      </c>
      <c r="E160" t="s">
        <v>320</v>
      </c>
      <c r="F160" t="s">
        <v>342</v>
      </c>
      <c r="H160" t="s">
        <v>348</v>
      </c>
      <c r="J160" t="s">
        <v>353</v>
      </c>
    </row>
    <row r="161" spans="1:10">
      <c r="A161" s="1">
        <f>HYPERLINK("https://lsnyc.legalserver.org/matter/dynamic-profile/view/1880152","18-1880152")</f>
        <v>0</v>
      </c>
      <c r="B161" t="s">
        <v>10</v>
      </c>
      <c r="C161" t="s">
        <v>12</v>
      </c>
      <c r="D161" t="s">
        <v>151</v>
      </c>
      <c r="E161" t="s">
        <v>321</v>
      </c>
      <c r="G161" t="s">
        <v>347</v>
      </c>
      <c r="J161" t="s">
        <v>351</v>
      </c>
    </row>
    <row r="162" spans="1:10">
      <c r="A162" s="1">
        <f>HYPERLINK("https://lsnyc.legalserver.org/matter/dynamic-profile/view/1880010","18-1880010")</f>
        <v>0</v>
      </c>
      <c r="B162" t="s">
        <v>10</v>
      </c>
      <c r="C162" t="s">
        <v>18</v>
      </c>
      <c r="D162" t="s">
        <v>137</v>
      </c>
      <c r="E162" t="s">
        <v>311</v>
      </c>
      <c r="F162" t="s">
        <v>341</v>
      </c>
      <c r="H162" t="s">
        <v>348</v>
      </c>
      <c r="J162" t="s">
        <v>355</v>
      </c>
    </row>
    <row r="163" spans="1:10">
      <c r="A163" s="1">
        <f>HYPERLINK("https://lsnyc.legalserver.org/matter/dynamic-profile/view/1880022","18-1880022")</f>
        <v>0</v>
      </c>
      <c r="B163" t="s">
        <v>10</v>
      </c>
      <c r="C163" t="s">
        <v>18</v>
      </c>
      <c r="D163" t="s">
        <v>104</v>
      </c>
      <c r="E163" t="s">
        <v>311</v>
      </c>
      <c r="F163" t="s">
        <v>341</v>
      </c>
      <c r="H163" t="s">
        <v>348</v>
      </c>
      <c r="J163" t="s">
        <v>356</v>
      </c>
    </row>
    <row r="164" spans="1:10">
      <c r="A164" s="1">
        <f>HYPERLINK("https://lsnyc.legalserver.org/matter/dynamic-profile/view/1879914","18-1879914")</f>
        <v>0</v>
      </c>
      <c r="B164" t="s">
        <v>10</v>
      </c>
      <c r="C164" t="s">
        <v>12</v>
      </c>
      <c r="D164" t="s">
        <v>152</v>
      </c>
      <c r="G164" t="s">
        <v>347</v>
      </c>
      <c r="J164" t="s">
        <v>352</v>
      </c>
    </row>
    <row r="165" spans="1:10">
      <c r="A165" s="1">
        <f>HYPERLINK("https://lsnyc.legalserver.org/matter/dynamic-profile/view/1879794","18-1879794")</f>
        <v>0</v>
      </c>
      <c r="B165" t="s">
        <v>10</v>
      </c>
      <c r="C165" t="s">
        <v>17</v>
      </c>
      <c r="D165" t="s">
        <v>153</v>
      </c>
      <c r="E165" t="s">
        <v>318</v>
      </c>
      <c r="F165" t="s">
        <v>345</v>
      </c>
      <c r="H165" t="s">
        <v>348</v>
      </c>
      <c r="J165" t="s">
        <v>354</v>
      </c>
    </row>
    <row r="166" spans="1:10">
      <c r="A166" s="1">
        <f>HYPERLINK("https://lsnyc.legalserver.org/matter/dynamic-profile/view/1879554","18-1879554")</f>
        <v>0</v>
      </c>
      <c r="B166" t="s">
        <v>10</v>
      </c>
      <c r="C166" t="s">
        <v>14</v>
      </c>
      <c r="D166" t="s">
        <v>109</v>
      </c>
      <c r="E166" t="s">
        <v>311</v>
      </c>
      <c r="F166" t="s">
        <v>341</v>
      </c>
      <c r="H166" t="s">
        <v>348</v>
      </c>
      <c r="J166" t="s">
        <v>356</v>
      </c>
    </row>
    <row r="167" spans="1:10">
      <c r="A167" s="1">
        <f>HYPERLINK("https://lsnyc.legalserver.org/matter/dynamic-profile/view/1879558","18-1879558")</f>
        <v>0</v>
      </c>
      <c r="B167" t="s">
        <v>10</v>
      </c>
      <c r="C167" t="s">
        <v>19</v>
      </c>
      <c r="D167" t="s">
        <v>154</v>
      </c>
      <c r="E167" t="s">
        <v>321</v>
      </c>
      <c r="F167" t="s">
        <v>342</v>
      </c>
      <c r="H167" t="s">
        <v>348</v>
      </c>
      <c r="J167" t="s">
        <v>351</v>
      </c>
    </row>
    <row r="168" spans="1:10">
      <c r="A168" s="1">
        <f>HYPERLINK("https://lsnyc.legalserver.org/matter/dynamic-profile/view/1878932","18-1878932")</f>
        <v>0</v>
      </c>
      <c r="B168" t="s">
        <v>10</v>
      </c>
      <c r="C168" t="s">
        <v>18</v>
      </c>
      <c r="D168" t="s">
        <v>155</v>
      </c>
      <c r="E168" t="s">
        <v>309</v>
      </c>
      <c r="F168" t="s">
        <v>342</v>
      </c>
      <c r="H168" t="s">
        <v>348</v>
      </c>
      <c r="J168" t="s">
        <v>351</v>
      </c>
    </row>
    <row r="169" spans="1:10">
      <c r="A169" s="1">
        <f>HYPERLINK("https://lsnyc.legalserver.org/matter/dynamic-profile/view/1878539","18-1878539")</f>
        <v>0</v>
      </c>
      <c r="B169" t="s">
        <v>10</v>
      </c>
      <c r="C169" t="s">
        <v>18</v>
      </c>
      <c r="D169" t="s">
        <v>156</v>
      </c>
      <c r="E169" t="s">
        <v>314</v>
      </c>
      <c r="F169" t="s">
        <v>342</v>
      </c>
      <c r="H169" t="s">
        <v>348</v>
      </c>
      <c r="J169" t="s">
        <v>353</v>
      </c>
    </row>
    <row r="170" spans="1:10">
      <c r="A170" s="1">
        <f>HYPERLINK("https://lsnyc.legalserver.org/matter/dynamic-profile/view/1878280","18-1878280")</f>
        <v>0</v>
      </c>
      <c r="B170" t="s">
        <v>10</v>
      </c>
      <c r="C170" t="s">
        <v>18</v>
      </c>
      <c r="D170" t="s">
        <v>157</v>
      </c>
      <c r="E170" t="s">
        <v>331</v>
      </c>
      <c r="F170" t="s">
        <v>342</v>
      </c>
      <c r="H170" t="s">
        <v>348</v>
      </c>
      <c r="J170" t="s">
        <v>353</v>
      </c>
    </row>
    <row r="171" spans="1:10">
      <c r="A171" s="1">
        <f>HYPERLINK("https://lsnyc.legalserver.org/matter/dynamic-profile/view/1878192","18-1878192")</f>
        <v>0</v>
      </c>
      <c r="B171" t="s">
        <v>10</v>
      </c>
      <c r="C171" t="s">
        <v>16</v>
      </c>
      <c r="D171" t="s">
        <v>158</v>
      </c>
      <c r="E171" t="s">
        <v>323</v>
      </c>
      <c r="F171" t="s">
        <v>340</v>
      </c>
      <c r="H171" t="s">
        <v>348</v>
      </c>
      <c r="I171" t="s">
        <v>350</v>
      </c>
      <c r="J171" t="s">
        <v>352</v>
      </c>
    </row>
    <row r="172" spans="1:10">
      <c r="A172" s="1">
        <f>HYPERLINK("https://lsnyc.legalserver.org/matter/dynamic-profile/view/1877925","18-1877925")</f>
        <v>0</v>
      </c>
      <c r="B172" t="s">
        <v>10</v>
      </c>
      <c r="C172" t="s">
        <v>15</v>
      </c>
      <c r="D172" t="s">
        <v>159</v>
      </c>
      <c r="E172" t="s">
        <v>332</v>
      </c>
      <c r="F172" t="s">
        <v>342</v>
      </c>
      <c r="H172" t="s">
        <v>348</v>
      </c>
      <c r="J172" t="s">
        <v>353</v>
      </c>
    </row>
    <row r="173" spans="1:10">
      <c r="A173" s="1">
        <f>HYPERLINK("https://lsnyc.legalserver.org/matter/dynamic-profile/view/1877765","18-1877765")</f>
        <v>0</v>
      </c>
      <c r="B173" t="s">
        <v>10</v>
      </c>
      <c r="C173" t="s">
        <v>19</v>
      </c>
      <c r="D173" t="s">
        <v>160</v>
      </c>
      <c r="E173" t="s">
        <v>311</v>
      </c>
      <c r="F173" t="s">
        <v>340</v>
      </c>
      <c r="H173" t="s">
        <v>348</v>
      </c>
      <c r="J173" t="s">
        <v>354</v>
      </c>
    </row>
    <row r="174" spans="1:10">
      <c r="A174" s="1">
        <f>HYPERLINK("https://lsnyc.legalserver.org/matter/dynamic-profile/view/1877548","18-1877548")</f>
        <v>0</v>
      </c>
      <c r="B174" t="s">
        <v>10</v>
      </c>
      <c r="C174" t="s">
        <v>19</v>
      </c>
      <c r="D174" t="s">
        <v>161</v>
      </c>
      <c r="E174" t="s">
        <v>314</v>
      </c>
      <c r="F174" t="s">
        <v>342</v>
      </c>
      <c r="H174" t="s">
        <v>348</v>
      </c>
      <c r="J174" t="s">
        <v>353</v>
      </c>
    </row>
    <row r="175" spans="1:10">
      <c r="A175" s="1">
        <f>HYPERLINK("https://lsnyc.legalserver.org/matter/dynamic-profile/view/1877213","18-1877213")</f>
        <v>0</v>
      </c>
      <c r="B175" t="s">
        <v>10</v>
      </c>
      <c r="C175" t="s">
        <v>16</v>
      </c>
      <c r="D175" t="s">
        <v>162</v>
      </c>
      <c r="E175" t="s">
        <v>333</v>
      </c>
      <c r="F175" t="s">
        <v>342</v>
      </c>
      <c r="H175" t="s">
        <v>348</v>
      </c>
      <c r="J175" t="s">
        <v>353</v>
      </c>
    </row>
    <row r="176" spans="1:10">
      <c r="A176" s="1">
        <f>HYPERLINK("https://lsnyc.legalserver.org/matter/dynamic-profile/view/1874676","18-1874676")</f>
        <v>0</v>
      </c>
      <c r="B176" t="s">
        <v>10</v>
      </c>
      <c r="C176" t="s">
        <v>14</v>
      </c>
      <c r="D176" t="s">
        <v>163</v>
      </c>
      <c r="E176" t="s">
        <v>334</v>
      </c>
      <c r="F176" t="s">
        <v>340</v>
      </c>
      <c r="H176" t="s">
        <v>348</v>
      </c>
      <c r="J176" t="s">
        <v>354</v>
      </c>
    </row>
    <row r="177" spans="1:10">
      <c r="A177" s="1">
        <f>HYPERLINK("https://lsnyc.legalserver.org/matter/dynamic-profile/view/1874669","18-1874669")</f>
        <v>0</v>
      </c>
      <c r="B177" t="s">
        <v>10</v>
      </c>
      <c r="C177" t="s">
        <v>14</v>
      </c>
      <c r="D177" t="s">
        <v>164</v>
      </c>
      <c r="E177" t="s">
        <v>316</v>
      </c>
      <c r="F177" t="s">
        <v>340</v>
      </c>
      <c r="G177" t="s">
        <v>347</v>
      </c>
      <c r="H177" t="s">
        <v>349</v>
      </c>
      <c r="I177" t="s">
        <v>350</v>
      </c>
      <c r="J177" t="s">
        <v>352</v>
      </c>
    </row>
    <row r="178" spans="1:10">
      <c r="A178" s="1">
        <f>HYPERLINK("https://lsnyc.legalserver.org/matter/dynamic-profile/view/1874367","18-1874367")</f>
        <v>0</v>
      </c>
      <c r="B178" t="s">
        <v>10</v>
      </c>
      <c r="C178" t="s">
        <v>14</v>
      </c>
      <c r="D178" t="s">
        <v>165</v>
      </c>
      <c r="E178" t="s">
        <v>321</v>
      </c>
      <c r="F178" t="s">
        <v>345</v>
      </c>
      <c r="H178" t="s">
        <v>348</v>
      </c>
      <c r="J178" t="s">
        <v>354</v>
      </c>
    </row>
    <row r="179" spans="1:10">
      <c r="A179" s="1">
        <f>HYPERLINK("https://lsnyc.legalserver.org/matter/dynamic-profile/view/1873233","18-1873233")</f>
        <v>0</v>
      </c>
      <c r="B179" t="s">
        <v>10</v>
      </c>
      <c r="C179" t="s">
        <v>19</v>
      </c>
      <c r="D179" t="s">
        <v>115</v>
      </c>
      <c r="E179" t="s">
        <v>335</v>
      </c>
      <c r="F179" t="s">
        <v>342</v>
      </c>
      <c r="H179" t="s">
        <v>348</v>
      </c>
      <c r="J179" t="s">
        <v>351</v>
      </c>
    </row>
    <row r="180" spans="1:10">
      <c r="A180" s="1">
        <f>HYPERLINK("https://lsnyc.legalserver.org/matter/dynamic-profile/view/1873072","18-1873072")</f>
        <v>0</v>
      </c>
      <c r="B180" t="s">
        <v>10</v>
      </c>
      <c r="C180" t="s">
        <v>19</v>
      </c>
      <c r="D180" t="s">
        <v>166</v>
      </c>
      <c r="E180" t="s">
        <v>314</v>
      </c>
      <c r="F180" t="s">
        <v>342</v>
      </c>
      <c r="H180" t="s">
        <v>348</v>
      </c>
      <c r="J180" t="s">
        <v>353</v>
      </c>
    </row>
    <row r="181" spans="1:10">
      <c r="A181" s="1">
        <f>HYPERLINK("https://lsnyc.legalserver.org/matter/dynamic-profile/view/1872591","18-1872591")</f>
        <v>0</v>
      </c>
      <c r="B181" t="s">
        <v>10</v>
      </c>
      <c r="C181" t="s">
        <v>15</v>
      </c>
      <c r="D181" t="s">
        <v>167</v>
      </c>
      <c r="E181" t="s">
        <v>320</v>
      </c>
      <c r="F181" t="s">
        <v>342</v>
      </c>
      <c r="H181" t="s">
        <v>348</v>
      </c>
      <c r="J181" t="s">
        <v>353</v>
      </c>
    </row>
    <row r="182" spans="1:10">
      <c r="A182" s="1">
        <f>HYPERLINK("https://lsnyc.legalserver.org/matter/dynamic-profile/view/1873080","18-1873080")</f>
        <v>0</v>
      </c>
      <c r="B182" t="s">
        <v>10</v>
      </c>
      <c r="C182" t="s">
        <v>15</v>
      </c>
      <c r="D182" t="s">
        <v>168</v>
      </c>
      <c r="E182" t="s">
        <v>318</v>
      </c>
      <c r="F182" t="s">
        <v>342</v>
      </c>
      <c r="H182" t="s">
        <v>348</v>
      </c>
      <c r="J182" t="s">
        <v>353</v>
      </c>
    </row>
    <row r="183" spans="1:10">
      <c r="A183" s="1">
        <f>HYPERLINK("https://lsnyc.legalserver.org/matter/dynamic-profile/view/1873110","18-1873110")</f>
        <v>0</v>
      </c>
      <c r="B183" t="s">
        <v>10</v>
      </c>
      <c r="C183" t="s">
        <v>14</v>
      </c>
      <c r="D183" t="s">
        <v>169</v>
      </c>
      <c r="E183" t="s">
        <v>315</v>
      </c>
      <c r="F183" t="s">
        <v>341</v>
      </c>
      <c r="H183" t="s">
        <v>348</v>
      </c>
      <c r="J183" t="s">
        <v>356</v>
      </c>
    </row>
    <row r="184" spans="1:10">
      <c r="A184" s="1">
        <f>HYPERLINK("https://lsnyc.legalserver.org/matter/dynamic-profile/view/1872951","18-1872951")</f>
        <v>0</v>
      </c>
      <c r="B184" t="s">
        <v>10</v>
      </c>
      <c r="C184" t="s">
        <v>18</v>
      </c>
      <c r="D184" t="s">
        <v>170</v>
      </c>
      <c r="E184" t="s">
        <v>309</v>
      </c>
      <c r="F184" t="s">
        <v>342</v>
      </c>
      <c r="H184" t="s">
        <v>348</v>
      </c>
      <c r="J184" t="s">
        <v>353</v>
      </c>
    </row>
    <row r="185" spans="1:10">
      <c r="A185" s="1">
        <f>HYPERLINK("https://lsnyc.legalserver.org/matter/dynamic-profile/view/1871487","18-1871487")</f>
        <v>0</v>
      </c>
      <c r="B185" t="s">
        <v>10</v>
      </c>
      <c r="C185" t="s">
        <v>15</v>
      </c>
      <c r="D185" t="s">
        <v>171</v>
      </c>
      <c r="E185" t="s">
        <v>320</v>
      </c>
      <c r="F185" t="s">
        <v>342</v>
      </c>
      <c r="G185" t="s">
        <v>347</v>
      </c>
      <c r="J185" t="s">
        <v>351</v>
      </c>
    </row>
    <row r="186" spans="1:10">
      <c r="A186" s="1">
        <f>HYPERLINK("https://lsnyc.legalserver.org/matter/dynamic-profile/view/1871428","18-1871428")</f>
        <v>0</v>
      </c>
      <c r="B186" t="s">
        <v>10</v>
      </c>
      <c r="C186" t="s">
        <v>18</v>
      </c>
      <c r="D186" t="s">
        <v>172</v>
      </c>
      <c r="E186" t="s">
        <v>332</v>
      </c>
      <c r="F186" t="s">
        <v>342</v>
      </c>
      <c r="H186" t="s">
        <v>348</v>
      </c>
      <c r="J186" t="s">
        <v>353</v>
      </c>
    </row>
    <row r="187" spans="1:10">
      <c r="A187" s="1">
        <f>HYPERLINK("https://lsnyc.legalserver.org/matter/dynamic-profile/view/1870780","18-1870780")</f>
        <v>0</v>
      </c>
      <c r="B187" t="s">
        <v>10</v>
      </c>
      <c r="C187" t="s">
        <v>15</v>
      </c>
      <c r="D187" t="s">
        <v>173</v>
      </c>
      <c r="E187" t="s">
        <v>320</v>
      </c>
      <c r="F187" t="s">
        <v>340</v>
      </c>
      <c r="J187" t="s">
        <v>354</v>
      </c>
    </row>
    <row r="188" spans="1:10">
      <c r="A188" s="1">
        <f>HYPERLINK("https://lsnyc.legalserver.org/matter/dynamic-profile/view/1870788","18-1870788")</f>
        <v>0</v>
      </c>
      <c r="B188" t="s">
        <v>10</v>
      </c>
      <c r="C188" t="s">
        <v>15</v>
      </c>
      <c r="D188" t="s">
        <v>174</v>
      </c>
      <c r="E188" t="s">
        <v>320</v>
      </c>
      <c r="F188" t="s">
        <v>340</v>
      </c>
      <c r="I188" t="s">
        <v>350</v>
      </c>
      <c r="J188" t="s">
        <v>352</v>
      </c>
    </row>
    <row r="189" spans="1:10">
      <c r="A189" s="1">
        <f>HYPERLINK("https://lsnyc.legalserver.org/matter/dynamic-profile/view/1870854","18-1870854")</f>
        <v>0</v>
      </c>
      <c r="B189" t="s">
        <v>10</v>
      </c>
      <c r="C189" t="s">
        <v>15</v>
      </c>
      <c r="D189" t="s">
        <v>175</v>
      </c>
      <c r="E189" t="s">
        <v>320</v>
      </c>
      <c r="F189" t="s">
        <v>342</v>
      </c>
      <c r="H189" t="s">
        <v>348</v>
      </c>
      <c r="J189" t="s">
        <v>353</v>
      </c>
    </row>
    <row r="190" spans="1:10">
      <c r="A190" s="1">
        <f>HYPERLINK("https://lsnyc.legalserver.org/matter/dynamic-profile/view/1870355","18-1870355")</f>
        <v>0</v>
      </c>
      <c r="B190" t="s">
        <v>10</v>
      </c>
      <c r="C190" t="s">
        <v>15</v>
      </c>
      <c r="D190" t="s">
        <v>176</v>
      </c>
      <c r="E190" t="s">
        <v>324</v>
      </c>
      <c r="F190" t="s">
        <v>340</v>
      </c>
      <c r="I190" t="s">
        <v>350</v>
      </c>
      <c r="J190" t="s">
        <v>352</v>
      </c>
    </row>
    <row r="191" spans="1:10">
      <c r="A191" s="1">
        <f>HYPERLINK("https://lsnyc.legalserver.org/matter/dynamic-profile/view/1869573","18-1869573")</f>
        <v>0</v>
      </c>
      <c r="B191" t="s">
        <v>10</v>
      </c>
      <c r="C191" t="s">
        <v>19</v>
      </c>
      <c r="D191" t="s">
        <v>177</v>
      </c>
      <c r="E191" t="s">
        <v>314</v>
      </c>
      <c r="F191" t="s">
        <v>342</v>
      </c>
      <c r="H191" t="s">
        <v>348</v>
      </c>
      <c r="J191" t="s">
        <v>353</v>
      </c>
    </row>
    <row r="192" spans="1:10">
      <c r="A192" s="1">
        <f>HYPERLINK("https://lsnyc.legalserver.org/matter/dynamic-profile/view/1869440","18-1869440")</f>
        <v>0</v>
      </c>
      <c r="B192" t="s">
        <v>10</v>
      </c>
      <c r="C192" t="s">
        <v>15</v>
      </c>
      <c r="D192" t="s">
        <v>178</v>
      </c>
      <c r="E192" t="s">
        <v>320</v>
      </c>
      <c r="F192" t="s">
        <v>342</v>
      </c>
      <c r="H192" t="s">
        <v>348</v>
      </c>
      <c r="I192" t="s">
        <v>350</v>
      </c>
      <c r="J192" t="s">
        <v>352</v>
      </c>
    </row>
    <row r="193" spans="1:10">
      <c r="A193" s="1">
        <f>HYPERLINK("https://lsnyc.legalserver.org/matter/dynamic-profile/view/1869022","18-1869022")</f>
        <v>0</v>
      </c>
      <c r="B193" t="s">
        <v>10</v>
      </c>
      <c r="C193" t="s">
        <v>19</v>
      </c>
      <c r="D193" t="s">
        <v>179</v>
      </c>
      <c r="E193" t="s">
        <v>314</v>
      </c>
      <c r="F193" t="s">
        <v>342</v>
      </c>
      <c r="H193" t="s">
        <v>348</v>
      </c>
      <c r="J193" t="s">
        <v>353</v>
      </c>
    </row>
    <row r="194" spans="1:10">
      <c r="A194" s="1">
        <f>HYPERLINK("https://lsnyc.legalserver.org/matter/dynamic-profile/view/1869060","18-1869060")</f>
        <v>0</v>
      </c>
      <c r="B194" t="s">
        <v>10</v>
      </c>
      <c r="C194" t="s">
        <v>18</v>
      </c>
      <c r="D194" t="s">
        <v>180</v>
      </c>
      <c r="E194" t="s">
        <v>320</v>
      </c>
      <c r="F194" t="s">
        <v>342</v>
      </c>
      <c r="H194" t="s">
        <v>348</v>
      </c>
      <c r="J194" t="s">
        <v>353</v>
      </c>
    </row>
    <row r="195" spans="1:10">
      <c r="A195" s="1">
        <f>HYPERLINK("https://lsnyc.legalserver.org/matter/dynamic-profile/view/1869063","18-1869063")</f>
        <v>0</v>
      </c>
      <c r="B195" t="s">
        <v>10</v>
      </c>
      <c r="C195" t="s">
        <v>18</v>
      </c>
      <c r="D195" t="s">
        <v>181</v>
      </c>
      <c r="E195" t="s">
        <v>329</v>
      </c>
      <c r="F195" t="s">
        <v>342</v>
      </c>
      <c r="H195" t="s">
        <v>348</v>
      </c>
      <c r="J195" t="s">
        <v>351</v>
      </c>
    </row>
    <row r="196" spans="1:10">
      <c r="A196" s="1">
        <f>HYPERLINK("https://lsnyc.legalserver.org/matter/dynamic-profile/view/1868875","18-1868875")</f>
        <v>0</v>
      </c>
      <c r="B196" t="s">
        <v>10</v>
      </c>
      <c r="C196" t="s">
        <v>18</v>
      </c>
      <c r="D196" t="s">
        <v>182</v>
      </c>
      <c r="E196" t="s">
        <v>320</v>
      </c>
      <c r="F196" t="s">
        <v>342</v>
      </c>
      <c r="H196" t="s">
        <v>348</v>
      </c>
      <c r="J196" t="s">
        <v>353</v>
      </c>
    </row>
    <row r="197" spans="1:10">
      <c r="A197" s="1">
        <f>HYPERLINK("https://lsnyc.legalserver.org/matter/dynamic-profile/view/1868648","18-1868648")</f>
        <v>0</v>
      </c>
      <c r="B197" t="s">
        <v>10</v>
      </c>
      <c r="C197" t="s">
        <v>15</v>
      </c>
      <c r="D197" t="s">
        <v>183</v>
      </c>
      <c r="E197" t="s">
        <v>320</v>
      </c>
      <c r="F197" t="s">
        <v>344</v>
      </c>
      <c r="H197" t="s">
        <v>348</v>
      </c>
      <c r="I197" t="s">
        <v>350</v>
      </c>
      <c r="J197" t="s">
        <v>352</v>
      </c>
    </row>
    <row r="198" spans="1:10">
      <c r="A198" s="1">
        <f>HYPERLINK("https://lsnyc.legalserver.org/matter/dynamic-profile/view/1869613","18-1869613")</f>
        <v>0</v>
      </c>
      <c r="B198" t="s">
        <v>10</v>
      </c>
      <c r="C198" t="s">
        <v>21</v>
      </c>
      <c r="D198" t="s">
        <v>184</v>
      </c>
      <c r="E198" t="s">
        <v>320</v>
      </c>
      <c r="F198" t="s">
        <v>342</v>
      </c>
      <c r="J198" t="s">
        <v>353</v>
      </c>
    </row>
    <row r="199" spans="1:10">
      <c r="A199" s="1">
        <f>HYPERLINK("https://lsnyc.legalserver.org/matter/dynamic-profile/view/1868118","18-1868118")</f>
        <v>0</v>
      </c>
      <c r="B199" t="s">
        <v>10</v>
      </c>
      <c r="C199" t="s">
        <v>19</v>
      </c>
      <c r="D199" t="s">
        <v>185</v>
      </c>
      <c r="E199" t="s">
        <v>314</v>
      </c>
      <c r="F199" t="s">
        <v>342</v>
      </c>
      <c r="J199" t="s">
        <v>353</v>
      </c>
    </row>
    <row r="200" spans="1:10">
      <c r="A200" s="1">
        <f>HYPERLINK("https://lsnyc.legalserver.org/matter/dynamic-profile/view/1868107","18-1868107")</f>
        <v>0</v>
      </c>
      <c r="B200" t="s">
        <v>10</v>
      </c>
      <c r="C200" t="s">
        <v>19</v>
      </c>
      <c r="D200" t="s">
        <v>186</v>
      </c>
      <c r="E200" t="s">
        <v>314</v>
      </c>
      <c r="F200" t="s">
        <v>342</v>
      </c>
      <c r="J200" t="s">
        <v>353</v>
      </c>
    </row>
    <row r="201" spans="1:10">
      <c r="A201" s="1">
        <f>HYPERLINK("https://lsnyc.legalserver.org/matter/dynamic-profile/view/1868135","18-1868135")</f>
        <v>0</v>
      </c>
      <c r="B201" t="s">
        <v>10</v>
      </c>
      <c r="C201" t="s">
        <v>15</v>
      </c>
      <c r="D201" t="s">
        <v>187</v>
      </c>
      <c r="E201" t="s">
        <v>320</v>
      </c>
      <c r="F201" t="s">
        <v>342</v>
      </c>
      <c r="H201" t="s">
        <v>348</v>
      </c>
      <c r="J201" t="s">
        <v>353</v>
      </c>
    </row>
    <row r="202" spans="1:10">
      <c r="A202" s="1">
        <f>HYPERLINK("https://lsnyc.legalserver.org/matter/dynamic-profile/view/1867993","18-1867993")</f>
        <v>0</v>
      </c>
      <c r="B202" t="s">
        <v>10</v>
      </c>
      <c r="C202" t="s">
        <v>15</v>
      </c>
      <c r="D202" t="s">
        <v>188</v>
      </c>
      <c r="E202" t="s">
        <v>320</v>
      </c>
      <c r="F202" t="s">
        <v>342</v>
      </c>
      <c r="H202" t="s">
        <v>348</v>
      </c>
      <c r="J202" t="s">
        <v>353</v>
      </c>
    </row>
    <row r="203" spans="1:10">
      <c r="A203" s="1">
        <f>HYPERLINK("https://lsnyc.legalserver.org/matter/dynamic-profile/view/1867405","18-1867405")</f>
        <v>0</v>
      </c>
      <c r="B203" t="s">
        <v>10</v>
      </c>
      <c r="C203" t="s">
        <v>15</v>
      </c>
      <c r="D203" t="s">
        <v>189</v>
      </c>
      <c r="E203" t="s">
        <v>336</v>
      </c>
      <c r="F203" t="s">
        <v>342</v>
      </c>
      <c r="H203" t="s">
        <v>348</v>
      </c>
      <c r="J203" t="s">
        <v>353</v>
      </c>
    </row>
    <row r="204" spans="1:10">
      <c r="A204" s="1">
        <f>HYPERLINK("https://lsnyc.legalserver.org/matter/dynamic-profile/view/1867342","18-1867342")</f>
        <v>0</v>
      </c>
      <c r="B204" t="s">
        <v>10</v>
      </c>
      <c r="C204" t="s">
        <v>19</v>
      </c>
      <c r="D204" t="s">
        <v>190</v>
      </c>
      <c r="E204" t="s">
        <v>331</v>
      </c>
      <c r="F204" t="s">
        <v>340</v>
      </c>
      <c r="H204" t="s">
        <v>348</v>
      </c>
      <c r="J204" t="s">
        <v>354</v>
      </c>
    </row>
    <row r="205" spans="1:10">
      <c r="A205" s="1">
        <f>HYPERLINK("https://lsnyc.legalserver.org/matter/dynamic-profile/view/1867096","18-1867096")</f>
        <v>0</v>
      </c>
      <c r="B205" t="s">
        <v>10</v>
      </c>
      <c r="C205" t="s">
        <v>15</v>
      </c>
      <c r="D205" t="s">
        <v>191</v>
      </c>
      <c r="E205" t="s">
        <v>310</v>
      </c>
      <c r="F205" t="s">
        <v>342</v>
      </c>
      <c r="H205" t="s">
        <v>348</v>
      </c>
      <c r="J205" t="s">
        <v>353</v>
      </c>
    </row>
    <row r="206" spans="1:10">
      <c r="A206" s="1">
        <f>HYPERLINK("https://lsnyc.legalserver.org/matter/dynamic-profile/view/1867104","18-1867104")</f>
        <v>0</v>
      </c>
      <c r="B206" t="s">
        <v>10</v>
      </c>
      <c r="C206" t="s">
        <v>15</v>
      </c>
      <c r="D206" t="s">
        <v>192</v>
      </c>
      <c r="E206" t="s">
        <v>318</v>
      </c>
      <c r="F206" t="s">
        <v>342</v>
      </c>
      <c r="H206" t="s">
        <v>348</v>
      </c>
      <c r="J206" t="s">
        <v>353</v>
      </c>
    </row>
    <row r="207" spans="1:10">
      <c r="A207" s="1">
        <f>HYPERLINK("https://lsnyc.legalserver.org/matter/dynamic-profile/view/1867133","18-1867133")</f>
        <v>0</v>
      </c>
      <c r="B207" t="s">
        <v>10</v>
      </c>
      <c r="C207" t="s">
        <v>15</v>
      </c>
      <c r="D207" t="s">
        <v>193</v>
      </c>
      <c r="E207" t="s">
        <v>318</v>
      </c>
      <c r="F207" t="s">
        <v>342</v>
      </c>
      <c r="H207" t="s">
        <v>348</v>
      </c>
      <c r="J207" t="s">
        <v>353</v>
      </c>
    </row>
    <row r="208" spans="1:10">
      <c r="A208" s="1">
        <f>HYPERLINK("https://lsnyc.legalserver.org/matter/dynamic-profile/view/1867028","18-1867028")</f>
        <v>0</v>
      </c>
      <c r="B208" t="s">
        <v>10</v>
      </c>
      <c r="C208" t="s">
        <v>14</v>
      </c>
      <c r="D208" t="s">
        <v>194</v>
      </c>
      <c r="E208" t="s">
        <v>320</v>
      </c>
      <c r="F208" t="s">
        <v>342</v>
      </c>
      <c r="H208" t="s">
        <v>348</v>
      </c>
      <c r="J208" t="s">
        <v>353</v>
      </c>
    </row>
    <row r="209" spans="1:10">
      <c r="A209" s="1">
        <f>HYPERLINK("https://lsnyc.legalserver.org/matter/dynamic-profile/view/1866937","18-1866937")</f>
        <v>0</v>
      </c>
      <c r="B209" t="s">
        <v>10</v>
      </c>
      <c r="C209" t="s">
        <v>19</v>
      </c>
      <c r="D209" t="s">
        <v>195</v>
      </c>
      <c r="E209" t="s">
        <v>314</v>
      </c>
      <c r="F209" t="s">
        <v>342</v>
      </c>
      <c r="H209" t="s">
        <v>348</v>
      </c>
      <c r="J209" t="s">
        <v>353</v>
      </c>
    </row>
    <row r="210" spans="1:10">
      <c r="A210" s="1">
        <f>HYPERLINK("https://lsnyc.legalserver.org/matter/dynamic-profile/view/1866637","18-1866637")</f>
        <v>0</v>
      </c>
      <c r="B210" t="s">
        <v>10</v>
      </c>
      <c r="C210" t="s">
        <v>15</v>
      </c>
      <c r="D210" t="s">
        <v>196</v>
      </c>
      <c r="E210" t="s">
        <v>318</v>
      </c>
      <c r="F210" t="s">
        <v>342</v>
      </c>
      <c r="H210" t="s">
        <v>348</v>
      </c>
      <c r="J210" t="s">
        <v>353</v>
      </c>
    </row>
    <row r="211" spans="1:10">
      <c r="A211" s="1">
        <f>HYPERLINK("https://lsnyc.legalserver.org/matter/dynamic-profile/view/1866721","18-1866721")</f>
        <v>0</v>
      </c>
      <c r="B211" t="s">
        <v>10</v>
      </c>
      <c r="C211" t="s">
        <v>15</v>
      </c>
      <c r="D211" t="s">
        <v>197</v>
      </c>
      <c r="E211" t="s">
        <v>320</v>
      </c>
      <c r="F211" t="s">
        <v>342</v>
      </c>
      <c r="H211" t="s">
        <v>348</v>
      </c>
      <c r="J211" t="s">
        <v>353</v>
      </c>
    </row>
    <row r="212" spans="1:10">
      <c r="A212" s="1">
        <f>HYPERLINK("https://lsnyc.legalserver.org/matter/dynamic-profile/view/1867358","18-1867358")</f>
        <v>0</v>
      </c>
      <c r="B212" t="s">
        <v>10</v>
      </c>
      <c r="C212" t="s">
        <v>22</v>
      </c>
      <c r="D212" t="s">
        <v>198</v>
      </c>
      <c r="E212" t="s">
        <v>307</v>
      </c>
      <c r="F212" t="s">
        <v>342</v>
      </c>
      <c r="H212" t="s">
        <v>348</v>
      </c>
      <c r="J212" t="s">
        <v>351</v>
      </c>
    </row>
    <row r="213" spans="1:10">
      <c r="A213" s="1">
        <f>HYPERLINK("https://lsnyc.legalserver.org/matter/dynamic-profile/view/1866610","18-1866610")</f>
        <v>0</v>
      </c>
      <c r="B213" t="s">
        <v>10</v>
      </c>
      <c r="C213" t="s">
        <v>15</v>
      </c>
      <c r="D213" t="s">
        <v>199</v>
      </c>
      <c r="E213" t="s">
        <v>320</v>
      </c>
      <c r="F213" t="s">
        <v>342</v>
      </c>
      <c r="H213" t="s">
        <v>348</v>
      </c>
      <c r="J213" t="s">
        <v>353</v>
      </c>
    </row>
    <row r="214" spans="1:10">
      <c r="A214" s="1">
        <f>HYPERLINK("https://lsnyc.legalserver.org/matter/dynamic-profile/view/1866507","18-1866507")</f>
        <v>0</v>
      </c>
      <c r="B214" t="s">
        <v>10</v>
      </c>
      <c r="C214" t="s">
        <v>19</v>
      </c>
      <c r="D214" t="s">
        <v>200</v>
      </c>
      <c r="E214" t="s">
        <v>331</v>
      </c>
      <c r="F214" t="s">
        <v>342</v>
      </c>
      <c r="H214" t="s">
        <v>348</v>
      </c>
      <c r="J214" t="s">
        <v>353</v>
      </c>
    </row>
    <row r="215" spans="1:10">
      <c r="A215" s="1">
        <f>HYPERLINK("https://lsnyc.legalserver.org/matter/dynamic-profile/view/1865680","18-1865680")</f>
        <v>0</v>
      </c>
      <c r="B215" t="s">
        <v>10</v>
      </c>
      <c r="C215" t="s">
        <v>23</v>
      </c>
      <c r="D215" t="s">
        <v>201</v>
      </c>
      <c r="E215" t="s">
        <v>323</v>
      </c>
      <c r="F215" t="s">
        <v>341</v>
      </c>
      <c r="J215" t="s">
        <v>351</v>
      </c>
    </row>
    <row r="216" spans="1:10">
      <c r="A216" s="1">
        <f>HYPERLINK("https://lsnyc.legalserver.org/matter/dynamic-profile/view/1865728","18-1865728")</f>
        <v>0</v>
      </c>
      <c r="B216" t="s">
        <v>10</v>
      </c>
      <c r="C216" t="s">
        <v>18</v>
      </c>
      <c r="D216" t="s">
        <v>202</v>
      </c>
      <c r="E216" t="s">
        <v>318</v>
      </c>
      <c r="F216" t="s">
        <v>342</v>
      </c>
      <c r="H216" t="s">
        <v>349</v>
      </c>
      <c r="J216" t="s">
        <v>353</v>
      </c>
    </row>
    <row r="217" spans="1:10">
      <c r="A217" s="1">
        <f>HYPERLINK("https://lsnyc.legalserver.org/matter/dynamic-profile/view/1865747","18-1865747")</f>
        <v>0</v>
      </c>
      <c r="B217" t="s">
        <v>10</v>
      </c>
      <c r="C217" t="s">
        <v>14</v>
      </c>
      <c r="D217" t="s">
        <v>203</v>
      </c>
      <c r="E217" t="s">
        <v>309</v>
      </c>
      <c r="F217" t="s">
        <v>342</v>
      </c>
      <c r="H217" t="s">
        <v>348</v>
      </c>
      <c r="J217" t="s">
        <v>353</v>
      </c>
    </row>
    <row r="218" spans="1:10">
      <c r="A218" s="1">
        <f>HYPERLINK("https://lsnyc.legalserver.org/matter/dynamic-profile/view/1865504","18-1865504")</f>
        <v>0</v>
      </c>
      <c r="B218" t="s">
        <v>10</v>
      </c>
      <c r="C218" t="s">
        <v>15</v>
      </c>
      <c r="D218" t="s">
        <v>204</v>
      </c>
      <c r="E218" t="s">
        <v>320</v>
      </c>
      <c r="F218" t="s">
        <v>342</v>
      </c>
      <c r="H218" t="s">
        <v>348</v>
      </c>
      <c r="J218" t="s">
        <v>353</v>
      </c>
    </row>
    <row r="219" spans="1:10">
      <c r="A219" s="1">
        <f>HYPERLINK("https://lsnyc.legalserver.org/matter/dynamic-profile/view/1865238","18-1865238")</f>
        <v>0</v>
      </c>
      <c r="B219" t="s">
        <v>10</v>
      </c>
      <c r="C219" t="s">
        <v>19</v>
      </c>
      <c r="D219" t="s">
        <v>200</v>
      </c>
      <c r="E219" t="s">
        <v>311</v>
      </c>
      <c r="F219" t="s">
        <v>341</v>
      </c>
      <c r="H219" t="s">
        <v>348</v>
      </c>
      <c r="J219" t="s">
        <v>355</v>
      </c>
    </row>
    <row r="220" spans="1:10">
      <c r="A220" s="1">
        <f>HYPERLINK("https://lsnyc.legalserver.org/matter/dynamic-profile/view/1864647","18-1864647")</f>
        <v>0</v>
      </c>
      <c r="B220" t="s">
        <v>10</v>
      </c>
      <c r="C220" t="s">
        <v>16</v>
      </c>
      <c r="D220" t="s">
        <v>205</v>
      </c>
      <c r="E220" t="s">
        <v>309</v>
      </c>
      <c r="F220" t="s">
        <v>342</v>
      </c>
      <c r="H220" t="s">
        <v>348</v>
      </c>
      <c r="J220" t="s">
        <v>353</v>
      </c>
    </row>
    <row r="221" spans="1:10">
      <c r="A221" s="1">
        <f>HYPERLINK("https://lsnyc.legalserver.org/matter/dynamic-profile/view/1864350","18-1864350")</f>
        <v>0</v>
      </c>
      <c r="B221" t="s">
        <v>10</v>
      </c>
      <c r="C221" t="s">
        <v>15</v>
      </c>
      <c r="D221" t="s">
        <v>206</v>
      </c>
      <c r="E221" t="s">
        <v>320</v>
      </c>
      <c r="F221" t="s">
        <v>342</v>
      </c>
      <c r="I221" t="s">
        <v>350</v>
      </c>
      <c r="J221" t="s">
        <v>352</v>
      </c>
    </row>
    <row r="222" spans="1:10">
      <c r="A222" s="1">
        <f>HYPERLINK("https://lsnyc.legalserver.org/matter/dynamic-profile/view/1864027","18-1864027")</f>
        <v>0</v>
      </c>
      <c r="B222" t="s">
        <v>10</v>
      </c>
      <c r="C222" t="s">
        <v>15</v>
      </c>
      <c r="D222" t="s">
        <v>207</v>
      </c>
      <c r="E222" t="s">
        <v>309</v>
      </c>
      <c r="F222" t="s">
        <v>340</v>
      </c>
      <c r="H222" t="s">
        <v>348</v>
      </c>
      <c r="J222" t="s">
        <v>354</v>
      </c>
    </row>
    <row r="223" spans="1:10">
      <c r="A223" s="1">
        <f>HYPERLINK("https://lsnyc.legalserver.org/matter/dynamic-profile/view/1863586","18-1863586")</f>
        <v>0</v>
      </c>
      <c r="B223" t="s">
        <v>10</v>
      </c>
      <c r="C223" t="s">
        <v>14</v>
      </c>
      <c r="D223" t="s">
        <v>208</v>
      </c>
      <c r="E223" t="s">
        <v>321</v>
      </c>
      <c r="F223" t="s">
        <v>342</v>
      </c>
      <c r="H223" t="s">
        <v>348</v>
      </c>
      <c r="J223" t="s">
        <v>351</v>
      </c>
    </row>
    <row r="224" spans="1:10">
      <c r="A224" s="1">
        <f>HYPERLINK("https://lsnyc.legalserver.org/matter/dynamic-profile/view/1863262","18-1863262")</f>
        <v>0</v>
      </c>
      <c r="B224" t="s">
        <v>10</v>
      </c>
      <c r="C224" t="s">
        <v>15</v>
      </c>
      <c r="D224" t="s">
        <v>209</v>
      </c>
      <c r="E224" t="s">
        <v>320</v>
      </c>
      <c r="F224" t="s">
        <v>342</v>
      </c>
      <c r="J224" t="s">
        <v>353</v>
      </c>
    </row>
    <row r="225" spans="1:10">
      <c r="A225" s="1">
        <f>HYPERLINK("https://lsnyc.legalserver.org/matter/dynamic-profile/view/1862880","18-1862880")</f>
        <v>0</v>
      </c>
      <c r="B225" t="s">
        <v>10</v>
      </c>
      <c r="C225" t="s">
        <v>15</v>
      </c>
      <c r="D225" t="s">
        <v>210</v>
      </c>
      <c r="E225" t="s">
        <v>320</v>
      </c>
      <c r="F225" t="s">
        <v>342</v>
      </c>
      <c r="H225" t="s">
        <v>348</v>
      </c>
      <c r="J225" t="s">
        <v>353</v>
      </c>
    </row>
    <row r="226" spans="1:10">
      <c r="A226" s="1">
        <f>HYPERLINK("https://lsnyc.legalserver.org/matter/dynamic-profile/view/1862653","18-1862653")</f>
        <v>0</v>
      </c>
      <c r="B226" t="s">
        <v>10</v>
      </c>
      <c r="C226" t="s">
        <v>18</v>
      </c>
      <c r="D226" t="s">
        <v>211</v>
      </c>
      <c r="E226" t="s">
        <v>321</v>
      </c>
      <c r="F226" t="s">
        <v>342</v>
      </c>
      <c r="J226" t="s">
        <v>351</v>
      </c>
    </row>
    <row r="227" spans="1:10">
      <c r="A227" s="1">
        <f>HYPERLINK("https://lsnyc.legalserver.org/matter/dynamic-profile/view/1862507","18-1862507")</f>
        <v>0</v>
      </c>
      <c r="B227" t="s">
        <v>10</v>
      </c>
      <c r="C227" t="s">
        <v>19</v>
      </c>
      <c r="D227" t="s">
        <v>212</v>
      </c>
      <c r="E227" t="s">
        <v>309</v>
      </c>
      <c r="F227" t="s">
        <v>340</v>
      </c>
      <c r="H227" t="s">
        <v>348</v>
      </c>
      <c r="J227" t="s">
        <v>354</v>
      </c>
    </row>
    <row r="228" spans="1:10">
      <c r="A228" s="1">
        <f>HYPERLINK("https://lsnyc.legalserver.org/matter/dynamic-profile/view/1862360","18-1862360")</f>
        <v>0</v>
      </c>
      <c r="B228" t="s">
        <v>10</v>
      </c>
      <c r="C228" t="s">
        <v>19</v>
      </c>
      <c r="D228" t="s">
        <v>213</v>
      </c>
      <c r="E228" t="s">
        <v>314</v>
      </c>
      <c r="F228" t="s">
        <v>342</v>
      </c>
      <c r="H228" t="s">
        <v>348</v>
      </c>
      <c r="J228" t="s">
        <v>351</v>
      </c>
    </row>
    <row r="229" spans="1:10">
      <c r="A229" s="1">
        <f>HYPERLINK("https://lsnyc.legalserver.org/matter/dynamic-profile/view/1862390","18-1862390")</f>
        <v>0</v>
      </c>
      <c r="B229" t="s">
        <v>10</v>
      </c>
      <c r="C229" t="s">
        <v>11</v>
      </c>
      <c r="D229" t="s">
        <v>214</v>
      </c>
      <c r="E229" t="s">
        <v>321</v>
      </c>
      <c r="F229" t="s">
        <v>340</v>
      </c>
      <c r="J229" t="s">
        <v>354</v>
      </c>
    </row>
    <row r="230" spans="1:10">
      <c r="A230" s="1">
        <f>HYPERLINK("https://lsnyc.legalserver.org/matter/dynamic-profile/view/1862287","18-1862287")</f>
        <v>0</v>
      </c>
      <c r="B230" t="s">
        <v>10</v>
      </c>
      <c r="C230" t="s">
        <v>14</v>
      </c>
      <c r="D230" t="s">
        <v>215</v>
      </c>
      <c r="E230" t="s">
        <v>318</v>
      </c>
      <c r="F230" t="s">
        <v>342</v>
      </c>
      <c r="H230" t="s">
        <v>348</v>
      </c>
      <c r="J230" t="s">
        <v>353</v>
      </c>
    </row>
    <row r="231" spans="1:10">
      <c r="A231" s="1">
        <f>HYPERLINK("https://lsnyc.legalserver.org/matter/dynamic-profile/view/1862051","18-1862051")</f>
        <v>0</v>
      </c>
      <c r="B231" t="s">
        <v>10</v>
      </c>
      <c r="C231" t="s">
        <v>19</v>
      </c>
      <c r="D231" t="s">
        <v>216</v>
      </c>
      <c r="E231" t="s">
        <v>311</v>
      </c>
      <c r="F231" t="s">
        <v>345</v>
      </c>
      <c r="H231" t="s">
        <v>348</v>
      </c>
      <c r="J231" t="s">
        <v>354</v>
      </c>
    </row>
    <row r="232" spans="1:10">
      <c r="A232" s="1">
        <f>HYPERLINK("https://lsnyc.legalserver.org/matter/dynamic-profile/view/1862050","18-1862050")</f>
        <v>0</v>
      </c>
      <c r="B232" t="s">
        <v>10</v>
      </c>
      <c r="C232" t="s">
        <v>19</v>
      </c>
      <c r="D232" t="s">
        <v>216</v>
      </c>
      <c r="E232" t="s">
        <v>308</v>
      </c>
      <c r="F232" t="s">
        <v>342</v>
      </c>
      <c r="J232" t="s">
        <v>351</v>
      </c>
    </row>
    <row r="233" spans="1:10">
      <c r="A233" s="1">
        <f>HYPERLINK("https://lsnyc.legalserver.org/matter/dynamic-profile/view/1861876","18-1861876")</f>
        <v>0</v>
      </c>
      <c r="B233" t="s">
        <v>10</v>
      </c>
      <c r="C233" t="s">
        <v>13</v>
      </c>
      <c r="D233" t="s">
        <v>217</v>
      </c>
      <c r="F233" t="s">
        <v>340</v>
      </c>
      <c r="H233" t="s">
        <v>349</v>
      </c>
      <c r="J233" t="s">
        <v>354</v>
      </c>
    </row>
    <row r="234" spans="1:10">
      <c r="A234" s="1">
        <f>HYPERLINK("https://lsnyc.legalserver.org/matter/dynamic-profile/view/1861605","18-1861605")</f>
        <v>0</v>
      </c>
      <c r="B234" t="s">
        <v>10</v>
      </c>
      <c r="C234" t="s">
        <v>14</v>
      </c>
      <c r="D234" t="s">
        <v>218</v>
      </c>
      <c r="E234" t="s">
        <v>312</v>
      </c>
      <c r="F234" t="s">
        <v>343</v>
      </c>
      <c r="H234" t="s">
        <v>348</v>
      </c>
      <c r="J234" t="s">
        <v>353</v>
      </c>
    </row>
    <row r="235" spans="1:10">
      <c r="A235" s="1">
        <f>HYPERLINK("https://lsnyc.legalserver.org/matter/dynamic-profile/view/1861317","18-1861317")</f>
        <v>0</v>
      </c>
      <c r="B235" t="s">
        <v>10</v>
      </c>
      <c r="C235" t="s">
        <v>14</v>
      </c>
      <c r="D235" t="s">
        <v>219</v>
      </c>
      <c r="E235" t="s">
        <v>318</v>
      </c>
      <c r="F235" t="s">
        <v>342</v>
      </c>
      <c r="H235" t="s">
        <v>348</v>
      </c>
      <c r="J235" t="s">
        <v>353</v>
      </c>
    </row>
    <row r="236" spans="1:10">
      <c r="A236" s="1">
        <f>HYPERLINK("https://lsnyc.legalserver.org/matter/dynamic-profile/view/1862021","18-1862021")</f>
        <v>0</v>
      </c>
      <c r="B236" t="s">
        <v>10</v>
      </c>
      <c r="C236" t="s">
        <v>21</v>
      </c>
      <c r="D236" t="s">
        <v>220</v>
      </c>
      <c r="E236" t="s">
        <v>318</v>
      </c>
      <c r="F236" t="s">
        <v>342</v>
      </c>
      <c r="H236" t="s">
        <v>349</v>
      </c>
      <c r="J236" t="s">
        <v>353</v>
      </c>
    </row>
    <row r="237" spans="1:10">
      <c r="A237" s="1">
        <f>HYPERLINK("https://lsnyc.legalserver.org/matter/dynamic-profile/view/1860918","18-1860918")</f>
        <v>0</v>
      </c>
      <c r="B237" t="s">
        <v>10</v>
      </c>
      <c r="C237" t="s">
        <v>15</v>
      </c>
      <c r="D237" t="s">
        <v>221</v>
      </c>
      <c r="E237" t="s">
        <v>320</v>
      </c>
      <c r="F237" t="s">
        <v>345</v>
      </c>
      <c r="J237" t="s">
        <v>354</v>
      </c>
    </row>
    <row r="238" spans="1:10">
      <c r="A238" s="1">
        <f>HYPERLINK("https://lsnyc.legalserver.org/matter/dynamic-profile/view/1860952","18-1860952")</f>
        <v>0</v>
      </c>
      <c r="B238" t="s">
        <v>10</v>
      </c>
      <c r="C238" t="s">
        <v>18</v>
      </c>
      <c r="D238" t="s">
        <v>222</v>
      </c>
      <c r="E238" t="s">
        <v>311</v>
      </c>
      <c r="F238" t="s">
        <v>341</v>
      </c>
      <c r="H238" t="s">
        <v>348</v>
      </c>
      <c r="J238" t="s">
        <v>355</v>
      </c>
    </row>
    <row r="239" spans="1:10">
      <c r="A239" s="1">
        <f>HYPERLINK("https://lsnyc.legalserver.org/matter/dynamic-profile/view/1860643","18-1860643")</f>
        <v>0</v>
      </c>
      <c r="B239" t="s">
        <v>10</v>
      </c>
      <c r="C239" t="s">
        <v>18</v>
      </c>
      <c r="D239" t="s">
        <v>223</v>
      </c>
      <c r="E239" t="s">
        <v>309</v>
      </c>
      <c r="F239" t="s">
        <v>345</v>
      </c>
      <c r="H239" t="s">
        <v>349</v>
      </c>
      <c r="J239" t="s">
        <v>354</v>
      </c>
    </row>
    <row r="240" spans="1:10">
      <c r="A240" s="1">
        <f>HYPERLINK("https://lsnyc.legalserver.org/matter/dynamic-profile/view/1860663","18-1860663")</f>
        <v>0</v>
      </c>
      <c r="B240" t="s">
        <v>10</v>
      </c>
      <c r="C240" t="s">
        <v>18</v>
      </c>
      <c r="D240" t="s">
        <v>224</v>
      </c>
      <c r="E240" t="s">
        <v>307</v>
      </c>
      <c r="F240" t="s">
        <v>342</v>
      </c>
      <c r="H240" t="s">
        <v>349</v>
      </c>
      <c r="J240" t="s">
        <v>351</v>
      </c>
    </row>
    <row r="241" spans="1:10">
      <c r="A241" s="1">
        <f>HYPERLINK("https://lsnyc.legalserver.org/matter/dynamic-profile/view/1860178","18-1860178")</f>
        <v>0</v>
      </c>
      <c r="B241" t="s">
        <v>10</v>
      </c>
      <c r="C241" t="s">
        <v>15</v>
      </c>
      <c r="D241" t="s">
        <v>206</v>
      </c>
      <c r="E241" t="s">
        <v>318</v>
      </c>
      <c r="F241" t="s">
        <v>342</v>
      </c>
      <c r="H241" t="s">
        <v>348</v>
      </c>
      <c r="J241" t="s">
        <v>351</v>
      </c>
    </row>
    <row r="242" spans="1:10">
      <c r="A242" s="1">
        <f>HYPERLINK("https://lsnyc.legalserver.org/matter/dynamic-profile/view/1859648","18-1859648")</f>
        <v>0</v>
      </c>
      <c r="B242" t="s">
        <v>10</v>
      </c>
      <c r="C242" t="s">
        <v>19</v>
      </c>
      <c r="D242" t="s">
        <v>225</v>
      </c>
      <c r="E242" t="s">
        <v>318</v>
      </c>
      <c r="F242" t="s">
        <v>342</v>
      </c>
      <c r="H242" t="s">
        <v>348</v>
      </c>
      <c r="J242" t="s">
        <v>353</v>
      </c>
    </row>
    <row r="243" spans="1:10">
      <c r="A243" s="1">
        <f>HYPERLINK("https://lsnyc.legalserver.org/matter/dynamic-profile/view/1859543","18-1859543")</f>
        <v>0</v>
      </c>
      <c r="B243" t="s">
        <v>10</v>
      </c>
      <c r="C243" t="s">
        <v>19</v>
      </c>
      <c r="D243" t="s">
        <v>226</v>
      </c>
      <c r="E243" t="s">
        <v>309</v>
      </c>
      <c r="F243" t="s">
        <v>342</v>
      </c>
      <c r="H243" t="s">
        <v>348</v>
      </c>
      <c r="J243" t="s">
        <v>353</v>
      </c>
    </row>
    <row r="244" spans="1:10">
      <c r="A244" s="1">
        <f>HYPERLINK("https://lsnyc.legalserver.org/matter/dynamic-profile/view/1859534","18-1859534")</f>
        <v>0</v>
      </c>
      <c r="B244" t="s">
        <v>10</v>
      </c>
      <c r="C244" t="s">
        <v>18</v>
      </c>
      <c r="D244" t="s">
        <v>227</v>
      </c>
      <c r="E244" t="s">
        <v>314</v>
      </c>
      <c r="F244" t="s">
        <v>342</v>
      </c>
      <c r="H244" t="s">
        <v>348</v>
      </c>
      <c r="J244" t="s">
        <v>353</v>
      </c>
    </row>
    <row r="245" spans="1:10">
      <c r="A245" s="1">
        <f>HYPERLINK("https://lsnyc.legalserver.org/matter/dynamic-profile/view/1859199","18-1859199")</f>
        <v>0</v>
      </c>
      <c r="B245" t="s">
        <v>10</v>
      </c>
      <c r="C245" t="s">
        <v>15</v>
      </c>
      <c r="D245" t="s">
        <v>228</v>
      </c>
      <c r="E245" t="s">
        <v>320</v>
      </c>
      <c r="F245" t="s">
        <v>342</v>
      </c>
      <c r="J245" t="s">
        <v>354</v>
      </c>
    </row>
    <row r="246" spans="1:10">
      <c r="A246" s="1">
        <f>HYPERLINK("https://lsnyc.legalserver.org/matter/dynamic-profile/view/1858885","18-1858885")</f>
        <v>0</v>
      </c>
      <c r="B246" t="s">
        <v>10</v>
      </c>
      <c r="C246" t="s">
        <v>13</v>
      </c>
      <c r="D246" t="s">
        <v>229</v>
      </c>
      <c r="F246" t="s">
        <v>342</v>
      </c>
      <c r="H246" t="s">
        <v>348</v>
      </c>
      <c r="J246" t="s">
        <v>354</v>
      </c>
    </row>
    <row r="247" spans="1:10">
      <c r="A247" s="1">
        <f>HYPERLINK("https://lsnyc.legalserver.org/matter/dynamic-profile/view/1859241","18-1859241")</f>
        <v>0</v>
      </c>
      <c r="B247" t="s">
        <v>10</v>
      </c>
      <c r="C247" t="s">
        <v>14</v>
      </c>
      <c r="D247" t="s">
        <v>230</v>
      </c>
      <c r="E247" t="s">
        <v>311</v>
      </c>
      <c r="F247" t="s">
        <v>341</v>
      </c>
      <c r="H247" t="s">
        <v>348</v>
      </c>
      <c r="J247" t="s">
        <v>355</v>
      </c>
    </row>
    <row r="248" spans="1:10">
      <c r="A248" s="1">
        <f>HYPERLINK("https://lsnyc.legalserver.org/matter/dynamic-profile/view/1858482","18-1858482")</f>
        <v>0</v>
      </c>
      <c r="B248" t="s">
        <v>10</v>
      </c>
      <c r="C248" t="s">
        <v>15</v>
      </c>
      <c r="D248" t="s">
        <v>231</v>
      </c>
      <c r="E248" t="s">
        <v>318</v>
      </c>
      <c r="F248" t="s">
        <v>342</v>
      </c>
      <c r="H248" t="s">
        <v>348</v>
      </c>
      <c r="J248" t="s">
        <v>351</v>
      </c>
    </row>
    <row r="249" spans="1:10">
      <c r="A249" s="1">
        <f>HYPERLINK("https://lsnyc.legalserver.org/matter/dynamic-profile/view/1858258","18-1858258")</f>
        <v>0</v>
      </c>
      <c r="B249" t="s">
        <v>10</v>
      </c>
      <c r="C249" t="s">
        <v>12</v>
      </c>
      <c r="D249" t="s">
        <v>232</v>
      </c>
      <c r="E249" t="s">
        <v>313</v>
      </c>
      <c r="F249" t="s">
        <v>342</v>
      </c>
      <c r="H249" t="s">
        <v>349</v>
      </c>
      <c r="J249" t="s">
        <v>351</v>
      </c>
    </row>
    <row r="250" spans="1:10">
      <c r="A250" s="1">
        <f>HYPERLINK("https://lsnyc.legalserver.org/matter/dynamic-profile/view/1858139","18-1858139")</f>
        <v>0</v>
      </c>
      <c r="B250" t="s">
        <v>10</v>
      </c>
      <c r="C250" t="s">
        <v>13</v>
      </c>
      <c r="D250" t="s">
        <v>233</v>
      </c>
      <c r="F250" t="s">
        <v>342</v>
      </c>
      <c r="H250" t="s">
        <v>348</v>
      </c>
      <c r="J250" t="s">
        <v>354</v>
      </c>
    </row>
    <row r="251" spans="1:10">
      <c r="A251" s="1">
        <f>HYPERLINK("https://lsnyc.legalserver.org/matter/dynamic-profile/view/1857420","18-1857420")</f>
        <v>0</v>
      </c>
      <c r="B251" t="s">
        <v>10</v>
      </c>
      <c r="C251" t="s">
        <v>18</v>
      </c>
      <c r="D251" t="s">
        <v>234</v>
      </c>
      <c r="E251" t="s">
        <v>318</v>
      </c>
      <c r="F251" t="s">
        <v>342</v>
      </c>
      <c r="H251" t="s">
        <v>349</v>
      </c>
      <c r="J251" t="s">
        <v>351</v>
      </c>
    </row>
    <row r="252" spans="1:10">
      <c r="A252" s="1">
        <f>HYPERLINK("https://lsnyc.legalserver.org/matter/dynamic-profile/view/1857781","18-1857781")</f>
        <v>0</v>
      </c>
      <c r="B252" t="s">
        <v>10</v>
      </c>
      <c r="C252" t="s">
        <v>13</v>
      </c>
      <c r="D252" t="s">
        <v>235</v>
      </c>
      <c r="F252" t="s">
        <v>342</v>
      </c>
      <c r="H252" t="s">
        <v>349</v>
      </c>
      <c r="J252" t="s">
        <v>354</v>
      </c>
    </row>
    <row r="253" spans="1:10">
      <c r="A253" s="1">
        <f>HYPERLINK("https://lsnyc.legalserver.org/matter/dynamic-profile/view/1857853","18-1857853")</f>
        <v>0</v>
      </c>
      <c r="B253" t="s">
        <v>10</v>
      </c>
      <c r="C253" t="s">
        <v>19</v>
      </c>
      <c r="D253" t="s">
        <v>236</v>
      </c>
      <c r="E253" t="s">
        <v>318</v>
      </c>
      <c r="F253" t="s">
        <v>342</v>
      </c>
      <c r="H253" t="s">
        <v>348</v>
      </c>
      <c r="J253" t="s">
        <v>353</v>
      </c>
    </row>
    <row r="254" spans="1:10">
      <c r="A254" s="1">
        <f>HYPERLINK("https://lsnyc.legalserver.org/matter/dynamic-profile/view/1857714","18-1857714")</f>
        <v>0</v>
      </c>
      <c r="B254" t="s">
        <v>10</v>
      </c>
      <c r="C254" t="s">
        <v>19</v>
      </c>
      <c r="D254" t="s">
        <v>237</v>
      </c>
      <c r="E254" t="s">
        <v>314</v>
      </c>
      <c r="F254" t="s">
        <v>342</v>
      </c>
      <c r="H254" t="s">
        <v>348</v>
      </c>
      <c r="J254" t="s">
        <v>353</v>
      </c>
    </row>
    <row r="255" spans="1:10">
      <c r="A255" s="1">
        <f>HYPERLINK("https://lsnyc.legalserver.org/matter/dynamic-profile/view/1889636","19-1889636")</f>
        <v>0</v>
      </c>
      <c r="B255" t="s">
        <v>10</v>
      </c>
      <c r="C255" t="s">
        <v>14</v>
      </c>
      <c r="D255" t="s">
        <v>38</v>
      </c>
      <c r="E255" t="s">
        <v>311</v>
      </c>
      <c r="F255" t="s">
        <v>341</v>
      </c>
      <c r="H255" t="s">
        <v>348</v>
      </c>
      <c r="J255" t="s">
        <v>355</v>
      </c>
    </row>
    <row r="256" spans="1:10">
      <c r="A256" s="1">
        <f>HYPERLINK("https://lsnyc.legalserver.org/matter/dynamic-profile/view/1856753","18-1856753")</f>
        <v>0</v>
      </c>
      <c r="B256" t="s">
        <v>10</v>
      </c>
      <c r="C256" t="s">
        <v>15</v>
      </c>
      <c r="D256" t="s">
        <v>238</v>
      </c>
      <c r="E256" t="s">
        <v>320</v>
      </c>
      <c r="F256" t="s">
        <v>340</v>
      </c>
      <c r="J256" t="s">
        <v>354</v>
      </c>
    </row>
    <row r="257" spans="1:10">
      <c r="A257" s="1">
        <f>HYPERLINK("https://lsnyc.legalserver.org/matter/dynamic-profile/view/1856578","18-1856578")</f>
        <v>0</v>
      </c>
      <c r="B257" t="s">
        <v>10</v>
      </c>
      <c r="C257" t="s">
        <v>19</v>
      </c>
      <c r="D257" t="s">
        <v>239</v>
      </c>
      <c r="E257" t="s">
        <v>314</v>
      </c>
      <c r="F257" t="s">
        <v>342</v>
      </c>
      <c r="H257" t="s">
        <v>348</v>
      </c>
      <c r="J257" t="s">
        <v>353</v>
      </c>
    </row>
    <row r="258" spans="1:10">
      <c r="A258" s="1">
        <f>HYPERLINK("https://lsnyc.legalserver.org/matter/dynamic-profile/view/1856285","18-1856285")</f>
        <v>0</v>
      </c>
      <c r="B258" t="s">
        <v>10</v>
      </c>
      <c r="C258" t="s">
        <v>15</v>
      </c>
      <c r="D258" t="s">
        <v>240</v>
      </c>
      <c r="E258" t="s">
        <v>320</v>
      </c>
      <c r="F258" t="s">
        <v>340</v>
      </c>
      <c r="H258" t="s">
        <v>349</v>
      </c>
      <c r="J258" t="s">
        <v>354</v>
      </c>
    </row>
    <row r="259" spans="1:10">
      <c r="A259" s="1">
        <f>HYPERLINK("https://lsnyc.legalserver.org/matter/dynamic-profile/view/1856338","18-1856338")</f>
        <v>0</v>
      </c>
      <c r="B259" t="s">
        <v>10</v>
      </c>
      <c r="C259" t="s">
        <v>15</v>
      </c>
      <c r="D259" t="s">
        <v>241</v>
      </c>
      <c r="E259" t="s">
        <v>320</v>
      </c>
      <c r="F259" t="s">
        <v>342</v>
      </c>
      <c r="H259" t="s">
        <v>348</v>
      </c>
      <c r="J259" t="s">
        <v>353</v>
      </c>
    </row>
    <row r="260" spans="1:10">
      <c r="A260" s="1">
        <f>HYPERLINK("https://lsnyc.legalserver.org/matter/dynamic-profile/view/1856367","18-1856367")</f>
        <v>0</v>
      </c>
      <c r="B260" t="s">
        <v>10</v>
      </c>
      <c r="C260" t="s">
        <v>19</v>
      </c>
      <c r="D260" t="s">
        <v>121</v>
      </c>
      <c r="E260" t="s">
        <v>308</v>
      </c>
      <c r="F260" t="s">
        <v>342</v>
      </c>
      <c r="H260" t="s">
        <v>348</v>
      </c>
      <c r="J260" t="s">
        <v>351</v>
      </c>
    </row>
    <row r="261" spans="1:10">
      <c r="A261" s="1">
        <f>HYPERLINK("https://lsnyc.legalserver.org/matter/dynamic-profile/view/1855822","18-1855822")</f>
        <v>0</v>
      </c>
      <c r="B261" t="s">
        <v>10</v>
      </c>
      <c r="C261" t="s">
        <v>19</v>
      </c>
      <c r="D261" t="s">
        <v>57</v>
      </c>
      <c r="E261" t="s">
        <v>314</v>
      </c>
      <c r="F261" t="s">
        <v>342</v>
      </c>
      <c r="H261" t="s">
        <v>348</v>
      </c>
      <c r="J261" t="s">
        <v>351</v>
      </c>
    </row>
    <row r="262" spans="1:10">
      <c r="A262" s="1">
        <f>HYPERLINK("https://lsnyc.legalserver.org/matter/dynamic-profile/view/1855818","18-1855818")</f>
        <v>0</v>
      </c>
      <c r="B262" t="s">
        <v>10</v>
      </c>
      <c r="C262" t="s">
        <v>13</v>
      </c>
      <c r="D262" t="s">
        <v>242</v>
      </c>
      <c r="E262" t="s">
        <v>321</v>
      </c>
      <c r="F262" t="s">
        <v>344</v>
      </c>
      <c r="H262" t="s">
        <v>349</v>
      </c>
      <c r="J262" t="s">
        <v>352</v>
      </c>
    </row>
    <row r="263" spans="1:10">
      <c r="A263" s="1">
        <f>HYPERLINK("https://lsnyc.legalserver.org/matter/dynamic-profile/view/1855500","18-1855500")</f>
        <v>0</v>
      </c>
      <c r="B263" t="s">
        <v>10</v>
      </c>
      <c r="C263" t="s">
        <v>13</v>
      </c>
      <c r="D263" t="s">
        <v>243</v>
      </c>
      <c r="E263" t="s">
        <v>318</v>
      </c>
      <c r="F263" t="s">
        <v>340</v>
      </c>
      <c r="H263" t="s">
        <v>349</v>
      </c>
      <c r="J263" t="s">
        <v>354</v>
      </c>
    </row>
    <row r="264" spans="1:10">
      <c r="A264" s="1">
        <f>HYPERLINK("https://lsnyc.legalserver.org/matter/dynamic-profile/view/1855477","18-1855477")</f>
        <v>0</v>
      </c>
      <c r="B264" t="s">
        <v>10</v>
      </c>
      <c r="C264" t="s">
        <v>24</v>
      </c>
      <c r="D264" t="s">
        <v>244</v>
      </c>
      <c r="E264" t="s">
        <v>323</v>
      </c>
      <c r="F264" t="s">
        <v>340</v>
      </c>
      <c r="J264" t="s">
        <v>354</v>
      </c>
    </row>
    <row r="265" spans="1:10">
      <c r="A265" s="1">
        <f>HYPERLINK("https://lsnyc.legalserver.org/matter/dynamic-profile/view/1855257","18-1855257")</f>
        <v>0</v>
      </c>
      <c r="B265" t="s">
        <v>10</v>
      </c>
      <c r="C265" t="s">
        <v>13</v>
      </c>
      <c r="D265" t="s">
        <v>245</v>
      </c>
      <c r="E265" t="s">
        <v>318</v>
      </c>
      <c r="F265" t="s">
        <v>345</v>
      </c>
      <c r="H265" t="s">
        <v>349</v>
      </c>
      <c r="J265" t="s">
        <v>354</v>
      </c>
    </row>
    <row r="266" spans="1:10">
      <c r="A266" s="1">
        <f>HYPERLINK("https://lsnyc.legalserver.org/matter/dynamic-profile/view/1854678","17-1854678")</f>
        <v>0</v>
      </c>
      <c r="B266" t="s">
        <v>10</v>
      </c>
      <c r="C266" t="s">
        <v>13</v>
      </c>
      <c r="D266" t="s">
        <v>246</v>
      </c>
      <c r="E266" t="s">
        <v>320</v>
      </c>
      <c r="F266" t="s">
        <v>340</v>
      </c>
      <c r="H266" t="s">
        <v>349</v>
      </c>
      <c r="J266" t="s">
        <v>354</v>
      </c>
    </row>
    <row r="267" spans="1:10">
      <c r="A267" s="1">
        <f>HYPERLINK("https://lsnyc.legalserver.org/matter/dynamic-profile/view/1853985","17-1853985")</f>
        <v>0</v>
      </c>
      <c r="B267" t="s">
        <v>10</v>
      </c>
      <c r="C267" t="s">
        <v>15</v>
      </c>
      <c r="D267" t="s">
        <v>247</v>
      </c>
      <c r="E267" t="s">
        <v>320</v>
      </c>
      <c r="F267" t="s">
        <v>342</v>
      </c>
      <c r="H267" t="s">
        <v>348</v>
      </c>
      <c r="J267" t="s">
        <v>353</v>
      </c>
    </row>
    <row r="268" spans="1:10">
      <c r="A268" s="1">
        <f>HYPERLINK("https://lsnyc.legalserver.org/matter/dynamic-profile/view/1853913","17-1853913")</f>
        <v>0</v>
      </c>
      <c r="B268" t="s">
        <v>10</v>
      </c>
      <c r="C268" t="s">
        <v>15</v>
      </c>
      <c r="D268" t="s">
        <v>248</v>
      </c>
      <c r="E268" t="s">
        <v>320</v>
      </c>
      <c r="F268" t="s">
        <v>342</v>
      </c>
      <c r="H268" t="s">
        <v>348</v>
      </c>
      <c r="J268" t="s">
        <v>353</v>
      </c>
    </row>
    <row r="269" spans="1:10">
      <c r="A269" s="1">
        <f>HYPERLINK("https://lsnyc.legalserver.org/matter/dynamic-profile/view/1854168","17-1854168")</f>
        <v>0</v>
      </c>
      <c r="B269" t="s">
        <v>10</v>
      </c>
      <c r="C269" t="s">
        <v>14</v>
      </c>
      <c r="D269" t="s">
        <v>249</v>
      </c>
      <c r="E269" t="s">
        <v>337</v>
      </c>
      <c r="F269" t="s">
        <v>342</v>
      </c>
      <c r="H269" t="s">
        <v>348</v>
      </c>
      <c r="J269" t="s">
        <v>351</v>
      </c>
    </row>
    <row r="270" spans="1:10">
      <c r="A270" s="1">
        <f>HYPERLINK("https://lsnyc.legalserver.org/matter/dynamic-profile/view/1854175","17-1854175")</f>
        <v>0</v>
      </c>
      <c r="B270" t="s">
        <v>10</v>
      </c>
      <c r="C270" t="s">
        <v>14</v>
      </c>
      <c r="D270" t="s">
        <v>250</v>
      </c>
      <c r="E270" t="s">
        <v>337</v>
      </c>
      <c r="F270" t="s">
        <v>342</v>
      </c>
      <c r="H270" t="s">
        <v>348</v>
      </c>
      <c r="J270" t="s">
        <v>351</v>
      </c>
    </row>
    <row r="271" spans="1:10">
      <c r="A271" s="1">
        <f>HYPERLINK("https://lsnyc.legalserver.org/matter/dynamic-profile/view/1853174","17-1853174")</f>
        <v>0</v>
      </c>
      <c r="B271" t="s">
        <v>10</v>
      </c>
      <c r="C271" t="s">
        <v>15</v>
      </c>
      <c r="D271" t="s">
        <v>251</v>
      </c>
      <c r="E271" t="s">
        <v>320</v>
      </c>
      <c r="F271" t="s">
        <v>342</v>
      </c>
      <c r="H271" t="s">
        <v>348</v>
      </c>
      <c r="J271" t="s">
        <v>351</v>
      </c>
    </row>
    <row r="272" spans="1:10">
      <c r="A272" s="1">
        <f>HYPERLINK("https://lsnyc.legalserver.org/matter/dynamic-profile/view/1852451","17-1852451")</f>
        <v>0</v>
      </c>
      <c r="B272" t="s">
        <v>10</v>
      </c>
      <c r="C272" t="s">
        <v>15</v>
      </c>
      <c r="D272" t="s">
        <v>252</v>
      </c>
      <c r="E272" t="s">
        <v>320</v>
      </c>
      <c r="F272" t="s">
        <v>342</v>
      </c>
      <c r="H272" t="s">
        <v>348</v>
      </c>
      <c r="J272" t="s">
        <v>353</v>
      </c>
    </row>
    <row r="273" spans="1:10">
      <c r="A273" s="1">
        <f>HYPERLINK("https://lsnyc.legalserver.org/matter/dynamic-profile/view/1852274","17-1852274")</f>
        <v>0</v>
      </c>
      <c r="B273" t="s">
        <v>10</v>
      </c>
      <c r="C273" t="s">
        <v>15</v>
      </c>
      <c r="D273" t="s">
        <v>253</v>
      </c>
      <c r="E273" t="s">
        <v>320</v>
      </c>
      <c r="F273" t="s">
        <v>340</v>
      </c>
      <c r="H273" t="s">
        <v>349</v>
      </c>
      <c r="J273" t="s">
        <v>354</v>
      </c>
    </row>
    <row r="274" spans="1:10">
      <c r="A274" s="1">
        <f>HYPERLINK("https://lsnyc.legalserver.org/matter/dynamic-profile/view/1852014","17-1852014")</f>
        <v>0</v>
      </c>
      <c r="B274" t="s">
        <v>10</v>
      </c>
      <c r="C274" t="s">
        <v>14</v>
      </c>
      <c r="D274" t="s">
        <v>254</v>
      </c>
      <c r="E274" t="s">
        <v>323</v>
      </c>
      <c r="F274" t="s">
        <v>342</v>
      </c>
      <c r="H274" t="s">
        <v>348</v>
      </c>
      <c r="J274" t="s">
        <v>351</v>
      </c>
    </row>
    <row r="275" spans="1:10">
      <c r="A275" s="1">
        <f>HYPERLINK("https://lsnyc.legalserver.org/matter/dynamic-profile/view/1852073","17-1852073")</f>
        <v>0</v>
      </c>
      <c r="B275" t="s">
        <v>10</v>
      </c>
      <c r="C275" t="s">
        <v>15</v>
      </c>
      <c r="D275" t="s">
        <v>255</v>
      </c>
      <c r="E275" t="s">
        <v>310</v>
      </c>
      <c r="F275" t="s">
        <v>342</v>
      </c>
      <c r="H275" t="s">
        <v>348</v>
      </c>
      <c r="J275" t="s">
        <v>353</v>
      </c>
    </row>
    <row r="276" spans="1:10">
      <c r="A276" s="1">
        <f>HYPERLINK("https://lsnyc.legalserver.org/matter/dynamic-profile/view/1852005","17-1852005")</f>
        <v>0</v>
      </c>
      <c r="B276" t="s">
        <v>10</v>
      </c>
      <c r="C276" t="s">
        <v>19</v>
      </c>
      <c r="D276" t="s">
        <v>256</v>
      </c>
      <c r="E276" t="s">
        <v>311</v>
      </c>
      <c r="F276" t="s">
        <v>341</v>
      </c>
      <c r="H276" t="s">
        <v>348</v>
      </c>
      <c r="J276" t="s">
        <v>356</v>
      </c>
    </row>
    <row r="277" spans="1:10">
      <c r="A277" s="1">
        <f>HYPERLINK("https://lsnyc.legalserver.org/matter/dynamic-profile/view/1851617","17-1851617")</f>
        <v>0</v>
      </c>
      <c r="B277" t="s">
        <v>10</v>
      </c>
      <c r="C277" t="s">
        <v>19</v>
      </c>
      <c r="D277" t="s">
        <v>257</v>
      </c>
      <c r="E277" t="s">
        <v>311</v>
      </c>
      <c r="F277" t="s">
        <v>341</v>
      </c>
      <c r="H277" t="s">
        <v>348</v>
      </c>
      <c r="J277" t="s">
        <v>355</v>
      </c>
    </row>
    <row r="278" spans="1:10">
      <c r="A278" s="1">
        <f>HYPERLINK("https://lsnyc.legalserver.org/matter/dynamic-profile/view/1851618","17-1851618")</f>
        <v>0</v>
      </c>
      <c r="B278" t="s">
        <v>10</v>
      </c>
      <c r="C278" t="s">
        <v>19</v>
      </c>
      <c r="D278" t="s">
        <v>185</v>
      </c>
      <c r="E278" t="s">
        <v>311</v>
      </c>
      <c r="F278" t="s">
        <v>341</v>
      </c>
      <c r="H278" t="s">
        <v>348</v>
      </c>
      <c r="J278" t="s">
        <v>356</v>
      </c>
    </row>
    <row r="279" spans="1:10">
      <c r="A279" s="1">
        <f>HYPERLINK("https://lsnyc.legalserver.org/matter/dynamic-profile/view/1851527","17-1851527")</f>
        <v>0</v>
      </c>
      <c r="B279" t="s">
        <v>10</v>
      </c>
      <c r="C279" t="s">
        <v>15</v>
      </c>
      <c r="D279" t="s">
        <v>258</v>
      </c>
      <c r="E279" t="s">
        <v>320</v>
      </c>
      <c r="F279" t="s">
        <v>340</v>
      </c>
      <c r="J279" t="s">
        <v>354</v>
      </c>
    </row>
    <row r="280" spans="1:10">
      <c r="A280" s="1">
        <f>HYPERLINK("https://lsnyc.legalserver.org/matter/dynamic-profile/view/1854321","17-1854321")</f>
        <v>0</v>
      </c>
      <c r="B280" t="s">
        <v>10</v>
      </c>
      <c r="C280" t="s">
        <v>21</v>
      </c>
      <c r="D280" t="s">
        <v>259</v>
      </c>
      <c r="E280" t="s">
        <v>308</v>
      </c>
      <c r="F280" t="s">
        <v>342</v>
      </c>
      <c r="J280" t="s">
        <v>351</v>
      </c>
    </row>
    <row r="281" spans="1:10">
      <c r="A281" s="1">
        <f>HYPERLINK("https://lsnyc.legalserver.org/matter/dynamic-profile/view/1851272","17-1851272")</f>
        <v>0</v>
      </c>
      <c r="B281" t="s">
        <v>10</v>
      </c>
      <c r="C281" t="s">
        <v>19</v>
      </c>
      <c r="D281" t="s">
        <v>237</v>
      </c>
      <c r="E281" t="s">
        <v>311</v>
      </c>
      <c r="F281" t="s">
        <v>341</v>
      </c>
      <c r="J281" t="s">
        <v>356</v>
      </c>
    </row>
    <row r="282" spans="1:10">
      <c r="A282" s="1">
        <f>HYPERLINK("https://lsnyc.legalserver.org/matter/dynamic-profile/view/1851073","17-1851073")</f>
        <v>0</v>
      </c>
      <c r="B282" t="s">
        <v>10</v>
      </c>
      <c r="C282" t="s">
        <v>13</v>
      </c>
      <c r="D282" t="s">
        <v>260</v>
      </c>
      <c r="E282" t="s">
        <v>321</v>
      </c>
      <c r="F282" t="s">
        <v>340</v>
      </c>
      <c r="H282" t="s">
        <v>349</v>
      </c>
      <c r="J282" t="s">
        <v>354</v>
      </c>
    </row>
    <row r="283" spans="1:10">
      <c r="A283" s="1">
        <f>HYPERLINK("https://lsnyc.legalserver.org/matter/dynamic-profile/view/1851734","17-1851734")</f>
        <v>0</v>
      </c>
      <c r="B283" t="s">
        <v>10</v>
      </c>
      <c r="C283" t="s">
        <v>21</v>
      </c>
      <c r="D283" t="s">
        <v>261</v>
      </c>
      <c r="E283" t="s">
        <v>320</v>
      </c>
      <c r="F283" t="s">
        <v>342</v>
      </c>
      <c r="H283" t="s">
        <v>349</v>
      </c>
      <c r="I283" t="s">
        <v>350</v>
      </c>
      <c r="J283" t="s">
        <v>352</v>
      </c>
    </row>
    <row r="284" spans="1:10">
      <c r="A284" s="1">
        <f>HYPERLINK("https://lsnyc.legalserver.org/matter/dynamic-profile/view/0827705","17-0827705")</f>
        <v>0</v>
      </c>
      <c r="B284" t="s">
        <v>10</v>
      </c>
      <c r="C284" t="s">
        <v>15</v>
      </c>
      <c r="D284" t="s">
        <v>262</v>
      </c>
      <c r="E284" t="s">
        <v>320</v>
      </c>
      <c r="F284" t="s">
        <v>342</v>
      </c>
      <c r="H284" t="s">
        <v>348</v>
      </c>
      <c r="J284" t="s">
        <v>351</v>
      </c>
    </row>
    <row r="285" spans="1:10">
      <c r="A285" s="1">
        <f>HYPERLINK("https://lsnyc.legalserver.org/matter/dynamic-profile/view/1850617","17-1850617")</f>
        <v>0</v>
      </c>
      <c r="B285" t="s">
        <v>10</v>
      </c>
      <c r="C285" t="s">
        <v>15</v>
      </c>
      <c r="D285" t="s">
        <v>263</v>
      </c>
      <c r="E285" t="s">
        <v>311</v>
      </c>
      <c r="F285" t="s">
        <v>345</v>
      </c>
      <c r="H285" t="s">
        <v>349</v>
      </c>
      <c r="J285" t="s">
        <v>354</v>
      </c>
    </row>
    <row r="286" spans="1:10">
      <c r="A286" s="1">
        <f>HYPERLINK("https://lsnyc.legalserver.org/matter/dynamic-profile/view/1850486","17-1850486")</f>
        <v>0</v>
      </c>
      <c r="B286" t="s">
        <v>10</v>
      </c>
      <c r="C286" t="s">
        <v>15</v>
      </c>
      <c r="D286" t="s">
        <v>264</v>
      </c>
      <c r="E286" t="s">
        <v>320</v>
      </c>
      <c r="F286" t="s">
        <v>340</v>
      </c>
      <c r="J286" t="s">
        <v>354</v>
      </c>
    </row>
    <row r="287" spans="1:10">
      <c r="A287" s="1">
        <f>HYPERLINK("https://lsnyc.legalserver.org/matter/dynamic-profile/view/1850266","17-1850266")</f>
        <v>0</v>
      </c>
      <c r="B287" t="s">
        <v>10</v>
      </c>
      <c r="C287" t="s">
        <v>19</v>
      </c>
      <c r="D287" t="s">
        <v>265</v>
      </c>
      <c r="E287" t="s">
        <v>311</v>
      </c>
      <c r="F287" t="s">
        <v>346</v>
      </c>
      <c r="H287" t="s">
        <v>348</v>
      </c>
      <c r="J287" t="s">
        <v>354</v>
      </c>
    </row>
    <row r="288" spans="1:10">
      <c r="A288" s="1">
        <f>HYPERLINK("https://lsnyc.legalserver.org/matter/dynamic-profile/view/1850026","17-1850026")</f>
        <v>0</v>
      </c>
      <c r="B288" t="s">
        <v>10</v>
      </c>
      <c r="C288" t="s">
        <v>18</v>
      </c>
      <c r="D288" t="s">
        <v>266</v>
      </c>
      <c r="E288" t="s">
        <v>320</v>
      </c>
      <c r="F288" t="s">
        <v>342</v>
      </c>
      <c r="H288" t="s">
        <v>349</v>
      </c>
      <c r="J288" t="s">
        <v>353</v>
      </c>
    </row>
    <row r="289" spans="1:10">
      <c r="A289" s="1">
        <f>HYPERLINK("https://lsnyc.legalserver.org/matter/dynamic-profile/view/1851141","17-1851141")</f>
        <v>0</v>
      </c>
      <c r="B289" t="s">
        <v>10</v>
      </c>
      <c r="C289" t="s">
        <v>18</v>
      </c>
      <c r="D289" t="s">
        <v>267</v>
      </c>
      <c r="E289" t="s">
        <v>314</v>
      </c>
      <c r="F289" t="s">
        <v>342</v>
      </c>
      <c r="H289" t="s">
        <v>349</v>
      </c>
      <c r="J289" t="s">
        <v>353</v>
      </c>
    </row>
    <row r="290" spans="1:10">
      <c r="A290" s="1">
        <f>HYPERLINK("https://lsnyc.legalserver.org/matter/dynamic-profile/view/1851169","17-1851169")</f>
        <v>0</v>
      </c>
      <c r="B290" t="s">
        <v>10</v>
      </c>
      <c r="C290" t="s">
        <v>18</v>
      </c>
      <c r="D290" t="s">
        <v>268</v>
      </c>
      <c r="E290" t="s">
        <v>314</v>
      </c>
      <c r="F290" t="s">
        <v>342</v>
      </c>
      <c r="H290" t="s">
        <v>349</v>
      </c>
      <c r="J290" t="s">
        <v>353</v>
      </c>
    </row>
    <row r="291" spans="1:10">
      <c r="A291" s="1">
        <f>HYPERLINK("https://lsnyc.legalserver.org/matter/dynamic-profile/view/1849171","17-1849171")</f>
        <v>0</v>
      </c>
      <c r="B291" t="s">
        <v>10</v>
      </c>
      <c r="C291" t="s">
        <v>19</v>
      </c>
      <c r="D291" t="s">
        <v>269</v>
      </c>
      <c r="E291" t="s">
        <v>318</v>
      </c>
      <c r="F291" t="s">
        <v>342</v>
      </c>
      <c r="H291" t="s">
        <v>348</v>
      </c>
      <c r="J291" t="s">
        <v>353</v>
      </c>
    </row>
    <row r="292" spans="1:10">
      <c r="A292" s="1">
        <f>HYPERLINK("https://lsnyc.legalserver.org/matter/dynamic-profile/view/1848619","17-1848619")</f>
        <v>0</v>
      </c>
      <c r="B292" t="s">
        <v>10</v>
      </c>
      <c r="C292" t="s">
        <v>19</v>
      </c>
      <c r="D292" t="s">
        <v>270</v>
      </c>
      <c r="E292" t="s">
        <v>314</v>
      </c>
      <c r="F292" t="s">
        <v>342</v>
      </c>
      <c r="H292" t="s">
        <v>348</v>
      </c>
      <c r="J292" t="s">
        <v>353</v>
      </c>
    </row>
    <row r="293" spans="1:10">
      <c r="A293" s="1">
        <f>HYPERLINK("https://lsnyc.legalserver.org/matter/dynamic-profile/view/1848376","17-1848376")</f>
        <v>0</v>
      </c>
      <c r="B293" t="s">
        <v>10</v>
      </c>
      <c r="C293" t="s">
        <v>15</v>
      </c>
      <c r="D293" t="s">
        <v>271</v>
      </c>
      <c r="E293" t="s">
        <v>320</v>
      </c>
      <c r="F293" t="s">
        <v>342</v>
      </c>
      <c r="J293" t="s">
        <v>353</v>
      </c>
    </row>
    <row r="294" spans="1:10">
      <c r="A294" s="1">
        <f>HYPERLINK("https://lsnyc.legalserver.org/matter/dynamic-profile/view/1848150","17-1848150")</f>
        <v>0</v>
      </c>
      <c r="B294" t="s">
        <v>10</v>
      </c>
      <c r="C294" t="s">
        <v>15</v>
      </c>
      <c r="D294" t="s">
        <v>272</v>
      </c>
      <c r="E294" t="s">
        <v>320</v>
      </c>
      <c r="F294" t="s">
        <v>342</v>
      </c>
      <c r="H294" t="s">
        <v>348</v>
      </c>
      <c r="J294" t="s">
        <v>353</v>
      </c>
    </row>
    <row r="295" spans="1:10">
      <c r="A295" s="1">
        <f>HYPERLINK("https://lsnyc.legalserver.org/matter/dynamic-profile/view/1847472","17-1847472")</f>
        <v>0</v>
      </c>
      <c r="B295" t="s">
        <v>10</v>
      </c>
      <c r="C295" t="s">
        <v>18</v>
      </c>
      <c r="D295" t="s">
        <v>273</v>
      </c>
      <c r="E295" t="s">
        <v>320</v>
      </c>
      <c r="F295" t="s">
        <v>342</v>
      </c>
      <c r="H295" t="s">
        <v>348</v>
      </c>
      <c r="J295" t="s">
        <v>353</v>
      </c>
    </row>
    <row r="296" spans="1:10">
      <c r="A296" s="1">
        <f>HYPERLINK("https://lsnyc.legalserver.org/matter/dynamic-profile/view/1847503","17-1847503")</f>
        <v>0</v>
      </c>
      <c r="B296" t="s">
        <v>10</v>
      </c>
      <c r="C296" t="s">
        <v>14</v>
      </c>
      <c r="D296" t="s">
        <v>274</v>
      </c>
      <c r="E296" t="s">
        <v>320</v>
      </c>
      <c r="F296" t="s">
        <v>342</v>
      </c>
      <c r="H296" t="s">
        <v>349</v>
      </c>
      <c r="J296" t="s">
        <v>353</v>
      </c>
    </row>
    <row r="297" spans="1:10">
      <c r="A297" s="1">
        <f>HYPERLINK("https://lsnyc.legalserver.org/matter/dynamic-profile/view/1847549","17-1847549")</f>
        <v>0</v>
      </c>
      <c r="B297" t="s">
        <v>10</v>
      </c>
      <c r="C297" t="s">
        <v>14</v>
      </c>
      <c r="D297" t="s">
        <v>275</v>
      </c>
      <c r="E297" t="s">
        <v>309</v>
      </c>
      <c r="F297" t="s">
        <v>342</v>
      </c>
      <c r="H297" t="s">
        <v>348</v>
      </c>
      <c r="J297" t="s">
        <v>353</v>
      </c>
    </row>
    <row r="298" spans="1:10">
      <c r="A298" s="1">
        <f>HYPERLINK("https://lsnyc.legalserver.org/matter/dynamic-profile/view/1847340","17-1847340")</f>
        <v>0</v>
      </c>
      <c r="B298" t="s">
        <v>10</v>
      </c>
      <c r="C298" t="s">
        <v>14</v>
      </c>
      <c r="D298" t="s">
        <v>276</v>
      </c>
      <c r="E298" t="s">
        <v>320</v>
      </c>
      <c r="F298" t="s">
        <v>342</v>
      </c>
      <c r="H298" t="s">
        <v>348</v>
      </c>
      <c r="J298" t="s">
        <v>353</v>
      </c>
    </row>
    <row r="299" spans="1:10">
      <c r="A299" s="1">
        <f>HYPERLINK("https://lsnyc.legalserver.org/matter/dynamic-profile/view/1847396","17-1847396")</f>
        <v>0</v>
      </c>
      <c r="B299" t="s">
        <v>10</v>
      </c>
      <c r="C299" t="s">
        <v>15</v>
      </c>
      <c r="D299" t="s">
        <v>277</v>
      </c>
      <c r="E299" t="s">
        <v>320</v>
      </c>
      <c r="F299" t="s">
        <v>342</v>
      </c>
      <c r="H299" t="s">
        <v>348</v>
      </c>
      <c r="I299" t="s">
        <v>350</v>
      </c>
      <c r="J299" t="s">
        <v>352</v>
      </c>
    </row>
    <row r="300" spans="1:10">
      <c r="A300" s="1">
        <f>HYPERLINK("https://lsnyc.legalserver.org/matter/dynamic-profile/view/1846950","17-1846950")</f>
        <v>0</v>
      </c>
      <c r="B300" t="s">
        <v>10</v>
      </c>
      <c r="C300" t="s">
        <v>18</v>
      </c>
      <c r="D300" t="s">
        <v>278</v>
      </c>
      <c r="E300" t="s">
        <v>320</v>
      </c>
      <c r="F300" t="s">
        <v>342</v>
      </c>
      <c r="H300" t="s">
        <v>348</v>
      </c>
      <c r="J300" t="s">
        <v>353</v>
      </c>
    </row>
    <row r="301" spans="1:10">
      <c r="A301" s="1">
        <f>HYPERLINK("https://lsnyc.legalserver.org/matter/dynamic-profile/view/1846780","17-1846780")</f>
        <v>0</v>
      </c>
      <c r="B301" t="s">
        <v>10</v>
      </c>
      <c r="C301" t="s">
        <v>18</v>
      </c>
      <c r="D301" t="s">
        <v>279</v>
      </c>
      <c r="E301" t="s">
        <v>320</v>
      </c>
      <c r="F301" t="s">
        <v>342</v>
      </c>
      <c r="H301" t="s">
        <v>349</v>
      </c>
      <c r="J301" t="s">
        <v>353</v>
      </c>
    </row>
    <row r="302" spans="1:10">
      <c r="A302" s="1">
        <f>HYPERLINK("https://lsnyc.legalserver.org/matter/dynamic-profile/view/1846781","17-1846781")</f>
        <v>0</v>
      </c>
      <c r="B302" t="s">
        <v>10</v>
      </c>
      <c r="C302" t="s">
        <v>18</v>
      </c>
      <c r="D302" t="s">
        <v>280</v>
      </c>
      <c r="E302" t="s">
        <v>320</v>
      </c>
      <c r="F302" t="s">
        <v>342</v>
      </c>
      <c r="H302" t="s">
        <v>349</v>
      </c>
      <c r="J302" t="s">
        <v>353</v>
      </c>
    </row>
    <row r="303" spans="1:10">
      <c r="A303" s="1">
        <f>HYPERLINK("https://lsnyc.legalserver.org/matter/dynamic-profile/view/1846186","17-1846186")</f>
        <v>0</v>
      </c>
      <c r="B303" t="s">
        <v>10</v>
      </c>
      <c r="C303" t="s">
        <v>14</v>
      </c>
      <c r="D303" t="s">
        <v>281</v>
      </c>
      <c r="E303" t="s">
        <v>329</v>
      </c>
      <c r="F303" t="s">
        <v>342</v>
      </c>
      <c r="H303" t="s">
        <v>348</v>
      </c>
      <c r="J303" t="s">
        <v>353</v>
      </c>
    </row>
    <row r="304" spans="1:10">
      <c r="A304" s="1">
        <f>HYPERLINK("https://lsnyc.legalserver.org/matter/dynamic-profile/view/1845558","17-1845558")</f>
        <v>0</v>
      </c>
      <c r="B304" t="s">
        <v>10</v>
      </c>
      <c r="C304" t="s">
        <v>15</v>
      </c>
      <c r="D304" t="s">
        <v>282</v>
      </c>
      <c r="E304" t="s">
        <v>320</v>
      </c>
      <c r="F304" t="s">
        <v>342</v>
      </c>
      <c r="J304" t="s">
        <v>353</v>
      </c>
    </row>
    <row r="305" spans="1:10">
      <c r="A305" s="1">
        <f>HYPERLINK("https://lsnyc.legalserver.org/matter/dynamic-profile/view/1845322","17-1845322")</f>
        <v>0</v>
      </c>
      <c r="B305" t="s">
        <v>10</v>
      </c>
      <c r="C305" t="s">
        <v>18</v>
      </c>
      <c r="D305" t="s">
        <v>283</v>
      </c>
      <c r="E305" t="s">
        <v>320</v>
      </c>
      <c r="F305" t="s">
        <v>342</v>
      </c>
      <c r="J305" t="s">
        <v>351</v>
      </c>
    </row>
    <row r="306" spans="1:10">
      <c r="A306" s="1">
        <f>HYPERLINK("https://lsnyc.legalserver.org/matter/dynamic-profile/view/1845342","17-1845342")</f>
        <v>0</v>
      </c>
      <c r="B306" t="s">
        <v>10</v>
      </c>
      <c r="C306" t="s">
        <v>18</v>
      </c>
      <c r="D306" t="s">
        <v>284</v>
      </c>
      <c r="E306" t="s">
        <v>320</v>
      </c>
      <c r="F306" t="s">
        <v>342</v>
      </c>
      <c r="H306" t="s">
        <v>348</v>
      </c>
      <c r="I306" t="s">
        <v>350</v>
      </c>
      <c r="J306" t="s">
        <v>352</v>
      </c>
    </row>
    <row r="307" spans="1:10">
      <c r="A307" s="1">
        <f>HYPERLINK("https://lsnyc.legalserver.org/matter/dynamic-profile/view/1845086","17-1845086")</f>
        <v>0</v>
      </c>
      <c r="B307" t="s">
        <v>10</v>
      </c>
      <c r="C307" t="s">
        <v>19</v>
      </c>
      <c r="D307" t="s">
        <v>285</v>
      </c>
      <c r="E307" t="s">
        <v>320</v>
      </c>
      <c r="F307" t="s">
        <v>345</v>
      </c>
      <c r="H307" t="s">
        <v>349</v>
      </c>
      <c r="J307" t="s">
        <v>354</v>
      </c>
    </row>
    <row r="308" spans="1:10">
      <c r="A308" s="1">
        <f>HYPERLINK("https://lsnyc.legalserver.org/matter/dynamic-profile/view/1845173","17-1845173")</f>
        <v>0</v>
      </c>
      <c r="B308" t="s">
        <v>10</v>
      </c>
      <c r="C308" t="s">
        <v>15</v>
      </c>
      <c r="D308" t="s">
        <v>286</v>
      </c>
      <c r="E308" t="s">
        <v>320</v>
      </c>
      <c r="F308" t="s">
        <v>342</v>
      </c>
      <c r="J308" t="s">
        <v>353</v>
      </c>
    </row>
    <row r="309" spans="1:10">
      <c r="A309" s="1">
        <f>HYPERLINK("https://lsnyc.legalserver.org/matter/dynamic-profile/view/1842631","17-1842631")</f>
        <v>0</v>
      </c>
      <c r="B309" t="s">
        <v>10</v>
      </c>
      <c r="C309" t="s">
        <v>15</v>
      </c>
      <c r="D309" t="s">
        <v>287</v>
      </c>
      <c r="E309" t="s">
        <v>320</v>
      </c>
      <c r="F309" t="s">
        <v>342</v>
      </c>
      <c r="H309" t="s">
        <v>349</v>
      </c>
      <c r="J309" t="s">
        <v>353</v>
      </c>
    </row>
    <row r="310" spans="1:10">
      <c r="A310" s="1">
        <f>HYPERLINK("https://lsnyc.legalserver.org/matter/dynamic-profile/view/1841776","17-1841776")</f>
        <v>0</v>
      </c>
      <c r="B310" t="s">
        <v>10</v>
      </c>
      <c r="C310" t="s">
        <v>18</v>
      </c>
      <c r="D310" t="s">
        <v>288</v>
      </c>
      <c r="E310" t="s">
        <v>320</v>
      </c>
      <c r="F310" t="s">
        <v>342</v>
      </c>
      <c r="H310" t="s">
        <v>349</v>
      </c>
      <c r="J310" t="s">
        <v>353</v>
      </c>
    </row>
    <row r="311" spans="1:10">
      <c r="A311" s="1">
        <f>HYPERLINK("https://lsnyc.legalserver.org/matter/dynamic-profile/view/1841309","17-1841309")</f>
        <v>0</v>
      </c>
      <c r="B311" t="s">
        <v>10</v>
      </c>
      <c r="C311" t="s">
        <v>15</v>
      </c>
      <c r="D311" t="s">
        <v>289</v>
      </c>
      <c r="E311" t="s">
        <v>320</v>
      </c>
      <c r="F311" t="s">
        <v>342</v>
      </c>
      <c r="H311" t="s">
        <v>348</v>
      </c>
      <c r="J311" t="s">
        <v>351</v>
      </c>
    </row>
    <row r="312" spans="1:10">
      <c r="A312" s="1">
        <f>HYPERLINK("https://lsnyc.legalserver.org/matter/dynamic-profile/view/1840842","17-1840842")</f>
        <v>0</v>
      </c>
      <c r="B312" t="s">
        <v>10</v>
      </c>
      <c r="C312" t="s">
        <v>18</v>
      </c>
      <c r="D312" t="s">
        <v>202</v>
      </c>
      <c r="E312" t="s">
        <v>320</v>
      </c>
      <c r="F312" t="s">
        <v>342</v>
      </c>
      <c r="H312" t="s">
        <v>349</v>
      </c>
      <c r="J312" t="s">
        <v>353</v>
      </c>
    </row>
    <row r="313" spans="1:10">
      <c r="A313" s="1">
        <f>HYPERLINK("https://lsnyc.legalserver.org/matter/dynamic-profile/view/1840689","17-1840689")</f>
        <v>0</v>
      </c>
      <c r="B313" t="s">
        <v>10</v>
      </c>
      <c r="C313" t="s">
        <v>15</v>
      </c>
      <c r="D313" t="s">
        <v>290</v>
      </c>
      <c r="E313" t="s">
        <v>320</v>
      </c>
      <c r="F313" t="s">
        <v>342</v>
      </c>
      <c r="H313" t="s">
        <v>349</v>
      </c>
      <c r="J313" t="s">
        <v>353</v>
      </c>
    </row>
    <row r="314" spans="1:10">
      <c r="A314" s="1">
        <f>HYPERLINK("https://lsnyc.legalserver.org/matter/dynamic-profile/view/1839894","17-1839894")</f>
        <v>0</v>
      </c>
      <c r="B314" t="s">
        <v>10</v>
      </c>
      <c r="C314" t="s">
        <v>19</v>
      </c>
      <c r="D314" t="s">
        <v>177</v>
      </c>
      <c r="E314" t="s">
        <v>314</v>
      </c>
      <c r="F314" t="s">
        <v>342</v>
      </c>
      <c r="J314" t="s">
        <v>353</v>
      </c>
    </row>
    <row r="315" spans="1:10">
      <c r="A315" s="1">
        <f>HYPERLINK("https://lsnyc.legalserver.org/matter/dynamic-profile/view/1839621","17-1839621")</f>
        <v>0</v>
      </c>
      <c r="B315" t="s">
        <v>10</v>
      </c>
      <c r="C315" t="s">
        <v>15</v>
      </c>
      <c r="D315" t="s">
        <v>291</v>
      </c>
      <c r="E315" t="s">
        <v>320</v>
      </c>
      <c r="F315" t="s">
        <v>342</v>
      </c>
      <c r="H315" t="s">
        <v>348</v>
      </c>
      <c r="J315" t="s">
        <v>353</v>
      </c>
    </row>
    <row r="316" spans="1:10">
      <c r="A316" s="1">
        <f>HYPERLINK("https://lsnyc.legalserver.org/matter/dynamic-profile/view/1839370","17-1839370")</f>
        <v>0</v>
      </c>
      <c r="B316" t="s">
        <v>10</v>
      </c>
      <c r="C316" t="s">
        <v>18</v>
      </c>
      <c r="D316" t="s">
        <v>292</v>
      </c>
      <c r="E316" t="s">
        <v>325</v>
      </c>
      <c r="F316" t="s">
        <v>345</v>
      </c>
      <c r="H316" t="s">
        <v>349</v>
      </c>
      <c r="J316" t="s">
        <v>354</v>
      </c>
    </row>
    <row r="317" spans="1:10">
      <c r="A317" s="1">
        <f>HYPERLINK("https://lsnyc.legalserver.org/matter/dynamic-profile/view/1839286","17-1839286")</f>
        <v>0</v>
      </c>
      <c r="B317" t="s">
        <v>10</v>
      </c>
      <c r="C317" t="s">
        <v>14</v>
      </c>
      <c r="D317" t="s">
        <v>230</v>
      </c>
      <c r="E317" t="s">
        <v>331</v>
      </c>
      <c r="F317" t="s">
        <v>342</v>
      </c>
      <c r="H317" t="s">
        <v>348</v>
      </c>
      <c r="J317" t="s">
        <v>353</v>
      </c>
    </row>
    <row r="318" spans="1:10">
      <c r="A318" s="1">
        <f>HYPERLINK("https://lsnyc.legalserver.org/matter/dynamic-profile/view/1838842","17-1838842")</f>
        <v>0</v>
      </c>
      <c r="B318" t="s">
        <v>10</v>
      </c>
      <c r="C318" t="s">
        <v>15</v>
      </c>
      <c r="D318" t="s">
        <v>293</v>
      </c>
      <c r="E318" t="s">
        <v>320</v>
      </c>
      <c r="F318" t="s">
        <v>342</v>
      </c>
      <c r="H318" t="s">
        <v>349</v>
      </c>
      <c r="J318" t="s">
        <v>353</v>
      </c>
    </row>
    <row r="319" spans="1:10">
      <c r="A319" s="1">
        <f>HYPERLINK("https://lsnyc.legalserver.org/matter/dynamic-profile/view/1838717","17-1838717")</f>
        <v>0</v>
      </c>
      <c r="B319" t="s">
        <v>10</v>
      </c>
      <c r="C319" t="s">
        <v>15</v>
      </c>
      <c r="D319" t="s">
        <v>294</v>
      </c>
      <c r="E319" t="s">
        <v>320</v>
      </c>
      <c r="F319" t="s">
        <v>342</v>
      </c>
      <c r="H319" t="s">
        <v>348</v>
      </c>
      <c r="J319" t="s">
        <v>353</v>
      </c>
    </row>
    <row r="320" spans="1:10">
      <c r="A320" s="1">
        <f>HYPERLINK("https://lsnyc.legalserver.org/matter/dynamic-profile/view/1837882","17-1837882")</f>
        <v>0</v>
      </c>
      <c r="B320" t="s">
        <v>10</v>
      </c>
      <c r="C320" t="s">
        <v>15</v>
      </c>
      <c r="D320" t="s">
        <v>295</v>
      </c>
      <c r="E320" t="s">
        <v>320</v>
      </c>
      <c r="F320" t="s">
        <v>342</v>
      </c>
      <c r="H320" t="s">
        <v>348</v>
      </c>
      <c r="J320" t="s">
        <v>353</v>
      </c>
    </row>
    <row r="321" spans="1:10">
      <c r="A321" s="1">
        <f>HYPERLINK("https://lsnyc.legalserver.org/matter/dynamic-profile/view/1836689","17-1836689")</f>
        <v>0</v>
      </c>
      <c r="B321" t="s">
        <v>10</v>
      </c>
      <c r="C321" t="s">
        <v>14</v>
      </c>
      <c r="D321" t="s">
        <v>296</v>
      </c>
      <c r="E321" t="s">
        <v>320</v>
      </c>
      <c r="F321" t="s">
        <v>342</v>
      </c>
      <c r="H321" t="s">
        <v>348</v>
      </c>
      <c r="J321" t="s">
        <v>353</v>
      </c>
    </row>
    <row r="322" spans="1:10">
      <c r="A322" s="1">
        <f>HYPERLINK("https://lsnyc.legalserver.org/matter/dynamic-profile/view/1835445","17-1835445")</f>
        <v>0</v>
      </c>
      <c r="B322" t="s">
        <v>10</v>
      </c>
      <c r="C322" t="s">
        <v>11</v>
      </c>
      <c r="D322" t="s">
        <v>34</v>
      </c>
      <c r="E322" t="s">
        <v>311</v>
      </c>
      <c r="F322" t="s">
        <v>341</v>
      </c>
      <c r="J322" t="s">
        <v>356</v>
      </c>
    </row>
    <row r="323" spans="1:10">
      <c r="A323" s="1">
        <f>HYPERLINK("https://lsnyc.legalserver.org/matter/dynamic-profile/view/1834775","17-1834775")</f>
        <v>0</v>
      </c>
      <c r="B323" t="s">
        <v>10</v>
      </c>
      <c r="C323" t="s">
        <v>18</v>
      </c>
      <c r="D323" t="s">
        <v>297</v>
      </c>
      <c r="E323" t="s">
        <v>320</v>
      </c>
      <c r="F323" t="s">
        <v>342</v>
      </c>
      <c r="H323" t="s">
        <v>349</v>
      </c>
      <c r="J323" t="s">
        <v>353</v>
      </c>
    </row>
    <row r="324" spans="1:10">
      <c r="A324" s="1">
        <f>HYPERLINK("https://lsnyc.legalserver.org/matter/dynamic-profile/view/1833516","17-1833516")</f>
        <v>0</v>
      </c>
      <c r="B324" t="s">
        <v>10</v>
      </c>
      <c r="C324" t="s">
        <v>18</v>
      </c>
      <c r="D324" t="s">
        <v>298</v>
      </c>
      <c r="E324" t="s">
        <v>320</v>
      </c>
      <c r="F324" t="s">
        <v>342</v>
      </c>
      <c r="H324" t="s">
        <v>348</v>
      </c>
      <c r="J324" t="s">
        <v>353</v>
      </c>
    </row>
    <row r="325" spans="1:10">
      <c r="A325" s="1">
        <f>HYPERLINK("https://lsnyc.legalserver.org/matter/dynamic-profile/view/0832748","17-0832748")</f>
        <v>0</v>
      </c>
      <c r="B325" t="s">
        <v>10</v>
      </c>
      <c r="C325" t="s">
        <v>19</v>
      </c>
      <c r="D325" t="s">
        <v>299</v>
      </c>
      <c r="E325" t="s">
        <v>320</v>
      </c>
      <c r="F325" t="s">
        <v>342</v>
      </c>
      <c r="J325" t="s">
        <v>353</v>
      </c>
    </row>
    <row r="326" spans="1:10">
      <c r="A326" s="1">
        <f>HYPERLINK("https://lsnyc.legalserver.org/matter/dynamic-profile/view/0832294","17-0832294")</f>
        <v>0</v>
      </c>
      <c r="B326" t="s">
        <v>10</v>
      </c>
      <c r="C326" t="s">
        <v>21</v>
      </c>
      <c r="D326" t="s">
        <v>300</v>
      </c>
      <c r="E326" t="s">
        <v>320</v>
      </c>
      <c r="F326" t="s">
        <v>342</v>
      </c>
      <c r="H326" t="s">
        <v>349</v>
      </c>
      <c r="I326" t="s">
        <v>350</v>
      </c>
      <c r="J326" t="s">
        <v>352</v>
      </c>
    </row>
    <row r="327" spans="1:10">
      <c r="A327" s="1">
        <f>HYPERLINK("https://lsnyc.legalserver.org/matter/dynamic-profile/view/0831750","17-0831750")</f>
        <v>0</v>
      </c>
      <c r="B327" t="s">
        <v>10</v>
      </c>
      <c r="C327" t="s">
        <v>14</v>
      </c>
      <c r="D327" t="s">
        <v>301</v>
      </c>
      <c r="E327" t="s">
        <v>320</v>
      </c>
      <c r="F327" t="s">
        <v>342</v>
      </c>
      <c r="H327" t="s">
        <v>349</v>
      </c>
      <c r="J327" t="s">
        <v>353</v>
      </c>
    </row>
    <row r="328" spans="1:10">
      <c r="A328" s="1">
        <f>HYPERLINK("https://lsnyc.legalserver.org/matter/dynamic-profile/view/0829740","17-0829740")</f>
        <v>0</v>
      </c>
      <c r="B328" t="s">
        <v>10</v>
      </c>
      <c r="C328" t="s">
        <v>19</v>
      </c>
      <c r="D328" t="s">
        <v>302</v>
      </c>
      <c r="E328" t="s">
        <v>320</v>
      </c>
      <c r="F328" t="s">
        <v>342</v>
      </c>
      <c r="H328" t="s">
        <v>349</v>
      </c>
      <c r="J328" t="s">
        <v>351</v>
      </c>
    </row>
    <row r="329" spans="1:10">
      <c r="A329" s="1">
        <f>HYPERLINK("https://lsnyc.legalserver.org/matter/dynamic-profile/view/0829758","17-0829758")</f>
        <v>0</v>
      </c>
      <c r="B329" t="s">
        <v>10</v>
      </c>
      <c r="C329" t="s">
        <v>14</v>
      </c>
      <c r="D329" t="s">
        <v>303</v>
      </c>
      <c r="E329" t="s">
        <v>320</v>
      </c>
      <c r="F329" t="s">
        <v>342</v>
      </c>
      <c r="H329" t="s">
        <v>348</v>
      </c>
      <c r="J329" t="s">
        <v>353</v>
      </c>
    </row>
    <row r="330" spans="1:10">
      <c r="A330" s="1">
        <f>HYPERLINK("https://lsnyc.legalserver.org/matter/dynamic-profile/view/0828194","17-0828194")</f>
        <v>0</v>
      </c>
      <c r="B330" t="s">
        <v>10</v>
      </c>
      <c r="C330" t="s">
        <v>21</v>
      </c>
      <c r="D330" t="s">
        <v>304</v>
      </c>
      <c r="E330" t="s">
        <v>320</v>
      </c>
      <c r="F330" t="s">
        <v>342</v>
      </c>
      <c r="H330" t="s">
        <v>349</v>
      </c>
      <c r="J330" t="s">
        <v>353</v>
      </c>
    </row>
    <row r="331" spans="1:10">
      <c r="A331" s="1">
        <f>HYPERLINK("https://lsnyc.legalserver.org/matter/dynamic-profile/view/0825985","17-0825985")</f>
        <v>0</v>
      </c>
      <c r="B331" t="s">
        <v>10</v>
      </c>
      <c r="C331" t="s">
        <v>19</v>
      </c>
      <c r="D331" t="s">
        <v>135</v>
      </c>
      <c r="E331" t="s">
        <v>331</v>
      </c>
      <c r="F331" t="s">
        <v>342</v>
      </c>
      <c r="H331" t="s">
        <v>348</v>
      </c>
      <c r="J331" t="s">
        <v>353</v>
      </c>
    </row>
    <row r="332" spans="1:10">
      <c r="A332" s="1">
        <f>HYPERLINK("https://lsnyc.legalserver.org/matter/dynamic-profile/view/0787748","15-0787748")</f>
        <v>0</v>
      </c>
      <c r="B332" t="s">
        <v>10</v>
      </c>
      <c r="C332" t="s">
        <v>18</v>
      </c>
      <c r="D332" t="s">
        <v>222</v>
      </c>
      <c r="E332" t="s">
        <v>338</v>
      </c>
      <c r="F332" t="s">
        <v>342</v>
      </c>
      <c r="J332" t="s">
        <v>355</v>
      </c>
    </row>
    <row r="333" spans="1:10">
      <c r="A333" s="1">
        <f>HYPERLINK("https://lsnyc.legalserver.org/matter/dynamic-profile/view/0817419","16-0817419")</f>
        <v>0</v>
      </c>
      <c r="B333" t="s">
        <v>10</v>
      </c>
      <c r="C333" t="s">
        <v>19</v>
      </c>
      <c r="D333" t="s">
        <v>270</v>
      </c>
      <c r="E333" t="s">
        <v>311</v>
      </c>
      <c r="F333" t="s">
        <v>341</v>
      </c>
      <c r="H333" t="s">
        <v>348</v>
      </c>
      <c r="J333" t="s">
        <v>355</v>
      </c>
    </row>
    <row r="334" spans="1:10">
      <c r="A334" s="1">
        <f>HYPERLINK("https://lsnyc.legalserver.org/matter/dynamic-profile/view/0809706","16-0809706")</f>
        <v>0</v>
      </c>
      <c r="B334" t="s">
        <v>10</v>
      </c>
      <c r="C334" t="s">
        <v>18</v>
      </c>
      <c r="D334" t="s">
        <v>305</v>
      </c>
      <c r="E334" t="s">
        <v>307</v>
      </c>
      <c r="F334" t="s">
        <v>342</v>
      </c>
      <c r="H334" t="s">
        <v>349</v>
      </c>
      <c r="J334" t="s">
        <v>351</v>
      </c>
    </row>
    <row r="335" spans="1:10">
      <c r="A335" s="1">
        <f>HYPERLINK("https://lsnyc.legalserver.org/matter/dynamic-profile/view/0806971","16-0806971")</f>
        <v>0</v>
      </c>
      <c r="B335" t="s">
        <v>10</v>
      </c>
      <c r="C335" t="s">
        <v>12</v>
      </c>
      <c r="D335" t="s">
        <v>64</v>
      </c>
      <c r="E335" t="s">
        <v>339</v>
      </c>
      <c r="F335" t="s">
        <v>342</v>
      </c>
      <c r="H335" t="s">
        <v>348</v>
      </c>
      <c r="J335" t="s">
        <v>352</v>
      </c>
    </row>
    <row r="336" spans="1:10">
      <c r="A336" s="1">
        <f>HYPERLINK("https://lsnyc.legalserver.org/matter/dynamic-profile/view/0797867","16-0797867")</f>
        <v>0</v>
      </c>
      <c r="B336" t="s">
        <v>10</v>
      </c>
      <c r="C336" t="s">
        <v>19</v>
      </c>
      <c r="D336" t="s">
        <v>257</v>
      </c>
      <c r="E336" t="s">
        <v>315</v>
      </c>
      <c r="F336" t="s">
        <v>341</v>
      </c>
      <c r="H336" t="s">
        <v>348</v>
      </c>
      <c r="J336" t="s">
        <v>355</v>
      </c>
    </row>
    <row r="337" spans="1:10">
      <c r="A337" s="1">
        <f>HYPERLINK("https://lsnyc.legalserver.org/matter/dynamic-profile/view/0775986","15-0775986")</f>
        <v>0</v>
      </c>
      <c r="B337" t="s">
        <v>10</v>
      </c>
      <c r="C337" t="s">
        <v>19</v>
      </c>
      <c r="D337" t="s">
        <v>306</v>
      </c>
      <c r="E337" t="s">
        <v>311</v>
      </c>
      <c r="F337" t="s">
        <v>340</v>
      </c>
      <c r="J337" t="s">
        <v>354</v>
      </c>
    </row>
    <row r="338" spans="1:10">
      <c r="A338" s="1">
        <f>HYPERLINK("https://lsnyc.legalserver.org/matter/dynamic-profile/view/0770472","15-0770472")</f>
        <v>0</v>
      </c>
      <c r="B338" t="s">
        <v>10</v>
      </c>
      <c r="C338" t="s">
        <v>19</v>
      </c>
      <c r="D338" t="s">
        <v>115</v>
      </c>
      <c r="E338" t="s">
        <v>339</v>
      </c>
      <c r="F338" t="s">
        <v>342</v>
      </c>
      <c r="H338" t="s">
        <v>348</v>
      </c>
      <c r="J338" t="s">
        <v>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2019-07-10T18:28:46Z</dcterms:created>
  <dcterms:modified xsi:type="dcterms:W3CDTF">2019-07-10T18:28:46Z</dcterms:modified>
</cp:coreProperties>
</file>