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rants Management IOI Employmen" sheetId="1" r:id="rId1"/>
  </sheets>
  <calcPr calcId="124519" fullCalcOnLoad="1"/>
</workbook>
</file>

<file path=xl/sharedStrings.xml><?xml version="1.0" encoding="utf-8"?>
<sst xmlns="http://schemas.openxmlformats.org/spreadsheetml/2006/main" count="601" uniqueCount="266">
  <si>
    <t>Hyperlinked Case #</t>
  </si>
  <si>
    <t>Full Person/Group Name (Last First)</t>
  </si>
  <si>
    <t>Assigned Branch/CC</t>
  </si>
  <si>
    <t>County of Residence</t>
  </si>
  <si>
    <t>Primary Advocate</t>
  </si>
  <si>
    <t>PAI Case?</t>
  </si>
  <si>
    <t>Matter has current Pro Bono involvement</t>
  </si>
  <si>
    <t>Percentage of Poverty</t>
  </si>
  <si>
    <t>Date Opened</t>
  </si>
  <si>
    <t>Date Closed</t>
  </si>
  <si>
    <t>Intake - Did You Provide Legal Advice?</t>
  </si>
  <si>
    <t>Primary Funding Codes</t>
  </si>
  <si>
    <t>Secondary Funding Codes</t>
  </si>
  <si>
    <t>Legal Problem Code Category</t>
  </si>
  <si>
    <t>Gender</t>
  </si>
  <si>
    <t>Legal Problem Code</t>
  </si>
  <si>
    <t>Zip Code</t>
  </si>
  <si>
    <t>Special Legal Problem Code</t>
  </si>
  <si>
    <t>Language</t>
  </si>
  <si>
    <t>Client First Name</t>
  </si>
  <si>
    <t>Client Last Name</t>
  </si>
  <si>
    <t>Close Reason</t>
  </si>
  <si>
    <t>Level of Service</t>
  </si>
  <si>
    <t>Total Time For Case</t>
  </si>
  <si>
    <t>Number of People under 18</t>
  </si>
  <si>
    <t>Number of People 18 and Over</t>
  </si>
  <si>
    <t>Case Disposition</t>
  </si>
  <si>
    <t>Date of Birth</t>
  </si>
  <si>
    <t>Age at Intake</t>
  </si>
  <si>
    <t xml:space="preserve">Total Annual Income </t>
  </si>
  <si>
    <t>HRA IOI Employment Law Income Waiver Date</t>
  </si>
  <si>
    <t>HRA IOI Employment Law Special Waiver Date</t>
  </si>
  <si>
    <t>HRA IOI Employment Law UIB Hearing Date</t>
  </si>
  <si>
    <t>HRA IOI Employment Law HRA Outcome Date:</t>
  </si>
  <si>
    <t>HRA IOI Employment Law DHCI Form?</t>
  </si>
  <si>
    <t>HRA IOI Employment Law HRA Consent?</t>
  </si>
  <si>
    <t>HRA IOI Employment Law HRA Outcome:</t>
  </si>
  <si>
    <t>HRA IOI Employment Law Retainer?</t>
  </si>
  <si>
    <t>HRA IOI Employment Law IOI Employment Tier Category:</t>
  </si>
  <si>
    <t>HRA IOI Employment Law Special Waiver Obtained?</t>
  </si>
  <si>
    <t>HRA IOI Employment Law UIB Hearing Outcome</t>
  </si>
  <si>
    <t>HRA IOI Employment Law If Client is Over 200% of FPL, Did you seek a waiver from HRA?</t>
  </si>
  <si>
    <t>IOI HRA Effective Date (optional) (IOI 2)</t>
  </si>
  <si>
    <t>Client</t>
  </si>
  <si>
    <t>Lockhart, Joshua</t>
  </si>
  <si>
    <t>Cano, David</t>
  </si>
  <si>
    <t>Rollins, Rodney</t>
  </si>
  <si>
    <t>Newton, Alex T</t>
  </si>
  <si>
    <t>Saldana, Christina</t>
  </si>
  <si>
    <t>Gibson, Jeanette</t>
  </si>
  <si>
    <t>Favors, Sheena</t>
  </si>
  <si>
    <t>Blackford, Troy</t>
  </si>
  <si>
    <t>Prowell, Adiyemi</t>
  </si>
  <si>
    <t>Perez, David</t>
  </si>
  <si>
    <t>Fonseca, Omari</t>
  </si>
  <si>
    <t>Smith, Norvell</t>
  </si>
  <si>
    <t>Prusik, Thomas</t>
  </si>
  <si>
    <t>Ragoonath, Kalika Toney</t>
  </si>
  <si>
    <t>Zouai, Said</t>
  </si>
  <si>
    <t>Scoville, Brad</t>
  </si>
  <si>
    <t>Rivera, Jeanette</t>
  </si>
  <si>
    <t>Armstrong, Antonie</t>
  </si>
  <si>
    <t>Harewood, Lawrence</t>
  </si>
  <si>
    <t>Jimenez, Luisa</t>
  </si>
  <si>
    <t>Maher, Eileen</t>
  </si>
  <si>
    <t>Cook, Elizabeth</t>
  </si>
  <si>
    <t>Greaves, Teren</t>
  </si>
  <si>
    <t>Payne, Gavin</t>
  </si>
  <si>
    <t>Bonner, Anesha</t>
  </si>
  <si>
    <t>Baldeo, Devika</t>
  </si>
  <si>
    <t>Brooklyn Legal Services</t>
  </si>
  <si>
    <t>Manhattan Legal Services</t>
  </si>
  <si>
    <t>Queens Legal Services</t>
  </si>
  <si>
    <t>Bronx Legal Services</t>
  </si>
  <si>
    <t>Kings</t>
  </si>
  <si>
    <t>New York</t>
  </si>
  <si>
    <t>Bronx</t>
  </si>
  <si>
    <t>Queens</t>
  </si>
  <si>
    <t>Richmond</t>
  </si>
  <si>
    <t>Odoemene, Udoka</t>
  </si>
  <si>
    <t>Martinez Alonzo, Washcarina</t>
  </si>
  <si>
    <t>Corcione, Emily</t>
  </si>
  <si>
    <t>Alba, Sarah</t>
  </si>
  <si>
    <t>Douglas, Tanya</t>
  </si>
  <si>
    <t>Wilkins, Amanda</t>
  </si>
  <si>
    <t>Cook, Veronica</t>
  </si>
  <si>
    <t>Bromberg, Iris</t>
  </si>
  <si>
    <t>Goldman, Caitlin</t>
  </si>
  <si>
    <t>Salk, Nicole</t>
  </si>
  <si>
    <t>Rosner, Julia</t>
  </si>
  <si>
    <t>Dranoff, Sarah</t>
  </si>
  <si>
    <t>Griffin, Jacquelyn</t>
  </si>
  <si>
    <t>Nacinovich, Anne</t>
  </si>
  <si>
    <t xml:space="preserve"> </t>
  </si>
  <si>
    <t>No</t>
  </si>
  <si>
    <t>Yes</t>
  </si>
  <si>
    <t>08/26/2019</t>
  </si>
  <si>
    <t>08/01/2019</t>
  </si>
  <si>
    <t>07/22/2019</t>
  </si>
  <si>
    <t>07/15/2019</t>
  </si>
  <si>
    <t>06/18/2019</t>
  </si>
  <si>
    <t>06/07/2019</t>
  </si>
  <si>
    <t>05/02/2019</t>
  </si>
  <si>
    <t>04/24/2019</t>
  </si>
  <si>
    <t>04/19/2019</t>
  </si>
  <si>
    <t>04/16/2019</t>
  </si>
  <si>
    <t>04/10/2019</t>
  </si>
  <si>
    <t>02/27/2019</t>
  </si>
  <si>
    <t>12/19/2018</t>
  </si>
  <si>
    <t>10/19/2018</t>
  </si>
  <si>
    <t>10/17/2018</t>
  </si>
  <si>
    <t>09/26/2018</t>
  </si>
  <si>
    <t>09/10/2018</t>
  </si>
  <si>
    <t>09/07/2018</t>
  </si>
  <si>
    <t>05/09/2018</t>
  </si>
  <si>
    <t>02/22/2018</t>
  </si>
  <si>
    <t>09/26/2017</t>
  </si>
  <si>
    <t>06/08/2017</t>
  </si>
  <si>
    <t>04/18/2017</t>
  </si>
  <si>
    <t>03/09/2017</t>
  </si>
  <si>
    <t>04/13/2016</t>
  </si>
  <si>
    <t>08/21/2015</t>
  </si>
  <si>
    <t>01/15/2014</t>
  </si>
  <si>
    <t>08/28/2019</t>
  </si>
  <si>
    <t>09/19/2019</t>
  </si>
  <si>
    <t>09/03/2019</t>
  </si>
  <si>
    <t>06/12/2019</t>
  </si>
  <si>
    <t>04/29/2019</t>
  </si>
  <si>
    <t>05/30/2019</t>
  </si>
  <si>
    <t>06/19/2019</t>
  </si>
  <si>
    <t>11/08/2018</t>
  </si>
  <si>
    <t>11/26/2018</t>
  </si>
  <si>
    <t>05/16/2019</t>
  </si>
  <si>
    <t>03/05/2019</t>
  </si>
  <si>
    <t>10/25/2018</t>
  </si>
  <si>
    <t>05/10/2019</t>
  </si>
  <si>
    <t>3474 IOI Employment</t>
  </si>
  <si>
    <t>5138 NYCT-Barriers to Employment</t>
  </si>
  <si>
    <t>5221 SSUSA-Single Stop USA</t>
  </si>
  <si>
    <t>3020 CLS-Civil Legal Services</t>
  </si>
  <si>
    <t>5245 Gimbel Foundation</t>
  </si>
  <si>
    <t>2157 OCA-City-wide Civil Legal Services Grant</t>
  </si>
  <si>
    <t>1202 LITC-Low Income Tax Payers Clinic</t>
  </si>
  <si>
    <t>4000 LSC - Basic Grant</t>
  </si>
  <si>
    <t>2201 Immigrant Students Connect, 5138 NYCT-Barriers to Employment</t>
  </si>
  <si>
    <t>20-29 Employment</t>
  </si>
  <si>
    <t>Male</t>
  </si>
  <si>
    <t>Female</t>
  </si>
  <si>
    <t>21 Employment Discrimination</t>
  </si>
  <si>
    <t>29 Other Employment</t>
  </si>
  <si>
    <t>23 EITC (Earned Income Tax Credit)</t>
  </si>
  <si>
    <t>294 Criminal History</t>
  </si>
  <si>
    <t>English</t>
  </si>
  <si>
    <t>Finnish</t>
  </si>
  <si>
    <t>Joshua</t>
  </si>
  <si>
    <t>David</t>
  </si>
  <si>
    <t>Rodney</t>
  </si>
  <si>
    <t>Alex</t>
  </si>
  <si>
    <t>Christina</t>
  </si>
  <si>
    <t>Jeanette</t>
  </si>
  <si>
    <t>Sheena</t>
  </si>
  <si>
    <t>Troy</t>
  </si>
  <si>
    <t>Adiyemi</t>
  </si>
  <si>
    <t>Omari</t>
  </si>
  <si>
    <t>Norvell</t>
  </si>
  <si>
    <t>Thomas</t>
  </si>
  <si>
    <t>Kalika</t>
  </si>
  <si>
    <t>Said</t>
  </si>
  <si>
    <t>Brad</t>
  </si>
  <si>
    <t>Antonie</t>
  </si>
  <si>
    <t>Lawrence</t>
  </si>
  <si>
    <t>Luisa</t>
  </si>
  <si>
    <t>Eileen</t>
  </si>
  <si>
    <t>Elizabeth</t>
  </si>
  <si>
    <t>Teren</t>
  </si>
  <si>
    <t>Gavin</t>
  </si>
  <si>
    <t>Anesha</t>
  </si>
  <si>
    <t>Devika</t>
  </si>
  <si>
    <t>Lockhart</t>
  </si>
  <si>
    <t>Cano</t>
  </si>
  <si>
    <t>Rollins</t>
  </si>
  <si>
    <t>Newton</t>
  </si>
  <si>
    <t>Saldana</t>
  </si>
  <si>
    <t>Gibson</t>
  </si>
  <si>
    <t>Favors</t>
  </si>
  <si>
    <t>Blackford</t>
  </si>
  <si>
    <t>Prowell</t>
  </si>
  <si>
    <t>Perez</t>
  </si>
  <si>
    <t>Fonseca</t>
  </si>
  <si>
    <t>Smith</t>
  </si>
  <si>
    <t>Prusik</t>
  </si>
  <si>
    <t>Ragoonath</t>
  </si>
  <si>
    <t>Zouai</t>
  </si>
  <si>
    <t>Scoville</t>
  </si>
  <si>
    <t>Rivera</t>
  </si>
  <si>
    <t>Armstrong</t>
  </si>
  <si>
    <t>Harewood</t>
  </si>
  <si>
    <t>Jimenez</t>
  </si>
  <si>
    <t>Maher</t>
  </si>
  <si>
    <t>Cook</t>
  </si>
  <si>
    <t>Greaves</t>
  </si>
  <si>
    <t>Payne</t>
  </si>
  <si>
    <t>Bonner</t>
  </si>
  <si>
    <t>Baldeo</t>
  </si>
  <si>
    <t>A - Counsel and Advice</t>
  </si>
  <si>
    <t>B - Limited Action (Brief Service)</t>
  </si>
  <si>
    <t>F - Negotiated Settlement w/out Litigation</t>
  </si>
  <si>
    <t>G - Negotiated Settlement with Litigation</t>
  </si>
  <si>
    <t>IB - Contested Court Decision</t>
  </si>
  <si>
    <t>H - Administrative Agency Decision</t>
  </si>
  <si>
    <t>Advice</t>
  </si>
  <si>
    <t>Hold For Review</t>
  </si>
  <si>
    <t>Brief Service</t>
  </si>
  <si>
    <t>Closed</t>
  </si>
  <si>
    <t>Open</t>
  </si>
  <si>
    <t>03/24/1983</t>
  </si>
  <si>
    <t>08/20/1986</t>
  </si>
  <si>
    <t>11/19/1952</t>
  </si>
  <si>
    <t>03/10/1962</t>
  </si>
  <si>
    <t>06/09/1985</t>
  </si>
  <si>
    <t>05/11/1967</t>
  </si>
  <si>
    <t>02/17/1984</t>
  </si>
  <si>
    <t>04/23/1979</t>
  </si>
  <si>
    <t>01/16/1986</t>
  </si>
  <si>
    <t>10/19/1968</t>
  </si>
  <si>
    <t>03/14/1991</t>
  </si>
  <si>
    <t>03/13/1981</t>
  </si>
  <si>
    <t>11/30/1960</t>
  </si>
  <si>
    <t>04/19/1963</t>
  </si>
  <si>
    <t>01/07/1965</t>
  </si>
  <si>
    <t>06/10/1972</t>
  </si>
  <si>
    <t>07/26/1966</t>
  </si>
  <si>
    <t>11/10/1986</t>
  </si>
  <si>
    <t>09/17/1963</t>
  </si>
  <si>
    <t>11/21/1981</t>
  </si>
  <si>
    <t>10/20/1976</t>
  </si>
  <si>
    <t>11/08/1965</t>
  </si>
  <si>
    <t>02/28/1983</t>
  </si>
  <si>
    <t>09/29/1959</t>
  </si>
  <si>
    <t>04/12/1977</t>
  </si>
  <si>
    <t>01/21/1976</t>
  </si>
  <si>
    <t>$3,744.00</t>
  </si>
  <si>
    <t>$13,200.00</t>
  </si>
  <si>
    <t>$13,524.00</t>
  </si>
  <si>
    <t>$7,692.00</t>
  </si>
  <si>
    <t>$2,328.00</t>
  </si>
  <si>
    <t>$12,000.00</t>
  </si>
  <si>
    <t>$0.00</t>
  </si>
  <si>
    <t>$35,000.00</t>
  </si>
  <si>
    <t>$26,000.00</t>
  </si>
  <si>
    <t>$4,800.00</t>
  </si>
  <si>
    <t>$50,400.00</t>
  </si>
  <si>
    <t>$4,512.00</t>
  </si>
  <si>
    <t>$5,520.00</t>
  </si>
  <si>
    <t>$19,080.00</t>
  </si>
  <si>
    <t>$30,000.00</t>
  </si>
  <si>
    <t>$16,800.00</t>
  </si>
  <si>
    <t>$13,000.00</t>
  </si>
  <si>
    <t>$45,999.96</t>
  </si>
  <si>
    <t>$15,600.00</t>
  </si>
  <si>
    <t>$15,288.00</t>
  </si>
  <si>
    <t>2019-04-19</t>
  </si>
  <si>
    <t>Verbal Consent (Advice No Retainer)</t>
  </si>
  <si>
    <t>Advice Given</t>
  </si>
  <si>
    <t>No Retainer</t>
  </si>
  <si>
    <t>Advice-No Retainer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</si>
</sst>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R28"/>
  <sheetViews>
    <sheetView tabSelected="1" workbookViewId="0"/>
  </sheetViews>
  <sheetFormatPr defaultRowHeight="15"/>
  <cols>
    <col min="1" max="1" width="20.7109375" style="1" customWidth="1"/>
  </cols>
  <sheetData>
    <row r="1" spans="1:4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</row>
    <row r="2" spans="1:44">
      <c r="A2" s="1">
        <f>HYPERLINK("https://lsnyc.legalserver.org/matter/dynamic-profile/view/1908138","19-1908138")</f>
        <v>0</v>
      </c>
      <c r="B2" t="s">
        <v>44</v>
      </c>
      <c r="C2" t="s">
        <v>70</v>
      </c>
      <c r="D2" t="s">
        <v>74</v>
      </c>
      <c r="E2" t="s">
        <v>79</v>
      </c>
      <c r="F2" t="s">
        <v>93</v>
      </c>
      <c r="G2" t="s">
        <v>94</v>
      </c>
      <c r="H2">
        <v>29.98</v>
      </c>
      <c r="I2" t="s">
        <v>96</v>
      </c>
      <c r="J2" t="s">
        <v>123</v>
      </c>
      <c r="K2" t="s">
        <v>94</v>
      </c>
      <c r="L2" t="s">
        <v>136</v>
      </c>
      <c r="N2" t="s">
        <v>145</v>
      </c>
      <c r="O2" t="s">
        <v>146</v>
      </c>
      <c r="P2" t="s">
        <v>148</v>
      </c>
      <c r="Q2">
        <v>11210</v>
      </c>
      <c r="R2" t="s">
        <v>151</v>
      </c>
      <c r="S2" t="s">
        <v>152</v>
      </c>
      <c r="T2" t="s">
        <v>154</v>
      </c>
      <c r="U2" t="s">
        <v>178</v>
      </c>
      <c r="V2" t="s">
        <v>204</v>
      </c>
      <c r="W2" t="s">
        <v>210</v>
      </c>
      <c r="X2">
        <v>1.1</v>
      </c>
      <c r="Y2">
        <v>0</v>
      </c>
      <c r="Z2">
        <v>1</v>
      </c>
      <c r="AA2" t="s">
        <v>213</v>
      </c>
      <c r="AB2" t="s">
        <v>215</v>
      </c>
      <c r="AC2">
        <v>36</v>
      </c>
      <c r="AD2" t="s">
        <v>241</v>
      </c>
      <c r="AI2" t="s">
        <v>94</v>
      </c>
      <c r="AJ2" t="s">
        <v>262</v>
      </c>
      <c r="AL2" t="s">
        <v>264</v>
      </c>
      <c r="AM2" t="s">
        <v>265</v>
      </c>
      <c r="AR2">
        <v>1908795</v>
      </c>
    </row>
    <row r="3" spans="1:44">
      <c r="A3" s="1">
        <f>HYPERLINK("https://lsnyc.legalserver.org/matter/dynamic-profile/view/0799760","16-0799760")</f>
        <v>0</v>
      </c>
      <c r="B3" t="s">
        <v>45</v>
      </c>
      <c r="C3" t="s">
        <v>71</v>
      </c>
      <c r="D3" t="s">
        <v>75</v>
      </c>
      <c r="E3" t="s">
        <v>80</v>
      </c>
      <c r="F3" t="s">
        <v>94</v>
      </c>
      <c r="G3" t="s">
        <v>94</v>
      </c>
      <c r="H3">
        <v>111.11</v>
      </c>
      <c r="I3" t="s">
        <v>97</v>
      </c>
      <c r="J3" t="s">
        <v>124</v>
      </c>
      <c r="K3" t="s">
        <v>95</v>
      </c>
      <c r="L3" t="s">
        <v>137</v>
      </c>
      <c r="N3" t="s">
        <v>145</v>
      </c>
      <c r="O3" t="s">
        <v>146</v>
      </c>
      <c r="P3" t="s">
        <v>149</v>
      </c>
      <c r="Q3">
        <v>10252</v>
      </c>
      <c r="R3" t="s">
        <v>151</v>
      </c>
      <c r="S3" t="s">
        <v>152</v>
      </c>
      <c r="T3" t="s">
        <v>155</v>
      </c>
      <c r="U3" t="s">
        <v>179</v>
      </c>
      <c r="V3" t="s">
        <v>204</v>
      </c>
      <c r="X3">
        <v>24.75</v>
      </c>
      <c r="Y3">
        <v>0</v>
      </c>
      <c r="Z3">
        <v>1</v>
      </c>
      <c r="AA3" t="s">
        <v>213</v>
      </c>
      <c r="AB3" t="s">
        <v>216</v>
      </c>
      <c r="AC3">
        <v>29</v>
      </c>
      <c r="AD3" t="s">
        <v>242</v>
      </c>
      <c r="AJ3" t="s">
        <v>262</v>
      </c>
      <c r="AR3">
        <v>800166</v>
      </c>
    </row>
    <row r="4" spans="1:44">
      <c r="A4" s="1">
        <f>HYPERLINK("https://lsnyc.legalserver.org/matter/dynamic-profile/view/1905417","19-1905417")</f>
        <v>0</v>
      </c>
      <c r="B4" t="s">
        <v>46</v>
      </c>
      <c r="C4" t="s">
        <v>71</v>
      </c>
      <c r="D4" t="s">
        <v>75</v>
      </c>
      <c r="E4" t="s">
        <v>80</v>
      </c>
      <c r="F4" t="s">
        <v>94</v>
      </c>
      <c r="G4" t="s">
        <v>94</v>
      </c>
      <c r="H4">
        <v>108.28</v>
      </c>
      <c r="I4" t="s">
        <v>98</v>
      </c>
      <c r="J4" t="s">
        <v>124</v>
      </c>
      <c r="K4" t="s">
        <v>94</v>
      </c>
      <c r="L4" t="s">
        <v>137</v>
      </c>
      <c r="N4" t="s">
        <v>145</v>
      </c>
      <c r="O4" t="s">
        <v>146</v>
      </c>
      <c r="P4" t="s">
        <v>148</v>
      </c>
      <c r="Q4">
        <v>10001</v>
      </c>
      <c r="R4" t="s">
        <v>151</v>
      </c>
      <c r="S4" t="s">
        <v>152</v>
      </c>
      <c r="T4" t="s">
        <v>156</v>
      </c>
      <c r="U4" t="s">
        <v>180</v>
      </c>
      <c r="V4" t="s">
        <v>204</v>
      </c>
      <c r="W4" t="s">
        <v>211</v>
      </c>
      <c r="X4">
        <v>2.75</v>
      </c>
      <c r="Y4">
        <v>0</v>
      </c>
      <c r="Z4">
        <v>1</v>
      </c>
      <c r="AA4" t="s">
        <v>213</v>
      </c>
      <c r="AB4" t="s">
        <v>217</v>
      </c>
      <c r="AC4">
        <v>66</v>
      </c>
      <c r="AD4" t="s">
        <v>243</v>
      </c>
      <c r="AJ4" t="s">
        <v>262</v>
      </c>
      <c r="AR4">
        <v>1851741</v>
      </c>
    </row>
    <row r="5" spans="1:44">
      <c r="A5" s="1">
        <f>HYPERLINK("https://lsnyc.legalserver.org/matter/dynamic-profile/view/1904883","19-1904883")</f>
        <v>0</v>
      </c>
      <c r="B5" t="s">
        <v>47</v>
      </c>
      <c r="C5" t="s">
        <v>71</v>
      </c>
      <c r="D5" t="s">
        <v>75</v>
      </c>
      <c r="E5" t="s">
        <v>80</v>
      </c>
      <c r="F5" t="s">
        <v>93</v>
      </c>
      <c r="G5" t="s">
        <v>94</v>
      </c>
      <c r="H5">
        <v>61.59</v>
      </c>
      <c r="I5" t="s">
        <v>99</v>
      </c>
      <c r="L5" t="s">
        <v>137</v>
      </c>
      <c r="N5" t="s">
        <v>145</v>
      </c>
      <c r="O5" t="s">
        <v>146</v>
      </c>
      <c r="P5" t="s">
        <v>148</v>
      </c>
      <c r="Q5">
        <v>10032</v>
      </c>
      <c r="R5" t="s">
        <v>151</v>
      </c>
      <c r="S5" t="s">
        <v>152</v>
      </c>
      <c r="T5" t="s">
        <v>157</v>
      </c>
      <c r="U5" t="s">
        <v>181</v>
      </c>
      <c r="X5">
        <v>2.1</v>
      </c>
      <c r="Y5">
        <v>0</v>
      </c>
      <c r="Z5">
        <v>1</v>
      </c>
      <c r="AA5" t="s">
        <v>214</v>
      </c>
      <c r="AB5" t="s">
        <v>218</v>
      </c>
      <c r="AC5">
        <v>57</v>
      </c>
      <c r="AD5" t="s">
        <v>244</v>
      </c>
      <c r="AR5">
        <v>1905221</v>
      </c>
    </row>
    <row r="6" spans="1:44">
      <c r="A6" s="1">
        <f>HYPERLINK("https://lsnyc.legalserver.org/matter/dynamic-profile/view/1902678","19-1902678")</f>
        <v>0</v>
      </c>
      <c r="B6" t="s">
        <v>48</v>
      </c>
      <c r="C6" t="s">
        <v>71</v>
      </c>
      <c r="D6" t="s">
        <v>76</v>
      </c>
      <c r="E6" t="s">
        <v>80</v>
      </c>
      <c r="F6" t="s">
        <v>94</v>
      </c>
      <c r="G6" t="s">
        <v>94</v>
      </c>
      <c r="H6">
        <v>18.64</v>
      </c>
      <c r="I6" t="s">
        <v>100</v>
      </c>
      <c r="J6" t="s">
        <v>125</v>
      </c>
      <c r="K6" t="s">
        <v>94</v>
      </c>
      <c r="L6" t="s">
        <v>137</v>
      </c>
      <c r="N6" t="s">
        <v>145</v>
      </c>
      <c r="O6" t="s">
        <v>147</v>
      </c>
      <c r="P6" t="s">
        <v>148</v>
      </c>
      <c r="Q6">
        <v>10459</v>
      </c>
      <c r="R6" t="s">
        <v>151</v>
      </c>
      <c r="S6" t="s">
        <v>152</v>
      </c>
      <c r="T6" t="s">
        <v>158</v>
      </c>
      <c r="U6" t="s">
        <v>182</v>
      </c>
      <c r="V6" t="s">
        <v>204</v>
      </c>
      <c r="X6">
        <v>3.2</v>
      </c>
      <c r="Y6">
        <v>0</v>
      </c>
      <c r="Z6">
        <v>1</v>
      </c>
      <c r="AA6" t="s">
        <v>213</v>
      </c>
      <c r="AB6" t="s">
        <v>219</v>
      </c>
      <c r="AC6">
        <v>34</v>
      </c>
      <c r="AD6" t="s">
        <v>245</v>
      </c>
      <c r="AJ6" t="s">
        <v>262</v>
      </c>
      <c r="AR6">
        <v>1903333</v>
      </c>
    </row>
    <row r="7" spans="1:44">
      <c r="A7" s="1">
        <f>HYPERLINK("https://lsnyc.legalserver.org/matter/dynamic-profile/view/1901953","19-1901953")</f>
        <v>0</v>
      </c>
      <c r="B7" t="s">
        <v>49</v>
      </c>
      <c r="C7" t="s">
        <v>72</v>
      </c>
      <c r="D7" t="s">
        <v>77</v>
      </c>
      <c r="E7" t="s">
        <v>81</v>
      </c>
      <c r="F7" t="s">
        <v>94</v>
      </c>
      <c r="G7" t="s">
        <v>94</v>
      </c>
      <c r="H7">
        <v>96.08</v>
      </c>
      <c r="I7" t="s">
        <v>101</v>
      </c>
      <c r="J7" t="s">
        <v>126</v>
      </c>
      <c r="K7" t="s">
        <v>94</v>
      </c>
      <c r="L7" t="s">
        <v>138</v>
      </c>
      <c r="N7" t="s">
        <v>145</v>
      </c>
      <c r="O7" t="s">
        <v>147</v>
      </c>
      <c r="P7" t="s">
        <v>149</v>
      </c>
      <c r="Q7">
        <v>7102</v>
      </c>
      <c r="R7" t="s">
        <v>151</v>
      </c>
      <c r="T7" t="s">
        <v>159</v>
      </c>
      <c r="U7" t="s">
        <v>183</v>
      </c>
      <c r="V7" t="s">
        <v>205</v>
      </c>
      <c r="W7" t="s">
        <v>212</v>
      </c>
      <c r="X7">
        <v>1.3</v>
      </c>
      <c r="Y7">
        <v>0</v>
      </c>
      <c r="Z7">
        <v>1</v>
      </c>
      <c r="AA7" t="s">
        <v>213</v>
      </c>
      <c r="AB7" t="s">
        <v>220</v>
      </c>
      <c r="AC7">
        <v>52</v>
      </c>
      <c r="AD7" t="s">
        <v>246</v>
      </c>
      <c r="AR7">
        <v>1902607</v>
      </c>
    </row>
    <row r="8" spans="1:44">
      <c r="A8" s="1">
        <f>HYPERLINK("https://lsnyc.legalserver.org/matter/dynamic-profile/view/1898779","19-1898779")</f>
        <v>0</v>
      </c>
      <c r="B8" t="s">
        <v>50</v>
      </c>
      <c r="C8" t="s">
        <v>70</v>
      </c>
      <c r="D8" t="s">
        <v>74</v>
      </c>
      <c r="E8" t="s">
        <v>82</v>
      </c>
      <c r="F8" t="s">
        <v>93</v>
      </c>
      <c r="G8" t="s">
        <v>94</v>
      </c>
      <c r="H8">
        <v>0</v>
      </c>
      <c r="I8" t="s">
        <v>102</v>
      </c>
      <c r="J8" t="s">
        <v>100</v>
      </c>
      <c r="L8" t="s">
        <v>138</v>
      </c>
      <c r="N8" t="s">
        <v>145</v>
      </c>
      <c r="O8" t="s">
        <v>147</v>
      </c>
      <c r="P8" t="s">
        <v>148</v>
      </c>
      <c r="Q8">
        <v>11215</v>
      </c>
      <c r="R8" t="s">
        <v>151</v>
      </c>
      <c r="T8" t="s">
        <v>160</v>
      </c>
      <c r="U8" t="s">
        <v>184</v>
      </c>
      <c r="V8" t="s">
        <v>204</v>
      </c>
      <c r="X8">
        <v>1.8</v>
      </c>
      <c r="Y8">
        <v>0</v>
      </c>
      <c r="Z8">
        <v>1</v>
      </c>
      <c r="AA8" t="s">
        <v>213</v>
      </c>
      <c r="AB8" t="s">
        <v>221</v>
      </c>
      <c r="AC8">
        <v>35</v>
      </c>
      <c r="AD8" t="s">
        <v>247</v>
      </c>
      <c r="AR8">
        <v>1899425</v>
      </c>
    </row>
    <row r="9" spans="1:44">
      <c r="A9" s="1">
        <f>HYPERLINK("https://lsnyc.legalserver.org/matter/dynamic-profile/view/1897854","19-1897854")</f>
        <v>0</v>
      </c>
      <c r="B9" t="s">
        <v>51</v>
      </c>
      <c r="C9" t="s">
        <v>71</v>
      </c>
      <c r="D9" t="s">
        <v>75</v>
      </c>
      <c r="E9" t="s">
        <v>83</v>
      </c>
      <c r="F9" t="s">
        <v>93</v>
      </c>
      <c r="G9" t="s">
        <v>94</v>
      </c>
      <c r="H9">
        <v>280.22</v>
      </c>
      <c r="I9" t="s">
        <v>103</v>
      </c>
      <c r="K9" t="s">
        <v>94</v>
      </c>
      <c r="L9" t="s">
        <v>139</v>
      </c>
      <c r="N9" t="s">
        <v>145</v>
      </c>
      <c r="O9" t="s">
        <v>146</v>
      </c>
      <c r="P9" t="s">
        <v>148</v>
      </c>
      <c r="Q9">
        <v>10039</v>
      </c>
      <c r="R9" t="s">
        <v>151</v>
      </c>
      <c r="S9" t="s">
        <v>152</v>
      </c>
      <c r="T9" t="s">
        <v>161</v>
      </c>
      <c r="U9" t="s">
        <v>185</v>
      </c>
      <c r="X9">
        <v>0.95</v>
      </c>
      <c r="Y9">
        <v>0</v>
      </c>
      <c r="Z9">
        <v>1</v>
      </c>
      <c r="AA9" t="s">
        <v>214</v>
      </c>
      <c r="AB9" t="s">
        <v>222</v>
      </c>
      <c r="AC9">
        <v>40</v>
      </c>
      <c r="AD9" t="s">
        <v>248</v>
      </c>
      <c r="AR9">
        <v>1898497</v>
      </c>
    </row>
    <row r="10" spans="1:44">
      <c r="A10" s="1">
        <f>HYPERLINK("https://lsnyc.legalserver.org/matter/dynamic-profile/view/1897538","19-1897538")</f>
        <v>0</v>
      </c>
      <c r="B10" t="s">
        <v>52</v>
      </c>
      <c r="C10" t="s">
        <v>70</v>
      </c>
      <c r="D10" t="s">
        <v>74</v>
      </c>
      <c r="E10" t="s">
        <v>84</v>
      </c>
      <c r="F10" t="s">
        <v>93</v>
      </c>
      <c r="G10" t="s">
        <v>94</v>
      </c>
      <c r="H10">
        <v>86.18000000000001</v>
      </c>
      <c r="I10" t="s">
        <v>104</v>
      </c>
      <c r="J10" t="s">
        <v>127</v>
      </c>
      <c r="K10" t="s">
        <v>94</v>
      </c>
      <c r="L10" t="s">
        <v>136</v>
      </c>
      <c r="N10" t="s">
        <v>145</v>
      </c>
      <c r="O10" t="s">
        <v>146</v>
      </c>
      <c r="P10" t="s">
        <v>148</v>
      </c>
      <c r="Q10">
        <v>11230</v>
      </c>
      <c r="R10" t="s">
        <v>151</v>
      </c>
      <c r="S10" t="s">
        <v>152</v>
      </c>
      <c r="T10" t="s">
        <v>162</v>
      </c>
      <c r="U10" t="s">
        <v>186</v>
      </c>
      <c r="V10" t="s">
        <v>204</v>
      </c>
      <c r="W10" t="s">
        <v>210</v>
      </c>
      <c r="X10">
        <v>1.55</v>
      </c>
      <c r="Y10">
        <v>3</v>
      </c>
      <c r="Z10">
        <v>2</v>
      </c>
      <c r="AA10" t="s">
        <v>213</v>
      </c>
      <c r="AB10" t="s">
        <v>223</v>
      </c>
      <c r="AC10">
        <v>33</v>
      </c>
      <c r="AD10" t="s">
        <v>249</v>
      </c>
      <c r="AI10" t="s">
        <v>94</v>
      </c>
      <c r="AJ10" t="s">
        <v>262</v>
      </c>
      <c r="AL10" t="s">
        <v>264</v>
      </c>
      <c r="AM10" t="s">
        <v>265</v>
      </c>
      <c r="AR10">
        <v>1897662</v>
      </c>
    </row>
    <row r="11" spans="1:44">
      <c r="A11" s="1">
        <f>HYPERLINK("https://lsnyc.legalserver.org/matter/dynamic-profile/view/1897010","19-1897010")</f>
        <v>0</v>
      </c>
      <c r="B11" t="s">
        <v>53</v>
      </c>
      <c r="C11" t="s">
        <v>71</v>
      </c>
      <c r="D11" t="s">
        <v>76</v>
      </c>
      <c r="E11" t="s">
        <v>85</v>
      </c>
      <c r="F11" t="s">
        <v>93</v>
      </c>
      <c r="G11" t="s">
        <v>94</v>
      </c>
      <c r="H11">
        <v>96.08</v>
      </c>
      <c r="I11" t="s">
        <v>105</v>
      </c>
      <c r="J11" t="s">
        <v>128</v>
      </c>
      <c r="K11" t="s">
        <v>94</v>
      </c>
      <c r="L11" t="s">
        <v>136</v>
      </c>
      <c r="N11" t="s">
        <v>145</v>
      </c>
      <c r="O11" t="s">
        <v>146</v>
      </c>
      <c r="P11" t="s">
        <v>148</v>
      </c>
      <c r="Q11">
        <v>10457</v>
      </c>
      <c r="R11" t="s">
        <v>151</v>
      </c>
      <c r="S11" t="s">
        <v>152</v>
      </c>
      <c r="T11" t="s">
        <v>155</v>
      </c>
      <c r="U11" t="s">
        <v>187</v>
      </c>
      <c r="V11" t="s">
        <v>204</v>
      </c>
      <c r="X11">
        <v>2.66</v>
      </c>
      <c r="Y11">
        <v>0</v>
      </c>
      <c r="Z11">
        <v>1</v>
      </c>
      <c r="AA11" t="s">
        <v>213</v>
      </c>
      <c r="AB11" t="s">
        <v>224</v>
      </c>
      <c r="AC11">
        <v>50</v>
      </c>
      <c r="AD11" t="s">
        <v>246</v>
      </c>
      <c r="AJ11" t="s">
        <v>262</v>
      </c>
      <c r="AL11" t="s">
        <v>264</v>
      </c>
      <c r="AM11" t="s">
        <v>265</v>
      </c>
      <c r="AR11">
        <v>1897653</v>
      </c>
    </row>
    <row r="12" spans="1:44">
      <c r="A12" s="1">
        <f>HYPERLINK("https://lsnyc.legalserver.org/matter/dynamic-profile/view/1896601","19-1896601")</f>
        <v>0</v>
      </c>
      <c r="B12" t="s">
        <v>54</v>
      </c>
      <c r="C12" t="s">
        <v>70</v>
      </c>
      <c r="D12" t="s">
        <v>74</v>
      </c>
      <c r="E12" t="s">
        <v>84</v>
      </c>
      <c r="F12" t="s">
        <v>94</v>
      </c>
      <c r="G12" t="s">
        <v>94</v>
      </c>
      <c r="H12">
        <v>38.43</v>
      </c>
      <c r="I12" t="s">
        <v>106</v>
      </c>
      <c r="J12" t="s">
        <v>129</v>
      </c>
      <c r="K12" t="s">
        <v>94</v>
      </c>
      <c r="L12" t="s">
        <v>136</v>
      </c>
      <c r="N12" t="s">
        <v>145</v>
      </c>
      <c r="O12" t="s">
        <v>147</v>
      </c>
      <c r="P12" t="s">
        <v>149</v>
      </c>
      <c r="Q12">
        <v>11236</v>
      </c>
      <c r="R12" t="s">
        <v>151</v>
      </c>
      <c r="S12" t="s">
        <v>152</v>
      </c>
      <c r="T12" t="s">
        <v>163</v>
      </c>
      <c r="U12" t="s">
        <v>188</v>
      </c>
      <c r="V12" t="s">
        <v>204</v>
      </c>
      <c r="W12" t="s">
        <v>210</v>
      </c>
      <c r="X12">
        <v>4.05</v>
      </c>
      <c r="Y12">
        <v>0</v>
      </c>
      <c r="Z12">
        <v>1</v>
      </c>
      <c r="AA12" t="s">
        <v>213</v>
      </c>
      <c r="AB12" t="s">
        <v>225</v>
      </c>
      <c r="AC12">
        <v>28</v>
      </c>
      <c r="AD12" t="s">
        <v>250</v>
      </c>
      <c r="AI12" t="s">
        <v>94</v>
      </c>
      <c r="AJ12" t="s">
        <v>262</v>
      </c>
      <c r="AM12" t="s">
        <v>265</v>
      </c>
      <c r="AR12">
        <v>1895607</v>
      </c>
    </row>
    <row r="13" spans="1:44">
      <c r="A13" s="1">
        <f>HYPERLINK("https://lsnyc.legalserver.org/matter/dynamic-profile/view/1892197","19-1892197")</f>
        <v>0</v>
      </c>
      <c r="B13" t="s">
        <v>55</v>
      </c>
      <c r="C13" t="s">
        <v>71</v>
      </c>
      <c r="D13" t="s">
        <v>76</v>
      </c>
      <c r="E13" t="s">
        <v>80</v>
      </c>
      <c r="F13" t="s">
        <v>93</v>
      </c>
      <c r="G13" t="s">
        <v>94</v>
      </c>
      <c r="H13">
        <v>403.52</v>
      </c>
      <c r="I13" t="s">
        <v>107</v>
      </c>
      <c r="L13" t="s">
        <v>137</v>
      </c>
      <c r="N13" t="s">
        <v>145</v>
      </c>
      <c r="O13" t="s">
        <v>146</v>
      </c>
      <c r="P13" t="s">
        <v>148</v>
      </c>
      <c r="Q13">
        <v>10467</v>
      </c>
      <c r="R13" t="s">
        <v>151</v>
      </c>
      <c r="S13" t="s">
        <v>152</v>
      </c>
      <c r="T13" t="s">
        <v>164</v>
      </c>
      <c r="U13" t="s">
        <v>189</v>
      </c>
      <c r="X13">
        <v>46.95</v>
      </c>
      <c r="Y13">
        <v>0</v>
      </c>
      <c r="Z13">
        <v>1</v>
      </c>
      <c r="AA13" t="s">
        <v>214</v>
      </c>
      <c r="AB13" t="s">
        <v>226</v>
      </c>
      <c r="AC13">
        <v>37</v>
      </c>
      <c r="AD13" t="s">
        <v>251</v>
      </c>
      <c r="AR13">
        <v>829995</v>
      </c>
    </row>
    <row r="14" spans="1:44">
      <c r="A14" s="1">
        <f>HYPERLINK("https://lsnyc.legalserver.org/matter/dynamic-profile/view/1886115","18-1886115")</f>
        <v>0</v>
      </c>
      <c r="B14" t="s">
        <v>56</v>
      </c>
      <c r="C14" t="s">
        <v>71</v>
      </c>
      <c r="D14" t="s">
        <v>75</v>
      </c>
      <c r="E14" t="s">
        <v>86</v>
      </c>
      <c r="F14" t="s">
        <v>93</v>
      </c>
      <c r="G14" t="s">
        <v>94</v>
      </c>
      <c r="H14">
        <v>37.17</v>
      </c>
      <c r="I14" t="s">
        <v>108</v>
      </c>
      <c r="L14" t="s">
        <v>137</v>
      </c>
      <c r="N14" t="s">
        <v>145</v>
      </c>
      <c r="O14" t="s">
        <v>146</v>
      </c>
      <c r="P14" t="s">
        <v>148</v>
      </c>
      <c r="Q14">
        <v>10018</v>
      </c>
      <c r="R14" t="s">
        <v>151</v>
      </c>
      <c r="T14" t="s">
        <v>165</v>
      </c>
      <c r="U14" t="s">
        <v>190</v>
      </c>
      <c r="X14">
        <v>8.449999999999999</v>
      </c>
      <c r="Y14">
        <v>0</v>
      </c>
      <c r="Z14">
        <v>1</v>
      </c>
      <c r="AA14" t="s">
        <v>214</v>
      </c>
      <c r="AB14" t="s">
        <v>227</v>
      </c>
      <c r="AC14">
        <v>58</v>
      </c>
      <c r="AD14" t="s">
        <v>252</v>
      </c>
      <c r="AR14">
        <v>1879132</v>
      </c>
    </row>
    <row r="15" spans="1:44">
      <c r="A15" s="1">
        <f>HYPERLINK("https://lsnyc.legalserver.org/matter/dynamic-profile/view/1880146","18-1880146")</f>
        <v>0</v>
      </c>
      <c r="B15" t="s">
        <v>57</v>
      </c>
      <c r="C15" t="s">
        <v>71</v>
      </c>
      <c r="D15" t="s">
        <v>77</v>
      </c>
      <c r="E15" t="s">
        <v>87</v>
      </c>
      <c r="F15" t="s">
        <v>93</v>
      </c>
      <c r="G15" t="s">
        <v>94</v>
      </c>
      <c r="H15">
        <v>0</v>
      </c>
      <c r="I15" t="s">
        <v>109</v>
      </c>
      <c r="L15" t="s">
        <v>137</v>
      </c>
      <c r="N15" t="s">
        <v>145</v>
      </c>
      <c r="O15" t="s">
        <v>146</v>
      </c>
      <c r="P15" t="s">
        <v>149</v>
      </c>
      <c r="Q15">
        <v>11104</v>
      </c>
      <c r="R15" t="s">
        <v>151</v>
      </c>
      <c r="T15" t="s">
        <v>166</v>
      </c>
      <c r="U15" t="s">
        <v>191</v>
      </c>
      <c r="X15">
        <v>6.85</v>
      </c>
      <c r="Y15">
        <v>0</v>
      </c>
      <c r="Z15">
        <v>1</v>
      </c>
      <c r="AA15" t="s">
        <v>214</v>
      </c>
      <c r="AB15" t="s">
        <v>228</v>
      </c>
      <c r="AC15">
        <v>55</v>
      </c>
      <c r="AD15" t="s">
        <v>247</v>
      </c>
      <c r="AR15">
        <v>1880761</v>
      </c>
    </row>
    <row r="16" spans="1:44">
      <c r="A16" s="1">
        <f>HYPERLINK("https://lsnyc.legalserver.org/matter/dynamic-profile/view/0831179","17-0831179")</f>
        <v>0</v>
      </c>
      <c r="B16" t="s">
        <v>58</v>
      </c>
      <c r="C16" t="s">
        <v>70</v>
      </c>
      <c r="D16" t="s">
        <v>74</v>
      </c>
      <c r="E16" t="s">
        <v>84</v>
      </c>
      <c r="F16" t="s">
        <v>93</v>
      </c>
      <c r="G16" t="s">
        <v>94</v>
      </c>
      <c r="H16">
        <v>19.18</v>
      </c>
      <c r="I16" t="s">
        <v>110</v>
      </c>
      <c r="K16" t="s">
        <v>94</v>
      </c>
      <c r="L16" t="s">
        <v>140</v>
      </c>
      <c r="N16" t="s">
        <v>145</v>
      </c>
      <c r="O16" t="s">
        <v>146</v>
      </c>
      <c r="P16" t="s">
        <v>149</v>
      </c>
      <c r="Q16">
        <v>11209</v>
      </c>
      <c r="R16" t="s">
        <v>151</v>
      </c>
      <c r="S16" t="s">
        <v>152</v>
      </c>
      <c r="T16" t="s">
        <v>167</v>
      </c>
      <c r="U16" t="s">
        <v>192</v>
      </c>
      <c r="X16">
        <v>0</v>
      </c>
      <c r="Y16">
        <v>0</v>
      </c>
      <c r="Z16">
        <v>5</v>
      </c>
      <c r="AA16" t="s">
        <v>214</v>
      </c>
      <c r="AB16" t="s">
        <v>229</v>
      </c>
      <c r="AC16">
        <v>52</v>
      </c>
      <c r="AD16" t="s">
        <v>253</v>
      </c>
      <c r="AR16">
        <v>826355</v>
      </c>
    </row>
    <row r="17" spans="1:44">
      <c r="A17" s="1">
        <f>HYPERLINK("https://lsnyc.legalserver.org/matter/dynamic-profile/view/1878831","18-1878831")</f>
        <v>0</v>
      </c>
      <c r="B17" t="s">
        <v>59</v>
      </c>
      <c r="C17" t="s">
        <v>71</v>
      </c>
      <c r="D17" t="s">
        <v>75</v>
      </c>
      <c r="E17" t="s">
        <v>82</v>
      </c>
      <c r="F17" t="s">
        <v>93</v>
      </c>
      <c r="G17" t="s">
        <v>94</v>
      </c>
      <c r="H17">
        <v>157.17</v>
      </c>
      <c r="I17" t="s">
        <v>111</v>
      </c>
      <c r="J17" t="s">
        <v>130</v>
      </c>
      <c r="L17" t="s">
        <v>141</v>
      </c>
      <c r="N17" t="s">
        <v>145</v>
      </c>
      <c r="O17" t="s">
        <v>146</v>
      </c>
      <c r="P17" t="s">
        <v>148</v>
      </c>
      <c r="Q17">
        <v>10011</v>
      </c>
      <c r="R17" t="s">
        <v>151</v>
      </c>
      <c r="S17" t="s">
        <v>152</v>
      </c>
      <c r="T17" t="s">
        <v>168</v>
      </c>
      <c r="U17" t="s">
        <v>193</v>
      </c>
      <c r="V17" t="s">
        <v>205</v>
      </c>
      <c r="X17">
        <v>4.5</v>
      </c>
      <c r="Y17">
        <v>0</v>
      </c>
      <c r="Z17">
        <v>1</v>
      </c>
      <c r="AA17" t="s">
        <v>213</v>
      </c>
      <c r="AB17" t="s">
        <v>230</v>
      </c>
      <c r="AC17">
        <v>46</v>
      </c>
      <c r="AD17" t="s">
        <v>254</v>
      </c>
      <c r="AR17">
        <v>1848325</v>
      </c>
    </row>
    <row r="18" spans="1:44">
      <c r="A18" s="1">
        <f>HYPERLINK("https://lsnyc.legalserver.org/matter/dynamic-profile/view/1877210","18-1877210")</f>
        <v>0</v>
      </c>
      <c r="B18" t="s">
        <v>60</v>
      </c>
      <c r="C18" t="s">
        <v>71</v>
      </c>
      <c r="D18" t="s">
        <v>75</v>
      </c>
      <c r="E18" t="s">
        <v>82</v>
      </c>
      <c r="F18" t="s">
        <v>93</v>
      </c>
      <c r="G18" t="s">
        <v>94</v>
      </c>
      <c r="H18">
        <v>0</v>
      </c>
      <c r="I18" t="s">
        <v>112</v>
      </c>
      <c r="J18" t="s">
        <v>131</v>
      </c>
      <c r="K18" t="s">
        <v>95</v>
      </c>
      <c r="L18" t="s">
        <v>141</v>
      </c>
      <c r="N18" t="s">
        <v>145</v>
      </c>
      <c r="O18" t="s">
        <v>147</v>
      </c>
      <c r="P18" t="s">
        <v>148</v>
      </c>
      <c r="Q18">
        <v>10023</v>
      </c>
      <c r="R18" t="s">
        <v>151</v>
      </c>
      <c r="S18" t="s">
        <v>152</v>
      </c>
      <c r="T18" t="s">
        <v>159</v>
      </c>
      <c r="U18" t="s">
        <v>194</v>
      </c>
      <c r="V18" t="s">
        <v>205</v>
      </c>
      <c r="X18">
        <v>3.55</v>
      </c>
      <c r="Y18">
        <v>0</v>
      </c>
      <c r="Z18">
        <v>1</v>
      </c>
      <c r="AA18" t="s">
        <v>213</v>
      </c>
      <c r="AB18" t="s">
        <v>231</v>
      </c>
      <c r="AC18">
        <v>52</v>
      </c>
      <c r="AD18" t="s">
        <v>247</v>
      </c>
      <c r="AR18">
        <v>1877813</v>
      </c>
    </row>
    <row r="19" spans="1:44">
      <c r="A19" s="1">
        <f>HYPERLINK("https://lsnyc.legalserver.org/matter/dynamic-profile/view/1877026","18-1877026")</f>
        <v>0</v>
      </c>
      <c r="B19" t="s">
        <v>61</v>
      </c>
      <c r="C19" t="s">
        <v>70</v>
      </c>
      <c r="D19" t="s">
        <v>74</v>
      </c>
      <c r="E19" t="s">
        <v>88</v>
      </c>
      <c r="F19" t="s">
        <v>93</v>
      </c>
      <c r="G19" t="s">
        <v>94</v>
      </c>
      <c r="H19">
        <v>0</v>
      </c>
      <c r="I19" t="s">
        <v>113</v>
      </c>
      <c r="L19" t="s">
        <v>136</v>
      </c>
      <c r="N19" t="s">
        <v>145</v>
      </c>
      <c r="O19" t="s">
        <v>146</v>
      </c>
      <c r="P19" t="s">
        <v>149</v>
      </c>
      <c r="Q19">
        <v>11201</v>
      </c>
      <c r="R19" t="s">
        <v>151</v>
      </c>
      <c r="S19" t="s">
        <v>152</v>
      </c>
      <c r="T19" t="s">
        <v>169</v>
      </c>
      <c r="U19" t="s">
        <v>195</v>
      </c>
      <c r="W19" t="s">
        <v>210</v>
      </c>
      <c r="X19">
        <v>2.15</v>
      </c>
      <c r="Y19">
        <v>0</v>
      </c>
      <c r="Z19">
        <v>2</v>
      </c>
      <c r="AA19" t="s">
        <v>214</v>
      </c>
      <c r="AB19" t="s">
        <v>232</v>
      </c>
      <c r="AC19">
        <v>31</v>
      </c>
      <c r="AD19" t="s">
        <v>247</v>
      </c>
      <c r="AH19" t="s">
        <v>261</v>
      </c>
      <c r="AK19" t="s">
        <v>263</v>
      </c>
      <c r="AM19" t="s">
        <v>265</v>
      </c>
      <c r="AR19">
        <v>1877636</v>
      </c>
    </row>
    <row r="20" spans="1:44">
      <c r="A20" s="1">
        <f>HYPERLINK("https://lsnyc.legalserver.org/matter/dynamic-profile/view/1866927","18-1866927")</f>
        <v>0</v>
      </c>
      <c r="B20" t="s">
        <v>62</v>
      </c>
      <c r="C20" t="s">
        <v>71</v>
      </c>
      <c r="D20" t="s">
        <v>74</v>
      </c>
      <c r="E20" t="s">
        <v>89</v>
      </c>
      <c r="F20" t="s">
        <v>93</v>
      </c>
      <c r="G20" t="s">
        <v>94</v>
      </c>
      <c r="H20">
        <v>182.26</v>
      </c>
      <c r="I20" t="s">
        <v>114</v>
      </c>
      <c r="J20" t="s">
        <v>132</v>
      </c>
      <c r="K20" t="s">
        <v>94</v>
      </c>
      <c r="L20" t="s">
        <v>139</v>
      </c>
      <c r="N20" t="s">
        <v>145</v>
      </c>
      <c r="O20" t="s">
        <v>146</v>
      </c>
      <c r="P20" t="s">
        <v>148</v>
      </c>
      <c r="Q20">
        <v>11207</v>
      </c>
      <c r="R20" t="s">
        <v>151</v>
      </c>
      <c r="S20" t="s">
        <v>152</v>
      </c>
      <c r="T20" t="s">
        <v>170</v>
      </c>
      <c r="U20" t="s">
        <v>196</v>
      </c>
      <c r="V20" t="s">
        <v>204</v>
      </c>
      <c r="X20">
        <v>3.25</v>
      </c>
      <c r="Y20">
        <v>0</v>
      </c>
      <c r="Z20">
        <v>2</v>
      </c>
      <c r="AA20" t="s">
        <v>213</v>
      </c>
      <c r="AB20" t="s">
        <v>233</v>
      </c>
      <c r="AC20">
        <v>54</v>
      </c>
      <c r="AD20" t="s">
        <v>255</v>
      </c>
      <c r="AR20">
        <v>1867519</v>
      </c>
    </row>
    <row r="21" spans="1:44">
      <c r="A21" s="1">
        <f>HYPERLINK("https://lsnyc.legalserver.org/matter/dynamic-profile/view/1859620","18-1859620")</f>
        <v>0</v>
      </c>
      <c r="B21" t="s">
        <v>63</v>
      </c>
      <c r="C21" t="s">
        <v>70</v>
      </c>
      <c r="D21" t="s">
        <v>78</v>
      </c>
      <c r="E21" t="s">
        <v>90</v>
      </c>
      <c r="F21" t="s">
        <v>94</v>
      </c>
      <c r="G21" t="s">
        <v>94</v>
      </c>
      <c r="H21">
        <v>103.45</v>
      </c>
      <c r="I21" t="s">
        <v>115</v>
      </c>
      <c r="J21" t="s">
        <v>133</v>
      </c>
      <c r="K21" t="s">
        <v>94</v>
      </c>
      <c r="L21" t="s">
        <v>142</v>
      </c>
      <c r="N21" t="s">
        <v>145</v>
      </c>
      <c r="O21" t="s">
        <v>147</v>
      </c>
      <c r="P21" t="s">
        <v>150</v>
      </c>
      <c r="Q21">
        <v>10306</v>
      </c>
      <c r="R21" t="s">
        <v>151</v>
      </c>
      <c r="S21" t="s">
        <v>152</v>
      </c>
      <c r="T21" t="s">
        <v>171</v>
      </c>
      <c r="U21" t="s">
        <v>197</v>
      </c>
      <c r="V21" t="s">
        <v>206</v>
      </c>
      <c r="X21">
        <v>9.550000000000001</v>
      </c>
      <c r="Y21">
        <v>1</v>
      </c>
      <c r="Z21">
        <v>1</v>
      </c>
      <c r="AA21" t="s">
        <v>213</v>
      </c>
      <c r="AB21" t="s">
        <v>234</v>
      </c>
      <c r="AC21">
        <v>36</v>
      </c>
      <c r="AD21" t="s">
        <v>256</v>
      </c>
      <c r="AR21">
        <v>1860195</v>
      </c>
    </row>
    <row r="22" spans="1:44">
      <c r="A22" s="1">
        <f>HYPERLINK("https://lsnyc.legalserver.org/matter/dynamic-profile/view/1847001","17-1847001")</f>
        <v>0</v>
      </c>
      <c r="B22" t="s">
        <v>64</v>
      </c>
      <c r="C22" t="s">
        <v>70</v>
      </c>
      <c r="D22" t="s">
        <v>74</v>
      </c>
      <c r="E22" t="s">
        <v>88</v>
      </c>
      <c r="F22" t="s">
        <v>93</v>
      </c>
      <c r="G22" t="s">
        <v>94</v>
      </c>
      <c r="H22">
        <v>107.79</v>
      </c>
      <c r="I22" t="s">
        <v>116</v>
      </c>
      <c r="L22" t="s">
        <v>140</v>
      </c>
      <c r="N22" t="s">
        <v>145</v>
      </c>
      <c r="O22" t="s">
        <v>147</v>
      </c>
      <c r="P22" t="s">
        <v>149</v>
      </c>
      <c r="Q22">
        <v>11233</v>
      </c>
      <c r="R22" t="s">
        <v>151</v>
      </c>
      <c r="S22" t="s">
        <v>152</v>
      </c>
      <c r="T22" t="s">
        <v>172</v>
      </c>
      <c r="U22" t="s">
        <v>198</v>
      </c>
      <c r="X22">
        <v>5.85</v>
      </c>
      <c r="Y22">
        <v>0</v>
      </c>
      <c r="Z22">
        <v>1</v>
      </c>
      <c r="AA22" t="s">
        <v>214</v>
      </c>
      <c r="AB22" t="s">
        <v>235</v>
      </c>
      <c r="AC22">
        <v>40</v>
      </c>
      <c r="AD22" t="s">
        <v>257</v>
      </c>
      <c r="AR22">
        <v>86429</v>
      </c>
    </row>
    <row r="23" spans="1:44">
      <c r="A23" s="1">
        <f>HYPERLINK("https://lsnyc.legalserver.org/matter/dynamic-profile/view/1837279","17-1837279")</f>
        <v>0</v>
      </c>
      <c r="B23" t="s">
        <v>65</v>
      </c>
      <c r="C23" t="s">
        <v>70</v>
      </c>
      <c r="D23" t="s">
        <v>74</v>
      </c>
      <c r="E23" t="s">
        <v>91</v>
      </c>
      <c r="F23" t="s">
        <v>93</v>
      </c>
      <c r="G23" t="s">
        <v>94</v>
      </c>
      <c r="H23">
        <v>381.43</v>
      </c>
      <c r="I23" t="s">
        <v>117</v>
      </c>
      <c r="L23" t="s">
        <v>142</v>
      </c>
      <c r="N23" t="s">
        <v>145</v>
      </c>
      <c r="O23" t="s">
        <v>147</v>
      </c>
      <c r="P23" t="s">
        <v>150</v>
      </c>
      <c r="Q23">
        <v>11233</v>
      </c>
      <c r="R23" t="s">
        <v>151</v>
      </c>
      <c r="S23" t="s">
        <v>152</v>
      </c>
      <c r="T23" t="s">
        <v>173</v>
      </c>
      <c r="U23" t="s">
        <v>199</v>
      </c>
      <c r="X23">
        <v>3</v>
      </c>
      <c r="Y23">
        <v>0</v>
      </c>
      <c r="Z23">
        <v>1</v>
      </c>
      <c r="AA23" t="s">
        <v>214</v>
      </c>
      <c r="AB23" t="s">
        <v>236</v>
      </c>
      <c r="AC23">
        <v>51</v>
      </c>
      <c r="AD23" t="s">
        <v>258</v>
      </c>
      <c r="AR23">
        <v>1836468</v>
      </c>
    </row>
    <row r="24" spans="1:44">
      <c r="A24" s="1">
        <f>HYPERLINK("https://lsnyc.legalserver.org/matter/dynamic-profile/view/1833121","17-1833121")</f>
        <v>0</v>
      </c>
      <c r="B24" t="s">
        <v>66</v>
      </c>
      <c r="C24" t="s">
        <v>71</v>
      </c>
      <c r="D24" t="s">
        <v>75</v>
      </c>
      <c r="E24" t="s">
        <v>82</v>
      </c>
      <c r="F24" t="s">
        <v>93</v>
      </c>
      <c r="G24" t="s">
        <v>94</v>
      </c>
      <c r="H24">
        <v>0</v>
      </c>
      <c r="I24" t="s">
        <v>118</v>
      </c>
      <c r="J24" t="s">
        <v>131</v>
      </c>
      <c r="K24" t="s">
        <v>94</v>
      </c>
      <c r="L24" t="s">
        <v>137</v>
      </c>
      <c r="M24" t="s">
        <v>137</v>
      </c>
      <c r="N24" t="s">
        <v>145</v>
      </c>
      <c r="O24" t="s">
        <v>146</v>
      </c>
      <c r="P24" t="s">
        <v>148</v>
      </c>
      <c r="Q24">
        <v>10029</v>
      </c>
      <c r="R24" t="s">
        <v>151</v>
      </c>
      <c r="S24" t="s">
        <v>152</v>
      </c>
      <c r="T24" t="s">
        <v>174</v>
      </c>
      <c r="U24" t="s">
        <v>200</v>
      </c>
      <c r="V24" t="s">
        <v>207</v>
      </c>
      <c r="X24">
        <v>145.7</v>
      </c>
      <c r="Y24">
        <v>0</v>
      </c>
      <c r="Z24">
        <v>1</v>
      </c>
      <c r="AA24" t="s">
        <v>213</v>
      </c>
      <c r="AB24" t="s">
        <v>237</v>
      </c>
      <c r="AC24">
        <v>34</v>
      </c>
      <c r="AD24" t="s">
        <v>247</v>
      </c>
      <c r="AR24">
        <v>1833605</v>
      </c>
    </row>
    <row r="25" spans="1:44">
      <c r="A25" s="1">
        <f>HYPERLINK("https://lsnyc.legalserver.org/matter/dynamic-profile/view/0829657","17-0829657")</f>
        <v>0</v>
      </c>
      <c r="B25" t="s">
        <v>55</v>
      </c>
      <c r="C25" t="s">
        <v>71</v>
      </c>
      <c r="D25" t="s">
        <v>77</v>
      </c>
      <c r="E25" t="s">
        <v>87</v>
      </c>
      <c r="F25" t="s">
        <v>95</v>
      </c>
      <c r="G25" t="s">
        <v>95</v>
      </c>
      <c r="H25">
        <v>129.35</v>
      </c>
      <c r="I25" t="s">
        <v>119</v>
      </c>
      <c r="L25" t="s">
        <v>137</v>
      </c>
      <c r="N25" t="s">
        <v>145</v>
      </c>
      <c r="O25" t="s">
        <v>146</v>
      </c>
      <c r="P25" t="s">
        <v>148</v>
      </c>
      <c r="Q25">
        <v>11412</v>
      </c>
      <c r="R25" t="s">
        <v>151</v>
      </c>
      <c r="S25" t="s">
        <v>153</v>
      </c>
      <c r="T25" t="s">
        <v>164</v>
      </c>
      <c r="U25" t="s">
        <v>189</v>
      </c>
      <c r="X25">
        <v>6</v>
      </c>
      <c r="Y25">
        <v>0</v>
      </c>
      <c r="Z25">
        <v>1</v>
      </c>
      <c r="AA25" t="s">
        <v>214</v>
      </c>
      <c r="AB25" t="s">
        <v>226</v>
      </c>
      <c r="AC25">
        <v>35</v>
      </c>
      <c r="AD25" t="s">
        <v>259</v>
      </c>
      <c r="AR25">
        <v>829995</v>
      </c>
    </row>
    <row r="26" spans="1:44">
      <c r="A26" s="1">
        <f>HYPERLINK("https://lsnyc.legalserver.org/matter/dynamic-profile/view/0803163","16-0803163")</f>
        <v>0</v>
      </c>
      <c r="B26" t="s">
        <v>67</v>
      </c>
      <c r="C26" t="s">
        <v>70</v>
      </c>
      <c r="D26" t="s">
        <v>74</v>
      </c>
      <c r="E26" t="s">
        <v>88</v>
      </c>
      <c r="F26" t="s">
        <v>93</v>
      </c>
      <c r="G26" t="s">
        <v>94</v>
      </c>
      <c r="H26">
        <v>0</v>
      </c>
      <c r="I26" t="s">
        <v>120</v>
      </c>
      <c r="L26" t="s">
        <v>140</v>
      </c>
      <c r="N26" t="s">
        <v>145</v>
      </c>
      <c r="O26" t="s">
        <v>146</v>
      </c>
      <c r="P26" t="s">
        <v>149</v>
      </c>
      <c r="Q26">
        <v>11207</v>
      </c>
      <c r="R26" t="s">
        <v>151</v>
      </c>
      <c r="S26" t="s">
        <v>152</v>
      </c>
      <c r="T26" t="s">
        <v>175</v>
      </c>
      <c r="U26" t="s">
        <v>201</v>
      </c>
      <c r="X26">
        <v>33.4</v>
      </c>
      <c r="Y26">
        <v>0</v>
      </c>
      <c r="Z26">
        <v>1</v>
      </c>
      <c r="AA26" t="s">
        <v>214</v>
      </c>
      <c r="AB26" t="s">
        <v>238</v>
      </c>
      <c r="AC26">
        <v>56</v>
      </c>
      <c r="AD26" t="s">
        <v>247</v>
      </c>
      <c r="AR26">
        <v>792347</v>
      </c>
    </row>
    <row r="27" spans="1:44">
      <c r="A27" s="1">
        <f>HYPERLINK("https://lsnyc.legalserver.org/matter/dynamic-profile/view/0786233","15-0786233")</f>
        <v>0</v>
      </c>
      <c r="B27" t="s">
        <v>68</v>
      </c>
      <c r="C27" t="s">
        <v>73</v>
      </c>
      <c r="D27" t="s">
        <v>76</v>
      </c>
      <c r="E27" t="s">
        <v>92</v>
      </c>
      <c r="F27" t="s">
        <v>94</v>
      </c>
      <c r="G27" t="s">
        <v>94</v>
      </c>
      <c r="H27">
        <v>129.89</v>
      </c>
      <c r="I27" t="s">
        <v>121</v>
      </c>
      <c r="J27" t="s">
        <v>134</v>
      </c>
      <c r="L27" t="s">
        <v>143</v>
      </c>
      <c r="M27" t="s">
        <v>143</v>
      </c>
      <c r="N27" t="s">
        <v>145</v>
      </c>
      <c r="O27" t="s">
        <v>147</v>
      </c>
      <c r="P27" t="s">
        <v>148</v>
      </c>
      <c r="Q27">
        <v>10453</v>
      </c>
      <c r="R27" t="s">
        <v>151</v>
      </c>
      <c r="S27" t="s">
        <v>152</v>
      </c>
      <c r="T27" t="s">
        <v>176</v>
      </c>
      <c r="U27" t="s">
        <v>202</v>
      </c>
      <c r="V27" t="s">
        <v>208</v>
      </c>
      <c r="X27">
        <v>182.7</v>
      </c>
      <c r="Y27">
        <v>0</v>
      </c>
      <c r="Z27">
        <v>1</v>
      </c>
      <c r="AA27" t="s">
        <v>213</v>
      </c>
      <c r="AB27" t="s">
        <v>239</v>
      </c>
      <c r="AC27">
        <v>38</v>
      </c>
      <c r="AD27" t="s">
        <v>260</v>
      </c>
      <c r="AR27">
        <v>786606</v>
      </c>
    </row>
    <row r="28" spans="1:44">
      <c r="A28" s="1">
        <f>HYPERLINK("https://lsnyc.legalserver.org/matter/dynamic-profile/view/0747108","14-0747108")</f>
        <v>0</v>
      </c>
      <c r="B28" t="s">
        <v>69</v>
      </c>
      <c r="C28" t="s">
        <v>71</v>
      </c>
      <c r="D28" t="s">
        <v>77</v>
      </c>
      <c r="E28" t="s">
        <v>87</v>
      </c>
      <c r="F28" t="s">
        <v>95</v>
      </c>
      <c r="G28" t="s">
        <v>95</v>
      </c>
      <c r="H28">
        <v>0</v>
      </c>
      <c r="I28" t="s">
        <v>122</v>
      </c>
      <c r="J28" t="s">
        <v>135</v>
      </c>
      <c r="L28" t="s">
        <v>143</v>
      </c>
      <c r="M28" t="s">
        <v>144</v>
      </c>
      <c r="N28" t="s">
        <v>145</v>
      </c>
      <c r="O28" t="s">
        <v>147</v>
      </c>
      <c r="P28" t="s">
        <v>149</v>
      </c>
      <c r="Q28">
        <v>11419</v>
      </c>
      <c r="R28" t="s">
        <v>151</v>
      </c>
      <c r="S28" t="s">
        <v>152</v>
      </c>
      <c r="T28" t="s">
        <v>177</v>
      </c>
      <c r="U28" t="s">
        <v>203</v>
      </c>
      <c r="V28" t="s">
        <v>209</v>
      </c>
      <c r="X28">
        <v>22.8</v>
      </c>
      <c r="Y28">
        <v>1</v>
      </c>
      <c r="Z28">
        <v>2</v>
      </c>
      <c r="AA28" t="s">
        <v>213</v>
      </c>
      <c r="AB28" t="s">
        <v>240</v>
      </c>
      <c r="AC28">
        <v>37</v>
      </c>
      <c r="AD28" t="s">
        <v>247</v>
      </c>
      <c r="AR28">
        <v>747395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Grants Management IOI Employmen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2019-09-20T14:02:23Z</dcterms:created>
  <dcterms:modified xsi:type="dcterms:W3CDTF">2019-09-20T14:02:23Z</dcterms:modified>
</cp:coreProperties>
</file>