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ff Time CaseMatterSA With No" sheetId="1" r:id="rId1"/>
  </sheets>
  <calcPr calcId="124519" fullCalcOnLoad="1"/>
</workbook>
</file>

<file path=xl/sharedStrings.xml><?xml version="1.0" encoding="utf-8"?>
<sst xmlns="http://schemas.openxmlformats.org/spreadsheetml/2006/main" count="1735" uniqueCount="349">
  <si>
    <t>Hyperlinked Case #</t>
  </si>
  <si>
    <t>Date of Service</t>
  </si>
  <si>
    <t>Caseworker</t>
  </si>
  <si>
    <t>Time Spent</t>
  </si>
  <si>
    <t>Timekeeping Category</t>
  </si>
  <si>
    <t>Client Name</t>
  </si>
  <si>
    <t>Funding Code</t>
  </si>
  <si>
    <t>Available Time Funding Codes</t>
  </si>
  <si>
    <t>Activity Details</t>
  </si>
  <si>
    <t>Activity Type</t>
  </si>
  <si>
    <t>07/01/2019</t>
  </si>
  <si>
    <t>07/02/2019</t>
  </si>
  <si>
    <t>07/03/2019</t>
  </si>
  <si>
    <t>07/04/2019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</si>
  <si>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</si>
  <si>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</si>
  <si>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</si>
  <si>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</si>
  <si>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</si>
  <si>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</si>
  <si>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</si>
  <si>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</si>
  <si>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</si>
  <si>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</si>
  <si>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</si>
  <si>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</si>
  <si>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</si>
  <si>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</si>
  <si>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</si>
  <si>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</si>
  <si>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</si>
  <si>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</si>
  <si>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</si>
  <si>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</si>
  <si>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08/06/2019</t>
  </si>
  <si>
    <t>08/07/2019</t>
  </si>
  <si>
    <t>08/08/2019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</si>
  <si>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</si>
  <si>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</si>
  <si>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</si>
  <si>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</si>
  <si>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</si>
  <si>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</si>
  <si>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</si>
  <si>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</si>
  <si>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</si>
  <si>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</si>
  <si>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</si>
  <si>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</si>
  <si>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</si>
  <si>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</si>
  <si>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</si>
  <si>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</si>
  <si>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</si>
  <si>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</si>
  <si>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</si>
  <si>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</si>
  <si>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</si>
  <si>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</si>
  <si>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</si>
  <si>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</si>
  <si>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09/17/2019</t>
  </si>
  <si>
    <t>09/18/2019</t>
  </si>
  <si>
    <t>09/19/2019</t>
  </si>
  <si>
    <t>09/20/2019</t>
  </si>
  <si>
    <t>09/24/2019</t>
  </si>
  <si>
    <t>09/25/2019</t>
  </si>
  <si>
    <t>09/26/2019</t>
  </si>
  <si>
    <t>09/27/2019</t>
  </si>
  <si>
    <t>09/30/2019</t>
  </si>
  <si>
    <t>Carrillo, Sami</t>
  </si>
  <si>
    <t>Chalas, Mayra</t>
  </si>
  <si>
    <t>Velez, Cristina</t>
  </si>
  <si>
    <t>Kim, Jennie</t>
  </si>
  <si>
    <t>Madrid, Andrea</t>
  </si>
  <si>
    <t>Vitale, Soo Kyung</t>
  </si>
  <si>
    <t>Barrow, Jennifer</t>
  </si>
  <si>
    <t>Balley, Austrella</t>
  </si>
  <si>
    <t>Urizar, Ana</t>
  </si>
  <si>
    <t>Camargo, Tatiana</t>
  </si>
  <si>
    <t>Mattessich, Sandra</t>
  </si>
  <si>
    <t>Erner, Tobi</t>
  </si>
  <si>
    <t>Diaz, Christhian</t>
  </si>
  <si>
    <t>Molina, Gardenia</t>
  </si>
  <si>
    <t>Cardenas, Lizeth</t>
  </si>
  <si>
    <t>Case Activity</t>
  </si>
  <si>
    <t>Garcia, Ivonne</t>
  </si>
  <si>
    <t>Godoy Minchala, Thalia</t>
  </si>
  <si>
    <t>Zou, Jin</t>
  </si>
  <si>
    <t>Naraine, Christopher</t>
  </si>
  <si>
    <t>Nachande, Judith</t>
  </si>
  <si>
    <t>Salazar de Marroquin, Silvia</t>
  </si>
  <si>
    <t>Peña, Ronaldo</t>
  </si>
  <si>
    <t>Ramirez, Paula</t>
  </si>
  <si>
    <t>Garcia Garcia, Erick Jose Miguel</t>
  </si>
  <si>
    <t>Andino Castro, Angelica</t>
  </si>
  <si>
    <t>Juarez, Claudia</t>
  </si>
  <si>
    <t>Ramirez, Orlando</t>
  </si>
  <si>
    <t>Stewart, Talisa</t>
  </si>
  <si>
    <t>Mangal, Kristener</t>
  </si>
  <si>
    <t>Chuquin Bello, Angie</t>
  </si>
  <si>
    <t>Acosta Cuervo, Leidy</t>
  </si>
  <si>
    <t>Serech Vargas, Juana</t>
  </si>
  <si>
    <t>Roberts, Shanique</t>
  </si>
  <si>
    <t>Mendoza, Sandra</t>
  </si>
  <si>
    <t>Chuqin Bello, Catherin</t>
  </si>
  <si>
    <t>Sarmiento Martinez, Denia</t>
  </si>
  <si>
    <t>Delcid, Briany</t>
  </si>
  <si>
    <t>Rivera Cruz, Mauricio</t>
  </si>
  <si>
    <t>Castillo, Joselyn</t>
  </si>
  <si>
    <t>Alvarez, Ana</t>
  </si>
  <si>
    <t>Monroy Mercado, Geraldine</t>
  </si>
  <si>
    <t>Karpiuk, Beata</t>
  </si>
  <si>
    <t>Cuellar Henriquez, Diana Veronica</t>
  </si>
  <si>
    <t>Vazquez Olivos, Honoria</t>
  </si>
  <si>
    <t>Bernal, Tamara</t>
  </si>
  <si>
    <t>Ram, Seloge</t>
  </si>
  <si>
    <t>Sanic Tax, Sindi</t>
  </si>
  <si>
    <t>Seeram, Mohanee</t>
  </si>
  <si>
    <t>Arias Arevalo, Maritza</t>
  </si>
  <si>
    <t>Batiz Martinez, Ana</t>
  </si>
  <si>
    <t>Mendoza, Ingris</t>
  </si>
  <si>
    <t>Montoya, Josue</t>
  </si>
  <si>
    <t>Tenorio, Edgar</t>
  </si>
  <si>
    <t>Bandeira, Joao</t>
  </si>
  <si>
    <t>Cedillo Dominguez, Orlando</t>
  </si>
  <si>
    <t>Naji, Soufiane</t>
  </si>
  <si>
    <t>Lewis Thomas, Rochell</t>
  </si>
  <si>
    <t>Medrano, Lourdes</t>
  </si>
  <si>
    <t>Escobar Avilez, Micaelina</t>
  </si>
  <si>
    <t>Rodriguez Reyes, Feisel Javier</t>
  </si>
  <si>
    <t>Vallecillo-Ramirez, Angel David</t>
  </si>
  <si>
    <t>Garcia, Adriana</t>
  </si>
  <si>
    <t>Narsingh, Astrando</t>
  </si>
  <si>
    <t>Narvaez Padilla, Mirian</t>
  </si>
  <si>
    <t>Munoz, Ana</t>
  </si>
  <si>
    <t>Pitcairn, Shermayne</t>
  </si>
  <si>
    <t>Rodriguez, Sandra</t>
  </si>
  <si>
    <t>Pulgar Fuenmayor, Dervis</t>
  </si>
  <si>
    <t>Pellicone, Marissa</t>
  </si>
  <si>
    <t>Zamudio, Carlos</t>
  </si>
  <si>
    <t>Benitez Sarmiento, Thaily</t>
  </si>
  <si>
    <t>Sarmiento, Gloria</t>
  </si>
  <si>
    <t>Ladi, Marcial</t>
  </si>
  <si>
    <t>Crisostomo Enamorado, Brenda</t>
  </si>
  <si>
    <t>Campoverde, Edison</t>
  </si>
  <si>
    <t>Chavez, Ivonne</t>
  </si>
  <si>
    <t>Lopez, Telma</t>
  </si>
  <si>
    <t>Angamarca, Ana</t>
  </si>
  <si>
    <t>Garzon, Diana</t>
  </si>
  <si>
    <t>Canales Enamorado, Oscar</t>
  </si>
  <si>
    <t>Flores, Lisbet</t>
  </si>
  <si>
    <t>Enamorado-Hernandez, Heidi</t>
  </si>
  <si>
    <t>Alvarado Murillo, Delcy</t>
  </si>
  <si>
    <t>Murillo Alvarado, Jose</t>
  </si>
  <si>
    <t>Alvarado Ulloa, Maria</t>
  </si>
  <si>
    <t>Murillo Alvarado, Maria</t>
  </si>
  <si>
    <t>Martinez, Silvia</t>
  </si>
  <si>
    <t>Del Rosario, Victor</t>
  </si>
  <si>
    <t>Riaz, Rooha</t>
  </si>
  <si>
    <t>Marcos Zacarias, Marisol</t>
  </si>
  <si>
    <t>Mejia, Mildren</t>
  </si>
  <si>
    <t>Alvarez Zelaya, Dariela</t>
  </si>
  <si>
    <t>Mendez, Odilia</t>
  </si>
  <si>
    <t>Gomez Miranda, Xiomara</t>
  </si>
  <si>
    <t>Basdeo, Mahadeo</t>
  </si>
  <si>
    <t>Koumtog, Madeline</t>
  </si>
  <si>
    <t>Alatorre, Marcela</t>
  </si>
  <si>
    <t>Fernandes, Erica</t>
  </si>
  <si>
    <t>Rendon Monroy, Fernando</t>
  </si>
  <si>
    <t>Cuc-Garcia, Jose</t>
  </si>
  <si>
    <t>Bibi, Rukhasana</t>
  </si>
  <si>
    <t>Bahja, Rajmonda</t>
  </si>
  <si>
    <t>Vasquez Andrade, Yadira</t>
  </si>
  <si>
    <t>Castro Prada, Jose</t>
  </si>
  <si>
    <t>Barcia, Jose</t>
  </si>
  <si>
    <t>De Leon, Miguelina</t>
  </si>
  <si>
    <t>Soria, Mariana</t>
  </si>
  <si>
    <t>Martinez Bonilla, Alma</t>
  </si>
  <si>
    <t>Santana, Indira</t>
  </si>
  <si>
    <t>Basdeo, Basmattie</t>
  </si>
  <si>
    <t>Osorio, Delmi</t>
  </si>
  <si>
    <t>Lopez Padilla, Axel</t>
  </si>
  <si>
    <t>Amaya, Rosalina</t>
  </si>
  <si>
    <t>Osorio Padilla, Jasiel</t>
  </si>
  <si>
    <t>Martinez Amaya, Melvin</t>
  </si>
  <si>
    <t>Ramjattan, Deonarine</t>
  </si>
  <si>
    <t>Ramjattan, Pushpawattee</t>
  </si>
  <si>
    <t>Gonzalez, karina</t>
  </si>
  <si>
    <t>Alvarez-Gutierrez, Nilson Jacob</t>
  </si>
  <si>
    <t>Gutierrez-Velasquez, Alexa Jesenia</t>
  </si>
  <si>
    <t>Dixon, Kerema</t>
  </si>
  <si>
    <t>Figueroa, Jose</t>
  </si>
  <si>
    <t>Rahman, Md</t>
  </si>
  <si>
    <t>Toro Porras, Yenny</t>
  </si>
  <si>
    <t>Peart, Amoy</t>
  </si>
  <si>
    <t>Vargas, Celia</t>
  </si>
  <si>
    <t>Amador Rios, Necty</t>
  </si>
  <si>
    <t>Mendez, Ambar</t>
  </si>
  <si>
    <t>Diallo, Saifoulaye</t>
  </si>
  <si>
    <t>Serech Vargas, William</t>
  </si>
  <si>
    <t>Cruz, Felipe</t>
  </si>
  <si>
    <t>Zea, Wilson</t>
  </si>
  <si>
    <t>Arevalo, Aura</t>
  </si>
  <si>
    <t>Brito Ventura, Lorena</t>
  </si>
  <si>
    <t>Santos, Perla</t>
  </si>
  <si>
    <t>Sewell, Sashagaye</t>
  </si>
  <si>
    <t>Hernandez Campos, Angelica</t>
  </si>
  <si>
    <t>Lynch, Maria</t>
  </si>
  <si>
    <t>Martinez Crisostomo, Jorge</t>
  </si>
  <si>
    <t>Salazar, Rinor</t>
  </si>
  <si>
    <t>Kaur, Harwinder</t>
  </si>
  <si>
    <t>Vera, Jose</t>
  </si>
  <si>
    <t>Persaud, Jasodra</t>
  </si>
  <si>
    <t>Affoon, Kevin</t>
  </si>
  <si>
    <t>Saunders, Zyeair</t>
  </si>
  <si>
    <t>Bello, Tatiana</t>
  </si>
  <si>
    <t>Banegas Garcia, Herber</t>
  </si>
  <si>
    <t>Jimenez Pelico, Henry</t>
  </si>
  <si>
    <t>Salim, Shahnaz</t>
  </si>
  <si>
    <t>Reneau, Cherry</t>
  </si>
  <si>
    <t>Jairam, Gaffiloom</t>
  </si>
  <si>
    <t>Rodriguez, Maria</t>
  </si>
  <si>
    <t>Gonzalez Irias, Dennis</t>
  </si>
  <si>
    <t>Torales, Dulce</t>
  </si>
  <si>
    <t>Sweeny, Barbara</t>
  </si>
  <si>
    <t>Ramirez, Francisco</t>
  </si>
  <si>
    <t>Soung, Hyundong</t>
  </si>
  <si>
    <t>Rios Lara, Oscar</t>
  </si>
  <si>
    <t>Dolor, Gervin</t>
  </si>
  <si>
    <t>Kadir, Fadia</t>
  </si>
  <si>
    <t>Beharie, Venna</t>
  </si>
  <si>
    <t>Murillo Garcia, Jose</t>
  </si>
  <si>
    <t>Palacios Argueta, Roney</t>
  </si>
  <si>
    <t>Bhuiyan, Mobassir</t>
  </si>
  <si>
    <t>Robinson, Shantall</t>
  </si>
  <si>
    <t>Nwe, Waine</t>
  </si>
  <si>
    <t>Zelaya, Wendy</t>
  </si>
  <si>
    <t>Chicas Rodriguez, Leslie</t>
  </si>
  <si>
    <t>Moran, Kevin</t>
  </si>
  <si>
    <t>Mendoza Mejia, Angel</t>
  </si>
  <si>
    <t>Moran, Yendi</t>
  </si>
  <si>
    <t>Bautista Carranza, Marcelino</t>
  </si>
  <si>
    <t>Rabbani, Shammi</t>
  </si>
  <si>
    <t>Laines-Juracan, Miguel</t>
  </si>
  <si>
    <t>Paz-Ramirez, Maryolin</t>
  </si>
  <si>
    <t>Paulino, Georgina</t>
  </si>
  <si>
    <t>Reid, Barbara</t>
  </si>
  <si>
    <t>Esquivel Tuchez, Olbia Jemima</t>
  </si>
  <si>
    <t>Mejia, Francy</t>
  </si>
  <si>
    <t>Velasquez, Maria</t>
  </si>
  <si>
    <t>Rutkowska, Marta</t>
  </si>
  <si>
    <t>Erazo Sarmiento, Alexandra</t>
  </si>
  <si>
    <t>Inrose, Wasi</t>
  </si>
  <si>
    <t>Gabriel Quezada, Henrry</t>
  </si>
  <si>
    <t>Portilla, Maria</t>
  </si>
  <si>
    <t>Abuziyad, Rami</t>
  </si>
  <si>
    <t>Smith, Carmeta</t>
  </si>
  <si>
    <t>Gordon, Dawn</t>
  </si>
  <si>
    <t>Oyuela, Aracely</t>
  </si>
  <si>
    <t>Ixmata, Maria</t>
  </si>
  <si>
    <t>Peralta Perez, Maria</t>
  </si>
  <si>
    <t>Pastor Sierra, Elva</t>
  </si>
  <si>
    <t>Alvarado, Ruth</t>
  </si>
  <si>
    <t>Batiz Martinez, Kirad</t>
  </si>
  <si>
    <t>Marquez, Maria</t>
  </si>
  <si>
    <t>Immigrant Opportunities Initiative (IOI) #2 ("IOI 2")</t>
  </si>
  <si>
    <t>IOI 3-Immigrant Youth</t>
  </si>
  <si>
    <t>T/C</t>
  </si>
  <si>
    <t>review prep of filing and provide response</t>
  </si>
  <si>
    <t>prep case for closing and close</t>
  </si>
  <si>
    <t>Case review</t>
  </si>
  <si>
    <t>Case discussion w/ Jennie</t>
  </si>
  <si>
    <t>discuss case</t>
  </si>
  <si>
    <t>email with client</t>
  </si>
  <si>
    <t>phone call</t>
  </si>
  <si>
    <t>Client was arrested</t>
  </si>
  <si>
    <t>Met client- hearing prep</t>
  </si>
  <si>
    <t>client picked up EAD card</t>
  </si>
  <si>
    <t>Added attorneys to the case</t>
  </si>
  <si>
    <t>phone call with client</t>
  </si>
  <si>
    <t>met client- affidavit prep continued</t>
  </si>
  <si>
    <t>Client meeting and case work</t>
  </si>
  <si>
    <t>Case work</t>
  </si>
  <si>
    <t>phone call and email</t>
  </si>
  <si>
    <t>Interpretation</t>
  </si>
  <si>
    <t>contacted client- pro bono clinic placement</t>
  </si>
  <si>
    <t>Case discussion w/ intern &amp; Jen</t>
  </si>
  <si>
    <t>COV granted, case sent to NY court</t>
  </si>
  <si>
    <t>Reviewed case and left VM</t>
  </si>
  <si>
    <t>notes</t>
  </si>
  <si>
    <t>review case</t>
  </si>
  <si>
    <t>Intk apt</t>
  </si>
  <si>
    <t>Read/Researched Country Conditions Reports</t>
  </si>
  <si>
    <t>prep and mail</t>
  </si>
  <si>
    <t>case status</t>
  </si>
  <si>
    <t>change of address form</t>
  </si>
  <si>
    <t>admin</t>
  </si>
  <si>
    <t>spoke with client re: fingerprints for son in Ecua</t>
  </si>
  <si>
    <t>open new file</t>
  </si>
  <si>
    <t>intake and open case</t>
  </si>
  <si>
    <t>case work</t>
  </si>
  <si>
    <t>Client meeting</t>
  </si>
  <si>
    <t>Consultation on removal case</t>
  </si>
  <si>
    <t>Intake w/ parent</t>
  </si>
  <si>
    <t>Uploaded Documents</t>
  </si>
  <si>
    <t>Complete compliance information</t>
  </si>
  <si>
    <t>review file</t>
  </si>
  <si>
    <t>complete compliance info</t>
  </si>
  <si>
    <t>complete compliance data</t>
  </si>
  <si>
    <t>SENT</t>
  </si>
  <si>
    <t>review docs</t>
  </si>
  <si>
    <t>LTR</t>
  </si>
  <si>
    <t>Emails re: case</t>
  </si>
  <si>
    <t>review motion</t>
  </si>
  <si>
    <t>intake</t>
  </si>
  <si>
    <t>WORKED ON CASE</t>
  </si>
  <si>
    <t>Intake apt</t>
  </si>
  <si>
    <t>Update info</t>
  </si>
  <si>
    <t>Notes</t>
  </si>
  <si>
    <t>Updated info</t>
  </si>
  <si>
    <t>worked on case</t>
  </si>
  <si>
    <t>Prep appeal</t>
  </si>
  <si>
    <t>Client call</t>
  </si>
  <si>
    <t>Case work and client call</t>
  </si>
  <si>
    <t>Case work and client meeting</t>
  </si>
  <si>
    <t>review and assign</t>
  </si>
  <si>
    <t>email and discuss</t>
  </si>
  <si>
    <t>Call</t>
  </si>
  <si>
    <t>Discussed case with coworker and researched</t>
  </si>
  <si>
    <t>INTAKE</t>
  </si>
  <si>
    <t>Intake</t>
  </si>
  <si>
    <t>CAME</t>
  </si>
  <si>
    <t>emails</t>
  </si>
  <si>
    <t>case is pending</t>
  </si>
  <si>
    <t>Reviewed and filed case</t>
  </si>
  <si>
    <t>EMAIL</t>
  </si>
  <si>
    <t>telephone intake and open case</t>
  </si>
  <si>
    <t>email</t>
  </si>
  <si>
    <t>Case Review</t>
  </si>
  <si>
    <t>meeting with client, fed ex</t>
  </si>
  <si>
    <t>schedule app't with client</t>
  </si>
  <si>
    <t>updated contact info</t>
  </si>
  <si>
    <t>Status inquiry</t>
  </si>
  <si>
    <t>check case status</t>
  </si>
  <si>
    <t>Case mtg</t>
  </si>
  <si>
    <t>REVIEW</t>
  </si>
  <si>
    <t>Case work and case filed</t>
  </si>
  <si>
    <t>client meeting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</si>
</sst>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29"/>
  <sheetViews>
    <sheetView tabSelected="1" workbookViewId="0"/>
  </sheetViews>
  <sheetFormatPr defaultRowHeight="15"/>
  <cols>
    <col min="1" max="1" width="20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>
        <f>HYPERLINK("https://lsnyc.legalserver.org/matter/dynamic-profile/view/1887381","19-1887381")</f>
        <v>0</v>
      </c>
      <c r="B2" t="s">
        <v>10</v>
      </c>
      <c r="C2" t="s">
        <v>70</v>
      </c>
      <c r="D2">
        <v>0.2</v>
      </c>
      <c r="E2" t="s">
        <v>85</v>
      </c>
      <c r="F2" t="s">
        <v>86</v>
      </c>
      <c r="G2" t="s">
        <v>266</v>
      </c>
      <c r="H2" t="s">
        <v>266</v>
      </c>
      <c r="J2" t="s">
        <v>85</v>
      </c>
    </row>
    <row r="3" spans="1:10">
      <c r="A3" s="1">
        <f>HYPERLINK("https://lsnyc.legalserver.org/matter/dynamic-profile/view/1892460","19-1892460")</f>
        <v>0</v>
      </c>
      <c r="B3" t="s">
        <v>10</v>
      </c>
      <c r="C3" t="s">
        <v>71</v>
      </c>
      <c r="D3">
        <v>0.25</v>
      </c>
      <c r="E3" t="s">
        <v>85</v>
      </c>
      <c r="F3" t="s">
        <v>87</v>
      </c>
      <c r="G3" t="s">
        <v>266</v>
      </c>
      <c r="H3" t="s">
        <v>266</v>
      </c>
      <c r="I3" t="s">
        <v>268</v>
      </c>
      <c r="J3" t="s">
        <v>85</v>
      </c>
    </row>
    <row r="4" spans="1:10">
      <c r="A4" s="1">
        <f>HYPERLINK("https://lsnyc.legalserver.org/matter/dynamic-profile/view/0809706","16-0809706")</f>
        <v>0</v>
      </c>
      <c r="B4" t="s">
        <v>10</v>
      </c>
      <c r="C4" t="s">
        <v>72</v>
      </c>
      <c r="D4">
        <v>0.75</v>
      </c>
      <c r="E4" t="s">
        <v>85</v>
      </c>
      <c r="F4" t="s">
        <v>88</v>
      </c>
      <c r="G4" t="s">
        <v>266</v>
      </c>
      <c r="H4" t="s">
        <v>266</v>
      </c>
      <c r="I4" t="s">
        <v>269</v>
      </c>
      <c r="J4" t="s">
        <v>85</v>
      </c>
    </row>
    <row r="5" spans="1:10">
      <c r="A5" s="1">
        <f>HYPERLINK("https://lsnyc.legalserver.org/matter/dynamic-profile/view/1857420","18-1857420")</f>
        <v>0</v>
      </c>
      <c r="B5" t="s">
        <v>10</v>
      </c>
      <c r="C5" t="s">
        <v>72</v>
      </c>
      <c r="D5">
        <v>0.5</v>
      </c>
      <c r="E5" t="s">
        <v>85</v>
      </c>
      <c r="F5" t="s">
        <v>89</v>
      </c>
      <c r="G5" t="s">
        <v>266</v>
      </c>
      <c r="H5" t="s">
        <v>266</v>
      </c>
      <c r="I5" t="s">
        <v>270</v>
      </c>
      <c r="J5" t="s">
        <v>85</v>
      </c>
    </row>
    <row r="6" spans="1:10">
      <c r="A6" s="1">
        <f>HYPERLINK("https://lsnyc.legalserver.org/matter/dynamic-profile/view/1888356","19-1888356")</f>
        <v>0</v>
      </c>
      <c r="B6" t="s">
        <v>11</v>
      </c>
      <c r="C6" t="s">
        <v>70</v>
      </c>
      <c r="D6">
        <v>0.15</v>
      </c>
      <c r="E6" t="s">
        <v>85</v>
      </c>
      <c r="F6" t="s">
        <v>90</v>
      </c>
      <c r="G6" t="s">
        <v>266</v>
      </c>
      <c r="H6" t="s">
        <v>266</v>
      </c>
      <c r="J6" t="s">
        <v>85</v>
      </c>
    </row>
    <row r="7" spans="1:10">
      <c r="A7" s="1">
        <f>HYPERLINK("https://lsnyc.legalserver.org/matter/dynamic-profile/view/1892025","19-1892025")</f>
        <v>0</v>
      </c>
      <c r="B7" t="s">
        <v>11</v>
      </c>
      <c r="C7" t="s">
        <v>70</v>
      </c>
      <c r="D7">
        <v>0.25</v>
      </c>
      <c r="E7" t="s">
        <v>85</v>
      </c>
      <c r="F7" t="s">
        <v>91</v>
      </c>
      <c r="G7" t="s">
        <v>266</v>
      </c>
      <c r="H7" t="s">
        <v>266</v>
      </c>
      <c r="J7" t="s">
        <v>85</v>
      </c>
    </row>
    <row r="8" spans="1:10">
      <c r="A8" s="1">
        <f>HYPERLINK("https://lsnyc.legalserver.org/matter/dynamic-profile/view/1889976","19-1889976")</f>
        <v>0</v>
      </c>
      <c r="B8" t="s">
        <v>11</v>
      </c>
      <c r="C8" t="s">
        <v>70</v>
      </c>
      <c r="D8">
        <v>0.15</v>
      </c>
      <c r="E8" t="s">
        <v>85</v>
      </c>
      <c r="F8" t="s">
        <v>90</v>
      </c>
      <c r="G8" t="s">
        <v>266</v>
      </c>
      <c r="H8" t="s">
        <v>266</v>
      </c>
      <c r="J8" t="s">
        <v>85</v>
      </c>
    </row>
    <row r="9" spans="1:10">
      <c r="A9" s="1">
        <f>HYPERLINK("https://lsnyc.legalserver.org/matter/dynamic-profile/view/1878932","18-1878932")</f>
        <v>0</v>
      </c>
      <c r="B9" t="s">
        <v>11</v>
      </c>
      <c r="C9" t="s">
        <v>70</v>
      </c>
      <c r="D9">
        <v>0.2</v>
      </c>
      <c r="E9" t="s">
        <v>85</v>
      </c>
      <c r="F9" t="s">
        <v>92</v>
      </c>
      <c r="G9" t="s">
        <v>266</v>
      </c>
      <c r="H9" t="s">
        <v>266</v>
      </c>
      <c r="J9" t="s">
        <v>85</v>
      </c>
    </row>
    <row r="10" spans="1:10">
      <c r="A10" s="1">
        <f>HYPERLINK("https://lsnyc.legalserver.org/matter/dynamic-profile/view/1900510","19-1900510")</f>
        <v>0</v>
      </c>
      <c r="B10" t="s">
        <v>11</v>
      </c>
      <c r="C10" t="s">
        <v>73</v>
      </c>
      <c r="D10">
        <v>1</v>
      </c>
      <c r="E10" t="s">
        <v>85</v>
      </c>
      <c r="F10" t="s">
        <v>93</v>
      </c>
      <c r="G10" t="s">
        <v>266</v>
      </c>
      <c r="H10" t="s">
        <v>266</v>
      </c>
      <c r="J10" t="s">
        <v>85</v>
      </c>
    </row>
    <row r="11" spans="1:10">
      <c r="A11" s="1">
        <f>HYPERLINK("https://lsnyc.legalserver.org/matter/dynamic-profile/view/1900769","19-1900769")</f>
        <v>0</v>
      </c>
      <c r="B11" t="s">
        <v>11</v>
      </c>
      <c r="C11" t="s">
        <v>73</v>
      </c>
      <c r="D11">
        <v>0.25</v>
      </c>
      <c r="E11" t="s">
        <v>85</v>
      </c>
      <c r="F11" t="s">
        <v>94</v>
      </c>
      <c r="G11" t="s">
        <v>267</v>
      </c>
      <c r="H11" t="s">
        <v>267</v>
      </c>
      <c r="J11" t="s">
        <v>85</v>
      </c>
    </row>
    <row r="12" spans="1:10">
      <c r="A12" s="1">
        <f>HYPERLINK("https://lsnyc.legalserver.org/matter/dynamic-profile/view/1897066","19-1897066")</f>
        <v>0</v>
      </c>
      <c r="B12" t="s">
        <v>11</v>
      </c>
      <c r="C12" t="s">
        <v>74</v>
      </c>
      <c r="D12">
        <v>0.75</v>
      </c>
      <c r="E12" t="s">
        <v>85</v>
      </c>
      <c r="F12" t="s">
        <v>95</v>
      </c>
      <c r="G12" t="s">
        <v>266</v>
      </c>
      <c r="H12" t="s">
        <v>266</v>
      </c>
      <c r="I12" t="s">
        <v>271</v>
      </c>
      <c r="J12" t="s">
        <v>85</v>
      </c>
    </row>
    <row r="13" spans="1:10">
      <c r="A13" s="1">
        <f>HYPERLINK("https://lsnyc.legalserver.org/matter/dynamic-profile/view/1904125","19-1904125")</f>
        <v>0</v>
      </c>
      <c r="B13" t="s">
        <v>11</v>
      </c>
      <c r="C13" t="s">
        <v>74</v>
      </c>
      <c r="D13">
        <v>0.5</v>
      </c>
      <c r="E13" t="s">
        <v>85</v>
      </c>
      <c r="F13" t="s">
        <v>96</v>
      </c>
      <c r="G13" t="s">
        <v>266</v>
      </c>
      <c r="H13" t="s">
        <v>266</v>
      </c>
      <c r="I13" t="s">
        <v>272</v>
      </c>
      <c r="J13" t="s">
        <v>85</v>
      </c>
    </row>
    <row r="14" spans="1:10">
      <c r="A14" s="1">
        <f>HYPERLINK("https://lsnyc.legalserver.org/matter/dynamic-profile/view/1860918","18-1860918")</f>
        <v>0</v>
      </c>
      <c r="B14" t="s">
        <v>11</v>
      </c>
      <c r="C14" t="s">
        <v>72</v>
      </c>
      <c r="D14">
        <v>0.5</v>
      </c>
      <c r="E14" t="s">
        <v>85</v>
      </c>
      <c r="F14" t="s">
        <v>97</v>
      </c>
      <c r="G14" t="s">
        <v>266</v>
      </c>
      <c r="H14" t="s">
        <v>266</v>
      </c>
      <c r="I14" t="s">
        <v>273</v>
      </c>
      <c r="J14" t="s">
        <v>85</v>
      </c>
    </row>
    <row r="15" spans="1:10">
      <c r="A15" s="1">
        <f>HYPERLINK("https://lsnyc.legalserver.org/matter/dynamic-profile/view/1860663","18-1860663")</f>
        <v>0</v>
      </c>
      <c r="B15" t="s">
        <v>11</v>
      </c>
      <c r="C15" t="s">
        <v>72</v>
      </c>
      <c r="D15">
        <v>0.25</v>
      </c>
      <c r="E15" t="s">
        <v>85</v>
      </c>
      <c r="F15" t="s">
        <v>98</v>
      </c>
      <c r="G15" t="s">
        <v>266</v>
      </c>
      <c r="H15" t="s">
        <v>266</v>
      </c>
      <c r="I15" t="s">
        <v>274</v>
      </c>
      <c r="J15" t="s">
        <v>85</v>
      </c>
    </row>
    <row r="16" spans="1:10">
      <c r="A16" s="1">
        <f>HYPERLINK("https://lsnyc.legalserver.org/matter/dynamic-profile/view/1891459","19-1891459")</f>
        <v>0</v>
      </c>
      <c r="B16" t="s">
        <v>11</v>
      </c>
      <c r="C16" t="s">
        <v>75</v>
      </c>
      <c r="D16">
        <v>0.25</v>
      </c>
      <c r="E16" t="s">
        <v>85</v>
      </c>
      <c r="F16" t="s">
        <v>99</v>
      </c>
      <c r="G16" t="s">
        <v>266</v>
      </c>
      <c r="H16" t="s">
        <v>266</v>
      </c>
      <c r="I16" t="s">
        <v>275</v>
      </c>
      <c r="J16" t="s">
        <v>85</v>
      </c>
    </row>
    <row r="17" spans="1:10">
      <c r="A17" s="1">
        <f>HYPERLINK("https://lsnyc.legalserver.org/matter/dynamic-profile/view/1893542","19-1893542")</f>
        <v>0</v>
      </c>
      <c r="B17" t="s">
        <v>12</v>
      </c>
      <c r="C17" t="s">
        <v>73</v>
      </c>
      <c r="D17">
        <v>3</v>
      </c>
      <c r="E17" t="s">
        <v>85</v>
      </c>
      <c r="F17" t="s">
        <v>100</v>
      </c>
      <c r="G17" t="s">
        <v>266</v>
      </c>
      <c r="H17" t="s">
        <v>266</v>
      </c>
      <c r="I17" t="s">
        <v>276</v>
      </c>
      <c r="J17" t="s">
        <v>85</v>
      </c>
    </row>
    <row r="18" spans="1:10">
      <c r="A18" s="1">
        <f>HYPERLINK("https://lsnyc.legalserver.org/matter/dynamic-profile/view/1900768","19-1900768")</f>
        <v>0</v>
      </c>
      <c r="B18" t="s">
        <v>12</v>
      </c>
      <c r="C18" t="s">
        <v>73</v>
      </c>
      <c r="D18">
        <v>0.25</v>
      </c>
      <c r="E18" t="s">
        <v>85</v>
      </c>
      <c r="F18" t="s">
        <v>94</v>
      </c>
      <c r="G18" t="s">
        <v>267</v>
      </c>
      <c r="H18" t="s">
        <v>267</v>
      </c>
      <c r="J18" t="s">
        <v>85</v>
      </c>
    </row>
    <row r="19" spans="1:10">
      <c r="A19" s="1">
        <f>HYPERLINK("https://lsnyc.legalserver.org/matter/dynamic-profile/view/1899625","19-1899625")</f>
        <v>0</v>
      </c>
      <c r="B19" t="s">
        <v>12</v>
      </c>
      <c r="C19" t="s">
        <v>74</v>
      </c>
      <c r="D19">
        <v>2.25</v>
      </c>
      <c r="E19" t="s">
        <v>85</v>
      </c>
      <c r="F19" t="s">
        <v>95</v>
      </c>
      <c r="G19" t="s">
        <v>266</v>
      </c>
      <c r="H19" t="s">
        <v>266</v>
      </c>
      <c r="I19" t="s">
        <v>277</v>
      </c>
      <c r="J19" t="s">
        <v>85</v>
      </c>
    </row>
    <row r="20" spans="1:10">
      <c r="A20" s="1">
        <f>HYPERLINK("https://lsnyc.legalserver.org/matter/dynamic-profile/view/1885101","18-1885101")</f>
        <v>0</v>
      </c>
      <c r="B20" t="s">
        <v>12</v>
      </c>
      <c r="C20" t="s">
        <v>75</v>
      </c>
      <c r="D20">
        <v>0.3</v>
      </c>
      <c r="E20" t="s">
        <v>85</v>
      </c>
      <c r="F20" t="s">
        <v>101</v>
      </c>
      <c r="G20" t="s">
        <v>266</v>
      </c>
      <c r="H20" t="s">
        <v>266</v>
      </c>
      <c r="I20" t="s">
        <v>278</v>
      </c>
      <c r="J20" t="s">
        <v>85</v>
      </c>
    </row>
    <row r="21" spans="1:10">
      <c r="A21" s="1">
        <f>HYPERLINK("https://lsnyc.legalserver.org/matter/dynamic-profile/view/1900743","19-1900743")</f>
        <v>0</v>
      </c>
      <c r="B21" t="s">
        <v>13</v>
      </c>
      <c r="C21" t="s">
        <v>76</v>
      </c>
      <c r="D21">
        <v>0.5</v>
      </c>
      <c r="E21" t="s">
        <v>85</v>
      </c>
      <c r="F21" t="s">
        <v>102</v>
      </c>
      <c r="G21" t="s">
        <v>267</v>
      </c>
      <c r="H21" t="s">
        <v>267</v>
      </c>
      <c r="J21" t="s">
        <v>85</v>
      </c>
    </row>
    <row r="22" spans="1:10">
      <c r="A22" s="1">
        <f>HYPERLINK("https://lsnyc.legalserver.org/matter/dynamic-profile/view/1887553","19-1887553")</f>
        <v>0</v>
      </c>
      <c r="B22" t="s">
        <v>14</v>
      </c>
      <c r="C22" t="s">
        <v>77</v>
      </c>
      <c r="D22">
        <v>0.15</v>
      </c>
      <c r="E22" t="s">
        <v>85</v>
      </c>
      <c r="F22" t="s">
        <v>103</v>
      </c>
      <c r="G22" t="s">
        <v>266</v>
      </c>
      <c r="H22" t="s">
        <v>266</v>
      </c>
      <c r="I22" t="s">
        <v>279</v>
      </c>
      <c r="J22" t="s">
        <v>85</v>
      </c>
    </row>
    <row r="23" spans="1:10">
      <c r="A23" s="1">
        <f>HYPERLINK("https://lsnyc.legalserver.org/matter/dynamic-profile/view/1904368","19-1904368")</f>
        <v>0</v>
      </c>
      <c r="B23" t="s">
        <v>15</v>
      </c>
      <c r="C23" t="s">
        <v>76</v>
      </c>
      <c r="D23">
        <v>2.75</v>
      </c>
      <c r="E23" t="s">
        <v>85</v>
      </c>
      <c r="F23" t="s">
        <v>102</v>
      </c>
      <c r="G23" t="s">
        <v>267</v>
      </c>
      <c r="H23" t="s">
        <v>267</v>
      </c>
      <c r="J23" t="s">
        <v>85</v>
      </c>
    </row>
    <row r="24" spans="1:10">
      <c r="A24" s="1">
        <f>HYPERLINK("https://lsnyc.legalserver.org/matter/dynamic-profile/view/1896961","19-1896961")</f>
        <v>0</v>
      </c>
      <c r="B24" t="s">
        <v>15</v>
      </c>
      <c r="C24" t="s">
        <v>76</v>
      </c>
      <c r="D24">
        <v>0.35</v>
      </c>
      <c r="E24" t="s">
        <v>85</v>
      </c>
      <c r="F24" t="s">
        <v>104</v>
      </c>
      <c r="G24" t="s">
        <v>266</v>
      </c>
      <c r="H24" t="s">
        <v>266</v>
      </c>
      <c r="J24" t="s">
        <v>85</v>
      </c>
    </row>
    <row r="25" spans="1:10">
      <c r="A25" s="1">
        <f>HYPERLINK("https://lsnyc.legalserver.org/matter/dynamic-profile/view/1888128","19-1888128")</f>
        <v>0</v>
      </c>
      <c r="B25" t="s">
        <v>15</v>
      </c>
      <c r="C25" t="s">
        <v>70</v>
      </c>
      <c r="D25">
        <v>0.75</v>
      </c>
      <c r="E25" t="s">
        <v>85</v>
      </c>
      <c r="F25" t="s">
        <v>102</v>
      </c>
      <c r="G25" t="s">
        <v>267</v>
      </c>
      <c r="H25" t="s">
        <v>267</v>
      </c>
      <c r="J25" t="s">
        <v>85</v>
      </c>
    </row>
    <row r="26" spans="1:10">
      <c r="A26" s="1">
        <f>HYPERLINK("https://lsnyc.legalserver.org/matter/dynamic-profile/view/1894194","19-1894194")</f>
        <v>0</v>
      </c>
      <c r="B26" t="s">
        <v>15</v>
      </c>
      <c r="C26" t="s">
        <v>73</v>
      </c>
      <c r="D26">
        <v>0.25</v>
      </c>
      <c r="E26" t="s">
        <v>85</v>
      </c>
      <c r="F26" t="s">
        <v>105</v>
      </c>
      <c r="G26" t="s">
        <v>267</v>
      </c>
      <c r="H26" t="s">
        <v>267</v>
      </c>
      <c r="J26" t="s">
        <v>85</v>
      </c>
    </row>
    <row r="27" spans="1:10">
      <c r="A27" s="1">
        <f>HYPERLINK("https://lsnyc.legalserver.org/matter/dynamic-profile/view/1898137","19-1898137")</f>
        <v>0</v>
      </c>
      <c r="B27" t="s">
        <v>15</v>
      </c>
      <c r="C27" t="s">
        <v>75</v>
      </c>
      <c r="D27">
        <v>0.3</v>
      </c>
      <c r="E27" t="s">
        <v>85</v>
      </c>
      <c r="F27" t="s">
        <v>106</v>
      </c>
      <c r="G27" t="s">
        <v>266</v>
      </c>
      <c r="H27" t="s">
        <v>266</v>
      </c>
      <c r="I27" t="s">
        <v>280</v>
      </c>
      <c r="J27" t="s">
        <v>85</v>
      </c>
    </row>
    <row r="28" spans="1:10">
      <c r="A28" s="1">
        <f>HYPERLINK("https://lsnyc.legalserver.org/matter/dynamic-profile/view/1885629","18-1885629")</f>
        <v>0</v>
      </c>
      <c r="B28" t="s">
        <v>16</v>
      </c>
      <c r="C28" t="s">
        <v>76</v>
      </c>
      <c r="D28">
        <v>0.5</v>
      </c>
      <c r="E28" t="s">
        <v>85</v>
      </c>
      <c r="F28" t="s">
        <v>107</v>
      </c>
      <c r="G28" t="s">
        <v>267</v>
      </c>
      <c r="H28" t="s">
        <v>267</v>
      </c>
      <c r="J28" t="s">
        <v>85</v>
      </c>
    </row>
    <row r="29" spans="1:10">
      <c r="A29" s="1">
        <f>HYPERLINK("https://lsnyc.legalserver.org/matter/dynamic-profile/view/1884957","18-1884957")</f>
        <v>0</v>
      </c>
      <c r="B29" t="s">
        <v>16</v>
      </c>
      <c r="C29" t="s">
        <v>76</v>
      </c>
      <c r="D29">
        <v>0.2</v>
      </c>
      <c r="E29" t="s">
        <v>85</v>
      </c>
      <c r="F29" t="s">
        <v>108</v>
      </c>
      <c r="G29" t="s">
        <v>266</v>
      </c>
      <c r="H29" t="s">
        <v>266</v>
      </c>
      <c r="J29" t="s">
        <v>85</v>
      </c>
    </row>
    <row r="30" spans="1:10">
      <c r="A30" s="1">
        <f>HYPERLINK("https://lsnyc.legalserver.org/matter/dynamic-profile/view/1889846","19-1889846")</f>
        <v>0</v>
      </c>
      <c r="B30" t="s">
        <v>16</v>
      </c>
      <c r="C30" t="s">
        <v>70</v>
      </c>
      <c r="D30">
        <v>0.15</v>
      </c>
      <c r="E30" t="s">
        <v>85</v>
      </c>
      <c r="F30" t="s">
        <v>107</v>
      </c>
      <c r="G30" t="s">
        <v>267</v>
      </c>
      <c r="H30" t="s">
        <v>267</v>
      </c>
      <c r="J30" t="s">
        <v>85</v>
      </c>
    </row>
    <row r="31" spans="1:10">
      <c r="A31" s="1">
        <f>HYPERLINK("https://lsnyc.legalserver.org/matter/dynamic-profile/view/1893707","19-1893707")</f>
        <v>0</v>
      </c>
      <c r="B31" t="s">
        <v>16</v>
      </c>
      <c r="C31" t="s">
        <v>73</v>
      </c>
      <c r="D31">
        <v>0.5</v>
      </c>
      <c r="E31" t="s">
        <v>85</v>
      </c>
      <c r="F31" t="s">
        <v>105</v>
      </c>
      <c r="G31" t="s">
        <v>267</v>
      </c>
      <c r="H31" t="s">
        <v>267</v>
      </c>
      <c r="J31" t="s">
        <v>85</v>
      </c>
    </row>
    <row r="32" spans="1:10">
      <c r="A32" s="1">
        <f>HYPERLINK("https://lsnyc.legalserver.org/matter/dynamic-profile/view/1893536","19-1893536")</f>
        <v>0</v>
      </c>
      <c r="B32" t="s">
        <v>16</v>
      </c>
      <c r="C32" t="s">
        <v>73</v>
      </c>
      <c r="D32">
        <v>0.5</v>
      </c>
      <c r="E32" t="s">
        <v>85</v>
      </c>
      <c r="F32" t="s">
        <v>100</v>
      </c>
      <c r="G32" t="s">
        <v>266</v>
      </c>
      <c r="H32" t="s">
        <v>266</v>
      </c>
      <c r="J32" t="s">
        <v>85</v>
      </c>
    </row>
    <row r="33" spans="1:10">
      <c r="A33" s="1">
        <f>HYPERLINK("https://lsnyc.legalserver.org/matter/dynamic-profile/view/1852014","17-1852014")</f>
        <v>0</v>
      </c>
      <c r="B33" t="s">
        <v>16</v>
      </c>
      <c r="C33" t="s">
        <v>74</v>
      </c>
      <c r="D33">
        <v>2</v>
      </c>
      <c r="E33" t="s">
        <v>85</v>
      </c>
      <c r="F33" t="s">
        <v>109</v>
      </c>
      <c r="G33" t="s">
        <v>266</v>
      </c>
      <c r="H33" t="s">
        <v>266</v>
      </c>
      <c r="I33" t="s">
        <v>281</v>
      </c>
      <c r="J33" t="s">
        <v>85</v>
      </c>
    </row>
    <row r="34" spans="1:10">
      <c r="A34" s="1">
        <f>HYPERLINK("https://lsnyc.legalserver.org/matter/dynamic-profile/view/1880348","18-1880348")</f>
        <v>0</v>
      </c>
      <c r="B34" t="s">
        <v>16</v>
      </c>
      <c r="C34" t="s">
        <v>78</v>
      </c>
      <c r="D34">
        <v>2</v>
      </c>
      <c r="E34" t="s">
        <v>85</v>
      </c>
      <c r="F34" t="s">
        <v>110</v>
      </c>
      <c r="G34" t="s">
        <v>266</v>
      </c>
      <c r="H34" t="s">
        <v>266</v>
      </c>
      <c r="I34" t="s">
        <v>282</v>
      </c>
      <c r="J34" t="s">
        <v>85</v>
      </c>
    </row>
    <row r="35" spans="1:10">
      <c r="A35" s="1">
        <f>HYPERLINK("https://lsnyc.legalserver.org/matter/dynamic-profile/view/1900214","19-1900214")</f>
        <v>0</v>
      </c>
      <c r="B35" t="s">
        <v>16</v>
      </c>
      <c r="C35" t="s">
        <v>78</v>
      </c>
      <c r="D35">
        <v>1</v>
      </c>
      <c r="E35" t="s">
        <v>85</v>
      </c>
      <c r="F35" t="s">
        <v>111</v>
      </c>
      <c r="G35" t="s">
        <v>266</v>
      </c>
      <c r="H35" t="s">
        <v>266</v>
      </c>
      <c r="I35" t="s">
        <v>283</v>
      </c>
      <c r="J35" t="s">
        <v>85</v>
      </c>
    </row>
    <row r="36" spans="1:10">
      <c r="A36" s="1">
        <f>HYPERLINK("https://lsnyc.legalserver.org/matter/dynamic-profile/view/1883205","18-1883205")</f>
        <v>0</v>
      </c>
      <c r="B36" t="s">
        <v>16</v>
      </c>
      <c r="C36" t="s">
        <v>75</v>
      </c>
      <c r="D36">
        <v>0.3</v>
      </c>
      <c r="E36" t="s">
        <v>85</v>
      </c>
      <c r="F36" t="s">
        <v>112</v>
      </c>
      <c r="G36" t="s">
        <v>266</v>
      </c>
      <c r="H36" t="s">
        <v>266</v>
      </c>
      <c r="I36" t="s">
        <v>284</v>
      </c>
      <c r="J36" t="s">
        <v>85</v>
      </c>
    </row>
    <row r="37" spans="1:10">
      <c r="A37" s="1">
        <f>HYPERLINK("https://lsnyc.legalserver.org/matter/dynamic-profile/view/1904571","19-1904571")</f>
        <v>0</v>
      </c>
      <c r="B37" t="s">
        <v>17</v>
      </c>
      <c r="C37" t="s">
        <v>70</v>
      </c>
      <c r="D37">
        <v>2</v>
      </c>
      <c r="E37" t="s">
        <v>85</v>
      </c>
      <c r="F37" t="s">
        <v>113</v>
      </c>
      <c r="G37" t="s">
        <v>266</v>
      </c>
      <c r="H37" t="s">
        <v>266</v>
      </c>
      <c r="I37" t="s">
        <v>285</v>
      </c>
      <c r="J37" t="s">
        <v>85</v>
      </c>
    </row>
    <row r="38" spans="1:10">
      <c r="A38" s="1">
        <f>HYPERLINK("https://lsnyc.legalserver.org/matter/dynamic-profile/view/1885002","18-1885002")</f>
        <v>0</v>
      </c>
      <c r="B38" t="s">
        <v>17</v>
      </c>
      <c r="C38" t="s">
        <v>74</v>
      </c>
      <c r="D38">
        <v>0.5</v>
      </c>
      <c r="E38" t="s">
        <v>85</v>
      </c>
      <c r="F38" t="s">
        <v>114</v>
      </c>
      <c r="G38" t="s">
        <v>266</v>
      </c>
      <c r="H38" t="s">
        <v>266</v>
      </c>
      <c r="I38" t="s">
        <v>286</v>
      </c>
      <c r="J38" t="s">
        <v>85</v>
      </c>
    </row>
    <row r="39" spans="1:10">
      <c r="A39" s="1">
        <f>HYPERLINK("https://lsnyc.legalserver.org/matter/dynamic-profile/view/1905605","19-1905605")</f>
        <v>0</v>
      </c>
      <c r="B39" t="s">
        <v>17</v>
      </c>
      <c r="C39" t="s">
        <v>74</v>
      </c>
      <c r="D39">
        <v>1</v>
      </c>
      <c r="E39" t="s">
        <v>85</v>
      </c>
      <c r="F39" t="s">
        <v>107</v>
      </c>
      <c r="G39" t="s">
        <v>267</v>
      </c>
      <c r="H39" t="s">
        <v>267</v>
      </c>
      <c r="I39" t="s">
        <v>287</v>
      </c>
      <c r="J39" t="s">
        <v>85</v>
      </c>
    </row>
    <row r="40" spans="1:10">
      <c r="A40" s="1">
        <f>HYPERLINK("https://lsnyc.legalserver.org/matter/dynamic-profile/view/1903217","19-1903217")</f>
        <v>0</v>
      </c>
      <c r="B40" t="s">
        <v>17</v>
      </c>
      <c r="C40" t="s">
        <v>74</v>
      </c>
      <c r="D40">
        <v>0.75</v>
      </c>
      <c r="E40" t="s">
        <v>85</v>
      </c>
      <c r="F40" t="s">
        <v>115</v>
      </c>
      <c r="G40" t="s">
        <v>266</v>
      </c>
      <c r="H40" t="s">
        <v>266</v>
      </c>
      <c r="I40" t="s">
        <v>288</v>
      </c>
      <c r="J40" t="s">
        <v>85</v>
      </c>
    </row>
    <row r="41" spans="1:10">
      <c r="A41" s="1">
        <f>HYPERLINK("https://lsnyc.legalserver.org/matter/dynamic-profile/view/1896100","19-1896100")</f>
        <v>0</v>
      </c>
      <c r="B41" t="s">
        <v>17</v>
      </c>
      <c r="C41" t="s">
        <v>78</v>
      </c>
      <c r="D41">
        <v>2</v>
      </c>
      <c r="E41" t="s">
        <v>85</v>
      </c>
      <c r="F41" t="s">
        <v>116</v>
      </c>
      <c r="G41" t="s">
        <v>266</v>
      </c>
      <c r="H41" t="s">
        <v>266</v>
      </c>
      <c r="I41" t="s">
        <v>282</v>
      </c>
      <c r="J41" t="s">
        <v>85</v>
      </c>
    </row>
    <row r="42" spans="1:10">
      <c r="A42" s="1">
        <f>HYPERLINK("https://lsnyc.legalserver.org/matter/dynamic-profile/view/1879914","18-1879914")</f>
        <v>0</v>
      </c>
      <c r="B42" t="s">
        <v>17</v>
      </c>
      <c r="C42" t="s">
        <v>78</v>
      </c>
      <c r="D42">
        <v>0.5</v>
      </c>
      <c r="E42" t="s">
        <v>85</v>
      </c>
      <c r="F42" t="s">
        <v>117</v>
      </c>
      <c r="G42" t="s">
        <v>267</v>
      </c>
      <c r="H42" t="s">
        <v>267</v>
      </c>
      <c r="I42" t="s">
        <v>289</v>
      </c>
      <c r="J42" t="s">
        <v>85</v>
      </c>
    </row>
    <row r="43" spans="1:10">
      <c r="A43" s="1">
        <f>HYPERLINK("https://lsnyc.legalserver.org/matter/dynamic-profile/view/1889757","19-1889757")</f>
        <v>0</v>
      </c>
      <c r="B43" t="s">
        <v>17</v>
      </c>
      <c r="C43" t="s">
        <v>72</v>
      </c>
      <c r="D43">
        <v>0.25</v>
      </c>
      <c r="E43" t="s">
        <v>85</v>
      </c>
      <c r="F43" t="s">
        <v>118</v>
      </c>
      <c r="G43" t="s">
        <v>266</v>
      </c>
      <c r="H43" t="s">
        <v>266</v>
      </c>
      <c r="I43" t="s">
        <v>290</v>
      </c>
      <c r="J43" t="s">
        <v>85</v>
      </c>
    </row>
    <row r="44" spans="1:10">
      <c r="A44" s="1">
        <f>HYPERLINK("https://lsnyc.legalserver.org/matter/dynamic-profile/view/1887203","19-1887203")</f>
        <v>0</v>
      </c>
      <c r="B44" t="s">
        <v>17</v>
      </c>
      <c r="C44" t="s">
        <v>72</v>
      </c>
      <c r="D44">
        <v>0.25</v>
      </c>
      <c r="E44" t="s">
        <v>85</v>
      </c>
      <c r="F44" t="s">
        <v>119</v>
      </c>
      <c r="G44" t="s">
        <v>266</v>
      </c>
      <c r="H44" t="s">
        <v>266</v>
      </c>
      <c r="I44" t="s">
        <v>291</v>
      </c>
      <c r="J44" t="s">
        <v>85</v>
      </c>
    </row>
    <row r="45" spans="1:10">
      <c r="A45" s="1">
        <f>HYPERLINK("https://lsnyc.legalserver.org/matter/dynamic-profile/view/1880010","18-1880010")</f>
        <v>0</v>
      </c>
      <c r="B45" t="s">
        <v>17</v>
      </c>
      <c r="C45" t="s">
        <v>72</v>
      </c>
      <c r="D45">
        <v>0.25</v>
      </c>
      <c r="E45" t="s">
        <v>85</v>
      </c>
      <c r="F45" t="s">
        <v>120</v>
      </c>
      <c r="G45" t="s">
        <v>266</v>
      </c>
      <c r="H45" t="s">
        <v>266</v>
      </c>
      <c r="I45" t="s">
        <v>273</v>
      </c>
      <c r="J45" t="s">
        <v>85</v>
      </c>
    </row>
    <row r="46" spans="1:10">
      <c r="A46" s="1">
        <f>HYPERLINK("https://lsnyc.legalserver.org/matter/dynamic-profile/view/1896962","19-1896962")</f>
        <v>0</v>
      </c>
      <c r="B46" t="s">
        <v>18</v>
      </c>
      <c r="C46" t="s">
        <v>76</v>
      </c>
      <c r="D46">
        <v>0.75</v>
      </c>
      <c r="E46" t="s">
        <v>85</v>
      </c>
      <c r="F46" t="s">
        <v>121</v>
      </c>
      <c r="G46" t="s">
        <v>267</v>
      </c>
      <c r="H46" t="s">
        <v>267</v>
      </c>
      <c r="J46" t="s">
        <v>85</v>
      </c>
    </row>
    <row r="47" spans="1:10">
      <c r="A47" s="1">
        <f>HYPERLINK("https://lsnyc.legalserver.org/matter/dynamic-profile/view/1903811","19-1903811")</f>
        <v>0</v>
      </c>
      <c r="B47" t="s">
        <v>18</v>
      </c>
      <c r="C47" t="s">
        <v>79</v>
      </c>
      <c r="D47">
        <v>1</v>
      </c>
      <c r="E47" t="s">
        <v>85</v>
      </c>
      <c r="F47" t="s">
        <v>122</v>
      </c>
      <c r="G47" t="s">
        <v>267</v>
      </c>
      <c r="H47" t="s">
        <v>267</v>
      </c>
      <c r="I47" t="s">
        <v>292</v>
      </c>
      <c r="J47" t="s">
        <v>85</v>
      </c>
    </row>
    <row r="48" spans="1:10">
      <c r="A48" s="1">
        <f>HYPERLINK("https://lsnyc.legalserver.org/matter/dynamic-profile/view/1881214","18-1881214")</f>
        <v>0</v>
      </c>
      <c r="B48" t="s">
        <v>18</v>
      </c>
      <c r="C48" t="s">
        <v>70</v>
      </c>
      <c r="D48">
        <v>3.75</v>
      </c>
      <c r="E48" t="s">
        <v>85</v>
      </c>
      <c r="F48" t="s">
        <v>104</v>
      </c>
      <c r="G48" t="s">
        <v>266</v>
      </c>
      <c r="H48" t="s">
        <v>266</v>
      </c>
      <c r="J48" t="s">
        <v>85</v>
      </c>
    </row>
    <row r="49" spans="1:10">
      <c r="A49" s="1">
        <f>HYPERLINK("https://lsnyc.legalserver.org/matter/dynamic-profile/view/1884149","18-1884149")</f>
        <v>0</v>
      </c>
      <c r="B49" t="s">
        <v>18</v>
      </c>
      <c r="C49" t="s">
        <v>70</v>
      </c>
      <c r="D49">
        <v>0.2</v>
      </c>
      <c r="E49" t="s">
        <v>85</v>
      </c>
      <c r="F49" t="s">
        <v>123</v>
      </c>
      <c r="G49" t="s">
        <v>266</v>
      </c>
      <c r="H49" t="s">
        <v>266</v>
      </c>
      <c r="J49" t="s">
        <v>85</v>
      </c>
    </row>
    <row r="50" spans="1:10">
      <c r="A50" s="1">
        <f>HYPERLINK("https://lsnyc.legalserver.org/matter/dynamic-profile/view/1862287","18-1862287")</f>
        <v>0</v>
      </c>
      <c r="B50" t="s">
        <v>18</v>
      </c>
      <c r="C50" t="s">
        <v>70</v>
      </c>
      <c r="D50">
        <v>0.2</v>
      </c>
      <c r="E50" t="s">
        <v>85</v>
      </c>
      <c r="F50" t="s">
        <v>124</v>
      </c>
      <c r="G50" t="s">
        <v>266</v>
      </c>
      <c r="H50" t="s">
        <v>266</v>
      </c>
      <c r="J50" t="s">
        <v>85</v>
      </c>
    </row>
    <row r="51" spans="1:10">
      <c r="A51" s="1">
        <f>HYPERLINK("https://lsnyc.legalserver.org/matter/dynamic-profile/view/1904549","19-1904549")</f>
        <v>0</v>
      </c>
      <c r="B51" t="s">
        <v>18</v>
      </c>
      <c r="C51" t="s">
        <v>73</v>
      </c>
      <c r="D51">
        <v>0.5</v>
      </c>
      <c r="E51" t="s">
        <v>85</v>
      </c>
      <c r="F51" t="s">
        <v>125</v>
      </c>
      <c r="G51" t="s">
        <v>266</v>
      </c>
      <c r="H51" t="s">
        <v>266</v>
      </c>
      <c r="J51" t="s">
        <v>85</v>
      </c>
    </row>
    <row r="52" spans="1:10">
      <c r="A52" s="1">
        <f>HYPERLINK("https://lsnyc.legalserver.org/matter/dynamic-profile/view/1904616","19-1904616")</f>
        <v>0</v>
      </c>
      <c r="B52" t="s">
        <v>18</v>
      </c>
      <c r="C52" t="s">
        <v>73</v>
      </c>
      <c r="D52">
        <v>1</v>
      </c>
      <c r="E52" t="s">
        <v>85</v>
      </c>
      <c r="F52" t="s">
        <v>126</v>
      </c>
      <c r="G52" t="s">
        <v>266</v>
      </c>
      <c r="H52" t="s">
        <v>266</v>
      </c>
      <c r="J52" t="s">
        <v>85</v>
      </c>
    </row>
    <row r="53" spans="1:10">
      <c r="A53" s="1">
        <f>HYPERLINK("https://lsnyc.legalserver.org/matter/dynamic-profile/view/1894148","19-1894148")</f>
        <v>0</v>
      </c>
      <c r="B53" t="s">
        <v>18</v>
      </c>
      <c r="C53" t="s">
        <v>73</v>
      </c>
      <c r="D53">
        <v>0.5</v>
      </c>
      <c r="E53" t="s">
        <v>85</v>
      </c>
      <c r="F53" t="s">
        <v>127</v>
      </c>
      <c r="G53" t="s">
        <v>266</v>
      </c>
      <c r="H53" t="s">
        <v>266</v>
      </c>
      <c r="J53" t="s">
        <v>85</v>
      </c>
    </row>
    <row r="54" spans="1:10">
      <c r="A54" s="1">
        <f>HYPERLINK("https://lsnyc.legalserver.org/matter/dynamic-profile/view/1904507","19-1904507")</f>
        <v>0</v>
      </c>
      <c r="B54" t="s">
        <v>18</v>
      </c>
      <c r="C54" t="s">
        <v>78</v>
      </c>
      <c r="D54">
        <v>1</v>
      </c>
      <c r="E54" t="s">
        <v>85</v>
      </c>
      <c r="F54" t="s">
        <v>128</v>
      </c>
      <c r="G54" t="s">
        <v>266</v>
      </c>
      <c r="H54" t="s">
        <v>266</v>
      </c>
      <c r="I54" t="s">
        <v>283</v>
      </c>
      <c r="J54" t="s">
        <v>85</v>
      </c>
    </row>
    <row r="55" spans="1:10">
      <c r="A55" s="1">
        <f>HYPERLINK("https://lsnyc.legalserver.org/matter/dynamic-profile/view/1880152","18-1880152")</f>
        <v>0</v>
      </c>
      <c r="B55" t="s">
        <v>18</v>
      </c>
      <c r="C55" t="s">
        <v>78</v>
      </c>
      <c r="D55">
        <v>0.5</v>
      </c>
      <c r="E55" t="s">
        <v>85</v>
      </c>
      <c r="F55" t="s">
        <v>129</v>
      </c>
      <c r="G55" t="s">
        <v>266</v>
      </c>
      <c r="H55" t="s">
        <v>266</v>
      </c>
      <c r="I55" t="s">
        <v>283</v>
      </c>
      <c r="J55" t="s">
        <v>85</v>
      </c>
    </row>
    <row r="56" spans="1:10">
      <c r="A56" s="1">
        <f>HYPERLINK("https://lsnyc.legalserver.org/matter/dynamic-profile/view/1888126","19-1888126")</f>
        <v>0</v>
      </c>
      <c r="B56" t="s">
        <v>19</v>
      </c>
      <c r="C56" t="s">
        <v>70</v>
      </c>
      <c r="D56">
        <v>1</v>
      </c>
      <c r="E56" t="s">
        <v>85</v>
      </c>
      <c r="F56" t="s">
        <v>102</v>
      </c>
      <c r="G56" t="s">
        <v>267</v>
      </c>
      <c r="H56" t="s">
        <v>267</v>
      </c>
      <c r="I56" t="s">
        <v>293</v>
      </c>
      <c r="J56" t="s">
        <v>85</v>
      </c>
    </row>
    <row r="57" spans="1:10">
      <c r="A57" s="1">
        <f>HYPERLINK("https://lsnyc.legalserver.org/matter/dynamic-profile/view/1894732","19-1894732")</f>
        <v>0</v>
      </c>
      <c r="B57" t="s">
        <v>19</v>
      </c>
      <c r="C57" t="s">
        <v>73</v>
      </c>
      <c r="D57">
        <v>0.25</v>
      </c>
      <c r="E57" t="s">
        <v>85</v>
      </c>
      <c r="F57" t="s">
        <v>130</v>
      </c>
      <c r="G57" t="s">
        <v>267</v>
      </c>
      <c r="H57" t="s">
        <v>267</v>
      </c>
      <c r="J57" t="s">
        <v>85</v>
      </c>
    </row>
    <row r="58" spans="1:10">
      <c r="A58" s="1">
        <f>HYPERLINK("https://lsnyc.legalserver.org/matter/dynamic-profile/view/1894816","19-1894816")</f>
        <v>0</v>
      </c>
      <c r="B58" t="s">
        <v>19</v>
      </c>
      <c r="C58" t="s">
        <v>73</v>
      </c>
      <c r="D58">
        <v>0.5</v>
      </c>
      <c r="E58" t="s">
        <v>85</v>
      </c>
      <c r="F58" t="s">
        <v>94</v>
      </c>
      <c r="G58" t="s">
        <v>267</v>
      </c>
      <c r="H58" t="s">
        <v>267</v>
      </c>
      <c r="J58" t="s">
        <v>85</v>
      </c>
    </row>
    <row r="59" spans="1:10">
      <c r="A59" s="1">
        <f>HYPERLINK("https://lsnyc.legalserver.org/matter/dynamic-profile/view/1889452","19-1889452")</f>
        <v>0</v>
      </c>
      <c r="B59" t="s">
        <v>19</v>
      </c>
      <c r="C59" t="s">
        <v>73</v>
      </c>
      <c r="D59">
        <v>0.5</v>
      </c>
      <c r="E59" t="s">
        <v>85</v>
      </c>
      <c r="F59" t="s">
        <v>105</v>
      </c>
      <c r="G59" t="s">
        <v>267</v>
      </c>
      <c r="H59" t="s">
        <v>267</v>
      </c>
      <c r="J59" t="s">
        <v>85</v>
      </c>
    </row>
    <row r="60" spans="1:10">
      <c r="A60" s="1">
        <f>HYPERLINK("https://lsnyc.legalserver.org/matter/dynamic-profile/view/1900508","19-1900508")</f>
        <v>0</v>
      </c>
      <c r="B60" t="s">
        <v>19</v>
      </c>
      <c r="C60" t="s">
        <v>73</v>
      </c>
      <c r="D60">
        <v>0.25</v>
      </c>
      <c r="E60" t="s">
        <v>85</v>
      </c>
      <c r="F60" t="s">
        <v>131</v>
      </c>
      <c r="G60" t="s">
        <v>267</v>
      </c>
      <c r="H60" t="s">
        <v>267</v>
      </c>
      <c r="J60" t="s">
        <v>85</v>
      </c>
    </row>
    <row r="61" spans="1:10">
      <c r="A61" s="1">
        <f>HYPERLINK("https://lsnyc.legalserver.org/matter/dynamic-profile/view/1901170","19-1901170")</f>
        <v>0</v>
      </c>
      <c r="B61" t="s">
        <v>19</v>
      </c>
      <c r="C61" t="s">
        <v>73</v>
      </c>
      <c r="D61">
        <v>0.25</v>
      </c>
      <c r="E61" t="s">
        <v>85</v>
      </c>
      <c r="F61" t="s">
        <v>132</v>
      </c>
      <c r="G61" t="s">
        <v>266</v>
      </c>
      <c r="H61" t="s">
        <v>266</v>
      </c>
      <c r="J61" t="s">
        <v>85</v>
      </c>
    </row>
    <row r="62" spans="1:10">
      <c r="A62" s="1">
        <f>HYPERLINK("https://lsnyc.legalserver.org/matter/dynamic-profile/view/1896458","19-1896458")</f>
        <v>0</v>
      </c>
      <c r="B62" t="s">
        <v>19</v>
      </c>
      <c r="C62" t="s">
        <v>73</v>
      </c>
      <c r="D62">
        <v>0.5</v>
      </c>
      <c r="E62" t="s">
        <v>85</v>
      </c>
      <c r="F62" t="s">
        <v>133</v>
      </c>
      <c r="G62" t="s">
        <v>266</v>
      </c>
      <c r="H62" t="s">
        <v>266</v>
      </c>
      <c r="J62" t="s">
        <v>85</v>
      </c>
    </row>
    <row r="63" spans="1:10">
      <c r="A63" s="1">
        <f>HYPERLINK("https://lsnyc.legalserver.org/matter/dynamic-profile/view/1887632","19-1887632")</f>
        <v>0</v>
      </c>
      <c r="B63" t="s">
        <v>19</v>
      </c>
      <c r="C63" t="s">
        <v>73</v>
      </c>
      <c r="D63">
        <v>0.25</v>
      </c>
      <c r="E63" t="s">
        <v>85</v>
      </c>
      <c r="F63" t="s">
        <v>93</v>
      </c>
      <c r="G63" t="s">
        <v>266</v>
      </c>
      <c r="H63" t="s">
        <v>266</v>
      </c>
      <c r="J63" t="s">
        <v>85</v>
      </c>
    </row>
    <row r="64" spans="1:10">
      <c r="A64" s="1">
        <f>HYPERLINK("https://lsnyc.legalserver.org/matter/dynamic-profile/view/1904593","19-1904593")</f>
        <v>0</v>
      </c>
      <c r="B64" t="s">
        <v>19</v>
      </c>
      <c r="C64" t="s">
        <v>78</v>
      </c>
      <c r="D64">
        <v>2</v>
      </c>
      <c r="E64" t="s">
        <v>85</v>
      </c>
      <c r="F64" t="s">
        <v>134</v>
      </c>
      <c r="G64" t="s">
        <v>266</v>
      </c>
      <c r="H64" t="s">
        <v>266</v>
      </c>
      <c r="I64" t="s">
        <v>271</v>
      </c>
      <c r="J64" t="s">
        <v>85</v>
      </c>
    </row>
    <row r="65" spans="1:10">
      <c r="A65" s="1">
        <f>HYPERLINK("https://lsnyc.legalserver.org/matter/dynamic-profile/view/1893134","19-1893134")</f>
        <v>0</v>
      </c>
      <c r="B65" t="s">
        <v>19</v>
      </c>
      <c r="C65" t="s">
        <v>72</v>
      </c>
      <c r="D65">
        <v>0.25</v>
      </c>
      <c r="E65" t="s">
        <v>85</v>
      </c>
      <c r="F65" t="s">
        <v>135</v>
      </c>
      <c r="G65" t="s">
        <v>266</v>
      </c>
      <c r="H65" t="s">
        <v>266</v>
      </c>
      <c r="I65" t="s">
        <v>273</v>
      </c>
      <c r="J65" t="s">
        <v>85</v>
      </c>
    </row>
    <row r="66" spans="1:10">
      <c r="A66" s="1">
        <f>HYPERLINK("https://lsnyc.legalserver.org/matter/dynamic-profile/view/1905351","19-1905351")</f>
        <v>0</v>
      </c>
      <c r="B66" t="s">
        <v>19</v>
      </c>
      <c r="C66" t="s">
        <v>72</v>
      </c>
      <c r="D66">
        <v>1</v>
      </c>
      <c r="E66" t="s">
        <v>85</v>
      </c>
      <c r="F66" t="s">
        <v>98</v>
      </c>
      <c r="G66" t="s">
        <v>266</v>
      </c>
      <c r="H66" t="s">
        <v>266</v>
      </c>
      <c r="I66" t="s">
        <v>294</v>
      </c>
      <c r="J66" t="s">
        <v>85</v>
      </c>
    </row>
    <row r="67" spans="1:10">
      <c r="A67" s="1">
        <f>HYPERLINK("https://lsnyc.legalserver.org/matter/dynamic-profile/view/1865238","18-1865238")</f>
        <v>0</v>
      </c>
      <c r="B67" t="s">
        <v>19</v>
      </c>
      <c r="C67" t="s">
        <v>75</v>
      </c>
      <c r="D67">
        <v>0.25</v>
      </c>
      <c r="E67" t="s">
        <v>85</v>
      </c>
      <c r="F67" t="s">
        <v>136</v>
      </c>
      <c r="G67" t="s">
        <v>266</v>
      </c>
      <c r="H67" t="s">
        <v>266</v>
      </c>
      <c r="I67" t="s">
        <v>295</v>
      </c>
      <c r="J67" t="s">
        <v>85</v>
      </c>
    </row>
    <row r="68" spans="1:10">
      <c r="A68" s="1">
        <f>HYPERLINK("https://lsnyc.legalserver.org/matter/dynamic-profile/view/1878539","18-1878539")</f>
        <v>0</v>
      </c>
      <c r="B68" t="s">
        <v>20</v>
      </c>
      <c r="C68" t="s">
        <v>70</v>
      </c>
      <c r="D68">
        <v>0.2</v>
      </c>
      <c r="E68" t="s">
        <v>85</v>
      </c>
      <c r="F68" t="s">
        <v>137</v>
      </c>
      <c r="G68" t="s">
        <v>266</v>
      </c>
      <c r="H68" t="s">
        <v>266</v>
      </c>
      <c r="J68" t="s">
        <v>85</v>
      </c>
    </row>
    <row r="69" spans="1:10">
      <c r="A69" s="1">
        <f>HYPERLINK("https://lsnyc.legalserver.org/matter/dynamic-profile/view/1896838","19-1896838")</f>
        <v>0</v>
      </c>
      <c r="B69" t="s">
        <v>20</v>
      </c>
      <c r="C69" t="s">
        <v>70</v>
      </c>
      <c r="D69">
        <v>0.2</v>
      </c>
      <c r="E69" t="s">
        <v>85</v>
      </c>
      <c r="F69" t="s">
        <v>138</v>
      </c>
      <c r="G69" t="s">
        <v>266</v>
      </c>
      <c r="H69" t="s">
        <v>266</v>
      </c>
      <c r="J69" t="s">
        <v>85</v>
      </c>
    </row>
    <row r="70" spans="1:10">
      <c r="A70" s="1">
        <f>HYPERLINK("https://lsnyc.legalserver.org/matter/dynamic-profile/view/1874749","18-1874749")</f>
        <v>0</v>
      </c>
      <c r="B70" t="s">
        <v>20</v>
      </c>
      <c r="C70" t="s">
        <v>72</v>
      </c>
      <c r="D70">
        <v>0.5</v>
      </c>
      <c r="E70" t="s">
        <v>85</v>
      </c>
      <c r="F70" t="s">
        <v>139</v>
      </c>
      <c r="G70" t="s">
        <v>266</v>
      </c>
      <c r="H70" t="s">
        <v>266</v>
      </c>
      <c r="I70" t="s">
        <v>296</v>
      </c>
      <c r="J70" t="s">
        <v>85</v>
      </c>
    </row>
    <row r="71" spans="1:10">
      <c r="A71" s="1">
        <f>HYPERLINK("https://lsnyc.legalserver.org/matter/dynamic-profile/view/1889636","19-1889636")</f>
        <v>0</v>
      </c>
      <c r="B71" t="s">
        <v>20</v>
      </c>
      <c r="C71" t="s">
        <v>72</v>
      </c>
      <c r="D71">
        <v>0.25</v>
      </c>
      <c r="E71" t="s">
        <v>85</v>
      </c>
      <c r="F71" t="s">
        <v>140</v>
      </c>
      <c r="G71" t="s">
        <v>266</v>
      </c>
      <c r="H71" t="s">
        <v>266</v>
      </c>
      <c r="I71" t="s">
        <v>273</v>
      </c>
      <c r="J71" t="s">
        <v>85</v>
      </c>
    </row>
    <row r="72" spans="1:10">
      <c r="A72" s="1">
        <f>HYPERLINK("https://lsnyc.legalserver.org/matter/dynamic-profile/view/1890469","19-1890469")</f>
        <v>0</v>
      </c>
      <c r="B72" t="s">
        <v>20</v>
      </c>
      <c r="C72" t="s">
        <v>75</v>
      </c>
      <c r="D72">
        <v>0.4</v>
      </c>
      <c r="E72" t="s">
        <v>85</v>
      </c>
      <c r="F72" t="s">
        <v>141</v>
      </c>
      <c r="G72" t="s">
        <v>267</v>
      </c>
      <c r="H72" t="s">
        <v>267</v>
      </c>
      <c r="I72" t="s">
        <v>275</v>
      </c>
      <c r="J72" t="s">
        <v>85</v>
      </c>
    </row>
    <row r="73" spans="1:10">
      <c r="A73" s="1">
        <f>HYPERLINK("https://lsnyc.legalserver.org/matter/dynamic-profile/view/0817419","16-0817419")</f>
        <v>0</v>
      </c>
      <c r="B73" t="s">
        <v>20</v>
      </c>
      <c r="C73" t="s">
        <v>75</v>
      </c>
      <c r="D73">
        <v>0.3</v>
      </c>
      <c r="E73" t="s">
        <v>85</v>
      </c>
      <c r="F73" t="s">
        <v>142</v>
      </c>
      <c r="G73" t="s">
        <v>266</v>
      </c>
      <c r="H73" t="s">
        <v>266</v>
      </c>
      <c r="I73" t="s">
        <v>280</v>
      </c>
      <c r="J73" t="s">
        <v>85</v>
      </c>
    </row>
    <row r="74" spans="1:10">
      <c r="A74" s="1">
        <f>HYPERLINK("https://lsnyc.legalserver.org/matter/dynamic-profile/view/1900771","19-1900771")</f>
        <v>0</v>
      </c>
      <c r="B74" t="s">
        <v>21</v>
      </c>
      <c r="C74" t="s">
        <v>70</v>
      </c>
      <c r="D74">
        <v>0.2</v>
      </c>
      <c r="E74" t="s">
        <v>85</v>
      </c>
      <c r="F74" t="s">
        <v>143</v>
      </c>
      <c r="G74" t="s">
        <v>266</v>
      </c>
      <c r="H74" t="s">
        <v>266</v>
      </c>
      <c r="J74" t="s">
        <v>85</v>
      </c>
    </row>
    <row r="75" spans="1:10">
      <c r="A75" s="1">
        <f>HYPERLINK("https://lsnyc.legalserver.org/matter/dynamic-profile/view/1905022","19-1905022")</f>
        <v>0</v>
      </c>
      <c r="B75" t="s">
        <v>21</v>
      </c>
      <c r="C75" t="s">
        <v>70</v>
      </c>
      <c r="D75">
        <v>0.75</v>
      </c>
      <c r="E75" t="s">
        <v>85</v>
      </c>
      <c r="F75" t="s">
        <v>144</v>
      </c>
      <c r="G75" t="s">
        <v>266</v>
      </c>
      <c r="H75" t="s">
        <v>266</v>
      </c>
      <c r="I75" t="s">
        <v>297</v>
      </c>
      <c r="J75" t="s">
        <v>85</v>
      </c>
    </row>
    <row r="76" spans="1:10">
      <c r="A76" s="1">
        <f>HYPERLINK("https://lsnyc.legalserver.org/matter/dynamic-profile/view/1850881","17-1850881")</f>
        <v>0</v>
      </c>
      <c r="B76" t="s">
        <v>21</v>
      </c>
      <c r="C76" t="s">
        <v>70</v>
      </c>
      <c r="D76">
        <v>0.2</v>
      </c>
      <c r="E76" t="s">
        <v>85</v>
      </c>
      <c r="F76" t="s">
        <v>145</v>
      </c>
      <c r="G76" t="s">
        <v>266</v>
      </c>
      <c r="H76" t="s">
        <v>266</v>
      </c>
      <c r="J76" t="s">
        <v>85</v>
      </c>
    </row>
    <row r="77" spans="1:10">
      <c r="A77" s="1">
        <f>HYPERLINK("https://lsnyc.legalserver.org/matter/dynamic-profile/view/1851556","17-1851556")</f>
        <v>0</v>
      </c>
      <c r="B77" t="s">
        <v>21</v>
      </c>
      <c r="C77" t="s">
        <v>70</v>
      </c>
      <c r="D77">
        <v>0.2</v>
      </c>
      <c r="E77" t="s">
        <v>85</v>
      </c>
      <c r="F77" t="s">
        <v>146</v>
      </c>
      <c r="G77" t="s">
        <v>266</v>
      </c>
      <c r="H77" t="s">
        <v>266</v>
      </c>
      <c r="J77" t="s">
        <v>85</v>
      </c>
    </row>
    <row r="78" spans="1:10">
      <c r="A78" s="1">
        <f>HYPERLINK("https://lsnyc.legalserver.org/matter/dynamic-profile/view/1866507","18-1866507")</f>
        <v>0</v>
      </c>
      <c r="B78" t="s">
        <v>21</v>
      </c>
      <c r="C78" t="s">
        <v>70</v>
      </c>
      <c r="D78">
        <v>0.25</v>
      </c>
      <c r="E78" t="s">
        <v>85</v>
      </c>
      <c r="F78" t="s">
        <v>136</v>
      </c>
      <c r="G78" t="s">
        <v>266</v>
      </c>
      <c r="H78" t="s">
        <v>266</v>
      </c>
      <c r="J78" t="s">
        <v>85</v>
      </c>
    </row>
    <row r="79" spans="1:10">
      <c r="A79" s="1">
        <f>HYPERLINK("https://lsnyc.legalserver.org/matter/dynamic-profile/view/1837882","17-1837882")</f>
        <v>0</v>
      </c>
      <c r="B79" t="s">
        <v>21</v>
      </c>
      <c r="C79" t="s">
        <v>70</v>
      </c>
      <c r="D79">
        <v>0.2</v>
      </c>
      <c r="E79" t="s">
        <v>85</v>
      </c>
      <c r="F79" t="s">
        <v>147</v>
      </c>
      <c r="G79" t="s">
        <v>266</v>
      </c>
      <c r="H79" t="s">
        <v>266</v>
      </c>
      <c r="J79" t="s">
        <v>85</v>
      </c>
    </row>
    <row r="80" spans="1:10">
      <c r="A80" s="1">
        <f>HYPERLINK("https://lsnyc.legalserver.org/matter/dynamic-profile/view/1905027","19-1905027")</f>
        <v>0</v>
      </c>
      <c r="B80" t="s">
        <v>21</v>
      </c>
      <c r="C80" t="s">
        <v>73</v>
      </c>
      <c r="D80">
        <v>0.5</v>
      </c>
      <c r="E80" t="s">
        <v>85</v>
      </c>
      <c r="F80" t="s">
        <v>130</v>
      </c>
      <c r="G80" t="s">
        <v>267</v>
      </c>
      <c r="H80" t="s">
        <v>267</v>
      </c>
      <c r="J80" t="s">
        <v>85</v>
      </c>
    </row>
    <row r="81" spans="1:10">
      <c r="A81" s="1">
        <f>HYPERLINK("https://lsnyc.legalserver.org/matter/dynamic-profile/view/1901304","19-1901304")</f>
        <v>0</v>
      </c>
      <c r="B81" t="s">
        <v>21</v>
      </c>
      <c r="C81" t="s">
        <v>80</v>
      </c>
      <c r="D81">
        <v>0.5</v>
      </c>
      <c r="E81" t="s">
        <v>85</v>
      </c>
      <c r="F81" t="s">
        <v>148</v>
      </c>
      <c r="G81" t="s">
        <v>266</v>
      </c>
      <c r="H81" t="s">
        <v>266</v>
      </c>
      <c r="I81" t="s">
        <v>298</v>
      </c>
      <c r="J81" t="s">
        <v>85</v>
      </c>
    </row>
    <row r="82" spans="1:10">
      <c r="A82" s="1">
        <f>HYPERLINK("https://lsnyc.legalserver.org/matter/dynamic-profile/view/1904919","19-1904919")</f>
        <v>0</v>
      </c>
      <c r="B82" t="s">
        <v>21</v>
      </c>
      <c r="C82" t="s">
        <v>72</v>
      </c>
      <c r="D82">
        <v>1</v>
      </c>
      <c r="E82" t="s">
        <v>85</v>
      </c>
      <c r="F82" t="s">
        <v>149</v>
      </c>
      <c r="G82" t="s">
        <v>266</v>
      </c>
      <c r="H82" t="s">
        <v>266</v>
      </c>
      <c r="I82" t="s">
        <v>299</v>
      </c>
      <c r="J82" t="s">
        <v>85</v>
      </c>
    </row>
    <row r="83" spans="1:10">
      <c r="A83" s="1">
        <f>HYPERLINK("https://lsnyc.legalserver.org/matter/dynamic-profile/view/1904927","19-1904927")</f>
        <v>0</v>
      </c>
      <c r="B83" t="s">
        <v>21</v>
      </c>
      <c r="C83" t="s">
        <v>75</v>
      </c>
      <c r="D83">
        <v>0.8</v>
      </c>
      <c r="E83" t="s">
        <v>85</v>
      </c>
      <c r="F83" t="s">
        <v>112</v>
      </c>
      <c r="G83" t="s">
        <v>266</v>
      </c>
      <c r="H83" t="s">
        <v>266</v>
      </c>
      <c r="I83" t="s">
        <v>300</v>
      </c>
      <c r="J83" t="s">
        <v>85</v>
      </c>
    </row>
    <row r="84" spans="1:10">
      <c r="A84" s="1">
        <f>HYPERLINK("https://lsnyc.legalserver.org/matter/dynamic-profile/view/1851618","17-1851618")</f>
        <v>0</v>
      </c>
      <c r="B84" t="s">
        <v>21</v>
      </c>
      <c r="C84" t="s">
        <v>75</v>
      </c>
      <c r="D84">
        <v>0.3</v>
      </c>
      <c r="E84" t="s">
        <v>85</v>
      </c>
      <c r="F84" t="s">
        <v>150</v>
      </c>
      <c r="G84" t="s">
        <v>266</v>
      </c>
      <c r="H84" t="s">
        <v>266</v>
      </c>
      <c r="I84" t="s">
        <v>275</v>
      </c>
      <c r="J84" t="s">
        <v>85</v>
      </c>
    </row>
    <row r="85" spans="1:10">
      <c r="A85" s="1">
        <f>HYPERLINK("https://lsnyc.legalserver.org/matter/dynamic-profile/view/1905132","19-1905132")</f>
        <v>0</v>
      </c>
      <c r="B85" t="s">
        <v>22</v>
      </c>
      <c r="C85" t="s">
        <v>73</v>
      </c>
      <c r="D85">
        <v>0.75</v>
      </c>
      <c r="E85" t="s">
        <v>85</v>
      </c>
      <c r="F85" t="s">
        <v>151</v>
      </c>
      <c r="G85" t="s">
        <v>266</v>
      </c>
      <c r="H85" t="s">
        <v>266</v>
      </c>
      <c r="J85" t="s">
        <v>85</v>
      </c>
    </row>
    <row r="86" spans="1:10">
      <c r="A86" s="1">
        <f>HYPERLINK("https://lsnyc.legalserver.org/matter/dynamic-profile/view/1851617","17-1851617")</f>
        <v>0</v>
      </c>
      <c r="B86" t="s">
        <v>22</v>
      </c>
      <c r="C86" t="s">
        <v>75</v>
      </c>
      <c r="D86">
        <v>1</v>
      </c>
      <c r="E86" t="s">
        <v>85</v>
      </c>
      <c r="F86" t="s">
        <v>152</v>
      </c>
      <c r="G86" t="s">
        <v>266</v>
      </c>
      <c r="H86" t="s">
        <v>266</v>
      </c>
      <c r="I86" t="s">
        <v>301</v>
      </c>
      <c r="J86" t="s">
        <v>85</v>
      </c>
    </row>
    <row r="87" spans="1:10">
      <c r="A87" s="1">
        <f>HYPERLINK("https://lsnyc.legalserver.org/matter/dynamic-profile/view/0797867","16-0797867")</f>
        <v>0</v>
      </c>
      <c r="B87" t="s">
        <v>22</v>
      </c>
      <c r="C87" t="s">
        <v>75</v>
      </c>
      <c r="D87">
        <v>0.5</v>
      </c>
      <c r="E87" t="s">
        <v>85</v>
      </c>
      <c r="F87" t="s">
        <v>152</v>
      </c>
      <c r="G87" t="s">
        <v>266</v>
      </c>
      <c r="H87" t="s">
        <v>266</v>
      </c>
      <c r="I87" t="s">
        <v>301</v>
      </c>
      <c r="J87" t="s">
        <v>85</v>
      </c>
    </row>
    <row r="88" spans="1:10">
      <c r="A88" s="1">
        <f>HYPERLINK("https://lsnyc.legalserver.org/matter/dynamic-profile/view/1900770","19-1900770")</f>
        <v>0</v>
      </c>
      <c r="B88" t="s">
        <v>23</v>
      </c>
      <c r="C88" t="s">
        <v>73</v>
      </c>
      <c r="D88">
        <v>2</v>
      </c>
      <c r="E88" t="s">
        <v>85</v>
      </c>
      <c r="F88" t="s">
        <v>130</v>
      </c>
      <c r="G88" t="s">
        <v>267</v>
      </c>
      <c r="H88" t="s">
        <v>267</v>
      </c>
      <c r="J88" t="s">
        <v>85</v>
      </c>
    </row>
    <row r="89" spans="1:10">
      <c r="A89" s="1">
        <f>HYPERLINK("https://lsnyc.legalserver.org/matter/dynamic-profile/view/1883486","18-1883486")</f>
        <v>0</v>
      </c>
      <c r="B89" t="s">
        <v>23</v>
      </c>
      <c r="C89" t="s">
        <v>74</v>
      </c>
      <c r="D89">
        <v>1</v>
      </c>
      <c r="E89" t="s">
        <v>85</v>
      </c>
      <c r="F89" t="s">
        <v>153</v>
      </c>
      <c r="G89" t="s">
        <v>267</v>
      </c>
      <c r="H89" t="s">
        <v>267</v>
      </c>
      <c r="I89" t="s">
        <v>302</v>
      </c>
      <c r="J89" t="s">
        <v>85</v>
      </c>
    </row>
    <row r="90" spans="1:10">
      <c r="A90" s="1">
        <f>HYPERLINK("https://lsnyc.legalserver.org/matter/dynamic-profile/view/1905519","19-1905519")</f>
        <v>0</v>
      </c>
      <c r="B90" t="s">
        <v>23</v>
      </c>
      <c r="C90" t="s">
        <v>74</v>
      </c>
      <c r="D90">
        <v>0.25</v>
      </c>
      <c r="E90" t="s">
        <v>85</v>
      </c>
      <c r="F90" t="s">
        <v>154</v>
      </c>
      <c r="G90" t="s">
        <v>267</v>
      </c>
      <c r="H90" t="s">
        <v>267</v>
      </c>
      <c r="J90" t="s">
        <v>85</v>
      </c>
    </row>
    <row r="91" spans="1:10">
      <c r="A91" s="1">
        <f>HYPERLINK("https://lsnyc.legalserver.org/matter/dynamic-profile/view/1905390","19-1905390")</f>
        <v>0</v>
      </c>
      <c r="B91" t="s">
        <v>23</v>
      </c>
      <c r="C91" t="s">
        <v>74</v>
      </c>
      <c r="D91">
        <v>1</v>
      </c>
      <c r="E91" t="s">
        <v>85</v>
      </c>
      <c r="F91" t="s">
        <v>155</v>
      </c>
      <c r="G91" t="s">
        <v>266</v>
      </c>
      <c r="H91" t="s">
        <v>266</v>
      </c>
      <c r="I91" t="s">
        <v>303</v>
      </c>
      <c r="J91" t="s">
        <v>85</v>
      </c>
    </row>
    <row r="92" spans="1:10">
      <c r="A92" s="1">
        <f>HYPERLINK("https://lsnyc.legalserver.org/matter/dynamic-profile/view/1905409","19-1905409")</f>
        <v>0</v>
      </c>
      <c r="B92" t="s">
        <v>23</v>
      </c>
      <c r="C92" t="s">
        <v>74</v>
      </c>
      <c r="D92">
        <v>0.25</v>
      </c>
      <c r="E92" t="s">
        <v>85</v>
      </c>
      <c r="F92" t="s">
        <v>156</v>
      </c>
      <c r="G92" t="s">
        <v>267</v>
      </c>
      <c r="H92" t="s">
        <v>267</v>
      </c>
      <c r="I92" t="s">
        <v>304</v>
      </c>
      <c r="J92" t="s">
        <v>85</v>
      </c>
    </row>
    <row r="93" spans="1:10">
      <c r="A93" s="1">
        <f>HYPERLINK("https://lsnyc.legalserver.org/matter/dynamic-profile/view/1858258","18-1858258")</f>
        <v>0</v>
      </c>
      <c r="B93" t="s">
        <v>23</v>
      </c>
      <c r="C93" t="s">
        <v>78</v>
      </c>
      <c r="D93">
        <v>2.5</v>
      </c>
      <c r="E93" t="s">
        <v>85</v>
      </c>
      <c r="F93" t="s">
        <v>157</v>
      </c>
      <c r="G93" t="s">
        <v>266</v>
      </c>
      <c r="H93" t="s">
        <v>266</v>
      </c>
      <c r="I93" t="s">
        <v>282</v>
      </c>
      <c r="J93" t="s">
        <v>85</v>
      </c>
    </row>
    <row r="94" spans="1:10">
      <c r="A94" s="1">
        <f>HYPERLINK("https://lsnyc.legalserver.org/matter/dynamic-profile/view/1841309","17-1841309")</f>
        <v>0</v>
      </c>
      <c r="B94" t="s">
        <v>24</v>
      </c>
      <c r="C94" t="s">
        <v>77</v>
      </c>
      <c r="D94">
        <v>0.15</v>
      </c>
      <c r="E94" t="s">
        <v>85</v>
      </c>
      <c r="F94" t="s">
        <v>158</v>
      </c>
      <c r="G94" t="s">
        <v>266</v>
      </c>
      <c r="H94" t="s">
        <v>266</v>
      </c>
      <c r="I94" t="s">
        <v>305</v>
      </c>
      <c r="J94" t="s">
        <v>85</v>
      </c>
    </row>
    <row r="95" spans="1:10">
      <c r="A95" s="1">
        <f>HYPERLINK("https://lsnyc.legalserver.org/matter/dynamic-profile/view/1887508","19-1887508")</f>
        <v>0</v>
      </c>
      <c r="B95" t="s">
        <v>24</v>
      </c>
      <c r="C95" t="s">
        <v>70</v>
      </c>
      <c r="D95">
        <v>0.2</v>
      </c>
      <c r="E95" t="s">
        <v>85</v>
      </c>
      <c r="F95" t="s">
        <v>159</v>
      </c>
      <c r="G95" t="s">
        <v>266</v>
      </c>
      <c r="H95" t="s">
        <v>266</v>
      </c>
      <c r="J95" t="s">
        <v>85</v>
      </c>
    </row>
    <row r="96" spans="1:10">
      <c r="A96" s="1">
        <f>HYPERLINK("https://lsnyc.legalserver.org/matter/dynamic-profile/view/1905629","19-1905629")</f>
        <v>0</v>
      </c>
      <c r="B96" t="s">
        <v>25</v>
      </c>
      <c r="C96" t="s">
        <v>73</v>
      </c>
      <c r="D96">
        <v>1</v>
      </c>
      <c r="E96" t="s">
        <v>85</v>
      </c>
      <c r="F96" t="s">
        <v>113</v>
      </c>
      <c r="G96" t="s">
        <v>266</v>
      </c>
      <c r="H96" t="s">
        <v>266</v>
      </c>
      <c r="J96" t="s">
        <v>85</v>
      </c>
    </row>
    <row r="97" spans="1:10">
      <c r="A97" s="1">
        <f>HYPERLINK("https://lsnyc.legalserver.org/matter/dynamic-profile/view/1893074","19-1893074")</f>
        <v>0</v>
      </c>
      <c r="B97" t="s">
        <v>25</v>
      </c>
      <c r="C97" t="s">
        <v>72</v>
      </c>
      <c r="D97">
        <v>0.25</v>
      </c>
      <c r="E97" t="s">
        <v>85</v>
      </c>
      <c r="F97" t="s">
        <v>160</v>
      </c>
      <c r="G97" t="s">
        <v>266</v>
      </c>
      <c r="H97" t="s">
        <v>266</v>
      </c>
      <c r="I97" t="s">
        <v>306</v>
      </c>
      <c r="J97" t="s">
        <v>85</v>
      </c>
    </row>
    <row r="98" spans="1:10">
      <c r="A98" s="1">
        <f>HYPERLINK("https://lsnyc.legalserver.org/matter/dynamic-profile/view/1901748","19-1901748")</f>
        <v>0</v>
      </c>
      <c r="B98" t="s">
        <v>25</v>
      </c>
      <c r="C98" t="s">
        <v>72</v>
      </c>
      <c r="D98">
        <v>0.25</v>
      </c>
      <c r="E98" t="s">
        <v>85</v>
      </c>
      <c r="F98" t="s">
        <v>161</v>
      </c>
      <c r="G98" t="s">
        <v>266</v>
      </c>
      <c r="H98" t="s">
        <v>266</v>
      </c>
      <c r="I98" t="s">
        <v>307</v>
      </c>
      <c r="J98" t="s">
        <v>85</v>
      </c>
    </row>
    <row r="99" spans="1:10">
      <c r="A99" s="1">
        <f>HYPERLINK("https://lsnyc.legalserver.org/matter/dynamic-profile/view/1894760","19-1894760")</f>
        <v>0</v>
      </c>
      <c r="B99" t="s">
        <v>25</v>
      </c>
      <c r="C99" t="s">
        <v>72</v>
      </c>
      <c r="D99">
        <v>0.25</v>
      </c>
      <c r="E99" t="s">
        <v>85</v>
      </c>
      <c r="F99" t="s">
        <v>162</v>
      </c>
      <c r="G99" t="s">
        <v>267</v>
      </c>
      <c r="H99" t="s">
        <v>267</v>
      </c>
      <c r="I99" t="s">
        <v>308</v>
      </c>
      <c r="J99" t="s">
        <v>85</v>
      </c>
    </row>
    <row r="100" spans="1:10">
      <c r="A100" s="1">
        <f>HYPERLINK("https://lsnyc.legalserver.org/matter/dynamic-profile/view/1835445","17-1835445")</f>
        <v>0</v>
      </c>
      <c r="B100" t="s">
        <v>25</v>
      </c>
      <c r="C100" t="s">
        <v>72</v>
      </c>
      <c r="D100">
        <v>0.25</v>
      </c>
      <c r="E100" t="s">
        <v>85</v>
      </c>
      <c r="F100" t="s">
        <v>161</v>
      </c>
      <c r="G100" t="s">
        <v>266</v>
      </c>
      <c r="H100" t="s">
        <v>266</v>
      </c>
      <c r="I100" t="s">
        <v>309</v>
      </c>
      <c r="J100" t="s">
        <v>85</v>
      </c>
    </row>
    <row r="101" spans="1:10">
      <c r="A101" s="1">
        <f>HYPERLINK("https://lsnyc.legalserver.org/matter/dynamic-profile/view/1902969","19-1902969")</f>
        <v>0</v>
      </c>
      <c r="B101" t="s">
        <v>26</v>
      </c>
      <c r="C101" t="s">
        <v>76</v>
      </c>
      <c r="D101">
        <v>0.35</v>
      </c>
      <c r="E101" t="s">
        <v>85</v>
      </c>
      <c r="F101" t="s">
        <v>163</v>
      </c>
      <c r="G101" t="s">
        <v>267</v>
      </c>
      <c r="H101" t="s">
        <v>267</v>
      </c>
      <c r="J101" t="s">
        <v>85</v>
      </c>
    </row>
    <row r="102" spans="1:10">
      <c r="A102" s="1">
        <f>HYPERLINK("https://lsnyc.legalserver.org/matter/dynamic-profile/view/1882371","18-1882371")</f>
        <v>0</v>
      </c>
      <c r="B102" t="s">
        <v>26</v>
      </c>
      <c r="C102" t="s">
        <v>76</v>
      </c>
      <c r="D102">
        <v>0.35</v>
      </c>
      <c r="E102" t="s">
        <v>85</v>
      </c>
      <c r="F102" t="s">
        <v>164</v>
      </c>
      <c r="G102" t="s">
        <v>266</v>
      </c>
      <c r="H102" t="s">
        <v>266</v>
      </c>
      <c r="J102" t="s">
        <v>85</v>
      </c>
    </row>
    <row r="103" spans="1:10">
      <c r="A103" s="1">
        <f>HYPERLINK("https://lsnyc.legalserver.org/matter/dynamic-profile/view/1891762","19-1891762")</f>
        <v>0</v>
      </c>
      <c r="B103" t="s">
        <v>26</v>
      </c>
      <c r="C103" t="s">
        <v>71</v>
      </c>
      <c r="D103">
        <v>0.5</v>
      </c>
      <c r="E103" t="s">
        <v>85</v>
      </c>
      <c r="F103" t="s">
        <v>165</v>
      </c>
      <c r="G103" t="s">
        <v>266</v>
      </c>
      <c r="H103" t="s">
        <v>266</v>
      </c>
      <c r="I103" t="s">
        <v>268</v>
      </c>
      <c r="J103" t="s">
        <v>85</v>
      </c>
    </row>
    <row r="104" spans="1:10">
      <c r="A104" s="1">
        <f>HYPERLINK("https://lsnyc.legalserver.org/matter/dynamic-profile/view/1902690","19-1902690")</f>
        <v>0</v>
      </c>
      <c r="B104" t="s">
        <v>26</v>
      </c>
      <c r="C104" t="s">
        <v>71</v>
      </c>
      <c r="D104">
        <v>1.75</v>
      </c>
      <c r="E104" t="s">
        <v>85</v>
      </c>
      <c r="F104" t="s">
        <v>166</v>
      </c>
      <c r="G104" t="s">
        <v>266</v>
      </c>
      <c r="H104" t="s">
        <v>266</v>
      </c>
      <c r="I104" t="s">
        <v>310</v>
      </c>
      <c r="J104" t="s">
        <v>85</v>
      </c>
    </row>
    <row r="105" spans="1:10">
      <c r="A105" s="1">
        <f>HYPERLINK("https://lsnyc.legalserver.org/matter/dynamic-profile/view/1872951","18-1872951")</f>
        <v>0</v>
      </c>
      <c r="B105" t="s">
        <v>27</v>
      </c>
      <c r="C105" t="s">
        <v>72</v>
      </c>
      <c r="D105">
        <v>1</v>
      </c>
      <c r="E105" t="s">
        <v>85</v>
      </c>
      <c r="F105" t="s">
        <v>167</v>
      </c>
      <c r="G105" t="s">
        <v>266</v>
      </c>
      <c r="H105" t="s">
        <v>266</v>
      </c>
      <c r="I105" t="s">
        <v>311</v>
      </c>
      <c r="J105" t="s">
        <v>85</v>
      </c>
    </row>
    <row r="106" spans="1:10">
      <c r="A106" s="1">
        <f>HYPERLINK("https://lsnyc.legalserver.org/matter/dynamic-profile/view/1888089","19-1888089")</f>
        <v>0</v>
      </c>
      <c r="B106" t="s">
        <v>27</v>
      </c>
      <c r="C106" t="s">
        <v>72</v>
      </c>
      <c r="D106">
        <v>0.5</v>
      </c>
      <c r="E106" t="s">
        <v>85</v>
      </c>
      <c r="F106" t="s">
        <v>168</v>
      </c>
      <c r="G106" t="s">
        <v>266</v>
      </c>
      <c r="H106" t="s">
        <v>266</v>
      </c>
      <c r="I106" t="s">
        <v>273</v>
      </c>
      <c r="J106" t="s">
        <v>85</v>
      </c>
    </row>
    <row r="107" spans="1:10">
      <c r="A107" s="1">
        <f>HYPERLINK("https://lsnyc.legalserver.org/matter/dynamic-profile/view/1890873","19-1890873")</f>
        <v>0</v>
      </c>
      <c r="B107" t="s">
        <v>28</v>
      </c>
      <c r="C107" t="s">
        <v>76</v>
      </c>
      <c r="D107">
        <v>0.75</v>
      </c>
      <c r="E107" t="s">
        <v>85</v>
      </c>
      <c r="F107" t="s">
        <v>169</v>
      </c>
      <c r="G107" t="s">
        <v>266</v>
      </c>
      <c r="H107" t="s">
        <v>266</v>
      </c>
      <c r="J107" t="s">
        <v>85</v>
      </c>
    </row>
    <row r="108" spans="1:10">
      <c r="A108" s="1">
        <f>HYPERLINK("https://lsnyc.legalserver.org/matter/dynamic-profile/view/1873080","18-1873080")</f>
        <v>0</v>
      </c>
      <c r="B108" t="s">
        <v>28</v>
      </c>
      <c r="C108" t="s">
        <v>70</v>
      </c>
      <c r="D108">
        <v>0.2</v>
      </c>
      <c r="E108" t="s">
        <v>85</v>
      </c>
      <c r="F108" t="s">
        <v>170</v>
      </c>
      <c r="G108" t="s">
        <v>266</v>
      </c>
      <c r="H108" t="s">
        <v>266</v>
      </c>
      <c r="J108" t="s">
        <v>85</v>
      </c>
    </row>
    <row r="109" spans="1:10">
      <c r="A109" s="1">
        <f>HYPERLINK("https://lsnyc.legalserver.org/matter/dynamic-profile/view/1882749","18-1882749")</f>
        <v>0</v>
      </c>
      <c r="B109" t="s">
        <v>29</v>
      </c>
      <c r="C109" t="s">
        <v>71</v>
      </c>
      <c r="D109">
        <v>0.5</v>
      </c>
      <c r="E109" t="s">
        <v>85</v>
      </c>
      <c r="F109" t="s">
        <v>171</v>
      </c>
      <c r="G109" t="s">
        <v>266</v>
      </c>
      <c r="H109" t="s">
        <v>266</v>
      </c>
      <c r="I109" t="s">
        <v>312</v>
      </c>
      <c r="J109" t="s">
        <v>85</v>
      </c>
    </row>
    <row r="110" spans="1:10">
      <c r="A110" s="1">
        <f>HYPERLINK("https://lsnyc.legalserver.org/matter/dynamic-profile/view/1865680","18-1865680")</f>
        <v>0</v>
      </c>
      <c r="B110" t="s">
        <v>29</v>
      </c>
      <c r="C110" t="s">
        <v>81</v>
      </c>
      <c r="D110">
        <v>0.5</v>
      </c>
      <c r="E110" t="s">
        <v>85</v>
      </c>
      <c r="F110" t="s">
        <v>172</v>
      </c>
      <c r="G110" t="s">
        <v>266</v>
      </c>
      <c r="H110" t="s">
        <v>266</v>
      </c>
      <c r="I110" t="s">
        <v>313</v>
      </c>
      <c r="J110" t="s">
        <v>85</v>
      </c>
    </row>
    <row r="111" spans="1:10">
      <c r="A111" s="1">
        <f>HYPERLINK("https://lsnyc.legalserver.org/matter/dynamic-profile/view/1884302","18-1884302")</f>
        <v>0</v>
      </c>
      <c r="B111" t="s">
        <v>29</v>
      </c>
      <c r="C111" t="s">
        <v>72</v>
      </c>
      <c r="D111">
        <v>0.5</v>
      </c>
      <c r="E111" t="s">
        <v>85</v>
      </c>
      <c r="F111" t="s">
        <v>120</v>
      </c>
      <c r="G111" t="s">
        <v>266</v>
      </c>
      <c r="H111" t="s">
        <v>266</v>
      </c>
      <c r="I111" t="s">
        <v>314</v>
      </c>
      <c r="J111" t="s">
        <v>85</v>
      </c>
    </row>
    <row r="112" spans="1:10">
      <c r="A112" s="1">
        <f>HYPERLINK("https://lsnyc.legalserver.org/matter/dynamic-profile/view/1900766","19-1900766")</f>
        <v>0</v>
      </c>
      <c r="B112" t="s">
        <v>30</v>
      </c>
      <c r="C112" t="s">
        <v>76</v>
      </c>
      <c r="D112">
        <v>0.35</v>
      </c>
      <c r="E112" t="s">
        <v>85</v>
      </c>
      <c r="F112" t="s">
        <v>173</v>
      </c>
      <c r="G112" t="s">
        <v>267</v>
      </c>
      <c r="H112" t="s">
        <v>267</v>
      </c>
      <c r="J112" t="s">
        <v>85</v>
      </c>
    </row>
    <row r="113" spans="1:10">
      <c r="A113" s="1">
        <f>HYPERLINK("https://lsnyc.legalserver.org/matter/dynamic-profile/view/1903655","19-1903655")</f>
        <v>0</v>
      </c>
      <c r="B113" t="s">
        <v>30</v>
      </c>
      <c r="C113" t="s">
        <v>70</v>
      </c>
      <c r="D113">
        <v>0.25</v>
      </c>
      <c r="E113" t="s">
        <v>85</v>
      </c>
      <c r="F113" t="s">
        <v>174</v>
      </c>
      <c r="G113" t="s">
        <v>266</v>
      </c>
      <c r="H113" t="s">
        <v>266</v>
      </c>
      <c r="J113" t="s">
        <v>85</v>
      </c>
    </row>
    <row r="114" spans="1:10">
      <c r="A114" s="1">
        <f>HYPERLINK("https://lsnyc.legalserver.org/matter/dynamic-profile/view/1865504","18-1865504")</f>
        <v>0</v>
      </c>
      <c r="B114" t="s">
        <v>30</v>
      </c>
      <c r="C114" t="s">
        <v>70</v>
      </c>
      <c r="D114">
        <v>0.2</v>
      </c>
      <c r="E114" t="s">
        <v>85</v>
      </c>
      <c r="F114" t="s">
        <v>175</v>
      </c>
      <c r="G114" t="s">
        <v>266</v>
      </c>
      <c r="H114" t="s">
        <v>266</v>
      </c>
      <c r="J114" t="s">
        <v>85</v>
      </c>
    </row>
    <row r="115" spans="1:10">
      <c r="A115" s="1">
        <f>HYPERLINK("https://lsnyc.legalserver.org/matter/dynamic-profile/view/1894731","19-1894731")</f>
        <v>0</v>
      </c>
      <c r="B115" t="s">
        <v>30</v>
      </c>
      <c r="C115" t="s">
        <v>73</v>
      </c>
      <c r="D115">
        <v>0.25</v>
      </c>
      <c r="E115" t="s">
        <v>85</v>
      </c>
      <c r="F115" t="s">
        <v>131</v>
      </c>
      <c r="G115" t="s">
        <v>267</v>
      </c>
      <c r="H115" t="s">
        <v>267</v>
      </c>
      <c r="J115" t="s">
        <v>85</v>
      </c>
    </row>
    <row r="116" spans="1:10">
      <c r="A116" s="1">
        <f>HYPERLINK("https://lsnyc.legalserver.org/matter/dynamic-profile/view/1906305","19-1906305")</f>
        <v>0</v>
      </c>
      <c r="B116" t="s">
        <v>30</v>
      </c>
      <c r="C116" t="s">
        <v>78</v>
      </c>
      <c r="D116">
        <v>3</v>
      </c>
      <c r="E116" t="s">
        <v>85</v>
      </c>
      <c r="F116" t="s">
        <v>176</v>
      </c>
      <c r="G116" t="s">
        <v>266</v>
      </c>
      <c r="H116" t="s">
        <v>266</v>
      </c>
      <c r="I116" t="s">
        <v>282</v>
      </c>
      <c r="J116" t="s">
        <v>85</v>
      </c>
    </row>
    <row r="117" spans="1:10">
      <c r="A117" s="1">
        <f>HYPERLINK("https://lsnyc.legalserver.org/matter/dynamic-profile/view/1906256","19-1906256")</f>
        <v>0</v>
      </c>
      <c r="B117" t="s">
        <v>30</v>
      </c>
      <c r="C117" t="s">
        <v>72</v>
      </c>
      <c r="D117">
        <v>0.75</v>
      </c>
      <c r="E117" t="s">
        <v>85</v>
      </c>
      <c r="F117" t="s">
        <v>177</v>
      </c>
      <c r="G117" t="s">
        <v>266</v>
      </c>
      <c r="H117" t="s">
        <v>266</v>
      </c>
      <c r="I117" t="s">
        <v>315</v>
      </c>
      <c r="J117" t="s">
        <v>85</v>
      </c>
    </row>
    <row r="118" spans="1:10">
      <c r="A118" s="1">
        <f>HYPERLINK("https://lsnyc.legalserver.org/matter/dynamic-profile/view/1902931","19-1902931")</f>
        <v>0</v>
      </c>
      <c r="B118" t="s">
        <v>31</v>
      </c>
      <c r="C118" t="s">
        <v>70</v>
      </c>
      <c r="D118">
        <v>0.2</v>
      </c>
      <c r="E118" t="s">
        <v>85</v>
      </c>
      <c r="F118" t="s">
        <v>178</v>
      </c>
      <c r="G118" t="s">
        <v>266</v>
      </c>
      <c r="H118" t="s">
        <v>266</v>
      </c>
      <c r="J118" t="s">
        <v>85</v>
      </c>
    </row>
    <row r="119" spans="1:10">
      <c r="A119" s="1">
        <f>HYPERLINK("https://lsnyc.legalserver.org/matter/dynamic-profile/view/1902933","19-1902933")</f>
        <v>0</v>
      </c>
      <c r="B119" t="s">
        <v>31</v>
      </c>
      <c r="C119" t="s">
        <v>70</v>
      </c>
      <c r="D119">
        <v>0.2</v>
      </c>
      <c r="E119" t="s">
        <v>85</v>
      </c>
      <c r="F119" t="s">
        <v>179</v>
      </c>
      <c r="G119" t="s">
        <v>266</v>
      </c>
      <c r="H119" t="s">
        <v>266</v>
      </c>
      <c r="J119" t="s">
        <v>85</v>
      </c>
    </row>
    <row r="120" spans="1:10">
      <c r="A120" s="1">
        <f>HYPERLINK("https://lsnyc.legalserver.org/matter/dynamic-profile/view/1891770","19-1891770")</f>
        <v>0</v>
      </c>
      <c r="B120" t="s">
        <v>31</v>
      </c>
      <c r="C120" t="s">
        <v>71</v>
      </c>
      <c r="D120">
        <v>0.5</v>
      </c>
      <c r="E120" t="s">
        <v>85</v>
      </c>
      <c r="F120" t="s">
        <v>180</v>
      </c>
      <c r="G120" t="s">
        <v>266</v>
      </c>
      <c r="H120" t="s">
        <v>266</v>
      </c>
      <c r="I120" t="s">
        <v>316</v>
      </c>
      <c r="J120" t="s">
        <v>85</v>
      </c>
    </row>
    <row r="121" spans="1:10">
      <c r="A121" s="1">
        <f>HYPERLINK("https://lsnyc.legalserver.org/matter/dynamic-profile/view/1905895","19-1905895")</f>
        <v>0</v>
      </c>
      <c r="B121" t="s">
        <v>32</v>
      </c>
      <c r="C121" t="s">
        <v>79</v>
      </c>
      <c r="D121">
        <v>1.5</v>
      </c>
      <c r="E121" t="s">
        <v>85</v>
      </c>
      <c r="F121" t="s">
        <v>181</v>
      </c>
      <c r="G121" t="s">
        <v>266</v>
      </c>
      <c r="H121" t="s">
        <v>266</v>
      </c>
      <c r="I121" t="s">
        <v>317</v>
      </c>
      <c r="J121" t="s">
        <v>85</v>
      </c>
    </row>
    <row r="122" spans="1:10">
      <c r="A122" s="1">
        <f>HYPERLINK("https://lsnyc.legalserver.org/matter/dynamic-profile/view/1905896","19-1905896")</f>
        <v>0</v>
      </c>
      <c r="B122" t="s">
        <v>32</v>
      </c>
      <c r="C122" t="s">
        <v>79</v>
      </c>
      <c r="D122">
        <v>0.5</v>
      </c>
      <c r="E122" t="s">
        <v>85</v>
      </c>
      <c r="F122" t="s">
        <v>182</v>
      </c>
      <c r="G122" t="s">
        <v>267</v>
      </c>
      <c r="H122" t="s">
        <v>267</v>
      </c>
      <c r="I122" t="s">
        <v>318</v>
      </c>
      <c r="J122" t="s">
        <v>85</v>
      </c>
    </row>
    <row r="123" spans="1:10">
      <c r="A123" s="1">
        <f>HYPERLINK("https://lsnyc.legalserver.org/matter/dynamic-profile/view/1905876","19-1905876")</f>
        <v>0</v>
      </c>
      <c r="B123" t="s">
        <v>32</v>
      </c>
      <c r="C123" t="s">
        <v>79</v>
      </c>
      <c r="D123">
        <v>1</v>
      </c>
      <c r="E123" t="s">
        <v>85</v>
      </c>
      <c r="F123" t="s">
        <v>183</v>
      </c>
      <c r="G123" t="s">
        <v>266</v>
      </c>
      <c r="H123" t="s">
        <v>266</v>
      </c>
      <c r="I123" t="s">
        <v>319</v>
      </c>
      <c r="J123" t="s">
        <v>85</v>
      </c>
    </row>
    <row r="124" spans="1:10">
      <c r="A124" s="1">
        <f>HYPERLINK("https://lsnyc.legalserver.org/matter/dynamic-profile/view/1905897","19-1905897")</f>
        <v>0</v>
      </c>
      <c r="B124" t="s">
        <v>32</v>
      </c>
      <c r="C124" t="s">
        <v>79</v>
      </c>
      <c r="D124">
        <v>0.5</v>
      </c>
      <c r="E124" t="s">
        <v>85</v>
      </c>
      <c r="F124" t="s">
        <v>184</v>
      </c>
      <c r="G124" t="s">
        <v>267</v>
      </c>
      <c r="H124" t="s">
        <v>267</v>
      </c>
      <c r="I124" t="s">
        <v>320</v>
      </c>
      <c r="J124" t="s">
        <v>85</v>
      </c>
    </row>
    <row r="125" spans="1:10">
      <c r="A125" s="1">
        <f>HYPERLINK("https://lsnyc.legalserver.org/matter/dynamic-profile/view/1905882","19-1905882")</f>
        <v>0</v>
      </c>
      <c r="B125" t="s">
        <v>32</v>
      </c>
      <c r="C125" t="s">
        <v>79</v>
      </c>
      <c r="D125">
        <v>1.5</v>
      </c>
      <c r="E125" t="s">
        <v>85</v>
      </c>
      <c r="F125" t="s">
        <v>185</v>
      </c>
      <c r="G125" t="s">
        <v>267</v>
      </c>
      <c r="H125" t="s">
        <v>267</v>
      </c>
      <c r="I125" t="s">
        <v>317</v>
      </c>
      <c r="J125" t="s">
        <v>85</v>
      </c>
    </row>
    <row r="126" spans="1:10">
      <c r="A126" s="1">
        <f>HYPERLINK("https://lsnyc.legalserver.org/matter/dynamic-profile/view/1888392","19-1888392")</f>
        <v>0</v>
      </c>
      <c r="B126" t="s">
        <v>32</v>
      </c>
      <c r="C126" t="s">
        <v>70</v>
      </c>
      <c r="D126">
        <v>0.2</v>
      </c>
      <c r="E126" t="s">
        <v>85</v>
      </c>
      <c r="F126" t="s">
        <v>179</v>
      </c>
      <c r="G126" t="s">
        <v>266</v>
      </c>
      <c r="H126" t="s">
        <v>266</v>
      </c>
      <c r="J126" t="s">
        <v>85</v>
      </c>
    </row>
    <row r="127" spans="1:10">
      <c r="A127" s="1">
        <f>HYPERLINK("https://lsnyc.legalserver.org/matter/dynamic-profile/view/1894749","19-1894749")</f>
        <v>0</v>
      </c>
      <c r="B127" t="s">
        <v>32</v>
      </c>
      <c r="C127" t="s">
        <v>71</v>
      </c>
      <c r="D127">
        <v>1.5</v>
      </c>
      <c r="E127" t="s">
        <v>85</v>
      </c>
      <c r="F127" t="s">
        <v>186</v>
      </c>
      <c r="G127" t="s">
        <v>266</v>
      </c>
      <c r="H127" t="s">
        <v>266</v>
      </c>
      <c r="I127" t="s">
        <v>321</v>
      </c>
      <c r="J127" t="s">
        <v>85</v>
      </c>
    </row>
    <row r="128" spans="1:10">
      <c r="A128" s="1">
        <f>HYPERLINK("https://lsnyc.legalserver.org/matter/dynamic-profile/view/1899591","19-1899591")</f>
        <v>0</v>
      </c>
      <c r="B128" t="s">
        <v>32</v>
      </c>
      <c r="C128" t="s">
        <v>71</v>
      </c>
      <c r="D128">
        <v>1.5</v>
      </c>
      <c r="E128" t="s">
        <v>85</v>
      </c>
      <c r="F128" t="s">
        <v>187</v>
      </c>
      <c r="G128" t="s">
        <v>266</v>
      </c>
      <c r="H128" t="s">
        <v>266</v>
      </c>
      <c r="I128" t="s">
        <v>316</v>
      </c>
      <c r="J128" t="s">
        <v>85</v>
      </c>
    </row>
    <row r="129" spans="1:10">
      <c r="A129" s="1">
        <f>HYPERLINK("https://lsnyc.legalserver.org/matter/dynamic-profile/view/1845322","17-1845322")</f>
        <v>0</v>
      </c>
      <c r="B129" t="s">
        <v>33</v>
      </c>
      <c r="C129" t="s">
        <v>70</v>
      </c>
      <c r="D129">
        <v>0.2</v>
      </c>
      <c r="E129" t="s">
        <v>85</v>
      </c>
      <c r="F129" t="s">
        <v>188</v>
      </c>
      <c r="G129" t="s">
        <v>266</v>
      </c>
      <c r="H129" t="s">
        <v>266</v>
      </c>
      <c r="J129" t="s">
        <v>85</v>
      </c>
    </row>
    <row r="130" spans="1:10">
      <c r="A130" s="1">
        <f>HYPERLINK("https://lsnyc.legalserver.org/matter/dynamic-profile/view/1906566","19-1906566")</f>
        <v>0</v>
      </c>
      <c r="B130" t="s">
        <v>33</v>
      </c>
      <c r="C130" t="s">
        <v>73</v>
      </c>
      <c r="D130">
        <v>1.5</v>
      </c>
      <c r="E130" t="s">
        <v>85</v>
      </c>
      <c r="F130" t="s">
        <v>189</v>
      </c>
      <c r="G130" t="s">
        <v>267</v>
      </c>
      <c r="H130" t="s">
        <v>267</v>
      </c>
      <c r="J130" t="s">
        <v>85</v>
      </c>
    </row>
    <row r="131" spans="1:10">
      <c r="A131" s="1">
        <f>HYPERLINK("https://lsnyc.legalserver.org/matter/dynamic-profile/view/1906565","19-1906565")</f>
        <v>0</v>
      </c>
      <c r="B131" t="s">
        <v>33</v>
      </c>
      <c r="C131" t="s">
        <v>73</v>
      </c>
      <c r="D131">
        <v>1.5</v>
      </c>
      <c r="E131" t="s">
        <v>85</v>
      </c>
      <c r="F131" t="s">
        <v>190</v>
      </c>
      <c r="G131" t="s">
        <v>266</v>
      </c>
      <c r="H131" t="s">
        <v>266</v>
      </c>
      <c r="J131" t="s">
        <v>85</v>
      </c>
    </row>
    <row r="132" spans="1:10">
      <c r="A132" s="1">
        <f>HYPERLINK("https://lsnyc.legalserver.org/matter/dynamic-profile/view/1864647","18-1864647")</f>
        <v>0</v>
      </c>
      <c r="B132" t="s">
        <v>34</v>
      </c>
      <c r="C132" t="s">
        <v>70</v>
      </c>
      <c r="D132">
        <v>0.2</v>
      </c>
      <c r="E132" t="s">
        <v>85</v>
      </c>
      <c r="F132" t="s">
        <v>191</v>
      </c>
      <c r="G132" t="s">
        <v>266</v>
      </c>
      <c r="H132" t="s">
        <v>266</v>
      </c>
      <c r="J132" t="s">
        <v>85</v>
      </c>
    </row>
    <row r="133" spans="1:10">
      <c r="A133" s="1">
        <f>HYPERLINK("https://lsnyc.legalserver.org/matter/dynamic-profile/view/1882482","18-1882482")</f>
        <v>0</v>
      </c>
      <c r="B133" t="s">
        <v>34</v>
      </c>
      <c r="C133" t="s">
        <v>71</v>
      </c>
      <c r="D133">
        <v>0.25</v>
      </c>
      <c r="E133" t="s">
        <v>85</v>
      </c>
      <c r="F133" t="s">
        <v>192</v>
      </c>
      <c r="G133" t="s">
        <v>266</v>
      </c>
      <c r="H133" t="s">
        <v>266</v>
      </c>
      <c r="I133" t="s">
        <v>268</v>
      </c>
      <c r="J133" t="s">
        <v>85</v>
      </c>
    </row>
    <row r="134" spans="1:10">
      <c r="A134" s="1">
        <f>HYPERLINK("https://lsnyc.legalserver.org/matter/dynamic-profile/view/1906997","19-1906997")</f>
        <v>0</v>
      </c>
      <c r="B134" t="s">
        <v>34</v>
      </c>
      <c r="C134" t="s">
        <v>74</v>
      </c>
      <c r="D134">
        <v>3.5</v>
      </c>
      <c r="E134" t="s">
        <v>85</v>
      </c>
      <c r="F134" t="s">
        <v>124</v>
      </c>
      <c r="G134" t="s">
        <v>266</v>
      </c>
      <c r="H134" t="s">
        <v>266</v>
      </c>
      <c r="I134" t="s">
        <v>322</v>
      </c>
      <c r="J134" t="s">
        <v>85</v>
      </c>
    </row>
    <row r="135" spans="1:10">
      <c r="A135" s="1">
        <f>HYPERLINK("https://lsnyc.legalserver.org/matter/dynamic-profile/view/1904948","19-1904948")</f>
        <v>0</v>
      </c>
      <c r="B135" t="s">
        <v>34</v>
      </c>
      <c r="C135" t="s">
        <v>72</v>
      </c>
      <c r="D135">
        <v>0.5</v>
      </c>
      <c r="E135" t="s">
        <v>85</v>
      </c>
      <c r="F135" t="s">
        <v>193</v>
      </c>
      <c r="G135" t="s">
        <v>266</v>
      </c>
      <c r="H135" t="s">
        <v>266</v>
      </c>
      <c r="I135" t="s">
        <v>273</v>
      </c>
      <c r="J135" t="s">
        <v>85</v>
      </c>
    </row>
    <row r="136" spans="1:10">
      <c r="A136" s="1">
        <f>HYPERLINK("https://lsnyc.legalserver.org/matter/dynamic-profile/view/1900024","19-1900024")</f>
        <v>0</v>
      </c>
      <c r="B136" t="s">
        <v>35</v>
      </c>
      <c r="C136" t="s">
        <v>79</v>
      </c>
      <c r="D136">
        <v>1</v>
      </c>
      <c r="E136" t="s">
        <v>85</v>
      </c>
      <c r="F136" t="s">
        <v>194</v>
      </c>
      <c r="G136" t="s">
        <v>266</v>
      </c>
      <c r="H136" t="s">
        <v>266</v>
      </c>
      <c r="J136" t="s">
        <v>85</v>
      </c>
    </row>
    <row r="137" spans="1:10">
      <c r="A137" s="1">
        <f>HYPERLINK("https://lsnyc.legalserver.org/matter/dynamic-profile/view/1906817","19-1906817")</f>
        <v>0</v>
      </c>
      <c r="B137" t="s">
        <v>35</v>
      </c>
      <c r="C137" t="s">
        <v>73</v>
      </c>
      <c r="D137">
        <v>0.75</v>
      </c>
      <c r="E137" t="s">
        <v>85</v>
      </c>
      <c r="F137" t="s">
        <v>105</v>
      </c>
      <c r="G137" t="s">
        <v>266</v>
      </c>
      <c r="H137" t="s">
        <v>266</v>
      </c>
      <c r="J137" t="s">
        <v>85</v>
      </c>
    </row>
    <row r="138" spans="1:10">
      <c r="A138" s="1">
        <f>HYPERLINK("https://lsnyc.legalserver.org/matter/dynamic-profile/view/1906813","19-1906813")</f>
        <v>0</v>
      </c>
      <c r="B138" t="s">
        <v>35</v>
      </c>
      <c r="C138" t="s">
        <v>73</v>
      </c>
      <c r="D138">
        <v>0.75</v>
      </c>
      <c r="E138" t="s">
        <v>85</v>
      </c>
      <c r="F138" t="s">
        <v>100</v>
      </c>
      <c r="G138" t="s">
        <v>266</v>
      </c>
      <c r="H138" t="s">
        <v>266</v>
      </c>
      <c r="J138" t="s">
        <v>85</v>
      </c>
    </row>
    <row r="139" spans="1:10">
      <c r="A139" s="1">
        <f>HYPERLINK("https://lsnyc.legalserver.org/matter/dynamic-profile/view/1898430","19-1898430")</f>
        <v>0</v>
      </c>
      <c r="B139" t="s">
        <v>35</v>
      </c>
      <c r="C139" t="s">
        <v>78</v>
      </c>
      <c r="D139">
        <v>0.2</v>
      </c>
      <c r="E139" t="s">
        <v>85</v>
      </c>
      <c r="F139" t="s">
        <v>195</v>
      </c>
      <c r="G139" t="s">
        <v>266</v>
      </c>
      <c r="H139" t="s">
        <v>266</v>
      </c>
      <c r="I139" t="s">
        <v>323</v>
      </c>
      <c r="J139" t="s">
        <v>85</v>
      </c>
    </row>
    <row r="140" spans="1:10">
      <c r="A140" s="1">
        <f>HYPERLINK("https://lsnyc.legalserver.org/matter/dynamic-profile/view/1898106","19-1898106")</f>
        <v>0</v>
      </c>
      <c r="B140" t="s">
        <v>35</v>
      </c>
      <c r="C140" t="s">
        <v>78</v>
      </c>
      <c r="D140">
        <v>1.5</v>
      </c>
      <c r="E140" t="s">
        <v>85</v>
      </c>
      <c r="F140" t="s">
        <v>128</v>
      </c>
      <c r="G140" t="s">
        <v>266</v>
      </c>
      <c r="H140" t="s">
        <v>266</v>
      </c>
      <c r="I140" t="s">
        <v>324</v>
      </c>
      <c r="J140" t="s">
        <v>85</v>
      </c>
    </row>
    <row r="141" spans="1:10">
      <c r="A141" s="1">
        <f>HYPERLINK("https://lsnyc.legalserver.org/matter/dynamic-profile/view/1885866","18-1885866")</f>
        <v>0</v>
      </c>
      <c r="B141" t="s">
        <v>35</v>
      </c>
      <c r="C141" t="s">
        <v>78</v>
      </c>
      <c r="D141">
        <v>1.5</v>
      </c>
      <c r="E141" t="s">
        <v>85</v>
      </c>
      <c r="F141" t="s">
        <v>196</v>
      </c>
      <c r="G141" t="s">
        <v>266</v>
      </c>
      <c r="H141" t="s">
        <v>266</v>
      </c>
      <c r="I141" t="s">
        <v>325</v>
      </c>
      <c r="J141" t="s">
        <v>85</v>
      </c>
    </row>
    <row r="142" spans="1:10">
      <c r="A142" s="1">
        <f>HYPERLINK("https://lsnyc.legalserver.org/matter/dynamic-profile/view/1904680","19-1904680")</f>
        <v>0</v>
      </c>
      <c r="B142" t="s">
        <v>35</v>
      </c>
      <c r="C142" t="s">
        <v>72</v>
      </c>
      <c r="D142">
        <v>0.25</v>
      </c>
      <c r="E142" t="s">
        <v>85</v>
      </c>
      <c r="F142" t="s">
        <v>197</v>
      </c>
      <c r="G142" t="s">
        <v>267</v>
      </c>
      <c r="H142" t="s">
        <v>267</v>
      </c>
      <c r="I142" t="s">
        <v>326</v>
      </c>
      <c r="J142" t="s">
        <v>85</v>
      </c>
    </row>
    <row r="143" spans="1:10">
      <c r="A143" s="1">
        <f>HYPERLINK("https://lsnyc.legalserver.org/matter/dynamic-profile/view/1883918","18-1883918")</f>
        <v>0</v>
      </c>
      <c r="B143" t="s">
        <v>35</v>
      </c>
      <c r="C143" t="s">
        <v>72</v>
      </c>
      <c r="D143">
        <v>1</v>
      </c>
      <c r="E143" t="s">
        <v>85</v>
      </c>
      <c r="F143" t="s">
        <v>121</v>
      </c>
      <c r="G143" t="s">
        <v>267</v>
      </c>
      <c r="H143" t="s">
        <v>267</v>
      </c>
      <c r="I143" t="s">
        <v>327</v>
      </c>
      <c r="J143" t="s">
        <v>85</v>
      </c>
    </row>
    <row r="144" spans="1:10">
      <c r="A144" s="1">
        <f>HYPERLINK("https://lsnyc.legalserver.org/matter/dynamic-profile/view/1907427","19-1907427")</f>
        <v>0</v>
      </c>
      <c r="B144" t="s">
        <v>36</v>
      </c>
      <c r="C144" t="s">
        <v>76</v>
      </c>
      <c r="D144">
        <v>0.6</v>
      </c>
      <c r="E144" t="s">
        <v>85</v>
      </c>
      <c r="F144" t="s">
        <v>198</v>
      </c>
      <c r="G144" t="s">
        <v>266</v>
      </c>
      <c r="H144" t="s">
        <v>266</v>
      </c>
      <c r="J144" t="s">
        <v>85</v>
      </c>
    </row>
    <row r="145" spans="1:10">
      <c r="A145" s="1">
        <f>HYPERLINK("https://lsnyc.legalserver.org/matter/dynamic-profile/view/1885360","18-1885360")</f>
        <v>0</v>
      </c>
      <c r="B145" t="s">
        <v>36</v>
      </c>
      <c r="C145" t="s">
        <v>78</v>
      </c>
      <c r="D145">
        <v>0.4</v>
      </c>
      <c r="E145" t="s">
        <v>85</v>
      </c>
      <c r="F145" t="s">
        <v>199</v>
      </c>
      <c r="G145" t="s">
        <v>266</v>
      </c>
      <c r="H145" t="s">
        <v>266</v>
      </c>
      <c r="I145" t="s">
        <v>328</v>
      </c>
      <c r="J145" t="s">
        <v>85</v>
      </c>
    </row>
    <row r="146" spans="1:10">
      <c r="A146" s="1">
        <f>HYPERLINK("https://lsnyc.legalserver.org/matter/dynamic-profile/view/1888095","19-1888095")</f>
        <v>0</v>
      </c>
      <c r="B146" t="s">
        <v>36</v>
      </c>
      <c r="C146" t="s">
        <v>78</v>
      </c>
      <c r="D146">
        <v>1</v>
      </c>
      <c r="E146" t="s">
        <v>85</v>
      </c>
      <c r="F146" t="s">
        <v>200</v>
      </c>
      <c r="G146" t="s">
        <v>267</v>
      </c>
      <c r="H146" t="s">
        <v>267</v>
      </c>
      <c r="I146" t="s">
        <v>329</v>
      </c>
      <c r="J146" t="s">
        <v>85</v>
      </c>
    </row>
    <row r="147" spans="1:10">
      <c r="A147" s="1">
        <f>HYPERLINK("https://lsnyc.legalserver.org/matter/dynamic-profile/view/1906938","19-1906938")</f>
        <v>0</v>
      </c>
      <c r="B147" t="s">
        <v>36</v>
      </c>
      <c r="C147" t="s">
        <v>78</v>
      </c>
      <c r="D147">
        <v>1</v>
      </c>
      <c r="E147" t="s">
        <v>85</v>
      </c>
      <c r="F147" t="s">
        <v>201</v>
      </c>
      <c r="G147" t="s">
        <v>266</v>
      </c>
      <c r="H147" t="s">
        <v>266</v>
      </c>
      <c r="I147" t="s">
        <v>324</v>
      </c>
      <c r="J147" t="s">
        <v>85</v>
      </c>
    </row>
    <row r="148" spans="1:10">
      <c r="A148" s="1">
        <f>HYPERLINK("https://lsnyc.legalserver.org/matter/dynamic-profile/view/1907661","19-1907661")</f>
        <v>0</v>
      </c>
      <c r="B148" t="s">
        <v>37</v>
      </c>
      <c r="C148" t="s">
        <v>71</v>
      </c>
      <c r="D148">
        <v>1.5</v>
      </c>
      <c r="E148" t="s">
        <v>85</v>
      </c>
      <c r="F148" t="s">
        <v>192</v>
      </c>
      <c r="G148" t="s">
        <v>266</v>
      </c>
      <c r="H148" t="s">
        <v>266</v>
      </c>
      <c r="I148" t="s">
        <v>330</v>
      </c>
      <c r="J148" t="s">
        <v>85</v>
      </c>
    </row>
    <row r="149" spans="1:10">
      <c r="A149" s="1">
        <f>HYPERLINK("https://lsnyc.legalserver.org/matter/dynamic-profile/view/1883747","18-1883747")</f>
        <v>0</v>
      </c>
      <c r="B149" t="s">
        <v>37</v>
      </c>
      <c r="C149" t="s">
        <v>71</v>
      </c>
      <c r="D149">
        <v>1.25</v>
      </c>
      <c r="E149" t="s">
        <v>85</v>
      </c>
      <c r="F149" t="s">
        <v>202</v>
      </c>
      <c r="G149" t="s">
        <v>266</v>
      </c>
      <c r="H149" t="s">
        <v>266</v>
      </c>
      <c r="I149" t="s">
        <v>316</v>
      </c>
      <c r="J149" t="s">
        <v>85</v>
      </c>
    </row>
    <row r="150" spans="1:10">
      <c r="A150" s="1">
        <f>HYPERLINK("https://lsnyc.legalserver.org/matter/dynamic-profile/view/1905628","19-1905628")</f>
        <v>0</v>
      </c>
      <c r="B150" t="s">
        <v>37</v>
      </c>
      <c r="C150" t="s">
        <v>73</v>
      </c>
      <c r="D150">
        <v>2</v>
      </c>
      <c r="E150" t="s">
        <v>85</v>
      </c>
      <c r="F150" t="s">
        <v>113</v>
      </c>
      <c r="G150" t="s">
        <v>266</v>
      </c>
      <c r="H150" t="s">
        <v>266</v>
      </c>
      <c r="J150" t="s">
        <v>85</v>
      </c>
    </row>
    <row r="151" spans="1:10">
      <c r="A151" s="1">
        <f>HYPERLINK("https://lsnyc.legalserver.org/matter/dynamic-profile/view/1874751","18-1874751")</f>
        <v>0</v>
      </c>
      <c r="B151" t="s">
        <v>38</v>
      </c>
      <c r="C151" t="s">
        <v>70</v>
      </c>
      <c r="D151">
        <v>0.2</v>
      </c>
      <c r="E151" t="s">
        <v>85</v>
      </c>
      <c r="F151" t="s">
        <v>139</v>
      </c>
      <c r="G151" t="s">
        <v>266</v>
      </c>
      <c r="H151" t="s">
        <v>266</v>
      </c>
      <c r="J151" t="s">
        <v>85</v>
      </c>
    </row>
    <row r="152" spans="1:10">
      <c r="A152" s="1">
        <f>HYPERLINK("https://lsnyc.legalserver.org/matter/dynamic-profile/view/1907311","19-1907311")</f>
        <v>0</v>
      </c>
      <c r="B152" t="s">
        <v>38</v>
      </c>
      <c r="C152" t="s">
        <v>78</v>
      </c>
      <c r="D152">
        <v>1</v>
      </c>
      <c r="E152" t="s">
        <v>85</v>
      </c>
      <c r="F152" t="s">
        <v>116</v>
      </c>
      <c r="G152" t="s">
        <v>266</v>
      </c>
      <c r="H152" t="s">
        <v>266</v>
      </c>
      <c r="I152" t="s">
        <v>283</v>
      </c>
      <c r="J152" t="s">
        <v>85</v>
      </c>
    </row>
    <row r="153" spans="1:10">
      <c r="A153" s="1">
        <f>HYPERLINK("https://lsnyc.legalserver.org/matter/dynamic-profile/view/1907381","19-1907381")</f>
        <v>0</v>
      </c>
      <c r="B153" t="s">
        <v>38</v>
      </c>
      <c r="C153" t="s">
        <v>78</v>
      </c>
      <c r="D153">
        <v>1.5</v>
      </c>
      <c r="E153" t="s">
        <v>85</v>
      </c>
      <c r="F153" t="s">
        <v>203</v>
      </c>
      <c r="G153" t="s">
        <v>266</v>
      </c>
      <c r="H153" t="s">
        <v>266</v>
      </c>
      <c r="I153" t="s">
        <v>331</v>
      </c>
      <c r="J153" t="s">
        <v>85</v>
      </c>
    </row>
    <row r="154" spans="1:10">
      <c r="A154" s="1">
        <f>HYPERLINK("https://lsnyc.legalserver.org/matter/dynamic-profile/view/1907443","19-1907443")</f>
        <v>0</v>
      </c>
      <c r="B154" t="s">
        <v>39</v>
      </c>
      <c r="C154" t="s">
        <v>76</v>
      </c>
      <c r="D154">
        <v>1.5</v>
      </c>
      <c r="E154" t="s">
        <v>85</v>
      </c>
      <c r="F154" t="s">
        <v>204</v>
      </c>
      <c r="G154" t="s">
        <v>266</v>
      </c>
      <c r="H154" t="s">
        <v>266</v>
      </c>
      <c r="J154" t="s">
        <v>85</v>
      </c>
    </row>
    <row r="155" spans="1:10">
      <c r="A155" s="1">
        <f>HYPERLINK("https://lsnyc.legalserver.org/matter/dynamic-profile/view/1872591","18-1872591")</f>
        <v>0</v>
      </c>
      <c r="B155" t="s">
        <v>40</v>
      </c>
      <c r="C155" t="s">
        <v>71</v>
      </c>
      <c r="D155">
        <v>3</v>
      </c>
      <c r="E155" t="s">
        <v>85</v>
      </c>
      <c r="F155" t="s">
        <v>205</v>
      </c>
      <c r="G155" t="s">
        <v>266</v>
      </c>
      <c r="H155" t="s">
        <v>266</v>
      </c>
      <c r="I155" t="s">
        <v>332</v>
      </c>
      <c r="J155" t="s">
        <v>85</v>
      </c>
    </row>
    <row r="156" spans="1:10">
      <c r="A156" s="1">
        <f>HYPERLINK("https://lsnyc.legalserver.org/matter/dynamic-profile/view/1892816","19-1892816")</f>
        <v>0</v>
      </c>
      <c r="B156" t="s">
        <v>40</v>
      </c>
      <c r="C156" t="s">
        <v>73</v>
      </c>
      <c r="D156">
        <v>2</v>
      </c>
      <c r="E156" t="s">
        <v>85</v>
      </c>
      <c r="F156" t="s">
        <v>206</v>
      </c>
      <c r="G156" t="s">
        <v>266</v>
      </c>
      <c r="H156" t="s">
        <v>266</v>
      </c>
      <c r="J156" t="s">
        <v>85</v>
      </c>
    </row>
    <row r="157" spans="1:10">
      <c r="A157" s="1">
        <f>HYPERLINK("https://lsnyc.legalserver.org/matter/dynamic-profile/view/1907570","19-1907570")</f>
        <v>0</v>
      </c>
      <c r="B157" t="s">
        <v>40</v>
      </c>
      <c r="C157" t="s">
        <v>73</v>
      </c>
      <c r="D157">
        <v>1.5</v>
      </c>
      <c r="E157" t="s">
        <v>85</v>
      </c>
      <c r="F157" t="s">
        <v>207</v>
      </c>
      <c r="G157" t="s">
        <v>266</v>
      </c>
      <c r="H157" t="s">
        <v>266</v>
      </c>
      <c r="J157" t="s">
        <v>85</v>
      </c>
    </row>
    <row r="158" spans="1:10">
      <c r="A158" s="1">
        <f>HYPERLINK("https://lsnyc.legalserver.org/matter/dynamic-profile/view/1907501","19-1907501")</f>
        <v>0</v>
      </c>
      <c r="B158" t="s">
        <v>40</v>
      </c>
      <c r="C158" t="s">
        <v>78</v>
      </c>
      <c r="D158">
        <v>2.5</v>
      </c>
      <c r="E158" t="s">
        <v>85</v>
      </c>
      <c r="F158" t="s">
        <v>208</v>
      </c>
      <c r="G158" t="s">
        <v>266</v>
      </c>
      <c r="H158" t="s">
        <v>266</v>
      </c>
      <c r="I158" t="s">
        <v>325</v>
      </c>
      <c r="J158" t="s">
        <v>85</v>
      </c>
    </row>
    <row r="159" spans="1:10">
      <c r="A159" s="1">
        <f>HYPERLINK("https://lsnyc.legalserver.org/matter/dynamic-profile/view/1907817","19-1907817")</f>
        <v>0</v>
      </c>
      <c r="B159" t="s">
        <v>41</v>
      </c>
      <c r="C159" t="s">
        <v>76</v>
      </c>
      <c r="D159">
        <v>0.5</v>
      </c>
      <c r="E159" t="s">
        <v>85</v>
      </c>
      <c r="F159" t="s">
        <v>209</v>
      </c>
      <c r="G159" t="s">
        <v>266</v>
      </c>
      <c r="H159" t="s">
        <v>266</v>
      </c>
      <c r="J159" t="s">
        <v>85</v>
      </c>
    </row>
    <row r="160" spans="1:10">
      <c r="A160" s="1">
        <f>HYPERLINK("https://lsnyc.legalserver.org/matter/dynamic-profile/view/1899640","19-1899640")</f>
        <v>0</v>
      </c>
      <c r="B160" t="s">
        <v>41</v>
      </c>
      <c r="C160" t="s">
        <v>73</v>
      </c>
      <c r="D160">
        <v>1.5</v>
      </c>
      <c r="E160" t="s">
        <v>85</v>
      </c>
      <c r="F160" t="s">
        <v>210</v>
      </c>
      <c r="G160" t="s">
        <v>266</v>
      </c>
      <c r="H160" t="s">
        <v>266</v>
      </c>
      <c r="J160" t="s">
        <v>85</v>
      </c>
    </row>
    <row r="161" spans="1:10">
      <c r="A161" s="1">
        <f>HYPERLINK("https://lsnyc.legalserver.org/matter/dynamic-profile/view/1899037","19-1899037")</f>
        <v>0</v>
      </c>
      <c r="B161" t="s">
        <v>41</v>
      </c>
      <c r="C161" t="s">
        <v>73</v>
      </c>
      <c r="D161">
        <v>0.5</v>
      </c>
      <c r="E161" t="s">
        <v>85</v>
      </c>
      <c r="F161" t="s">
        <v>211</v>
      </c>
      <c r="G161" t="s">
        <v>266</v>
      </c>
      <c r="H161" t="s">
        <v>266</v>
      </c>
      <c r="J161" t="s">
        <v>85</v>
      </c>
    </row>
    <row r="162" spans="1:10">
      <c r="A162" s="1">
        <f>HYPERLINK("https://lsnyc.legalserver.org/matter/dynamic-profile/view/1862653","18-1862653")</f>
        <v>0</v>
      </c>
      <c r="B162" t="s">
        <v>42</v>
      </c>
      <c r="C162" t="s">
        <v>72</v>
      </c>
      <c r="D162">
        <v>0.5</v>
      </c>
      <c r="E162" t="s">
        <v>85</v>
      </c>
      <c r="F162" t="s">
        <v>212</v>
      </c>
      <c r="G162" t="s">
        <v>266</v>
      </c>
      <c r="H162" t="s">
        <v>266</v>
      </c>
      <c r="I162" t="s">
        <v>333</v>
      </c>
      <c r="J162" t="s">
        <v>85</v>
      </c>
    </row>
    <row r="163" spans="1:10">
      <c r="A163" s="1">
        <f>HYPERLINK("https://lsnyc.legalserver.org/matter/dynamic-profile/view/1862880","18-1862880")</f>
        <v>0</v>
      </c>
      <c r="B163" t="s">
        <v>43</v>
      </c>
      <c r="C163" t="s">
        <v>71</v>
      </c>
      <c r="D163">
        <v>0.25</v>
      </c>
      <c r="E163" t="s">
        <v>85</v>
      </c>
      <c r="F163" t="s">
        <v>213</v>
      </c>
      <c r="G163" t="s">
        <v>266</v>
      </c>
      <c r="H163" t="s">
        <v>266</v>
      </c>
      <c r="I163" t="s">
        <v>268</v>
      </c>
      <c r="J163" t="s">
        <v>85</v>
      </c>
    </row>
    <row r="164" spans="1:10">
      <c r="A164" s="1">
        <f>HYPERLINK("https://lsnyc.legalserver.org/matter/dynamic-profile/view/1901928","19-1901928")</f>
        <v>0</v>
      </c>
      <c r="B164" t="s">
        <v>43</v>
      </c>
      <c r="C164" t="s">
        <v>72</v>
      </c>
      <c r="D164">
        <v>0.25</v>
      </c>
      <c r="E164" t="s">
        <v>85</v>
      </c>
      <c r="F164" t="s">
        <v>214</v>
      </c>
      <c r="G164" t="s">
        <v>266</v>
      </c>
      <c r="H164" t="s">
        <v>266</v>
      </c>
      <c r="I164" t="s">
        <v>333</v>
      </c>
      <c r="J164" t="s">
        <v>85</v>
      </c>
    </row>
    <row r="165" spans="1:10">
      <c r="A165" s="1">
        <f>HYPERLINK("https://lsnyc.legalserver.org/matter/dynamic-profile/view/1907908","19-1907908")</f>
        <v>0</v>
      </c>
      <c r="B165" t="s">
        <v>44</v>
      </c>
      <c r="C165" t="s">
        <v>73</v>
      </c>
      <c r="D165">
        <v>1.5</v>
      </c>
      <c r="E165" t="s">
        <v>85</v>
      </c>
      <c r="F165" t="s">
        <v>215</v>
      </c>
      <c r="G165" t="s">
        <v>267</v>
      </c>
      <c r="H165" t="s">
        <v>267</v>
      </c>
      <c r="J165" t="s">
        <v>85</v>
      </c>
    </row>
    <row r="166" spans="1:10">
      <c r="A166" s="1">
        <f>HYPERLINK("https://lsnyc.legalserver.org/matter/dynamic-profile/view/1894730","19-1894730")</f>
        <v>0</v>
      </c>
      <c r="B166" t="s">
        <v>44</v>
      </c>
      <c r="C166" t="s">
        <v>73</v>
      </c>
      <c r="D166">
        <v>0.5</v>
      </c>
      <c r="E166" t="s">
        <v>85</v>
      </c>
      <c r="F166" t="s">
        <v>216</v>
      </c>
      <c r="G166" t="s">
        <v>266</v>
      </c>
      <c r="H166" t="s">
        <v>266</v>
      </c>
      <c r="J166" t="s">
        <v>85</v>
      </c>
    </row>
    <row r="167" spans="1:10">
      <c r="A167" s="1">
        <f>HYPERLINK("https://lsnyc.legalserver.org/matter/dynamic-profile/view/1907906","19-1907906")</f>
        <v>0</v>
      </c>
      <c r="B167" t="s">
        <v>44</v>
      </c>
      <c r="C167" t="s">
        <v>73</v>
      </c>
      <c r="D167">
        <v>1.5</v>
      </c>
      <c r="E167" t="s">
        <v>85</v>
      </c>
      <c r="F167" t="s">
        <v>206</v>
      </c>
      <c r="G167" t="s">
        <v>266</v>
      </c>
      <c r="H167" t="s">
        <v>266</v>
      </c>
      <c r="J167" t="s">
        <v>85</v>
      </c>
    </row>
    <row r="168" spans="1:10">
      <c r="A168" s="1">
        <f>HYPERLINK("https://lsnyc.legalserver.org/matter/dynamic-profile/view/1907998","19-1907998")</f>
        <v>0</v>
      </c>
      <c r="B168" t="s">
        <v>44</v>
      </c>
      <c r="C168" t="s">
        <v>78</v>
      </c>
      <c r="D168">
        <v>1</v>
      </c>
      <c r="E168" t="s">
        <v>85</v>
      </c>
      <c r="F168" t="s">
        <v>217</v>
      </c>
      <c r="G168" t="s">
        <v>266</v>
      </c>
      <c r="H168" t="s">
        <v>266</v>
      </c>
      <c r="I168" t="s">
        <v>331</v>
      </c>
      <c r="J168" t="s">
        <v>85</v>
      </c>
    </row>
    <row r="169" spans="1:10">
      <c r="A169" s="1">
        <f>HYPERLINK("https://lsnyc.legalserver.org/matter/dynamic-profile/view/1888529","19-1888529")</f>
        <v>0</v>
      </c>
      <c r="B169" t="s">
        <v>45</v>
      </c>
      <c r="C169" t="s">
        <v>74</v>
      </c>
      <c r="D169">
        <v>0.25</v>
      </c>
      <c r="E169" t="s">
        <v>85</v>
      </c>
      <c r="F169" t="s">
        <v>218</v>
      </c>
      <c r="G169" t="s">
        <v>267</v>
      </c>
      <c r="H169" t="s">
        <v>267</v>
      </c>
      <c r="J169" t="s">
        <v>85</v>
      </c>
    </row>
    <row r="170" spans="1:10">
      <c r="A170" s="1">
        <f>HYPERLINK("https://lsnyc.legalserver.org/matter/dynamic-profile/view/1908062","19-1908062")</f>
        <v>0</v>
      </c>
      <c r="B170" t="s">
        <v>46</v>
      </c>
      <c r="C170" t="s">
        <v>73</v>
      </c>
      <c r="D170">
        <v>1</v>
      </c>
      <c r="E170" t="s">
        <v>85</v>
      </c>
      <c r="F170" t="s">
        <v>219</v>
      </c>
      <c r="G170" t="s">
        <v>266</v>
      </c>
      <c r="H170" t="s">
        <v>266</v>
      </c>
      <c r="J170" t="s">
        <v>85</v>
      </c>
    </row>
    <row r="171" spans="1:10">
      <c r="A171" s="1">
        <f>HYPERLINK("https://lsnyc.legalserver.org/matter/dynamic-profile/view/1846950","17-1846950")</f>
        <v>0</v>
      </c>
      <c r="B171" t="s">
        <v>46</v>
      </c>
      <c r="C171" t="s">
        <v>72</v>
      </c>
      <c r="D171">
        <v>0.5</v>
      </c>
      <c r="E171" t="s">
        <v>85</v>
      </c>
      <c r="F171" t="s">
        <v>220</v>
      </c>
      <c r="G171" t="s">
        <v>266</v>
      </c>
      <c r="H171" t="s">
        <v>266</v>
      </c>
      <c r="I171" t="s">
        <v>333</v>
      </c>
      <c r="J171" t="s">
        <v>85</v>
      </c>
    </row>
    <row r="172" spans="1:10">
      <c r="A172" s="1">
        <f>HYPERLINK("https://lsnyc.legalserver.org/matter/dynamic-profile/view/1856367","18-1856367")</f>
        <v>0</v>
      </c>
      <c r="B172" t="s">
        <v>47</v>
      </c>
      <c r="C172" t="s">
        <v>75</v>
      </c>
      <c r="D172">
        <v>0.2</v>
      </c>
      <c r="E172" t="s">
        <v>85</v>
      </c>
      <c r="F172" t="s">
        <v>221</v>
      </c>
      <c r="G172" t="s">
        <v>266</v>
      </c>
      <c r="H172" t="s">
        <v>266</v>
      </c>
      <c r="I172" t="s">
        <v>334</v>
      </c>
      <c r="J172" t="s">
        <v>85</v>
      </c>
    </row>
    <row r="173" spans="1:10">
      <c r="A173" s="1">
        <f>HYPERLINK("https://lsnyc.legalserver.org/matter/dynamic-profile/view/1885253","18-1885253")</f>
        <v>0</v>
      </c>
      <c r="B173" t="s">
        <v>48</v>
      </c>
      <c r="C173" t="s">
        <v>82</v>
      </c>
      <c r="D173">
        <v>0.5</v>
      </c>
      <c r="E173" t="s">
        <v>85</v>
      </c>
      <c r="F173" t="s">
        <v>222</v>
      </c>
      <c r="G173" t="s">
        <v>266</v>
      </c>
      <c r="H173" t="s">
        <v>266</v>
      </c>
      <c r="J173" t="s">
        <v>85</v>
      </c>
    </row>
    <row r="174" spans="1:10">
      <c r="A174" s="1">
        <f>HYPERLINK("https://lsnyc.legalserver.org/matter/dynamic-profile/view/1899649","19-1899649")</f>
        <v>0</v>
      </c>
      <c r="B174" t="s">
        <v>48</v>
      </c>
      <c r="C174" t="s">
        <v>82</v>
      </c>
      <c r="D174">
        <v>0.17</v>
      </c>
      <c r="E174" t="s">
        <v>85</v>
      </c>
      <c r="F174" t="s">
        <v>223</v>
      </c>
      <c r="G174" t="s">
        <v>266</v>
      </c>
      <c r="H174" t="s">
        <v>266</v>
      </c>
      <c r="J174" t="s">
        <v>85</v>
      </c>
    </row>
    <row r="175" spans="1:10">
      <c r="A175" s="1">
        <f>HYPERLINK("https://lsnyc.legalserver.org/matter/dynamic-profile/view/1908584","19-1908584")</f>
        <v>0</v>
      </c>
      <c r="B175" t="s">
        <v>48</v>
      </c>
      <c r="C175" t="s">
        <v>78</v>
      </c>
      <c r="D175">
        <v>0.5</v>
      </c>
      <c r="E175" t="s">
        <v>85</v>
      </c>
      <c r="F175" t="s">
        <v>194</v>
      </c>
      <c r="G175" t="s">
        <v>266</v>
      </c>
      <c r="H175" t="s">
        <v>266</v>
      </c>
      <c r="I175" t="s">
        <v>283</v>
      </c>
      <c r="J175" t="s">
        <v>85</v>
      </c>
    </row>
    <row r="176" spans="1:10">
      <c r="A176" s="1">
        <f>HYPERLINK("https://lsnyc.legalserver.org/matter/dynamic-profile/view/1908457","19-1908457")</f>
        <v>0</v>
      </c>
      <c r="B176" t="s">
        <v>48</v>
      </c>
      <c r="C176" t="s">
        <v>78</v>
      </c>
      <c r="D176">
        <v>1</v>
      </c>
      <c r="E176" t="s">
        <v>85</v>
      </c>
      <c r="F176" t="s">
        <v>224</v>
      </c>
      <c r="G176" t="s">
        <v>266</v>
      </c>
      <c r="H176" t="s">
        <v>266</v>
      </c>
      <c r="I176" t="s">
        <v>335</v>
      </c>
      <c r="J176" t="s">
        <v>85</v>
      </c>
    </row>
    <row r="177" spans="1:10">
      <c r="A177" s="1">
        <f>HYPERLINK("https://lsnyc.legalserver.org/matter/dynamic-profile/view/1908381","19-1908381")</f>
        <v>0</v>
      </c>
      <c r="B177" t="s">
        <v>49</v>
      </c>
      <c r="C177" t="s">
        <v>73</v>
      </c>
      <c r="D177">
        <v>1</v>
      </c>
      <c r="E177" t="s">
        <v>85</v>
      </c>
      <c r="F177" t="s">
        <v>207</v>
      </c>
      <c r="G177" t="s">
        <v>266</v>
      </c>
      <c r="H177" t="s">
        <v>266</v>
      </c>
      <c r="J177" t="s">
        <v>85</v>
      </c>
    </row>
    <row r="178" spans="1:10">
      <c r="A178" s="1">
        <f>HYPERLINK("https://lsnyc.legalserver.org/matter/dynamic-profile/view/1866637","18-1866637")</f>
        <v>0</v>
      </c>
      <c r="B178" t="s">
        <v>50</v>
      </c>
      <c r="C178" t="s">
        <v>71</v>
      </c>
      <c r="D178">
        <v>0.25</v>
      </c>
      <c r="E178" t="s">
        <v>85</v>
      </c>
      <c r="F178" t="s">
        <v>225</v>
      </c>
      <c r="G178" t="s">
        <v>266</v>
      </c>
      <c r="H178" t="s">
        <v>266</v>
      </c>
      <c r="I178" t="s">
        <v>336</v>
      </c>
      <c r="J178" t="s">
        <v>85</v>
      </c>
    </row>
    <row r="179" spans="1:10">
      <c r="A179" s="1">
        <f>HYPERLINK("https://lsnyc.legalserver.org/matter/dynamic-profile/view/1887666","19-1887666")</f>
        <v>0</v>
      </c>
      <c r="B179" t="s">
        <v>50</v>
      </c>
      <c r="C179" t="s">
        <v>82</v>
      </c>
      <c r="D179">
        <v>0.3</v>
      </c>
      <c r="E179" t="s">
        <v>85</v>
      </c>
      <c r="F179" t="s">
        <v>226</v>
      </c>
      <c r="G179" t="s">
        <v>266</v>
      </c>
      <c r="H179" t="s">
        <v>266</v>
      </c>
      <c r="J179" t="s">
        <v>85</v>
      </c>
    </row>
    <row r="180" spans="1:10">
      <c r="A180" s="1">
        <f>HYPERLINK("https://lsnyc.legalserver.org/matter/dynamic-profile/view/1908581","19-1908581")</f>
        <v>0</v>
      </c>
      <c r="B180" t="s">
        <v>50</v>
      </c>
      <c r="C180" t="s">
        <v>73</v>
      </c>
      <c r="D180">
        <v>1</v>
      </c>
      <c r="E180" t="s">
        <v>85</v>
      </c>
      <c r="F180" t="s">
        <v>131</v>
      </c>
      <c r="G180" t="s">
        <v>267</v>
      </c>
      <c r="H180" t="s">
        <v>267</v>
      </c>
      <c r="J180" t="s">
        <v>85</v>
      </c>
    </row>
    <row r="181" spans="1:10">
      <c r="A181" s="1">
        <f>HYPERLINK("https://lsnyc.legalserver.org/matter/dynamic-profile/view/1908582","19-1908582")</f>
        <v>0</v>
      </c>
      <c r="B181" t="s">
        <v>50</v>
      </c>
      <c r="C181" t="s">
        <v>73</v>
      </c>
      <c r="D181">
        <v>1</v>
      </c>
      <c r="E181" t="s">
        <v>85</v>
      </c>
      <c r="F181" t="s">
        <v>131</v>
      </c>
      <c r="G181" t="s">
        <v>267</v>
      </c>
      <c r="H181" t="s">
        <v>267</v>
      </c>
      <c r="J181" t="s">
        <v>85</v>
      </c>
    </row>
    <row r="182" spans="1:10">
      <c r="A182" s="1">
        <f>HYPERLINK("https://lsnyc.legalserver.org/matter/dynamic-profile/view/1908628","19-1908628")</f>
        <v>0</v>
      </c>
      <c r="B182" t="s">
        <v>51</v>
      </c>
      <c r="C182" t="s">
        <v>75</v>
      </c>
      <c r="D182">
        <v>0.6</v>
      </c>
      <c r="E182" t="s">
        <v>85</v>
      </c>
      <c r="F182" t="s">
        <v>227</v>
      </c>
      <c r="G182" t="s">
        <v>266</v>
      </c>
      <c r="H182" t="s">
        <v>266</v>
      </c>
      <c r="I182" t="s">
        <v>337</v>
      </c>
      <c r="J182" t="s">
        <v>85</v>
      </c>
    </row>
    <row r="183" spans="1:10">
      <c r="A183" s="1">
        <f>HYPERLINK("https://lsnyc.legalserver.org/matter/dynamic-profile/view/1909694","19-1909694")</f>
        <v>0</v>
      </c>
      <c r="B183" t="s">
        <v>52</v>
      </c>
      <c r="C183" t="s">
        <v>74</v>
      </c>
      <c r="D183">
        <v>1</v>
      </c>
      <c r="E183" t="s">
        <v>85</v>
      </c>
      <c r="F183" t="s">
        <v>228</v>
      </c>
      <c r="G183" t="s">
        <v>267</v>
      </c>
      <c r="H183" t="s">
        <v>267</v>
      </c>
      <c r="I183" t="s">
        <v>304</v>
      </c>
      <c r="J183" t="s">
        <v>85</v>
      </c>
    </row>
    <row r="184" spans="1:10">
      <c r="A184" s="1">
        <f>HYPERLINK("https://lsnyc.legalserver.org/matter/dynamic-profile/view/1852073","17-1852073")</f>
        <v>0</v>
      </c>
      <c r="B184" t="s">
        <v>53</v>
      </c>
      <c r="C184" t="s">
        <v>71</v>
      </c>
      <c r="D184">
        <v>0.25</v>
      </c>
      <c r="E184" t="s">
        <v>85</v>
      </c>
      <c r="F184" t="s">
        <v>229</v>
      </c>
      <c r="G184" t="s">
        <v>266</v>
      </c>
      <c r="H184" t="s">
        <v>266</v>
      </c>
      <c r="I184" t="s">
        <v>336</v>
      </c>
      <c r="J184" t="s">
        <v>85</v>
      </c>
    </row>
    <row r="185" spans="1:10">
      <c r="A185" s="1">
        <f>HYPERLINK("https://lsnyc.legalserver.org/matter/dynamic-profile/view/1867096","18-1867096")</f>
        <v>0</v>
      </c>
      <c r="B185" t="s">
        <v>53</v>
      </c>
      <c r="C185" t="s">
        <v>71</v>
      </c>
      <c r="D185">
        <v>0.5</v>
      </c>
      <c r="E185" t="s">
        <v>85</v>
      </c>
      <c r="F185" t="s">
        <v>230</v>
      </c>
      <c r="G185" t="s">
        <v>266</v>
      </c>
      <c r="H185" t="s">
        <v>266</v>
      </c>
      <c r="I185" t="s">
        <v>268</v>
      </c>
      <c r="J185" t="s">
        <v>85</v>
      </c>
    </row>
    <row r="186" spans="1:10">
      <c r="A186" s="1">
        <f>HYPERLINK("https://lsnyc.legalserver.org/matter/dynamic-profile/view/1908876","19-1908876")</f>
        <v>0</v>
      </c>
      <c r="B186" t="s">
        <v>53</v>
      </c>
      <c r="C186" t="s">
        <v>73</v>
      </c>
      <c r="D186">
        <v>1.5</v>
      </c>
      <c r="E186" t="s">
        <v>85</v>
      </c>
      <c r="F186" t="s">
        <v>231</v>
      </c>
      <c r="G186" t="s">
        <v>266</v>
      </c>
      <c r="H186" t="s">
        <v>266</v>
      </c>
      <c r="J186" t="s">
        <v>85</v>
      </c>
    </row>
    <row r="187" spans="1:10">
      <c r="A187" s="1">
        <f>HYPERLINK("https://lsnyc.legalserver.org/matter/dynamic-profile/view/1909797","19-1909797")</f>
        <v>0</v>
      </c>
      <c r="B187" t="s">
        <v>53</v>
      </c>
      <c r="C187" t="s">
        <v>74</v>
      </c>
      <c r="D187">
        <v>2.5</v>
      </c>
      <c r="E187" t="s">
        <v>85</v>
      </c>
      <c r="F187" t="s">
        <v>232</v>
      </c>
      <c r="G187" t="s">
        <v>266</v>
      </c>
      <c r="H187" t="s">
        <v>266</v>
      </c>
      <c r="I187" t="s">
        <v>331</v>
      </c>
      <c r="J187" t="s">
        <v>85</v>
      </c>
    </row>
    <row r="188" spans="1:10">
      <c r="A188" s="1">
        <f>HYPERLINK("https://lsnyc.legalserver.org/matter/dynamic-profile/view/1898195","19-1898195")</f>
        <v>0</v>
      </c>
      <c r="B188" t="s">
        <v>53</v>
      </c>
      <c r="C188" t="s">
        <v>83</v>
      </c>
      <c r="D188">
        <v>0.25</v>
      </c>
      <c r="E188" t="s">
        <v>85</v>
      </c>
      <c r="F188" t="s">
        <v>233</v>
      </c>
      <c r="G188" t="s">
        <v>267</v>
      </c>
      <c r="H188" t="s">
        <v>267</v>
      </c>
      <c r="I188" t="s">
        <v>275</v>
      </c>
      <c r="J188" t="s">
        <v>85</v>
      </c>
    </row>
    <row r="189" spans="1:10">
      <c r="A189" s="1">
        <f>HYPERLINK("https://lsnyc.legalserver.org/matter/dynamic-profile/view/1878192","18-1878192")</f>
        <v>0</v>
      </c>
      <c r="B189" t="s">
        <v>54</v>
      </c>
      <c r="C189" t="s">
        <v>73</v>
      </c>
      <c r="D189">
        <v>0.5</v>
      </c>
      <c r="E189" t="s">
        <v>85</v>
      </c>
      <c r="F189" t="s">
        <v>234</v>
      </c>
      <c r="G189" t="s">
        <v>266</v>
      </c>
      <c r="H189" t="s">
        <v>266</v>
      </c>
      <c r="J189" t="s">
        <v>85</v>
      </c>
    </row>
    <row r="190" spans="1:10">
      <c r="A190" s="1">
        <f>HYPERLINK("https://lsnyc.legalserver.org/matter/dynamic-profile/view/1884452","18-1884452")</f>
        <v>0</v>
      </c>
      <c r="B190" t="s">
        <v>54</v>
      </c>
      <c r="C190" t="s">
        <v>75</v>
      </c>
      <c r="D190">
        <v>0.2</v>
      </c>
      <c r="E190" t="s">
        <v>85</v>
      </c>
      <c r="F190" t="s">
        <v>235</v>
      </c>
      <c r="G190" t="s">
        <v>266</v>
      </c>
      <c r="H190" t="s">
        <v>266</v>
      </c>
      <c r="I190" t="s">
        <v>338</v>
      </c>
      <c r="J190" t="s">
        <v>85</v>
      </c>
    </row>
    <row r="191" spans="1:10">
      <c r="A191" s="1">
        <f>HYPERLINK("https://lsnyc.legalserver.org/matter/dynamic-profile/view/1878280","18-1878280")</f>
        <v>0</v>
      </c>
      <c r="B191" t="s">
        <v>55</v>
      </c>
      <c r="C191" t="s">
        <v>82</v>
      </c>
      <c r="D191">
        <v>0.2</v>
      </c>
      <c r="E191" t="s">
        <v>85</v>
      </c>
      <c r="F191" t="s">
        <v>236</v>
      </c>
      <c r="G191" t="s">
        <v>266</v>
      </c>
      <c r="H191" t="s">
        <v>266</v>
      </c>
      <c r="J191" t="s">
        <v>85</v>
      </c>
    </row>
    <row r="192" spans="1:10">
      <c r="A192" s="1">
        <f>HYPERLINK("https://lsnyc.legalserver.org/matter/dynamic-profile/view/1887390","19-1887390")</f>
        <v>0</v>
      </c>
      <c r="B192" t="s">
        <v>55</v>
      </c>
      <c r="C192" t="s">
        <v>82</v>
      </c>
      <c r="D192">
        <v>0.2</v>
      </c>
      <c r="E192" t="s">
        <v>85</v>
      </c>
      <c r="F192" t="s">
        <v>237</v>
      </c>
      <c r="G192" t="s">
        <v>267</v>
      </c>
      <c r="H192" t="s">
        <v>267</v>
      </c>
      <c r="J192" t="s">
        <v>85</v>
      </c>
    </row>
    <row r="193" spans="1:10">
      <c r="A193" s="1">
        <f>HYPERLINK("https://lsnyc.legalserver.org/matter/dynamic-profile/view/1847549","17-1847549")</f>
        <v>0</v>
      </c>
      <c r="B193" t="s">
        <v>55</v>
      </c>
      <c r="C193" t="s">
        <v>74</v>
      </c>
      <c r="D193">
        <v>0.25</v>
      </c>
      <c r="E193" t="s">
        <v>85</v>
      </c>
      <c r="F193" t="s">
        <v>238</v>
      </c>
      <c r="G193" t="s">
        <v>266</v>
      </c>
      <c r="H193" t="s">
        <v>266</v>
      </c>
      <c r="J193" t="s">
        <v>85</v>
      </c>
    </row>
    <row r="194" spans="1:10">
      <c r="A194" s="1">
        <f>HYPERLINK("https://lsnyc.legalserver.org/matter/dynamic-profile/view/1889110","19-1889110")</f>
        <v>0</v>
      </c>
      <c r="B194" t="s">
        <v>55</v>
      </c>
      <c r="C194" t="s">
        <v>83</v>
      </c>
      <c r="D194">
        <v>0.1</v>
      </c>
      <c r="E194" t="s">
        <v>85</v>
      </c>
      <c r="F194" t="s">
        <v>239</v>
      </c>
      <c r="G194" t="s">
        <v>267</v>
      </c>
      <c r="H194" t="s">
        <v>267</v>
      </c>
      <c r="I194" t="s">
        <v>275</v>
      </c>
      <c r="J194" t="s">
        <v>85</v>
      </c>
    </row>
    <row r="195" spans="1:10">
      <c r="A195" s="1">
        <f>HYPERLINK("https://lsnyc.legalserver.org/matter/dynamic-profile/view/1897222","19-1897222")</f>
        <v>0</v>
      </c>
      <c r="B195" t="s">
        <v>56</v>
      </c>
      <c r="C195" t="s">
        <v>76</v>
      </c>
      <c r="D195">
        <v>0.3</v>
      </c>
      <c r="E195" t="s">
        <v>85</v>
      </c>
      <c r="F195" t="s">
        <v>240</v>
      </c>
      <c r="G195" t="s">
        <v>267</v>
      </c>
      <c r="H195" t="s">
        <v>267</v>
      </c>
      <c r="J195" t="s">
        <v>85</v>
      </c>
    </row>
    <row r="196" spans="1:10">
      <c r="A196" s="1">
        <f>HYPERLINK("https://lsnyc.legalserver.org/matter/dynamic-profile/view/1889114","19-1889114")</f>
        <v>0</v>
      </c>
      <c r="B196" t="s">
        <v>56</v>
      </c>
      <c r="C196" t="s">
        <v>83</v>
      </c>
      <c r="D196">
        <v>0.1</v>
      </c>
      <c r="E196" t="s">
        <v>85</v>
      </c>
      <c r="F196" t="s">
        <v>241</v>
      </c>
      <c r="G196" t="s">
        <v>267</v>
      </c>
      <c r="H196" t="s">
        <v>267</v>
      </c>
      <c r="I196" t="s">
        <v>275</v>
      </c>
      <c r="J196" t="s">
        <v>85</v>
      </c>
    </row>
    <row r="197" spans="1:10">
      <c r="A197" s="1">
        <f>HYPERLINK("https://lsnyc.legalserver.org/matter/dynamic-profile/view/1909239","19-1909239")</f>
        <v>0</v>
      </c>
      <c r="B197" t="s">
        <v>56</v>
      </c>
      <c r="C197" t="s">
        <v>78</v>
      </c>
      <c r="D197">
        <v>1.5</v>
      </c>
      <c r="E197" t="s">
        <v>85</v>
      </c>
      <c r="F197" t="s">
        <v>242</v>
      </c>
      <c r="G197" t="s">
        <v>266</v>
      </c>
      <c r="H197" t="s">
        <v>266</v>
      </c>
      <c r="I197" t="s">
        <v>282</v>
      </c>
      <c r="J197" t="s">
        <v>85</v>
      </c>
    </row>
    <row r="198" spans="1:10">
      <c r="A198" s="1">
        <f>HYPERLINK("https://lsnyc.legalserver.org/matter/dynamic-profile/view/1909436","19-1909436")</f>
        <v>0</v>
      </c>
      <c r="B198" t="s">
        <v>57</v>
      </c>
      <c r="C198" t="s">
        <v>70</v>
      </c>
      <c r="D198">
        <v>1</v>
      </c>
      <c r="E198" t="s">
        <v>85</v>
      </c>
      <c r="F198" t="s">
        <v>146</v>
      </c>
      <c r="G198" t="s">
        <v>266</v>
      </c>
      <c r="H198" t="s">
        <v>266</v>
      </c>
      <c r="I198" t="s">
        <v>297</v>
      </c>
      <c r="J198" t="s">
        <v>85</v>
      </c>
    </row>
    <row r="199" spans="1:10">
      <c r="A199" s="1">
        <f>HYPERLINK("https://lsnyc.legalserver.org/matter/dynamic-profile/view/1902554","19-1902554")</f>
        <v>0</v>
      </c>
      <c r="B199" t="s">
        <v>57</v>
      </c>
      <c r="C199" t="s">
        <v>71</v>
      </c>
      <c r="D199">
        <v>0.5</v>
      </c>
      <c r="E199" t="s">
        <v>85</v>
      </c>
      <c r="F199" t="s">
        <v>243</v>
      </c>
      <c r="G199" t="s">
        <v>266</v>
      </c>
      <c r="H199" t="s">
        <v>266</v>
      </c>
      <c r="I199" t="s">
        <v>268</v>
      </c>
      <c r="J199" t="s">
        <v>85</v>
      </c>
    </row>
    <row r="200" spans="1:10">
      <c r="A200" s="1">
        <f>HYPERLINK("https://lsnyc.legalserver.org/matter/dynamic-profile/view/1909564","19-1909564")</f>
        <v>0</v>
      </c>
      <c r="B200" t="s">
        <v>58</v>
      </c>
      <c r="C200" t="s">
        <v>76</v>
      </c>
      <c r="D200">
        <v>0.4</v>
      </c>
      <c r="E200" t="s">
        <v>85</v>
      </c>
      <c r="F200" t="s">
        <v>244</v>
      </c>
      <c r="G200" t="s">
        <v>266</v>
      </c>
      <c r="H200" t="s">
        <v>266</v>
      </c>
      <c r="J200" t="s">
        <v>85</v>
      </c>
    </row>
    <row r="201" spans="1:10">
      <c r="A201" s="1">
        <f>HYPERLINK("https://lsnyc.legalserver.org/matter/dynamic-profile/view/1909558","19-1909558")</f>
        <v>0</v>
      </c>
      <c r="B201" t="s">
        <v>59</v>
      </c>
      <c r="C201" t="s">
        <v>73</v>
      </c>
      <c r="D201">
        <v>2</v>
      </c>
      <c r="E201" t="s">
        <v>85</v>
      </c>
      <c r="F201" t="s">
        <v>245</v>
      </c>
      <c r="G201" t="s">
        <v>266</v>
      </c>
      <c r="H201" t="s">
        <v>266</v>
      </c>
      <c r="J201" t="s">
        <v>85</v>
      </c>
    </row>
    <row r="202" spans="1:10">
      <c r="A202" s="1">
        <f>HYPERLINK("https://lsnyc.legalserver.org/matter/dynamic-profile/view/1848376","17-1848376")</f>
        <v>0</v>
      </c>
      <c r="B202" t="s">
        <v>60</v>
      </c>
      <c r="C202" t="s">
        <v>84</v>
      </c>
      <c r="D202">
        <v>0.05</v>
      </c>
      <c r="E202" t="s">
        <v>85</v>
      </c>
      <c r="F202" t="s">
        <v>246</v>
      </c>
      <c r="G202" t="s">
        <v>266</v>
      </c>
      <c r="H202" t="s">
        <v>266</v>
      </c>
      <c r="I202" t="s">
        <v>339</v>
      </c>
      <c r="J202" t="s">
        <v>85</v>
      </c>
    </row>
    <row r="203" spans="1:10">
      <c r="A203" s="1">
        <f>HYPERLINK("https://lsnyc.legalserver.org/matter/dynamic-profile/view/1867405","18-1867405")</f>
        <v>0</v>
      </c>
      <c r="B203" t="s">
        <v>60</v>
      </c>
      <c r="C203" t="s">
        <v>71</v>
      </c>
      <c r="D203">
        <v>1</v>
      </c>
      <c r="E203" t="s">
        <v>85</v>
      </c>
      <c r="F203" t="s">
        <v>247</v>
      </c>
      <c r="G203" t="s">
        <v>266</v>
      </c>
      <c r="H203" t="s">
        <v>266</v>
      </c>
      <c r="I203" t="s">
        <v>312</v>
      </c>
      <c r="J203" t="s">
        <v>85</v>
      </c>
    </row>
    <row r="204" spans="1:10">
      <c r="A204" s="1">
        <f>HYPERLINK("https://lsnyc.legalserver.org/matter/dynamic-profile/view/1909826","19-1909826")</f>
        <v>0</v>
      </c>
      <c r="B204" t="s">
        <v>61</v>
      </c>
      <c r="C204" t="s">
        <v>73</v>
      </c>
      <c r="D204">
        <v>1</v>
      </c>
      <c r="E204" t="s">
        <v>85</v>
      </c>
      <c r="F204" t="s">
        <v>248</v>
      </c>
      <c r="G204" t="s">
        <v>266</v>
      </c>
      <c r="H204" t="s">
        <v>266</v>
      </c>
      <c r="J204" t="s">
        <v>85</v>
      </c>
    </row>
    <row r="205" spans="1:10">
      <c r="A205" s="1">
        <f>HYPERLINK("https://lsnyc.legalserver.org/matter/dynamic-profile/view/1910752","19-1910752")</f>
        <v>0</v>
      </c>
      <c r="B205" t="s">
        <v>61</v>
      </c>
      <c r="C205" t="s">
        <v>80</v>
      </c>
      <c r="D205">
        <v>3</v>
      </c>
      <c r="E205" t="s">
        <v>85</v>
      </c>
      <c r="F205" t="s">
        <v>249</v>
      </c>
      <c r="G205" t="s">
        <v>266</v>
      </c>
      <c r="H205" t="s">
        <v>266</v>
      </c>
      <c r="I205" t="s">
        <v>340</v>
      </c>
      <c r="J205" t="s">
        <v>85</v>
      </c>
    </row>
    <row r="206" spans="1:10">
      <c r="A206" s="1">
        <f>HYPERLINK("https://lsnyc.legalserver.org/matter/dynamic-profile/view/1884475","18-1884475")</f>
        <v>0</v>
      </c>
      <c r="B206" t="s">
        <v>61</v>
      </c>
      <c r="C206" t="s">
        <v>75</v>
      </c>
      <c r="D206">
        <v>0.2</v>
      </c>
      <c r="E206" t="s">
        <v>85</v>
      </c>
      <c r="F206" t="s">
        <v>235</v>
      </c>
      <c r="G206" t="s">
        <v>266</v>
      </c>
      <c r="H206" t="s">
        <v>266</v>
      </c>
      <c r="I206" t="s">
        <v>341</v>
      </c>
      <c r="J206" t="s">
        <v>85</v>
      </c>
    </row>
    <row r="207" spans="1:10">
      <c r="A207" s="1">
        <f>HYPERLINK("https://lsnyc.legalserver.org/matter/dynamic-profile/view/1910253","19-1910253")</f>
        <v>0</v>
      </c>
      <c r="B207" t="s">
        <v>62</v>
      </c>
      <c r="C207" t="s">
        <v>78</v>
      </c>
      <c r="D207">
        <v>1</v>
      </c>
      <c r="E207" t="s">
        <v>85</v>
      </c>
      <c r="F207" t="s">
        <v>250</v>
      </c>
      <c r="G207" t="s">
        <v>266</v>
      </c>
      <c r="H207" t="s">
        <v>266</v>
      </c>
      <c r="I207" t="s">
        <v>331</v>
      </c>
      <c r="J207" t="s">
        <v>85</v>
      </c>
    </row>
    <row r="208" spans="1:10">
      <c r="A208" s="1">
        <f>HYPERLINK("https://lsnyc.legalserver.org/matter/dynamic-profile/view/1910136","19-1910136")</f>
        <v>0</v>
      </c>
      <c r="B208" t="s">
        <v>62</v>
      </c>
      <c r="C208" t="s">
        <v>78</v>
      </c>
      <c r="D208">
        <v>1</v>
      </c>
      <c r="E208" t="s">
        <v>85</v>
      </c>
      <c r="F208" t="s">
        <v>251</v>
      </c>
      <c r="G208" t="s">
        <v>266</v>
      </c>
      <c r="H208" t="s">
        <v>266</v>
      </c>
      <c r="I208" t="s">
        <v>331</v>
      </c>
      <c r="J208" t="s">
        <v>85</v>
      </c>
    </row>
    <row r="209" spans="1:10">
      <c r="A209" s="1">
        <f>HYPERLINK("https://lsnyc.legalserver.org/matter/dynamic-profile/view/1852005","17-1852005")</f>
        <v>0</v>
      </c>
      <c r="B209" t="s">
        <v>63</v>
      </c>
      <c r="C209" t="s">
        <v>75</v>
      </c>
      <c r="D209">
        <v>0.2</v>
      </c>
      <c r="E209" t="s">
        <v>85</v>
      </c>
      <c r="F209" t="s">
        <v>252</v>
      </c>
      <c r="G209" t="s">
        <v>266</v>
      </c>
      <c r="H209" t="s">
        <v>266</v>
      </c>
      <c r="I209" t="s">
        <v>295</v>
      </c>
      <c r="J209" t="s">
        <v>85</v>
      </c>
    </row>
    <row r="210" spans="1:10">
      <c r="A210" s="1">
        <f>HYPERLINK("https://lsnyc.legalserver.org/matter/dynamic-profile/view/1910265","19-1910265")</f>
        <v>0</v>
      </c>
      <c r="B210" t="s">
        <v>64</v>
      </c>
      <c r="C210" t="s">
        <v>73</v>
      </c>
      <c r="D210">
        <v>1.25</v>
      </c>
      <c r="E210" t="s">
        <v>85</v>
      </c>
      <c r="F210" t="s">
        <v>253</v>
      </c>
      <c r="G210" t="s">
        <v>267</v>
      </c>
      <c r="H210" t="s">
        <v>267</v>
      </c>
      <c r="J210" t="s">
        <v>85</v>
      </c>
    </row>
    <row r="211" spans="1:10">
      <c r="A211" s="1">
        <f>HYPERLINK("https://lsnyc.legalserver.org/matter/dynamic-profile/view/1910266","19-1910266")</f>
        <v>0</v>
      </c>
      <c r="B211" t="s">
        <v>64</v>
      </c>
      <c r="C211" t="s">
        <v>73</v>
      </c>
      <c r="D211">
        <v>1.25</v>
      </c>
      <c r="E211" t="s">
        <v>85</v>
      </c>
      <c r="F211" t="s">
        <v>253</v>
      </c>
      <c r="G211" t="s">
        <v>267</v>
      </c>
      <c r="H211" t="s">
        <v>267</v>
      </c>
      <c r="J211" t="s">
        <v>85</v>
      </c>
    </row>
    <row r="212" spans="1:10">
      <c r="A212" s="1">
        <f>HYPERLINK("https://lsnyc.legalserver.org/matter/dynamic-profile/view/1889600","19-1889600")</f>
        <v>0</v>
      </c>
      <c r="B212" t="s">
        <v>64</v>
      </c>
      <c r="C212" t="s">
        <v>78</v>
      </c>
      <c r="D212">
        <v>1.5</v>
      </c>
      <c r="E212" t="s">
        <v>85</v>
      </c>
      <c r="F212" t="s">
        <v>242</v>
      </c>
      <c r="G212" t="s">
        <v>266</v>
      </c>
      <c r="H212" t="s">
        <v>266</v>
      </c>
      <c r="I212" t="s">
        <v>282</v>
      </c>
      <c r="J212" t="s">
        <v>85</v>
      </c>
    </row>
    <row r="213" spans="1:10">
      <c r="A213" s="1">
        <f>HYPERLINK("https://lsnyc.legalserver.org/matter/dynamic-profile/view/1851272","17-1851272")</f>
        <v>0</v>
      </c>
      <c r="B213" t="s">
        <v>64</v>
      </c>
      <c r="C213" t="s">
        <v>75</v>
      </c>
      <c r="D213">
        <v>0.4</v>
      </c>
      <c r="E213" t="s">
        <v>85</v>
      </c>
      <c r="F213" t="s">
        <v>254</v>
      </c>
      <c r="G213" t="s">
        <v>266</v>
      </c>
      <c r="H213" t="s">
        <v>266</v>
      </c>
      <c r="I213" t="s">
        <v>342</v>
      </c>
      <c r="J213" t="s">
        <v>85</v>
      </c>
    </row>
    <row r="214" spans="1:10">
      <c r="A214" s="1">
        <f>HYPERLINK("https://lsnyc.legalserver.org/matter/dynamic-profile/view/1868648","18-1868648")</f>
        <v>0</v>
      </c>
      <c r="B214" t="s">
        <v>65</v>
      </c>
      <c r="C214" t="s">
        <v>79</v>
      </c>
      <c r="D214">
        <v>1</v>
      </c>
      <c r="E214" t="s">
        <v>85</v>
      </c>
      <c r="F214" t="s">
        <v>255</v>
      </c>
      <c r="G214" t="s">
        <v>266</v>
      </c>
      <c r="H214" t="s">
        <v>266</v>
      </c>
      <c r="I214" t="s">
        <v>343</v>
      </c>
      <c r="J214" t="s">
        <v>85</v>
      </c>
    </row>
    <row r="215" spans="1:10">
      <c r="A215" s="1">
        <f>HYPERLINK("https://lsnyc.legalserver.org/matter/dynamic-profile/view/1896724","19-1896724")</f>
        <v>0</v>
      </c>
      <c r="B215" t="s">
        <v>65</v>
      </c>
      <c r="C215" t="s">
        <v>82</v>
      </c>
      <c r="D215">
        <v>0.17</v>
      </c>
      <c r="E215" t="s">
        <v>85</v>
      </c>
      <c r="F215" t="s">
        <v>256</v>
      </c>
      <c r="G215" t="s">
        <v>266</v>
      </c>
      <c r="H215" t="s">
        <v>266</v>
      </c>
      <c r="J215" t="s">
        <v>85</v>
      </c>
    </row>
    <row r="216" spans="1:10">
      <c r="A216" s="1">
        <f>HYPERLINK("https://lsnyc.legalserver.org/matter/dynamic-profile/view/1873233","18-1873233")</f>
        <v>0</v>
      </c>
      <c r="B216" t="s">
        <v>66</v>
      </c>
      <c r="C216" t="s">
        <v>75</v>
      </c>
      <c r="D216">
        <v>0.2</v>
      </c>
      <c r="E216" t="s">
        <v>85</v>
      </c>
      <c r="F216" t="s">
        <v>86</v>
      </c>
      <c r="G216" t="s">
        <v>266</v>
      </c>
      <c r="H216" t="s">
        <v>266</v>
      </c>
      <c r="I216" t="s">
        <v>344</v>
      </c>
      <c r="J216" t="s">
        <v>85</v>
      </c>
    </row>
    <row r="217" spans="1:10">
      <c r="A217" s="1">
        <f>HYPERLINK("https://lsnyc.legalserver.org/matter/dynamic-profile/view/1861876","18-1861876")</f>
        <v>0</v>
      </c>
      <c r="B217" t="s">
        <v>67</v>
      </c>
      <c r="C217" t="s">
        <v>79</v>
      </c>
      <c r="D217">
        <v>1</v>
      </c>
      <c r="E217" t="s">
        <v>85</v>
      </c>
      <c r="F217" t="s">
        <v>257</v>
      </c>
      <c r="G217" t="s">
        <v>266</v>
      </c>
      <c r="H217" t="s">
        <v>266</v>
      </c>
      <c r="I217" t="s">
        <v>345</v>
      </c>
      <c r="J217" t="s">
        <v>85</v>
      </c>
    </row>
    <row r="218" spans="1:10">
      <c r="A218" s="1">
        <f>HYPERLINK("https://lsnyc.legalserver.org/matter/dynamic-profile/view/1908124","19-1908124")</f>
        <v>0</v>
      </c>
      <c r="B218" t="s">
        <v>67</v>
      </c>
      <c r="C218" t="s">
        <v>71</v>
      </c>
      <c r="D218">
        <v>0.5</v>
      </c>
      <c r="E218" t="s">
        <v>85</v>
      </c>
      <c r="F218" t="s">
        <v>258</v>
      </c>
      <c r="G218" t="s">
        <v>266</v>
      </c>
      <c r="H218" t="s">
        <v>266</v>
      </c>
      <c r="I218" t="s">
        <v>346</v>
      </c>
      <c r="J218" t="s">
        <v>85</v>
      </c>
    </row>
    <row r="219" spans="1:10">
      <c r="A219" s="1">
        <f>HYPERLINK("https://lsnyc.legalserver.org/matter/dynamic-profile/view/1908180","19-1908180")</f>
        <v>0</v>
      </c>
      <c r="B219" t="s">
        <v>67</v>
      </c>
      <c r="C219" t="s">
        <v>71</v>
      </c>
      <c r="D219">
        <v>1</v>
      </c>
      <c r="E219" t="s">
        <v>85</v>
      </c>
      <c r="F219" t="s">
        <v>259</v>
      </c>
      <c r="G219" t="s">
        <v>266</v>
      </c>
      <c r="H219" t="s">
        <v>266</v>
      </c>
      <c r="I219" t="s">
        <v>330</v>
      </c>
      <c r="J219" t="s">
        <v>85</v>
      </c>
    </row>
    <row r="220" spans="1:10">
      <c r="A220" s="1">
        <f>HYPERLINK("https://lsnyc.legalserver.org/matter/dynamic-profile/view/1909446","19-1909446")</f>
        <v>0</v>
      </c>
      <c r="B220" t="s">
        <v>67</v>
      </c>
      <c r="C220" t="s">
        <v>78</v>
      </c>
      <c r="D220">
        <v>2</v>
      </c>
      <c r="E220" t="s">
        <v>85</v>
      </c>
      <c r="F220" t="s">
        <v>260</v>
      </c>
      <c r="G220" t="s">
        <v>266</v>
      </c>
      <c r="H220" t="s">
        <v>266</v>
      </c>
      <c r="I220" t="s">
        <v>302</v>
      </c>
      <c r="J220" t="s">
        <v>85</v>
      </c>
    </row>
    <row r="221" spans="1:10">
      <c r="A221" s="1">
        <f>HYPERLINK("https://lsnyc.legalserver.org/matter/dynamic-profile/view/1910784","19-1910784")</f>
        <v>0</v>
      </c>
      <c r="B221" t="s">
        <v>68</v>
      </c>
      <c r="C221" t="s">
        <v>73</v>
      </c>
      <c r="D221">
        <v>2</v>
      </c>
      <c r="E221" t="s">
        <v>85</v>
      </c>
      <c r="F221" t="s">
        <v>219</v>
      </c>
      <c r="G221" t="s">
        <v>266</v>
      </c>
      <c r="H221" t="s">
        <v>266</v>
      </c>
      <c r="J221" t="s">
        <v>85</v>
      </c>
    </row>
    <row r="222" spans="1:10">
      <c r="A222" s="1">
        <f>HYPERLINK("https://lsnyc.legalserver.org/matter/dynamic-profile/view/1874367","18-1874367")</f>
        <v>0</v>
      </c>
      <c r="B222" t="s">
        <v>68</v>
      </c>
      <c r="C222" t="s">
        <v>74</v>
      </c>
      <c r="D222">
        <v>0.25</v>
      </c>
      <c r="E222" t="s">
        <v>85</v>
      </c>
      <c r="F222" t="s">
        <v>261</v>
      </c>
      <c r="G222" t="s">
        <v>266</v>
      </c>
      <c r="H222" t="s">
        <v>266</v>
      </c>
      <c r="J222" t="s">
        <v>85</v>
      </c>
    </row>
    <row r="223" spans="1:10">
      <c r="A223" s="1">
        <f>HYPERLINK("https://lsnyc.legalserver.org/matter/dynamic-profile/view/1907299","19-1907299")</f>
        <v>0</v>
      </c>
      <c r="B223" t="s">
        <v>68</v>
      </c>
      <c r="C223" t="s">
        <v>78</v>
      </c>
      <c r="D223">
        <v>0.2</v>
      </c>
      <c r="E223" t="s">
        <v>85</v>
      </c>
      <c r="F223" t="s">
        <v>262</v>
      </c>
      <c r="G223" t="s">
        <v>266</v>
      </c>
      <c r="H223" t="s">
        <v>266</v>
      </c>
      <c r="I223" t="s">
        <v>347</v>
      </c>
      <c r="J223" t="s">
        <v>85</v>
      </c>
    </row>
    <row r="224" spans="1:10">
      <c r="A224" s="1">
        <f>HYPERLINK("https://lsnyc.legalserver.org/matter/dynamic-profile/view/1910284","19-1910284")</f>
        <v>0</v>
      </c>
      <c r="B224" t="s">
        <v>69</v>
      </c>
      <c r="C224" t="s">
        <v>76</v>
      </c>
      <c r="D224">
        <v>0.75</v>
      </c>
      <c r="E224" t="s">
        <v>85</v>
      </c>
      <c r="F224" t="s">
        <v>263</v>
      </c>
      <c r="G224" t="s">
        <v>266</v>
      </c>
      <c r="H224" t="s">
        <v>266</v>
      </c>
      <c r="J224" t="s">
        <v>85</v>
      </c>
    </row>
    <row r="225" spans="1:10">
      <c r="A225" s="1">
        <f>HYPERLINK("https://lsnyc.legalserver.org/matter/dynamic-profile/view/1910873","19-1910873")</f>
        <v>0</v>
      </c>
      <c r="B225" t="s">
        <v>69</v>
      </c>
      <c r="C225" t="s">
        <v>73</v>
      </c>
      <c r="D225">
        <v>1</v>
      </c>
      <c r="E225" t="s">
        <v>85</v>
      </c>
      <c r="F225" t="s">
        <v>125</v>
      </c>
      <c r="G225" t="s">
        <v>266</v>
      </c>
      <c r="H225" t="s">
        <v>266</v>
      </c>
      <c r="J225" t="s">
        <v>85</v>
      </c>
    </row>
    <row r="226" spans="1:10">
      <c r="A226" s="1">
        <f>HYPERLINK("https://lsnyc.legalserver.org/matter/dynamic-profile/view/1888697","19-1888697")</f>
        <v>0</v>
      </c>
      <c r="B226" t="s">
        <v>69</v>
      </c>
      <c r="C226" t="s">
        <v>78</v>
      </c>
      <c r="D226">
        <v>1.5</v>
      </c>
      <c r="E226" t="s">
        <v>85</v>
      </c>
      <c r="F226" t="s">
        <v>264</v>
      </c>
      <c r="G226" t="s">
        <v>267</v>
      </c>
      <c r="H226" t="s">
        <v>267</v>
      </c>
      <c r="I226" t="s">
        <v>348</v>
      </c>
      <c r="J226" t="s">
        <v>85</v>
      </c>
    </row>
    <row r="227" spans="1:10">
      <c r="A227" s="1">
        <f>HYPERLINK("https://lsnyc.legalserver.org/matter/dynamic-profile/view/1884305","18-1884305")</f>
        <v>0</v>
      </c>
      <c r="B227" t="s">
        <v>69</v>
      </c>
      <c r="C227" t="s">
        <v>72</v>
      </c>
      <c r="D227">
        <v>0.25</v>
      </c>
      <c r="E227" t="s">
        <v>85</v>
      </c>
      <c r="F227" t="s">
        <v>264</v>
      </c>
      <c r="G227" t="s">
        <v>267</v>
      </c>
      <c r="H227" t="s">
        <v>267</v>
      </c>
      <c r="I227" t="s">
        <v>273</v>
      </c>
      <c r="J227" t="s">
        <v>85</v>
      </c>
    </row>
    <row r="228" spans="1:10">
      <c r="A228" s="1">
        <f>HYPERLINK("https://lsnyc.legalserver.org/matter/dynamic-profile/view/1880022","18-1880022")</f>
        <v>0</v>
      </c>
      <c r="B228" t="s">
        <v>69</v>
      </c>
      <c r="C228" t="s">
        <v>72</v>
      </c>
      <c r="D228">
        <v>0.5</v>
      </c>
      <c r="E228" t="s">
        <v>85</v>
      </c>
      <c r="F228" t="s">
        <v>264</v>
      </c>
      <c r="G228" t="s">
        <v>267</v>
      </c>
      <c r="H228" t="s">
        <v>267</v>
      </c>
      <c r="I228" t="s">
        <v>273</v>
      </c>
      <c r="J228" t="s">
        <v>85</v>
      </c>
    </row>
    <row r="229" spans="1:10">
      <c r="A229" s="1">
        <f>HYPERLINK("https://lsnyc.legalserver.org/matter/dynamic-profile/view/1862050","18-1862050")</f>
        <v>0</v>
      </c>
      <c r="B229" t="s">
        <v>69</v>
      </c>
      <c r="C229" t="s">
        <v>75</v>
      </c>
      <c r="D229">
        <v>0.2</v>
      </c>
      <c r="E229" t="s">
        <v>85</v>
      </c>
      <c r="F229" t="s">
        <v>265</v>
      </c>
      <c r="G229" t="s">
        <v>266</v>
      </c>
      <c r="H229" t="s">
        <v>266</v>
      </c>
      <c r="I229" t="s">
        <v>295</v>
      </c>
      <c r="J229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Time CaseMatterSA With No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2019-10-01T15:34:36Z</dcterms:created>
  <dcterms:modified xsi:type="dcterms:W3CDTF">2019-10-01T15:34:36Z</dcterms:modified>
</cp:coreProperties>
</file>