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<sst xmlns="http://schemas.openxmlformats.org/spreadsheetml/2006/main" count="723" uniqueCount="367">
  <si>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</si>
  <si>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</si>
  <si>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</si>
  <si>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</si>
  <si>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</si>
  <si>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</si>
  <si>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</si>
  <si>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</si>
  <si>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</si>
  <si>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Zip Code</t>
  </si>
  <si>
    <t>HRA Release?</t>
  </si>
  <si>
    <t>Housing Signed DHCI Form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</si>
  <si>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</si>
  <si>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</si>
  <si>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</si>
  <si>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</si>
  <si>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</si>
  <si>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</si>
  <si>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</si>
  <si>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Housing Posture of Case on Eligibility Date</t>
  </si>
  <si>
    <t>HAL Eligibility Date</t>
  </si>
  <si>
    <t>Housing Total Monthly Rent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</si>
  <si>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</si>
  <si>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</si>
  <si>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</si>
  <si>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</si>
  <si>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</si>
  <si>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</si>
  <si>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</si>
  <si>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</si>
  <si>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</si>
  <si>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</si>
  <si>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</si>
  <si>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</si>
  <si>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</si>
  <si>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</si>
  <si>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</si>
  <si>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</si>
  <si>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</si>
  <si>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</si>
  <si>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</si>
  <si>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</si>
  <si>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</si>
  <si>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Legal Problem Code</t>
  </si>
  <si>
    <t>Service Date</t>
  </si>
  <si>
    <t>Caseworker Name</t>
  </si>
  <si>
    <t>Hong, Connie</t>
  </si>
  <si>
    <t>Granfield, Rachel</t>
  </si>
  <si>
    <t>Puleo Jr, Michael</t>
  </si>
  <si>
    <t>Burns, Erin</t>
  </si>
  <si>
    <t>Rave, Helen</t>
  </si>
  <si>
    <t>Montoute, John</t>
  </si>
  <si>
    <t>Golden, Tashanna</t>
  </si>
  <si>
    <t>Savinon, Clara</t>
  </si>
  <si>
    <t>Gurung, Rina</t>
  </si>
  <si>
    <t>Open</t>
  </si>
  <si>
    <t>Closed</t>
  </si>
  <si>
    <t>03/04/2019</t>
  </si>
  <si>
    <t>03/07/2019</t>
  </si>
  <si>
    <t>06/26/2019</t>
  </si>
  <si>
    <t>06/03/2019</t>
  </si>
  <si>
    <t>04/26/2019</t>
  </si>
  <si>
    <t>05/09/2019</t>
  </si>
  <si>
    <t>05/13/2019</t>
  </si>
  <si>
    <t>05/24/2019</t>
  </si>
  <si>
    <t>05/15/2019</t>
  </si>
  <si>
    <t>02/21/2019</t>
  </si>
  <si>
    <t>03/29/2019</t>
  </si>
  <si>
    <t>07/12/2018</t>
  </si>
  <si>
    <t>06/13/2019</t>
  </si>
  <si>
    <t>05/14/2019</t>
  </si>
  <si>
    <t>03/28/2019</t>
  </si>
  <si>
    <t>12/05/2018</t>
  </si>
  <si>
    <t>04/15/2019</t>
  </si>
  <si>
    <t>03/18/2019</t>
  </si>
  <si>
    <t>04/24/2019</t>
  </si>
  <si>
    <t>01/22/2019</t>
  </si>
  <si>
    <t>02/08/2019</t>
  </si>
  <si>
    <t>09/10/2018</t>
  </si>
  <si>
    <t>06/19/2019</t>
  </si>
  <si>
    <t>02/07/2019</t>
  </si>
  <si>
    <t>10/25/2018</t>
  </si>
  <si>
    <t>01/23/2019</t>
  </si>
  <si>
    <t>03/15/2018</t>
  </si>
  <si>
    <t>03/12/2019</t>
  </si>
  <si>
    <t>05/02/2019</t>
  </si>
  <si>
    <t>02/22/2019</t>
  </si>
  <si>
    <t>02/04/2019</t>
  </si>
  <si>
    <t>07/25/2018</t>
  </si>
  <si>
    <t>07/10/2019</t>
  </si>
  <si>
    <t>05/23/2019</t>
  </si>
  <si>
    <t>Helen</t>
  </si>
  <si>
    <t>Kimberly</t>
  </si>
  <si>
    <t>June</t>
  </si>
  <si>
    <t>Sonia</t>
  </si>
  <si>
    <t>Rachel</t>
  </si>
  <si>
    <t>Kneysha</t>
  </si>
  <si>
    <t>Tomika</t>
  </si>
  <si>
    <t>Frankie</t>
  </si>
  <si>
    <t>Shorok</t>
  </si>
  <si>
    <t>Janice</t>
  </si>
  <si>
    <t>Massa</t>
  </si>
  <si>
    <t>Yocelyn</t>
  </si>
  <si>
    <t>Sawneerae</t>
  </si>
  <si>
    <t>Penny</t>
  </si>
  <si>
    <t>Collette</t>
  </si>
  <si>
    <t>Frances</t>
  </si>
  <si>
    <t>Jacquelynn</t>
  </si>
  <si>
    <t>Amina</t>
  </si>
  <si>
    <t>Edwardo</t>
  </si>
  <si>
    <t>Jesse</t>
  </si>
  <si>
    <t>Towpee</t>
  </si>
  <si>
    <t>Vincent</t>
  </si>
  <si>
    <t>Maria</t>
  </si>
  <si>
    <t>Abu</t>
  </si>
  <si>
    <t>Halima</t>
  </si>
  <si>
    <t>Ladora</t>
  </si>
  <si>
    <t>Juana</t>
  </si>
  <si>
    <t>Elizabeth</t>
  </si>
  <si>
    <t>Evelyn</t>
  </si>
  <si>
    <t>Sylvia</t>
  </si>
  <si>
    <t>Justina</t>
  </si>
  <si>
    <t>Shauna</t>
  </si>
  <si>
    <t>Robert</t>
  </si>
  <si>
    <t>Chavis</t>
  </si>
  <si>
    <t>Cintron</t>
  </si>
  <si>
    <t>Gonzalez</t>
  </si>
  <si>
    <t>Carbajal</t>
  </si>
  <si>
    <t>Morales</t>
  </si>
  <si>
    <t>Smith</t>
  </si>
  <si>
    <t>Larossa</t>
  </si>
  <si>
    <t>Rivera</t>
  </si>
  <si>
    <t>Jackson</t>
  </si>
  <si>
    <t>Swaray</t>
  </si>
  <si>
    <t>Rodriguez</t>
  </si>
  <si>
    <t>Clements- Varra</t>
  </si>
  <si>
    <t>Taylor</t>
  </si>
  <si>
    <t>Loumsby</t>
  </si>
  <si>
    <t>Gibson</t>
  </si>
  <si>
    <t>Armstrong</t>
  </si>
  <si>
    <t>Gutierrez</t>
  </si>
  <si>
    <t>Glen</t>
  </si>
  <si>
    <t>Aponte</t>
  </si>
  <si>
    <t>Manneh</t>
  </si>
  <si>
    <t>Nollez</t>
  </si>
  <si>
    <t>Perez</t>
  </si>
  <si>
    <t>Koroma</t>
  </si>
  <si>
    <t>Al Nehmi</t>
  </si>
  <si>
    <t>Copeland</t>
  </si>
  <si>
    <t>Reyes</t>
  </si>
  <si>
    <t>Swain</t>
  </si>
  <si>
    <t>Hernandez</t>
  </si>
  <si>
    <t>Irizarry-Jacobs</t>
  </si>
  <si>
    <t>Rock</t>
  </si>
  <si>
    <t>Kerwick</t>
  </si>
  <si>
    <t>75 Kimberly Ln</t>
  </si>
  <si>
    <t>585 N Railroad Ave</t>
  </si>
  <si>
    <t>237 Clove Rd</t>
  </si>
  <si>
    <t>165 Saint Marks Pl</t>
  </si>
  <si>
    <t>64 Austin Ave</t>
  </si>
  <si>
    <t>34 Layton Ave</t>
  </si>
  <si>
    <t>231 steuben st</t>
  </si>
  <si>
    <t>69 Adams Ave</t>
  </si>
  <si>
    <t>469 Ridgewood Ave</t>
  </si>
  <si>
    <t>240 Park Hill Ave</t>
  </si>
  <si>
    <t>140 Park Hill Ave</t>
  </si>
  <si>
    <t>111 Laurel Ave</t>
  </si>
  <si>
    <t>150 Hendricks Ave</t>
  </si>
  <si>
    <t>78 Van Duzer St</t>
  </si>
  <si>
    <t>48 Saint Marks Pl</t>
  </si>
  <si>
    <t>185 Park Hill Ave</t>
  </si>
  <si>
    <t>15 Sandra Ln</t>
  </si>
  <si>
    <t>89 Thompson St</t>
  </si>
  <si>
    <t>225 Park Hill Ave</t>
  </si>
  <si>
    <t>1331 Bay St</t>
  </si>
  <si>
    <t>166 Clove Rd</t>
  </si>
  <si>
    <t>55 Bowen St</t>
  </si>
  <si>
    <t>242 Mason Ave</t>
  </si>
  <si>
    <t>143-147 Scribner Ave.</t>
  </si>
  <si>
    <t>416A Jersey St</t>
  </si>
  <si>
    <t>16 Van Buren St</t>
  </si>
  <si>
    <t>19r Fairway Ave</t>
  </si>
  <si>
    <t>180 Park Hill Ave</t>
  </si>
  <si>
    <t>299 Union Ave</t>
  </si>
  <si>
    <t>220 Osgood Ave</t>
  </si>
  <si>
    <t>60 Hamilton Ave</t>
  </si>
  <si>
    <t>51-B</t>
  </si>
  <si>
    <t>5H</t>
  </si>
  <si>
    <t>4A</t>
  </si>
  <si>
    <t>2nd Floor</t>
  </si>
  <si>
    <t>5P</t>
  </si>
  <si>
    <t>5M</t>
  </si>
  <si>
    <t>6B</t>
  </si>
  <si>
    <t>2nd Fl</t>
  </si>
  <si>
    <t>3D</t>
  </si>
  <si>
    <t>Rear</t>
  </si>
  <si>
    <t>1R</t>
  </si>
  <si>
    <t>5A</t>
  </si>
  <si>
    <t>22A</t>
  </si>
  <si>
    <t>2B</t>
  </si>
  <si>
    <t>5L</t>
  </si>
  <si>
    <t>1M</t>
  </si>
  <si>
    <t>10F</t>
  </si>
  <si>
    <t>Second Floor</t>
  </si>
  <si>
    <t>Apt 2</t>
  </si>
  <si>
    <t>apt 2</t>
  </si>
  <si>
    <t>Apt 1-V</t>
  </si>
  <si>
    <t>4N</t>
  </si>
  <si>
    <t>2 G</t>
  </si>
  <si>
    <t xml:space="preserve"> </t>
  </si>
  <si>
    <t xml:space="preserve">Yes </t>
  </si>
  <si>
    <t>Yes</t>
  </si>
  <si>
    <t>DHCI Form</t>
  </si>
  <si>
    <t>LT-053322-18/RI</t>
  </si>
  <si>
    <t>no case</t>
  </si>
  <si>
    <t>LT-050679-19/RI</t>
  </si>
  <si>
    <t>LT-051257-19/RI</t>
  </si>
  <si>
    <t>LT50922-19/RI</t>
  </si>
  <si>
    <t>LT-051297-19/RI</t>
  </si>
  <si>
    <t>LT-050669-19/RI</t>
  </si>
  <si>
    <t>LT-053234-17/RI</t>
  </si>
  <si>
    <t>LT-052189-18/RI</t>
  </si>
  <si>
    <t>LT-52664-18</t>
  </si>
  <si>
    <t>LT-51128-19/RI</t>
  </si>
  <si>
    <t>LT-050497-19/RI</t>
  </si>
  <si>
    <t>LT-050841-19/RI</t>
  </si>
  <si>
    <t>LT-050476-19/RI</t>
  </si>
  <si>
    <t>LT-050845-19/RI</t>
  </si>
  <si>
    <t>LT-053793-18/RI</t>
  </si>
  <si>
    <t>Non-payment</t>
  </si>
  <si>
    <t>No Case</t>
  </si>
  <si>
    <t>Article 78</t>
  </si>
  <si>
    <t>Holdover</t>
  </si>
  <si>
    <t>Non-Litigation Advocacy</t>
  </si>
  <si>
    <t>Representation - State Court</t>
  </si>
  <si>
    <t>Hold For Review</t>
  </si>
  <si>
    <t>Advice</t>
  </si>
  <si>
    <t>Out-of-Court Advocacy</t>
  </si>
  <si>
    <t>A - Counsel and Advice</t>
  </si>
  <si>
    <t>G - Negotiated Settlement with Litigation</t>
  </si>
  <si>
    <t>3018 Tenant Rights Coalition (TRC)</t>
  </si>
  <si>
    <t>3011 TRC FJC Initiative</t>
  </si>
  <si>
    <t>No</t>
  </si>
  <si>
    <t>Post-Judgment, Tenant in Possession-Judgment Due to Other</t>
  </si>
  <si>
    <t>No Stipulation; No Judgment</t>
  </si>
  <si>
    <t>Post-Stipulation, No Judgment</t>
  </si>
  <si>
    <t>04/14/2019</t>
  </si>
  <si>
    <t>06/24/2019</t>
  </si>
  <si>
    <t>Self-referred</t>
  </si>
  <si>
    <t>FJC Housing Intake</t>
  </si>
  <si>
    <t>Returning Client</t>
  </si>
  <si>
    <t>Court Referral-NON HRA</t>
  </si>
  <si>
    <t>Other</t>
  </si>
  <si>
    <t>3-1-1</t>
  </si>
  <si>
    <t>Home base</t>
  </si>
  <si>
    <t>HRA</t>
  </si>
  <si>
    <t>Other City Agency</t>
  </si>
  <si>
    <t>Tenant Support Unit</t>
  </si>
  <si>
    <t>12/10/1952</t>
  </si>
  <si>
    <t>04/17/1979</t>
  </si>
  <si>
    <t>06/19/1983</t>
  </si>
  <si>
    <t>05/25/1980</t>
  </si>
  <si>
    <t>06/28/1966</t>
  </si>
  <si>
    <t>04/24/1989</t>
  </si>
  <si>
    <t>08/26/1969</t>
  </si>
  <si>
    <t>07/22/1966</t>
  </si>
  <si>
    <t>01/10/1976</t>
  </si>
  <si>
    <t>04/28/1962</t>
  </si>
  <si>
    <t>06/25/1980</t>
  </si>
  <si>
    <t>08/06/1984</t>
  </si>
  <si>
    <t>01/24/1979</t>
  </si>
  <si>
    <t>10/26/1978</t>
  </si>
  <si>
    <t>02/17/1963</t>
  </si>
  <si>
    <t>04/11/1951</t>
  </si>
  <si>
    <t>10/21/1965</t>
  </si>
  <si>
    <t>05/01/1992</t>
  </si>
  <si>
    <t>10/31/1981</t>
  </si>
  <si>
    <t>05/30/1929</t>
  </si>
  <si>
    <t>02/03/1955</t>
  </si>
  <si>
    <t>09/14/1959</t>
  </si>
  <si>
    <t>07/03/1958</t>
  </si>
  <si>
    <t>11/02/1950</t>
  </si>
  <si>
    <t>01/01/1980</t>
  </si>
  <si>
    <t>09/15/1984</t>
  </si>
  <si>
    <t>09/28/1977</t>
  </si>
  <si>
    <t>02/26/1981</t>
  </si>
  <si>
    <t>07/27/1964</t>
  </si>
  <si>
    <t>12/08/1950</t>
  </si>
  <si>
    <t>08/10/1981</t>
  </si>
  <si>
    <t>07/08/1970</t>
  </si>
  <si>
    <t>07/30/1966</t>
  </si>
  <si>
    <t>092-42-5911</t>
  </si>
  <si>
    <t>117-62-5992</t>
  </si>
  <si>
    <t>065-70-5865</t>
  </si>
  <si>
    <t>097-64-0950</t>
  </si>
  <si>
    <t>070-64-7917</t>
  </si>
  <si>
    <t>999-99-9999</t>
  </si>
  <si>
    <t>091-56-1402</t>
  </si>
  <si>
    <t>119-60-1764</t>
  </si>
  <si>
    <t>733-01-4254</t>
  </si>
  <si>
    <t>072-56-4001</t>
  </si>
  <si>
    <t>072-98-3866</t>
  </si>
  <si>
    <t>195-64-4180</t>
  </si>
  <si>
    <t>000-00-1610</t>
  </si>
  <si>
    <t>087-62-8117</t>
  </si>
  <si>
    <t>000-00-1987</t>
  </si>
  <si>
    <t>092-74-0966</t>
  </si>
  <si>
    <t>175-46-5894</t>
  </si>
  <si>
    <t>083-80-8833</t>
  </si>
  <si>
    <t>061-66-5765</t>
  </si>
  <si>
    <t>054-26-4400</t>
  </si>
  <si>
    <t>107-88-5728</t>
  </si>
  <si>
    <t>096-52-9797</t>
  </si>
  <si>
    <t>068-88-0329</t>
  </si>
  <si>
    <t>119-68-7333</t>
  </si>
  <si>
    <t>065-66-7103</t>
  </si>
  <si>
    <t>113-64-5213</t>
  </si>
  <si>
    <t>132-54-7012</t>
  </si>
  <si>
    <t>091-42-0419</t>
  </si>
  <si>
    <t>127-64-1503</t>
  </si>
  <si>
    <t>133-62-9631</t>
  </si>
  <si>
    <t>Unknown</t>
  </si>
  <si>
    <t>Unregulated</t>
  </si>
  <si>
    <t>Mitchell-Lama</t>
  </si>
  <si>
    <t>Project-based Sec. 8</t>
  </si>
  <si>
    <t>Rent Controlled</t>
  </si>
  <si>
    <t>Rent Stabilized</t>
  </si>
  <si>
    <t>City FEPS</t>
  </si>
  <si>
    <t>Section 8</t>
  </si>
  <si>
    <t>None</t>
  </si>
  <si>
    <t>LINC</t>
  </si>
  <si>
    <t>11/28/2016</t>
  </si>
  <si>
    <t>Income Waiver</t>
  </si>
  <si>
    <t>FJC Waiver</t>
  </si>
  <si>
    <t>English</t>
  </si>
  <si>
    <t>Spanish</t>
  </si>
  <si>
    <t>Arabic</t>
  </si>
  <si>
    <t>Creole</t>
  </si>
  <si>
    <t>Filed for an Emergency Order to Show Cause</t>
  </si>
  <si>
    <t>Obtained Renewal of Lease, Obtain Ongoing Rent Subsidy, Secured Rent Reduction</t>
  </si>
  <si>
    <t>63 Private Landlord/Tenant</t>
  </si>
  <si>
    <t>61 Federally Subsidized Housing</t>
  </si>
  <si>
    <t>69 Other Housing</t>
  </si>
  <si>
    <t>07/12/2019</t>
  </si>
  <si>
    <t>07/15/2019</t>
  </si>
  <si>
    <t>07/03/2019</t>
  </si>
  <si>
    <t>05/10/2019</t>
  </si>
  <si>
    <t>06/21/2019</t>
  </si>
  <si>
    <t>06/20/2019</t>
  </si>
  <si>
    <t>02/26/2019</t>
  </si>
  <si>
    <t>07/08/2019</t>
  </si>
  <si>
    <t>02/19/2019</t>
  </si>
  <si>
    <t>07/16/2019</t>
  </si>
  <si>
    <t>05/16/2019</t>
  </si>
  <si>
    <t>04/11/2019</t>
  </si>
  <si>
    <t>07/02/2019</t>
  </si>
  <si>
    <t>06/05/2019</t>
  </si>
  <si>
    <t>Torres, Elizabeth</t>
  </si>
  <si>
    <t>Sampert, Monica</t>
  </si>
  <si>
    <t>Martinez, Renee</t>
  </si>
  <si>
    <t>Amponsah, Oheneba</t>
  </si>
  <si>
    <t>Villanueva, Anthony</t>
  </si>
  <si>
    <t>Djourab, Atteib</t>
  </si>
  <si>
    <t>Fuentes, Maria</t>
  </si>
  <si>
    <t>Morales-Robinson, Ana</t>
  </si>
  <si>
    <t>Ortega, Luis</t>
  </si>
  <si>
    <t>Guzman Velazquez, Leida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</si>
</sst>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34"/>
  <sheetViews>
    <sheetView tabSelected="1" workbookViewId="0"/>
  </sheetViews>
  <sheetFormatPr defaultRowHeight="15"/>
  <cols>
    <col min="1" max="1" width="20.7109375" style="1" customWidth="1"/>
  </cols>
  <sheetData>
    <row r="1" spans="1:4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>
      <c r="A2" s="1">
        <f>HYPERLINK("https://lsnyc.legalserver.org/matter/dynamic-profile/view/1891637","19-1891637")</f>
        <v>0</v>
      </c>
      <c r="B2" t="s">
        <v>46</v>
      </c>
      <c r="C2" t="s">
        <v>55</v>
      </c>
      <c r="D2" t="s">
        <v>57</v>
      </c>
      <c r="F2" t="s">
        <v>91</v>
      </c>
      <c r="G2" t="s">
        <v>124</v>
      </c>
      <c r="H2" t="s">
        <v>155</v>
      </c>
      <c r="I2" t="s">
        <v>186</v>
      </c>
      <c r="J2">
        <v>10304</v>
      </c>
      <c r="K2" t="s">
        <v>209</v>
      </c>
      <c r="L2" t="s">
        <v>209</v>
      </c>
      <c r="O2" t="s">
        <v>229</v>
      </c>
      <c r="P2" t="s">
        <v>234</v>
      </c>
      <c r="R2" t="s">
        <v>240</v>
      </c>
      <c r="S2" t="s">
        <v>242</v>
      </c>
      <c r="U2" t="s">
        <v>57</v>
      </c>
      <c r="V2">
        <v>0</v>
      </c>
      <c r="X2" t="s">
        <v>258</v>
      </c>
      <c r="Z2" t="s">
        <v>291</v>
      </c>
      <c r="AA2">
        <v>0</v>
      </c>
      <c r="AD2">
        <v>0</v>
      </c>
      <c r="AE2">
        <v>1</v>
      </c>
      <c r="AF2">
        <v>0</v>
      </c>
      <c r="AG2">
        <v>207.62</v>
      </c>
      <c r="AI2" t="s">
        <v>332</v>
      </c>
      <c r="AJ2" t="s">
        <v>334</v>
      </c>
      <c r="AK2">
        <v>25932</v>
      </c>
      <c r="AQ2">
        <v>16.55</v>
      </c>
      <c r="AR2" t="s">
        <v>340</v>
      </c>
      <c r="AS2" t="s">
        <v>343</v>
      </c>
      <c r="AT2" t="s">
        <v>357</v>
      </c>
    </row>
    <row r="3" spans="1:46">
      <c r="A3" s="1">
        <f>HYPERLINK("https://lsnyc.legalserver.org/matter/dynamic-profile/view/1892523","19-1892523")</f>
        <v>0</v>
      </c>
      <c r="B3" t="s">
        <v>46</v>
      </c>
      <c r="C3" t="s">
        <v>55</v>
      </c>
      <c r="D3" t="s">
        <v>58</v>
      </c>
      <c r="F3" t="s">
        <v>92</v>
      </c>
      <c r="G3" t="s">
        <v>125</v>
      </c>
      <c r="H3" t="s">
        <v>156</v>
      </c>
      <c r="I3" t="s">
        <v>187</v>
      </c>
      <c r="J3">
        <v>10304</v>
      </c>
      <c r="K3" t="s">
        <v>209</v>
      </c>
      <c r="L3" t="s">
        <v>209</v>
      </c>
      <c r="N3" t="s">
        <v>213</v>
      </c>
      <c r="O3" t="s">
        <v>229</v>
      </c>
      <c r="P3" t="s">
        <v>234</v>
      </c>
      <c r="R3" t="s">
        <v>240</v>
      </c>
      <c r="S3" t="s">
        <v>242</v>
      </c>
      <c r="T3" t="s">
        <v>243</v>
      </c>
      <c r="U3" t="s">
        <v>246</v>
      </c>
      <c r="V3">
        <v>1250</v>
      </c>
      <c r="W3" t="s">
        <v>248</v>
      </c>
      <c r="X3" t="s">
        <v>259</v>
      </c>
      <c r="Z3" t="s">
        <v>292</v>
      </c>
      <c r="AA3">
        <v>0</v>
      </c>
      <c r="AB3" t="s">
        <v>321</v>
      </c>
      <c r="AC3" t="s">
        <v>327</v>
      </c>
      <c r="AD3">
        <v>5</v>
      </c>
      <c r="AE3">
        <v>1</v>
      </c>
      <c r="AF3">
        <v>0</v>
      </c>
      <c r="AG3">
        <v>318.88</v>
      </c>
      <c r="AJ3" t="s">
        <v>334</v>
      </c>
      <c r="AK3">
        <v>39828</v>
      </c>
      <c r="AM3" t="s">
        <v>338</v>
      </c>
      <c r="AN3" t="s">
        <v>339</v>
      </c>
      <c r="AQ3">
        <v>27.75</v>
      </c>
      <c r="AR3" t="s">
        <v>340</v>
      </c>
      <c r="AS3" t="s">
        <v>344</v>
      </c>
      <c r="AT3" t="s">
        <v>358</v>
      </c>
    </row>
    <row r="4" spans="1:46">
      <c r="A4" s="1">
        <f>HYPERLINK("https://lsnyc.legalserver.org/matter/dynamic-profile/view/1903154","19-1903154")</f>
        <v>0</v>
      </c>
      <c r="B4" t="s">
        <v>47</v>
      </c>
      <c r="C4" t="s">
        <v>55</v>
      </c>
      <c r="D4" t="s">
        <v>59</v>
      </c>
      <c r="F4" t="s">
        <v>93</v>
      </c>
      <c r="G4" t="s">
        <v>126</v>
      </c>
      <c r="H4" t="s">
        <v>157</v>
      </c>
      <c r="J4">
        <v>10310</v>
      </c>
      <c r="K4" t="s">
        <v>209</v>
      </c>
      <c r="L4" t="s">
        <v>209</v>
      </c>
      <c r="N4" t="s">
        <v>214</v>
      </c>
      <c r="O4" t="s">
        <v>230</v>
      </c>
      <c r="P4" t="s">
        <v>235</v>
      </c>
      <c r="R4" t="s">
        <v>241</v>
      </c>
      <c r="S4" t="s">
        <v>242</v>
      </c>
      <c r="U4" t="s">
        <v>247</v>
      </c>
      <c r="V4">
        <v>0</v>
      </c>
      <c r="W4" t="s">
        <v>249</v>
      </c>
      <c r="X4" t="s">
        <v>260</v>
      </c>
      <c r="Z4" t="s">
        <v>293</v>
      </c>
      <c r="AA4">
        <v>0</v>
      </c>
      <c r="AB4" t="s">
        <v>322</v>
      </c>
      <c r="AD4">
        <v>0</v>
      </c>
      <c r="AE4">
        <v>1</v>
      </c>
      <c r="AF4">
        <v>4</v>
      </c>
      <c r="AG4">
        <v>23.27</v>
      </c>
      <c r="AH4" t="s">
        <v>331</v>
      </c>
      <c r="AI4" t="s">
        <v>333</v>
      </c>
      <c r="AJ4" t="s">
        <v>335</v>
      </c>
      <c r="AK4">
        <v>7020</v>
      </c>
      <c r="AQ4">
        <v>2</v>
      </c>
      <c r="AR4" t="s">
        <v>340</v>
      </c>
      <c r="AS4" t="s">
        <v>345</v>
      </c>
      <c r="AT4" t="s">
        <v>47</v>
      </c>
    </row>
    <row r="5" spans="1:46">
      <c r="A5" s="1">
        <f>HYPERLINK("https://lsnyc.legalserver.org/matter/dynamic-profile/view/1901296","19-1901296")</f>
        <v>0</v>
      </c>
      <c r="B5" t="s">
        <v>48</v>
      </c>
      <c r="C5" t="s">
        <v>55</v>
      </c>
      <c r="D5" t="s">
        <v>60</v>
      </c>
      <c r="F5" t="s">
        <v>94</v>
      </c>
      <c r="G5" t="s">
        <v>127</v>
      </c>
      <c r="H5" t="s">
        <v>158</v>
      </c>
      <c r="I5" t="s">
        <v>188</v>
      </c>
      <c r="J5">
        <v>10301</v>
      </c>
      <c r="K5" t="s">
        <v>209</v>
      </c>
      <c r="L5" t="s">
        <v>209</v>
      </c>
      <c r="O5" t="s">
        <v>231</v>
      </c>
      <c r="P5" t="s">
        <v>234</v>
      </c>
      <c r="R5" t="s">
        <v>240</v>
      </c>
      <c r="S5" t="s">
        <v>242</v>
      </c>
      <c r="T5" t="s">
        <v>244</v>
      </c>
      <c r="V5">
        <v>2200</v>
      </c>
      <c r="W5" t="s">
        <v>250</v>
      </c>
      <c r="X5" t="s">
        <v>261</v>
      </c>
      <c r="Z5" t="s">
        <v>294</v>
      </c>
      <c r="AA5">
        <v>227</v>
      </c>
      <c r="AB5" t="s">
        <v>323</v>
      </c>
      <c r="AC5" t="s">
        <v>328</v>
      </c>
      <c r="AD5">
        <v>7</v>
      </c>
      <c r="AE5">
        <v>2</v>
      </c>
      <c r="AF5">
        <v>0</v>
      </c>
      <c r="AG5">
        <v>37.61</v>
      </c>
      <c r="AJ5" t="s">
        <v>334</v>
      </c>
      <c r="AK5">
        <v>6360</v>
      </c>
      <c r="AQ5">
        <v>28.9</v>
      </c>
      <c r="AR5" t="s">
        <v>341</v>
      </c>
      <c r="AS5" t="s">
        <v>345</v>
      </c>
      <c r="AT5" t="s">
        <v>48</v>
      </c>
    </row>
    <row r="6" spans="1:46">
      <c r="A6" s="1">
        <f>HYPERLINK("https://lsnyc.legalserver.org/matter/dynamic-profile/view/1897698","19-1897698")</f>
        <v>0</v>
      </c>
      <c r="B6" t="s">
        <v>49</v>
      </c>
      <c r="C6" t="s">
        <v>55</v>
      </c>
      <c r="D6" t="s">
        <v>61</v>
      </c>
      <c r="F6" t="s">
        <v>95</v>
      </c>
      <c r="G6" t="s">
        <v>128</v>
      </c>
      <c r="H6" t="s">
        <v>159</v>
      </c>
      <c r="J6">
        <v>10305</v>
      </c>
      <c r="K6" t="s">
        <v>209</v>
      </c>
      <c r="L6" t="s">
        <v>209</v>
      </c>
      <c r="N6" t="s">
        <v>215</v>
      </c>
      <c r="O6" t="s">
        <v>232</v>
      </c>
      <c r="R6" t="s">
        <v>240</v>
      </c>
      <c r="S6" t="s">
        <v>242</v>
      </c>
      <c r="T6" t="s">
        <v>244</v>
      </c>
      <c r="V6">
        <v>0</v>
      </c>
      <c r="W6" t="s">
        <v>251</v>
      </c>
      <c r="X6" t="s">
        <v>262</v>
      </c>
      <c r="Z6" t="s">
        <v>295</v>
      </c>
      <c r="AA6">
        <v>3</v>
      </c>
      <c r="AB6" t="s">
        <v>322</v>
      </c>
      <c r="AC6" t="s">
        <v>329</v>
      </c>
      <c r="AD6">
        <v>1</v>
      </c>
      <c r="AE6">
        <v>2</v>
      </c>
      <c r="AF6">
        <v>0</v>
      </c>
      <c r="AG6">
        <v>42.58</v>
      </c>
      <c r="AJ6" t="s">
        <v>334</v>
      </c>
      <c r="AK6">
        <v>7200</v>
      </c>
      <c r="AQ6">
        <v>2.5</v>
      </c>
      <c r="AR6" t="s">
        <v>340</v>
      </c>
      <c r="AS6" t="s">
        <v>61</v>
      </c>
      <c r="AT6" t="s">
        <v>359</v>
      </c>
    </row>
    <row r="7" spans="1:46">
      <c r="A7" s="1">
        <f>HYPERLINK("https://lsnyc.legalserver.org/matter/dynamic-profile/view/1899388","19-1899388")</f>
        <v>0</v>
      </c>
      <c r="B7" t="s">
        <v>46</v>
      </c>
      <c r="C7" t="s">
        <v>55</v>
      </c>
      <c r="D7" t="s">
        <v>62</v>
      </c>
      <c r="F7" t="s">
        <v>96</v>
      </c>
      <c r="G7" t="s">
        <v>129</v>
      </c>
      <c r="H7" t="s">
        <v>160</v>
      </c>
      <c r="I7" t="s">
        <v>189</v>
      </c>
      <c r="J7">
        <v>10301</v>
      </c>
      <c r="K7" t="s">
        <v>209</v>
      </c>
      <c r="L7" t="s">
        <v>209</v>
      </c>
      <c r="O7" t="s">
        <v>232</v>
      </c>
      <c r="R7" t="s">
        <v>240</v>
      </c>
      <c r="S7" t="s">
        <v>242</v>
      </c>
      <c r="T7" t="s">
        <v>244</v>
      </c>
      <c r="V7">
        <v>433</v>
      </c>
      <c r="W7" t="s">
        <v>250</v>
      </c>
      <c r="X7" t="s">
        <v>263</v>
      </c>
      <c r="Z7" t="s">
        <v>296</v>
      </c>
      <c r="AA7">
        <v>0</v>
      </c>
      <c r="AD7">
        <v>1</v>
      </c>
      <c r="AE7">
        <v>1</v>
      </c>
      <c r="AF7">
        <v>2</v>
      </c>
      <c r="AG7">
        <v>86.75</v>
      </c>
      <c r="AJ7" t="s">
        <v>334</v>
      </c>
      <c r="AK7">
        <v>18504</v>
      </c>
      <c r="AQ7">
        <v>0.1</v>
      </c>
      <c r="AR7" t="s">
        <v>340</v>
      </c>
      <c r="AS7" t="s">
        <v>346</v>
      </c>
      <c r="AT7" t="s">
        <v>359</v>
      </c>
    </row>
    <row r="8" spans="1:46">
      <c r="A8" s="1">
        <f>HYPERLINK("https://lsnyc.legalserver.org/matter/dynamic-profile/view/1899598","19-1899598")</f>
        <v>0</v>
      </c>
      <c r="B8" t="s">
        <v>49</v>
      </c>
      <c r="C8" t="s">
        <v>55</v>
      </c>
      <c r="D8" t="s">
        <v>63</v>
      </c>
      <c r="F8" t="s">
        <v>97</v>
      </c>
      <c r="G8" t="s">
        <v>130</v>
      </c>
      <c r="H8" t="s">
        <v>161</v>
      </c>
      <c r="I8" t="s">
        <v>190</v>
      </c>
      <c r="J8">
        <v>10304</v>
      </c>
      <c r="K8" t="s">
        <v>209</v>
      </c>
      <c r="L8" t="s">
        <v>209</v>
      </c>
      <c r="N8" t="s">
        <v>216</v>
      </c>
      <c r="O8" t="s">
        <v>232</v>
      </c>
      <c r="R8" t="s">
        <v>240</v>
      </c>
      <c r="V8">
        <v>241</v>
      </c>
      <c r="W8" t="s">
        <v>252</v>
      </c>
      <c r="X8" t="s">
        <v>264</v>
      </c>
      <c r="Z8" t="s">
        <v>297</v>
      </c>
      <c r="AA8">
        <v>0</v>
      </c>
      <c r="AD8">
        <v>13</v>
      </c>
      <c r="AE8">
        <v>1</v>
      </c>
      <c r="AF8">
        <v>0</v>
      </c>
      <c r="AG8">
        <v>91.56</v>
      </c>
      <c r="AJ8" t="s">
        <v>334</v>
      </c>
      <c r="AK8">
        <v>11436</v>
      </c>
      <c r="AQ8">
        <v>7.55</v>
      </c>
      <c r="AR8" t="s">
        <v>340</v>
      </c>
      <c r="AS8" t="s">
        <v>347</v>
      </c>
      <c r="AT8" t="s">
        <v>360</v>
      </c>
    </row>
    <row r="9" spans="1:46">
      <c r="A9" s="1">
        <f>HYPERLINK("https://lsnyc.legalserver.org/matter/dynamic-profile/view/1897829","19-1897829")</f>
        <v>0</v>
      </c>
      <c r="B9" t="s">
        <v>49</v>
      </c>
      <c r="C9" t="s">
        <v>55</v>
      </c>
      <c r="D9" t="s">
        <v>63</v>
      </c>
      <c r="F9" t="s">
        <v>98</v>
      </c>
      <c r="G9" t="s">
        <v>131</v>
      </c>
      <c r="H9" t="s">
        <v>162</v>
      </c>
      <c r="I9" t="s">
        <v>189</v>
      </c>
      <c r="J9">
        <v>10306</v>
      </c>
      <c r="K9" t="s">
        <v>209</v>
      </c>
      <c r="L9" t="s">
        <v>209</v>
      </c>
      <c r="N9" t="s">
        <v>217</v>
      </c>
      <c r="O9" t="s">
        <v>232</v>
      </c>
      <c r="R9" t="s">
        <v>240</v>
      </c>
      <c r="S9" t="s">
        <v>242</v>
      </c>
      <c r="V9">
        <v>0</v>
      </c>
      <c r="X9" t="s">
        <v>265</v>
      </c>
      <c r="Z9" t="s">
        <v>298</v>
      </c>
      <c r="AA9">
        <v>0</v>
      </c>
      <c r="AD9">
        <v>2</v>
      </c>
      <c r="AE9">
        <v>1</v>
      </c>
      <c r="AF9">
        <v>0</v>
      </c>
      <c r="AG9">
        <v>105.68</v>
      </c>
      <c r="AJ9" t="s">
        <v>334</v>
      </c>
      <c r="AK9">
        <v>13200</v>
      </c>
      <c r="AQ9">
        <v>12.05</v>
      </c>
      <c r="AR9" t="s">
        <v>340</v>
      </c>
      <c r="AS9" t="s">
        <v>348</v>
      </c>
      <c r="AT9" t="s">
        <v>357</v>
      </c>
    </row>
    <row r="10" spans="1:46">
      <c r="A10" s="1">
        <f>HYPERLINK("https://lsnyc.legalserver.org/matter/dynamic-profile/view/1899773","19-1899773")</f>
        <v>0</v>
      </c>
      <c r="B10" t="s">
        <v>50</v>
      </c>
      <c r="C10" t="s">
        <v>55</v>
      </c>
      <c r="D10" t="s">
        <v>64</v>
      </c>
      <c r="F10" t="s">
        <v>99</v>
      </c>
      <c r="G10" t="s">
        <v>113</v>
      </c>
      <c r="H10" t="s">
        <v>163</v>
      </c>
      <c r="J10">
        <v>10312</v>
      </c>
      <c r="K10" t="s">
        <v>210</v>
      </c>
      <c r="L10" t="s">
        <v>209</v>
      </c>
      <c r="M10" t="s">
        <v>212</v>
      </c>
      <c r="N10" t="s">
        <v>218</v>
      </c>
      <c r="O10" t="s">
        <v>232</v>
      </c>
      <c r="R10" t="s">
        <v>240</v>
      </c>
      <c r="S10" t="s">
        <v>242</v>
      </c>
      <c r="T10" t="s">
        <v>244</v>
      </c>
      <c r="V10">
        <v>2200</v>
      </c>
      <c r="W10" t="s">
        <v>250</v>
      </c>
      <c r="X10" t="s">
        <v>266</v>
      </c>
      <c r="Z10" t="s">
        <v>299</v>
      </c>
      <c r="AA10">
        <v>1</v>
      </c>
      <c r="AB10" t="s">
        <v>322</v>
      </c>
      <c r="AC10" t="s">
        <v>329</v>
      </c>
      <c r="AD10">
        <v>2</v>
      </c>
      <c r="AE10">
        <v>1</v>
      </c>
      <c r="AF10">
        <v>2</v>
      </c>
      <c r="AG10">
        <v>168.78</v>
      </c>
      <c r="AJ10" t="s">
        <v>336</v>
      </c>
      <c r="AK10">
        <v>36000</v>
      </c>
      <c r="AQ10">
        <v>10.5</v>
      </c>
      <c r="AR10" t="s">
        <v>340</v>
      </c>
      <c r="AS10" t="s">
        <v>345</v>
      </c>
      <c r="AT10" t="s">
        <v>359</v>
      </c>
    </row>
    <row r="11" spans="1:46">
      <c r="A11" s="1">
        <f>HYPERLINK("https://lsnyc.legalserver.org/matter/dynamic-profile/view/1899561","19-1899561")</f>
        <v>0</v>
      </c>
      <c r="B11" t="s">
        <v>47</v>
      </c>
      <c r="C11" t="s">
        <v>56</v>
      </c>
      <c r="D11" t="s">
        <v>65</v>
      </c>
      <c r="E11" t="s">
        <v>65</v>
      </c>
      <c r="F11" t="s">
        <v>100</v>
      </c>
      <c r="G11" t="s">
        <v>132</v>
      </c>
      <c r="H11" t="s">
        <v>164</v>
      </c>
      <c r="I11" t="s">
        <v>191</v>
      </c>
      <c r="J11">
        <v>10304</v>
      </c>
      <c r="K11" t="s">
        <v>209</v>
      </c>
      <c r="L11" t="s">
        <v>209</v>
      </c>
      <c r="N11" t="s">
        <v>214</v>
      </c>
      <c r="O11" t="s">
        <v>230</v>
      </c>
      <c r="P11" t="s">
        <v>236</v>
      </c>
      <c r="Q11" t="s">
        <v>238</v>
      </c>
      <c r="R11" t="s">
        <v>240</v>
      </c>
      <c r="S11" t="s">
        <v>242</v>
      </c>
      <c r="V11">
        <v>294</v>
      </c>
      <c r="W11" t="s">
        <v>250</v>
      </c>
      <c r="X11" t="s">
        <v>267</v>
      </c>
      <c r="Z11" t="s">
        <v>300</v>
      </c>
      <c r="AA11">
        <v>0</v>
      </c>
      <c r="AB11" t="s">
        <v>324</v>
      </c>
      <c r="AC11" t="s">
        <v>329</v>
      </c>
      <c r="AD11">
        <v>32</v>
      </c>
      <c r="AE11">
        <v>1</v>
      </c>
      <c r="AF11">
        <v>0</v>
      </c>
      <c r="AG11">
        <v>123.07</v>
      </c>
      <c r="AJ11" t="s">
        <v>334</v>
      </c>
      <c r="AK11">
        <v>15372</v>
      </c>
      <c r="AQ11">
        <v>2.95</v>
      </c>
      <c r="AR11" t="s">
        <v>341</v>
      </c>
      <c r="AS11" t="s">
        <v>79</v>
      </c>
      <c r="AT11" t="s">
        <v>359</v>
      </c>
    </row>
    <row r="12" spans="1:46">
      <c r="A12" s="1">
        <f>HYPERLINK("https://lsnyc.legalserver.org/matter/dynamic-profile/view/1890310","19-1890310")</f>
        <v>0</v>
      </c>
      <c r="B12" t="s">
        <v>49</v>
      </c>
      <c r="C12" t="s">
        <v>55</v>
      </c>
      <c r="D12" t="s">
        <v>66</v>
      </c>
      <c r="F12" t="s">
        <v>101</v>
      </c>
      <c r="G12" t="s">
        <v>133</v>
      </c>
      <c r="H12" t="s">
        <v>165</v>
      </c>
      <c r="I12" t="s">
        <v>192</v>
      </c>
      <c r="J12">
        <v>10304</v>
      </c>
      <c r="K12" t="s">
        <v>209</v>
      </c>
      <c r="L12" t="s">
        <v>209</v>
      </c>
      <c r="O12" t="s">
        <v>233</v>
      </c>
      <c r="P12" t="s">
        <v>237</v>
      </c>
      <c r="R12" t="s">
        <v>240</v>
      </c>
      <c r="S12" t="s">
        <v>242</v>
      </c>
      <c r="T12" t="s">
        <v>244</v>
      </c>
      <c r="V12">
        <v>0</v>
      </c>
      <c r="X12" t="s">
        <v>268</v>
      </c>
      <c r="Z12" t="s">
        <v>301</v>
      </c>
      <c r="AA12">
        <v>0</v>
      </c>
      <c r="AD12">
        <v>0</v>
      </c>
      <c r="AE12">
        <v>1</v>
      </c>
      <c r="AF12">
        <v>4</v>
      </c>
      <c r="AG12">
        <v>75.15000000000001</v>
      </c>
      <c r="AJ12" t="s">
        <v>334</v>
      </c>
      <c r="AK12">
        <v>22672</v>
      </c>
      <c r="AQ12">
        <v>3</v>
      </c>
      <c r="AR12" t="s">
        <v>340</v>
      </c>
      <c r="AS12" t="s">
        <v>349</v>
      </c>
      <c r="AT12" t="s">
        <v>357</v>
      </c>
    </row>
    <row r="13" spans="1:46">
      <c r="A13" s="1">
        <f>HYPERLINK("https://lsnyc.legalserver.org/matter/dynamic-profile/view/1893930","19-1893930")</f>
        <v>0</v>
      </c>
      <c r="B13" t="s">
        <v>50</v>
      </c>
      <c r="C13" t="s">
        <v>55</v>
      </c>
      <c r="D13" t="s">
        <v>67</v>
      </c>
      <c r="F13" t="s">
        <v>102</v>
      </c>
      <c r="G13" t="s">
        <v>134</v>
      </c>
      <c r="H13" t="s">
        <v>166</v>
      </c>
      <c r="I13" t="s">
        <v>193</v>
      </c>
      <c r="J13">
        <v>10304</v>
      </c>
      <c r="K13" t="s">
        <v>209</v>
      </c>
      <c r="L13" t="s">
        <v>209</v>
      </c>
      <c r="N13" t="s">
        <v>219</v>
      </c>
      <c r="O13" t="s">
        <v>229</v>
      </c>
      <c r="R13" t="s">
        <v>240</v>
      </c>
      <c r="S13" t="s">
        <v>242</v>
      </c>
      <c r="T13" t="s">
        <v>244</v>
      </c>
      <c r="V13">
        <v>1956</v>
      </c>
      <c r="W13" t="s">
        <v>251</v>
      </c>
      <c r="X13" t="s">
        <v>269</v>
      </c>
      <c r="Y13">
        <v>5620117</v>
      </c>
      <c r="Z13" t="s">
        <v>302</v>
      </c>
      <c r="AA13">
        <v>2</v>
      </c>
      <c r="AC13" t="s">
        <v>327</v>
      </c>
      <c r="AD13">
        <v>2</v>
      </c>
      <c r="AE13">
        <v>2</v>
      </c>
      <c r="AF13">
        <v>0</v>
      </c>
      <c r="AG13">
        <v>13.22</v>
      </c>
      <c r="AJ13" t="s">
        <v>334</v>
      </c>
      <c r="AK13">
        <v>2236</v>
      </c>
      <c r="AQ13">
        <v>4.4</v>
      </c>
      <c r="AR13" t="s">
        <v>340</v>
      </c>
      <c r="AS13" t="s">
        <v>350</v>
      </c>
      <c r="AT13" t="s">
        <v>359</v>
      </c>
    </row>
    <row r="14" spans="1:46">
      <c r="A14" s="1">
        <f>HYPERLINK("https://lsnyc.legalserver.org/matter/dynamic-profile/view/1872076","18-1872076")</f>
        <v>0</v>
      </c>
      <c r="B14" t="s">
        <v>46</v>
      </c>
      <c r="C14" t="s">
        <v>56</v>
      </c>
      <c r="D14" t="s">
        <v>68</v>
      </c>
      <c r="E14" t="s">
        <v>86</v>
      </c>
      <c r="F14" t="s">
        <v>103</v>
      </c>
      <c r="G14" t="s">
        <v>135</v>
      </c>
      <c r="H14" t="s">
        <v>167</v>
      </c>
      <c r="I14" t="s">
        <v>194</v>
      </c>
      <c r="J14">
        <v>10301</v>
      </c>
      <c r="K14" t="s">
        <v>209</v>
      </c>
      <c r="L14" t="s">
        <v>209</v>
      </c>
      <c r="N14" t="s">
        <v>220</v>
      </c>
      <c r="O14" t="s">
        <v>229</v>
      </c>
      <c r="P14" t="s">
        <v>236</v>
      </c>
      <c r="Q14" t="s">
        <v>238</v>
      </c>
      <c r="R14" t="s">
        <v>240</v>
      </c>
      <c r="V14">
        <v>1515</v>
      </c>
      <c r="W14" t="s">
        <v>253</v>
      </c>
      <c r="X14" t="s">
        <v>270</v>
      </c>
      <c r="Z14" t="s">
        <v>303</v>
      </c>
      <c r="AA14">
        <v>11</v>
      </c>
      <c r="AC14" t="s">
        <v>330</v>
      </c>
      <c r="AD14">
        <v>3</v>
      </c>
      <c r="AE14">
        <v>1</v>
      </c>
      <c r="AF14">
        <v>0</v>
      </c>
      <c r="AG14">
        <v>44.48</v>
      </c>
      <c r="AJ14" t="s">
        <v>334</v>
      </c>
      <c r="AK14">
        <v>5400</v>
      </c>
      <c r="AQ14">
        <v>1</v>
      </c>
      <c r="AR14" t="s">
        <v>340</v>
      </c>
      <c r="AS14" t="s">
        <v>68</v>
      </c>
      <c r="AT14" t="s">
        <v>361</v>
      </c>
    </row>
    <row r="15" spans="1:46">
      <c r="A15" s="1">
        <f>HYPERLINK("https://lsnyc.legalserver.org/matter/dynamic-profile/view/1901062","19-1901062")</f>
        <v>0</v>
      </c>
      <c r="B15" t="s">
        <v>51</v>
      </c>
      <c r="C15" t="s">
        <v>55</v>
      </c>
      <c r="D15" t="s">
        <v>69</v>
      </c>
      <c r="F15" t="s">
        <v>104</v>
      </c>
      <c r="G15" t="s">
        <v>136</v>
      </c>
      <c r="H15" t="s">
        <v>168</v>
      </c>
      <c r="I15" t="s">
        <v>195</v>
      </c>
      <c r="J15">
        <v>10301</v>
      </c>
      <c r="K15" t="s">
        <v>209</v>
      </c>
      <c r="L15" t="s">
        <v>209</v>
      </c>
      <c r="N15" t="s">
        <v>221</v>
      </c>
      <c r="O15" t="s">
        <v>229</v>
      </c>
      <c r="R15" t="s">
        <v>240</v>
      </c>
      <c r="S15" t="s">
        <v>242</v>
      </c>
      <c r="T15" t="s">
        <v>244</v>
      </c>
      <c r="V15">
        <v>2197</v>
      </c>
      <c r="W15" t="s">
        <v>254</v>
      </c>
      <c r="X15" t="s">
        <v>271</v>
      </c>
      <c r="Z15" t="s">
        <v>304</v>
      </c>
      <c r="AA15">
        <v>1</v>
      </c>
      <c r="AC15" t="s">
        <v>327</v>
      </c>
      <c r="AD15">
        <v>1</v>
      </c>
      <c r="AE15">
        <v>1</v>
      </c>
      <c r="AF15">
        <v>6</v>
      </c>
      <c r="AG15">
        <v>56.05</v>
      </c>
      <c r="AJ15" t="s">
        <v>334</v>
      </c>
      <c r="AK15">
        <v>21864</v>
      </c>
      <c r="AQ15">
        <v>9.5</v>
      </c>
      <c r="AR15" t="s">
        <v>340</v>
      </c>
      <c r="AS15" t="s">
        <v>344</v>
      </c>
      <c r="AT15" t="s">
        <v>359</v>
      </c>
    </row>
    <row r="16" spans="1:46">
      <c r="A16" s="1">
        <f>HYPERLINK("https://lsnyc.legalserver.org/matter/dynamic-profile/view/1899756","19-1899756")</f>
        <v>0</v>
      </c>
      <c r="B16" t="s">
        <v>52</v>
      </c>
      <c r="C16" t="s">
        <v>55</v>
      </c>
      <c r="D16" t="s">
        <v>70</v>
      </c>
      <c r="F16" t="s">
        <v>105</v>
      </c>
      <c r="G16" t="s">
        <v>137</v>
      </c>
      <c r="H16" t="s">
        <v>169</v>
      </c>
      <c r="I16" t="s">
        <v>196</v>
      </c>
      <c r="J16">
        <v>10301</v>
      </c>
      <c r="K16" t="s">
        <v>209</v>
      </c>
      <c r="L16" t="s">
        <v>209</v>
      </c>
      <c r="N16" t="s">
        <v>222</v>
      </c>
      <c r="O16" t="s">
        <v>229</v>
      </c>
      <c r="R16" t="s">
        <v>240</v>
      </c>
      <c r="V16">
        <v>1200</v>
      </c>
      <c r="W16" t="s">
        <v>252</v>
      </c>
      <c r="X16" t="s">
        <v>272</v>
      </c>
      <c r="Z16" t="s">
        <v>305</v>
      </c>
      <c r="AA16">
        <v>5</v>
      </c>
      <c r="AB16" t="s">
        <v>321</v>
      </c>
      <c r="AC16" t="s">
        <v>329</v>
      </c>
      <c r="AD16">
        <v>3</v>
      </c>
      <c r="AE16">
        <v>1</v>
      </c>
      <c r="AF16">
        <v>0</v>
      </c>
      <c r="AG16">
        <v>57.65</v>
      </c>
      <c r="AJ16" t="s">
        <v>334</v>
      </c>
      <c r="AK16">
        <v>7200</v>
      </c>
      <c r="AQ16">
        <v>0.5</v>
      </c>
      <c r="AR16" t="s">
        <v>340</v>
      </c>
      <c r="AS16" t="s">
        <v>70</v>
      </c>
      <c r="AT16" t="s">
        <v>362</v>
      </c>
    </row>
    <row r="17" spans="1:46">
      <c r="A17" s="1">
        <f>HYPERLINK("https://lsnyc.legalserver.org/matter/dynamic-profile/view/1898558","19-1898558")</f>
        <v>0</v>
      </c>
      <c r="B17" t="s">
        <v>49</v>
      </c>
      <c r="C17" t="s">
        <v>55</v>
      </c>
      <c r="D17" t="s">
        <v>64</v>
      </c>
      <c r="F17" t="s">
        <v>106</v>
      </c>
      <c r="G17" t="s">
        <v>138</v>
      </c>
      <c r="H17" t="s">
        <v>170</v>
      </c>
      <c r="I17" t="s">
        <v>197</v>
      </c>
      <c r="J17">
        <v>10304</v>
      </c>
      <c r="K17" t="s">
        <v>209</v>
      </c>
      <c r="L17" t="s">
        <v>209</v>
      </c>
      <c r="N17" t="s">
        <v>223</v>
      </c>
      <c r="O17" t="s">
        <v>229</v>
      </c>
      <c r="R17" t="s">
        <v>240</v>
      </c>
      <c r="S17" t="s">
        <v>242</v>
      </c>
      <c r="V17">
        <v>183</v>
      </c>
      <c r="W17" t="s">
        <v>251</v>
      </c>
      <c r="X17" t="s">
        <v>273</v>
      </c>
      <c r="Z17" t="s">
        <v>306</v>
      </c>
      <c r="AA17">
        <v>0</v>
      </c>
      <c r="AB17" t="s">
        <v>324</v>
      </c>
      <c r="AC17" t="s">
        <v>329</v>
      </c>
      <c r="AD17">
        <v>20</v>
      </c>
      <c r="AE17">
        <v>1</v>
      </c>
      <c r="AF17">
        <v>0</v>
      </c>
      <c r="AG17">
        <v>91.27</v>
      </c>
      <c r="AJ17" t="s">
        <v>334</v>
      </c>
      <c r="AK17">
        <v>11400</v>
      </c>
      <c r="AQ17">
        <v>11.3</v>
      </c>
      <c r="AR17" t="s">
        <v>340</v>
      </c>
      <c r="AS17" t="s">
        <v>345</v>
      </c>
      <c r="AT17" t="s">
        <v>359</v>
      </c>
    </row>
    <row r="18" spans="1:46">
      <c r="A18" s="1">
        <f>HYPERLINK("https://lsnyc.legalserver.org/matter/dynamic-profile/view/1893985","19-1893985")</f>
        <v>0</v>
      </c>
      <c r="B18" t="s">
        <v>49</v>
      </c>
      <c r="C18" t="s">
        <v>55</v>
      </c>
      <c r="D18" t="s">
        <v>71</v>
      </c>
      <c r="F18" t="s">
        <v>107</v>
      </c>
      <c r="G18" t="s">
        <v>139</v>
      </c>
      <c r="H18" t="s">
        <v>171</v>
      </c>
      <c r="I18" t="s">
        <v>198</v>
      </c>
      <c r="J18">
        <v>10304</v>
      </c>
      <c r="K18" t="s">
        <v>209</v>
      </c>
      <c r="L18" t="s">
        <v>209</v>
      </c>
      <c r="M18" t="s">
        <v>212</v>
      </c>
      <c r="N18" t="s">
        <v>224</v>
      </c>
      <c r="O18" t="s">
        <v>229</v>
      </c>
      <c r="R18" t="s">
        <v>240</v>
      </c>
      <c r="S18" t="s">
        <v>242</v>
      </c>
      <c r="T18" t="s">
        <v>244</v>
      </c>
      <c r="V18">
        <v>959</v>
      </c>
      <c r="W18" t="s">
        <v>250</v>
      </c>
      <c r="X18" t="s">
        <v>274</v>
      </c>
      <c r="Z18" t="s">
        <v>307</v>
      </c>
      <c r="AA18">
        <v>0</v>
      </c>
      <c r="AD18">
        <v>11</v>
      </c>
      <c r="AE18">
        <v>2</v>
      </c>
      <c r="AF18">
        <v>0</v>
      </c>
      <c r="AG18">
        <v>105.88</v>
      </c>
      <c r="AJ18" t="s">
        <v>334</v>
      </c>
      <c r="AK18">
        <v>17904</v>
      </c>
      <c r="AQ18">
        <v>4.45</v>
      </c>
      <c r="AR18" t="s">
        <v>340</v>
      </c>
      <c r="AS18" t="s">
        <v>62</v>
      </c>
      <c r="AT18" t="s">
        <v>359</v>
      </c>
    </row>
    <row r="19" spans="1:46">
      <c r="A19" s="1">
        <f>HYPERLINK("https://lsnyc.legalserver.org/matter/dynamic-profile/view/1884245","18-1884245")</f>
        <v>0</v>
      </c>
      <c r="B19" t="s">
        <v>51</v>
      </c>
      <c r="C19" t="s">
        <v>55</v>
      </c>
      <c r="D19" t="s">
        <v>72</v>
      </c>
      <c r="F19" t="s">
        <v>108</v>
      </c>
      <c r="G19" t="s">
        <v>140</v>
      </c>
      <c r="H19" t="s">
        <v>172</v>
      </c>
      <c r="I19" t="s">
        <v>199</v>
      </c>
      <c r="J19">
        <v>10304</v>
      </c>
      <c r="K19" t="s">
        <v>209</v>
      </c>
      <c r="L19" t="s">
        <v>211</v>
      </c>
      <c r="O19" t="s">
        <v>229</v>
      </c>
      <c r="R19" t="s">
        <v>240</v>
      </c>
      <c r="S19" t="s">
        <v>211</v>
      </c>
      <c r="T19" t="s">
        <v>245</v>
      </c>
      <c r="V19">
        <v>1615</v>
      </c>
      <c r="W19" t="s">
        <v>255</v>
      </c>
      <c r="X19" t="s">
        <v>275</v>
      </c>
      <c r="Z19" t="s">
        <v>308</v>
      </c>
      <c r="AA19">
        <v>0</v>
      </c>
      <c r="AB19" t="s">
        <v>325</v>
      </c>
      <c r="AC19" t="s">
        <v>327</v>
      </c>
      <c r="AD19">
        <v>1</v>
      </c>
      <c r="AE19">
        <v>1</v>
      </c>
      <c r="AF19">
        <v>2</v>
      </c>
      <c r="AG19">
        <v>107.6</v>
      </c>
      <c r="AJ19" t="s">
        <v>334</v>
      </c>
      <c r="AK19">
        <v>22360</v>
      </c>
      <c r="AQ19">
        <v>4.4</v>
      </c>
      <c r="AR19" t="s">
        <v>340</v>
      </c>
      <c r="AS19" t="s">
        <v>351</v>
      </c>
      <c r="AT19" t="s">
        <v>53</v>
      </c>
    </row>
    <row r="20" spans="1:46">
      <c r="A20" s="1">
        <f>HYPERLINK("https://lsnyc.legalserver.org/matter/dynamic-profile/view/1895757","19-1895757")</f>
        <v>0</v>
      </c>
      <c r="B20" t="s">
        <v>50</v>
      </c>
      <c r="C20" t="s">
        <v>55</v>
      </c>
      <c r="D20" t="s">
        <v>73</v>
      </c>
      <c r="F20" t="s">
        <v>109</v>
      </c>
      <c r="G20" t="s">
        <v>141</v>
      </c>
      <c r="H20" t="s">
        <v>173</v>
      </c>
      <c r="I20" t="s">
        <v>200</v>
      </c>
      <c r="J20">
        <v>10304</v>
      </c>
      <c r="K20" t="s">
        <v>209</v>
      </c>
      <c r="L20" t="s">
        <v>209</v>
      </c>
      <c r="N20" t="s">
        <v>225</v>
      </c>
      <c r="O20" t="s">
        <v>229</v>
      </c>
      <c r="R20" t="s">
        <v>240</v>
      </c>
      <c r="S20" t="s">
        <v>242</v>
      </c>
      <c r="T20" t="s">
        <v>244</v>
      </c>
      <c r="V20">
        <v>1200</v>
      </c>
      <c r="W20" t="s">
        <v>251</v>
      </c>
      <c r="X20" t="s">
        <v>276</v>
      </c>
      <c r="Z20" t="s">
        <v>309</v>
      </c>
      <c r="AA20">
        <v>0</v>
      </c>
      <c r="AB20" t="s">
        <v>324</v>
      </c>
      <c r="AC20" t="s">
        <v>328</v>
      </c>
      <c r="AD20">
        <v>11</v>
      </c>
      <c r="AE20">
        <v>1</v>
      </c>
      <c r="AF20">
        <v>0</v>
      </c>
      <c r="AG20">
        <v>145.72</v>
      </c>
      <c r="AJ20" t="s">
        <v>334</v>
      </c>
      <c r="AK20">
        <v>18200</v>
      </c>
      <c r="AQ20">
        <v>7.7</v>
      </c>
      <c r="AR20" t="s">
        <v>340</v>
      </c>
      <c r="AS20" t="s">
        <v>89</v>
      </c>
      <c r="AT20" t="s">
        <v>357</v>
      </c>
    </row>
    <row r="21" spans="1:46">
      <c r="A21" s="1">
        <f>HYPERLINK("https://lsnyc.legalserver.org/matter/dynamic-profile/view/1893014","19-1893014")</f>
        <v>0</v>
      </c>
      <c r="B21" t="s">
        <v>52</v>
      </c>
      <c r="C21" t="s">
        <v>55</v>
      </c>
      <c r="D21" t="s">
        <v>74</v>
      </c>
      <c r="F21" t="s">
        <v>110</v>
      </c>
      <c r="G21" t="s">
        <v>142</v>
      </c>
      <c r="H21" t="s">
        <v>174</v>
      </c>
      <c r="I21">
        <v>211</v>
      </c>
      <c r="J21">
        <v>10305</v>
      </c>
      <c r="K21" t="s">
        <v>209</v>
      </c>
      <c r="L21" t="s">
        <v>209</v>
      </c>
      <c r="N21" t="s">
        <v>226</v>
      </c>
      <c r="O21" t="s">
        <v>229</v>
      </c>
      <c r="R21" t="s">
        <v>240</v>
      </c>
      <c r="S21" t="s">
        <v>242</v>
      </c>
      <c r="T21" t="s">
        <v>244</v>
      </c>
      <c r="V21">
        <v>740</v>
      </c>
      <c r="W21" t="s">
        <v>256</v>
      </c>
      <c r="X21" t="s">
        <v>277</v>
      </c>
      <c r="Z21" t="s">
        <v>310</v>
      </c>
      <c r="AA21">
        <v>0</v>
      </c>
      <c r="AB21" t="s">
        <v>326</v>
      </c>
      <c r="AD21">
        <v>9</v>
      </c>
      <c r="AE21">
        <v>1</v>
      </c>
      <c r="AF21">
        <v>0</v>
      </c>
      <c r="AG21">
        <v>220.98</v>
      </c>
      <c r="AJ21" t="s">
        <v>334</v>
      </c>
      <c r="AK21">
        <v>27600</v>
      </c>
      <c r="AQ21">
        <v>0.75</v>
      </c>
      <c r="AR21" t="s">
        <v>340</v>
      </c>
      <c r="AS21" t="s">
        <v>74</v>
      </c>
      <c r="AT21" t="s">
        <v>363</v>
      </c>
    </row>
    <row r="22" spans="1:46">
      <c r="A22" s="1">
        <f>HYPERLINK("https://lsnyc.legalserver.org/matter/dynamic-profile/view/1896786","19-1896786")</f>
        <v>0</v>
      </c>
      <c r="B22" t="s">
        <v>46</v>
      </c>
      <c r="C22" t="s">
        <v>55</v>
      </c>
      <c r="D22" t="s">
        <v>75</v>
      </c>
      <c r="F22" t="s">
        <v>111</v>
      </c>
      <c r="G22" t="s">
        <v>143</v>
      </c>
      <c r="H22" t="s">
        <v>170</v>
      </c>
      <c r="I22" t="s">
        <v>201</v>
      </c>
      <c r="J22">
        <v>10304</v>
      </c>
      <c r="K22" t="s">
        <v>209</v>
      </c>
      <c r="L22" t="s">
        <v>209</v>
      </c>
      <c r="N22" t="s">
        <v>227</v>
      </c>
      <c r="O22" t="s">
        <v>229</v>
      </c>
      <c r="R22" t="s">
        <v>240</v>
      </c>
      <c r="S22" t="s">
        <v>242</v>
      </c>
      <c r="T22" t="s">
        <v>244</v>
      </c>
      <c r="V22">
        <v>1570</v>
      </c>
      <c r="W22" t="s">
        <v>251</v>
      </c>
      <c r="X22" t="s">
        <v>278</v>
      </c>
      <c r="Z22" t="s">
        <v>311</v>
      </c>
      <c r="AA22">
        <v>0</v>
      </c>
      <c r="AB22" t="s">
        <v>324</v>
      </c>
      <c r="AC22" t="s">
        <v>329</v>
      </c>
      <c r="AD22">
        <v>16</v>
      </c>
      <c r="AE22">
        <v>1</v>
      </c>
      <c r="AF22">
        <v>1</v>
      </c>
      <c r="AG22">
        <v>276.76</v>
      </c>
      <c r="AI22" t="s">
        <v>332</v>
      </c>
      <c r="AJ22" t="s">
        <v>252</v>
      </c>
      <c r="AK22">
        <v>46800</v>
      </c>
      <c r="AQ22">
        <v>4.35</v>
      </c>
      <c r="AR22" t="s">
        <v>340</v>
      </c>
      <c r="AS22" t="s">
        <v>352</v>
      </c>
      <c r="AT22" t="s">
        <v>359</v>
      </c>
    </row>
    <row r="23" spans="1:46">
      <c r="A23" s="1">
        <f>HYPERLINK("https://lsnyc.legalserver.org/matter/dynamic-profile/view/1888669","19-1888669")</f>
        <v>0</v>
      </c>
      <c r="B23" t="s">
        <v>53</v>
      </c>
      <c r="C23" t="s">
        <v>56</v>
      </c>
      <c r="D23" t="s">
        <v>76</v>
      </c>
      <c r="E23" t="s">
        <v>87</v>
      </c>
      <c r="F23" t="s">
        <v>112</v>
      </c>
      <c r="G23" t="s">
        <v>144</v>
      </c>
      <c r="H23" t="s">
        <v>158</v>
      </c>
      <c r="I23" t="s">
        <v>202</v>
      </c>
      <c r="J23">
        <v>10301</v>
      </c>
      <c r="K23" t="s">
        <v>209</v>
      </c>
      <c r="M23" t="s">
        <v>209</v>
      </c>
      <c r="O23" t="s">
        <v>229</v>
      </c>
      <c r="P23" t="s">
        <v>236</v>
      </c>
      <c r="Q23" t="s">
        <v>238</v>
      </c>
      <c r="R23" t="s">
        <v>240</v>
      </c>
      <c r="S23" t="s">
        <v>242</v>
      </c>
      <c r="V23">
        <v>486</v>
      </c>
      <c r="W23" t="s">
        <v>252</v>
      </c>
      <c r="X23" t="s">
        <v>279</v>
      </c>
      <c r="Z23" t="s">
        <v>312</v>
      </c>
      <c r="AA23">
        <v>480</v>
      </c>
      <c r="AB23" t="s">
        <v>321</v>
      </c>
      <c r="AC23" t="s">
        <v>329</v>
      </c>
      <c r="AD23">
        <v>17</v>
      </c>
      <c r="AE23">
        <v>2</v>
      </c>
      <c r="AF23">
        <v>0</v>
      </c>
      <c r="AG23">
        <v>280.07</v>
      </c>
      <c r="AJ23" t="s">
        <v>334</v>
      </c>
      <c r="AK23">
        <v>47360</v>
      </c>
      <c r="AQ23">
        <v>0.5</v>
      </c>
      <c r="AR23" t="s">
        <v>340</v>
      </c>
      <c r="AS23" t="s">
        <v>76</v>
      </c>
      <c r="AT23" t="s">
        <v>364</v>
      </c>
    </row>
    <row r="24" spans="1:46">
      <c r="A24" s="1">
        <f>HYPERLINK("https://lsnyc.legalserver.org/matter/dynamic-profile/view/1889795","19-1889795")</f>
        <v>0</v>
      </c>
      <c r="B24" t="s">
        <v>51</v>
      </c>
      <c r="C24" t="s">
        <v>55</v>
      </c>
      <c r="D24" t="s">
        <v>77</v>
      </c>
      <c r="F24" t="s">
        <v>113</v>
      </c>
      <c r="G24" t="s">
        <v>145</v>
      </c>
      <c r="H24" t="s">
        <v>175</v>
      </c>
      <c r="I24" t="s">
        <v>203</v>
      </c>
      <c r="J24">
        <v>10310</v>
      </c>
      <c r="K24" t="s">
        <v>209</v>
      </c>
      <c r="L24" t="s">
        <v>209</v>
      </c>
      <c r="R24" t="s">
        <v>240</v>
      </c>
      <c r="V24">
        <v>0</v>
      </c>
      <c r="X24" t="s">
        <v>280</v>
      </c>
      <c r="Z24" t="s">
        <v>313</v>
      </c>
      <c r="AA24">
        <v>0</v>
      </c>
      <c r="AD24">
        <v>0</v>
      </c>
      <c r="AE24">
        <v>2</v>
      </c>
      <c r="AF24">
        <v>0</v>
      </c>
      <c r="AG24">
        <v>0</v>
      </c>
      <c r="AJ24" t="s">
        <v>335</v>
      </c>
      <c r="AK24">
        <v>0</v>
      </c>
      <c r="AQ24">
        <v>4.35</v>
      </c>
      <c r="AR24" t="s">
        <v>340</v>
      </c>
      <c r="AS24" t="s">
        <v>347</v>
      </c>
      <c r="AT24" t="s">
        <v>357</v>
      </c>
    </row>
    <row r="25" spans="1:46">
      <c r="A25" s="1">
        <f>HYPERLINK("https://lsnyc.legalserver.org/matter/dynamic-profile/view/1873666","18-1873666")</f>
        <v>0</v>
      </c>
      <c r="B25" t="s">
        <v>46</v>
      </c>
      <c r="C25" t="s">
        <v>55</v>
      </c>
      <c r="D25" t="s">
        <v>78</v>
      </c>
      <c r="F25" t="s">
        <v>114</v>
      </c>
      <c r="G25" t="s">
        <v>146</v>
      </c>
      <c r="H25" t="s">
        <v>176</v>
      </c>
      <c r="I25">
        <v>418</v>
      </c>
      <c r="J25">
        <v>10304</v>
      </c>
      <c r="K25" t="s">
        <v>209</v>
      </c>
      <c r="L25" t="s">
        <v>209</v>
      </c>
      <c r="R25" t="s">
        <v>240</v>
      </c>
      <c r="V25">
        <v>0</v>
      </c>
      <c r="X25" t="s">
        <v>281</v>
      </c>
      <c r="AA25">
        <v>0</v>
      </c>
      <c r="AD25">
        <v>0</v>
      </c>
      <c r="AE25">
        <v>1</v>
      </c>
      <c r="AF25">
        <v>0</v>
      </c>
      <c r="AG25">
        <v>5.52</v>
      </c>
      <c r="AJ25" t="s">
        <v>337</v>
      </c>
      <c r="AK25">
        <v>670.6</v>
      </c>
      <c r="AQ25">
        <v>28.15</v>
      </c>
      <c r="AR25" t="s">
        <v>341</v>
      </c>
      <c r="AS25" t="s">
        <v>353</v>
      </c>
      <c r="AT25" t="s">
        <v>358</v>
      </c>
    </row>
    <row r="26" spans="1:46">
      <c r="A26" s="1">
        <f>HYPERLINK("https://lsnyc.legalserver.org/matter/dynamic-profile/view/1902787","19-1902787")</f>
        <v>0</v>
      </c>
      <c r="B26" t="s">
        <v>50</v>
      </c>
      <c r="C26" t="s">
        <v>55</v>
      </c>
      <c r="D26" t="s">
        <v>79</v>
      </c>
      <c r="F26" t="s">
        <v>115</v>
      </c>
      <c r="G26" t="s">
        <v>147</v>
      </c>
      <c r="H26" t="s">
        <v>177</v>
      </c>
      <c r="I26" t="s">
        <v>189</v>
      </c>
      <c r="J26">
        <v>10305</v>
      </c>
      <c r="K26" t="s">
        <v>209</v>
      </c>
      <c r="L26" t="s">
        <v>209</v>
      </c>
      <c r="R26" t="s">
        <v>241</v>
      </c>
      <c r="V26">
        <v>0</v>
      </c>
      <c r="X26" t="s">
        <v>282</v>
      </c>
      <c r="AA26">
        <v>0</v>
      </c>
      <c r="AD26">
        <v>0</v>
      </c>
      <c r="AE26">
        <v>1</v>
      </c>
      <c r="AF26">
        <v>4</v>
      </c>
      <c r="AG26">
        <v>23.86</v>
      </c>
      <c r="AJ26" t="s">
        <v>336</v>
      </c>
      <c r="AK26">
        <v>7200</v>
      </c>
      <c r="AQ26">
        <v>1.4</v>
      </c>
      <c r="AR26" t="s">
        <v>342</v>
      </c>
      <c r="AS26" t="s">
        <v>345</v>
      </c>
      <c r="AT26" t="s">
        <v>50</v>
      </c>
    </row>
    <row r="27" spans="1:46">
      <c r="A27" s="1">
        <f>HYPERLINK("https://lsnyc.legalserver.org/matter/dynamic-profile/view/1889779","19-1889779")</f>
        <v>0</v>
      </c>
      <c r="B27" t="s">
        <v>49</v>
      </c>
      <c r="C27" t="s">
        <v>55</v>
      </c>
      <c r="D27" t="s">
        <v>80</v>
      </c>
      <c r="F27" t="s">
        <v>116</v>
      </c>
      <c r="G27" t="s">
        <v>148</v>
      </c>
      <c r="H27" t="s">
        <v>178</v>
      </c>
      <c r="J27">
        <v>10301</v>
      </c>
      <c r="K27" t="s">
        <v>209</v>
      </c>
      <c r="L27" t="s">
        <v>209</v>
      </c>
      <c r="N27" t="s">
        <v>228</v>
      </c>
      <c r="R27" t="s">
        <v>240</v>
      </c>
      <c r="V27">
        <v>1956</v>
      </c>
      <c r="X27" t="s">
        <v>283</v>
      </c>
      <c r="Z27" t="s">
        <v>314</v>
      </c>
      <c r="AA27">
        <v>0</v>
      </c>
      <c r="AD27">
        <v>1</v>
      </c>
      <c r="AE27">
        <v>2</v>
      </c>
      <c r="AF27">
        <v>3</v>
      </c>
      <c r="AG27">
        <v>28.44</v>
      </c>
      <c r="AJ27" t="s">
        <v>334</v>
      </c>
      <c r="AK27">
        <v>8580</v>
      </c>
      <c r="AQ27">
        <v>21.4</v>
      </c>
      <c r="AR27" t="s">
        <v>340</v>
      </c>
      <c r="AS27" t="s">
        <v>345</v>
      </c>
      <c r="AT27" t="s">
        <v>358</v>
      </c>
    </row>
    <row r="28" spans="1:46">
      <c r="A28" s="1">
        <f>HYPERLINK("https://lsnyc.legalserver.org/matter/dynamic-profile/view/1881491","18-1881491")</f>
        <v>0</v>
      </c>
      <c r="B28" t="s">
        <v>52</v>
      </c>
      <c r="C28" t="s">
        <v>56</v>
      </c>
      <c r="D28" t="s">
        <v>81</v>
      </c>
      <c r="E28" t="s">
        <v>86</v>
      </c>
      <c r="F28" t="s">
        <v>117</v>
      </c>
      <c r="G28" t="s">
        <v>149</v>
      </c>
      <c r="H28" t="s">
        <v>179</v>
      </c>
      <c r="I28" t="s">
        <v>204</v>
      </c>
      <c r="J28">
        <v>10301</v>
      </c>
      <c r="K28" t="s">
        <v>209</v>
      </c>
      <c r="L28" t="s">
        <v>209</v>
      </c>
      <c r="P28" t="s">
        <v>236</v>
      </c>
      <c r="Q28" t="s">
        <v>238</v>
      </c>
      <c r="R28" t="s">
        <v>240</v>
      </c>
      <c r="V28">
        <v>1700</v>
      </c>
      <c r="W28" t="s">
        <v>257</v>
      </c>
      <c r="X28" t="s">
        <v>284</v>
      </c>
      <c r="Z28" t="s">
        <v>315</v>
      </c>
      <c r="AA28">
        <v>2</v>
      </c>
      <c r="AD28">
        <v>6</v>
      </c>
      <c r="AE28">
        <v>4</v>
      </c>
      <c r="AF28">
        <v>5</v>
      </c>
      <c r="AG28">
        <v>30.06</v>
      </c>
      <c r="AJ28" t="s">
        <v>334</v>
      </c>
      <c r="AK28">
        <v>14040</v>
      </c>
      <c r="AQ28">
        <v>0.5</v>
      </c>
      <c r="AR28" t="s">
        <v>340</v>
      </c>
      <c r="AS28" t="s">
        <v>81</v>
      </c>
      <c r="AT28" t="s">
        <v>365</v>
      </c>
    </row>
    <row r="29" spans="1:46">
      <c r="A29" s="1">
        <f>HYPERLINK("https://lsnyc.legalserver.org/matter/dynamic-profile/view/1888652","19-1888652")</f>
        <v>0</v>
      </c>
      <c r="B29" t="s">
        <v>51</v>
      </c>
      <c r="C29" t="s">
        <v>55</v>
      </c>
      <c r="D29" t="s">
        <v>82</v>
      </c>
      <c r="F29" t="s">
        <v>118</v>
      </c>
      <c r="G29" t="s">
        <v>150</v>
      </c>
      <c r="H29" t="s">
        <v>180</v>
      </c>
      <c r="I29" t="s">
        <v>205</v>
      </c>
      <c r="J29">
        <v>10301</v>
      </c>
      <c r="K29" t="s">
        <v>209</v>
      </c>
      <c r="L29" t="s">
        <v>209</v>
      </c>
      <c r="R29" t="s">
        <v>240</v>
      </c>
      <c r="V29">
        <v>0</v>
      </c>
      <c r="X29" t="s">
        <v>285</v>
      </c>
      <c r="Z29" t="s">
        <v>316</v>
      </c>
      <c r="AA29">
        <v>0</v>
      </c>
      <c r="AD29">
        <v>0</v>
      </c>
      <c r="AE29">
        <v>2</v>
      </c>
      <c r="AF29">
        <v>2</v>
      </c>
      <c r="AG29">
        <v>48.22</v>
      </c>
      <c r="AJ29" t="s">
        <v>334</v>
      </c>
      <c r="AK29">
        <v>12416</v>
      </c>
      <c r="AQ29">
        <v>8.15</v>
      </c>
      <c r="AR29" t="s">
        <v>340</v>
      </c>
      <c r="AS29" t="s">
        <v>354</v>
      </c>
      <c r="AT29" t="s">
        <v>357</v>
      </c>
    </row>
    <row r="30" spans="1:46">
      <c r="A30" s="1">
        <f>HYPERLINK("https://lsnyc.legalserver.org/matter/dynamic-profile/view/1861685","18-1861685")</f>
        <v>0</v>
      </c>
      <c r="B30" t="s">
        <v>54</v>
      </c>
      <c r="C30" t="s">
        <v>56</v>
      </c>
      <c r="D30" t="s">
        <v>83</v>
      </c>
      <c r="E30" t="s">
        <v>88</v>
      </c>
      <c r="F30" t="s">
        <v>119</v>
      </c>
      <c r="G30" t="s">
        <v>151</v>
      </c>
      <c r="H30" t="s">
        <v>181</v>
      </c>
      <c r="J30">
        <v>10304</v>
      </c>
      <c r="K30" t="s">
        <v>209</v>
      </c>
      <c r="L30" t="s">
        <v>209</v>
      </c>
      <c r="M30" t="s">
        <v>212</v>
      </c>
      <c r="P30" t="s">
        <v>236</v>
      </c>
      <c r="Q30" t="s">
        <v>238</v>
      </c>
      <c r="R30" t="s">
        <v>240</v>
      </c>
      <c r="V30">
        <v>0</v>
      </c>
      <c r="X30" t="s">
        <v>286</v>
      </c>
      <c r="Z30" t="s">
        <v>317</v>
      </c>
      <c r="AA30">
        <v>0</v>
      </c>
      <c r="AD30">
        <v>0</v>
      </c>
      <c r="AE30">
        <v>2</v>
      </c>
      <c r="AF30">
        <v>1</v>
      </c>
      <c r="AG30">
        <v>50.05</v>
      </c>
      <c r="AJ30" t="s">
        <v>334</v>
      </c>
      <c r="AK30">
        <v>10400</v>
      </c>
      <c r="AQ30">
        <v>1.1</v>
      </c>
      <c r="AR30" t="s">
        <v>340</v>
      </c>
      <c r="AS30" t="s">
        <v>88</v>
      </c>
      <c r="AT30" t="s">
        <v>357</v>
      </c>
    </row>
    <row r="31" spans="1:46">
      <c r="A31" s="1">
        <f>HYPERLINK("https://lsnyc.legalserver.org/matter/dynamic-profile/view/1898247","19-1898247")</f>
        <v>0</v>
      </c>
      <c r="B31" t="s">
        <v>47</v>
      </c>
      <c r="C31" t="s">
        <v>56</v>
      </c>
      <c r="D31" t="s">
        <v>65</v>
      </c>
      <c r="E31" t="s">
        <v>89</v>
      </c>
      <c r="F31" t="s">
        <v>120</v>
      </c>
      <c r="G31" t="s">
        <v>129</v>
      </c>
      <c r="H31" t="s">
        <v>182</v>
      </c>
      <c r="I31" t="s">
        <v>206</v>
      </c>
      <c r="J31">
        <v>10304</v>
      </c>
      <c r="K31" t="s">
        <v>209</v>
      </c>
      <c r="L31" t="s">
        <v>209</v>
      </c>
      <c r="P31" t="s">
        <v>234</v>
      </c>
      <c r="Q31" t="s">
        <v>239</v>
      </c>
      <c r="R31" t="s">
        <v>240</v>
      </c>
      <c r="T31" t="s">
        <v>244</v>
      </c>
      <c r="V31">
        <v>372</v>
      </c>
      <c r="W31" t="s">
        <v>250</v>
      </c>
      <c r="X31" t="s">
        <v>287</v>
      </c>
      <c r="Z31" t="s">
        <v>318</v>
      </c>
      <c r="AA31">
        <v>403</v>
      </c>
      <c r="AB31" t="s">
        <v>324</v>
      </c>
      <c r="AC31" t="s">
        <v>328</v>
      </c>
      <c r="AD31">
        <v>449</v>
      </c>
      <c r="AE31">
        <v>1</v>
      </c>
      <c r="AF31">
        <v>0</v>
      </c>
      <c r="AG31">
        <v>79.26000000000001</v>
      </c>
      <c r="AJ31" t="s">
        <v>334</v>
      </c>
      <c r="AK31">
        <v>9900</v>
      </c>
      <c r="AQ31">
        <v>5.6</v>
      </c>
      <c r="AR31" t="s">
        <v>340</v>
      </c>
      <c r="AS31" t="s">
        <v>89</v>
      </c>
      <c r="AT31" t="s">
        <v>359</v>
      </c>
    </row>
    <row r="32" spans="1:46">
      <c r="A32" s="1">
        <f>HYPERLINK("https://lsnyc.legalserver.org/matter/dynamic-profile/view/1899801","19-1899801")</f>
        <v>0</v>
      </c>
      <c r="B32" t="s">
        <v>50</v>
      </c>
      <c r="C32" t="s">
        <v>55</v>
      </c>
      <c r="D32" t="s">
        <v>65</v>
      </c>
      <c r="F32" t="s">
        <v>121</v>
      </c>
      <c r="G32" t="s">
        <v>152</v>
      </c>
      <c r="H32" t="s">
        <v>183</v>
      </c>
      <c r="J32">
        <v>10303</v>
      </c>
      <c r="K32" t="s">
        <v>209</v>
      </c>
      <c r="L32" t="s">
        <v>209</v>
      </c>
      <c r="R32" t="s">
        <v>241</v>
      </c>
      <c r="V32">
        <v>0</v>
      </c>
      <c r="X32" t="s">
        <v>288</v>
      </c>
      <c r="AA32">
        <v>0</v>
      </c>
      <c r="AD32">
        <v>0</v>
      </c>
      <c r="AE32">
        <v>7</v>
      </c>
      <c r="AF32">
        <v>3</v>
      </c>
      <c r="AG32">
        <v>84.94</v>
      </c>
      <c r="AJ32" t="s">
        <v>334</v>
      </c>
      <c r="AK32">
        <v>44400</v>
      </c>
      <c r="AQ32">
        <v>1.2</v>
      </c>
      <c r="AR32" t="s">
        <v>342</v>
      </c>
      <c r="AS32" t="s">
        <v>345</v>
      </c>
      <c r="AT32" t="s">
        <v>50</v>
      </c>
    </row>
    <row r="33" spans="1:46">
      <c r="A33" s="1">
        <f>HYPERLINK("https://lsnyc.legalserver.org/matter/dynamic-profile/view/1891040","19-1891040")</f>
        <v>0</v>
      </c>
      <c r="B33" t="s">
        <v>49</v>
      </c>
      <c r="C33" t="s">
        <v>55</v>
      </c>
      <c r="D33" t="s">
        <v>84</v>
      </c>
      <c r="F33" t="s">
        <v>122</v>
      </c>
      <c r="G33" t="s">
        <v>153</v>
      </c>
      <c r="H33" t="s">
        <v>184</v>
      </c>
      <c r="I33" t="s">
        <v>207</v>
      </c>
      <c r="J33">
        <v>10304</v>
      </c>
      <c r="K33" t="s">
        <v>209</v>
      </c>
      <c r="L33" t="s">
        <v>209</v>
      </c>
      <c r="R33" t="s">
        <v>240</v>
      </c>
      <c r="V33">
        <v>0</v>
      </c>
      <c r="X33" t="s">
        <v>289</v>
      </c>
      <c r="Z33" t="s">
        <v>319</v>
      </c>
      <c r="AA33">
        <v>0</v>
      </c>
      <c r="AD33">
        <v>0</v>
      </c>
      <c r="AE33">
        <v>1</v>
      </c>
      <c r="AF33">
        <v>0</v>
      </c>
      <c r="AG33">
        <v>124.9</v>
      </c>
      <c r="AJ33" t="s">
        <v>334</v>
      </c>
      <c r="AK33">
        <v>15600</v>
      </c>
      <c r="AQ33">
        <v>25.2</v>
      </c>
      <c r="AR33" t="s">
        <v>340</v>
      </c>
      <c r="AS33" t="s">
        <v>355</v>
      </c>
      <c r="AT33" t="s">
        <v>357</v>
      </c>
    </row>
    <row r="34" spans="1:46">
      <c r="A34" s="1">
        <f>HYPERLINK("https://lsnyc.legalserver.org/matter/dynamic-profile/view/1898792","19-1898792")</f>
        <v>0</v>
      </c>
      <c r="B34" t="s">
        <v>46</v>
      </c>
      <c r="C34" t="s">
        <v>56</v>
      </c>
      <c r="D34" t="s">
        <v>85</v>
      </c>
      <c r="E34" t="s">
        <v>90</v>
      </c>
      <c r="F34" t="s">
        <v>123</v>
      </c>
      <c r="G34" t="s">
        <v>154</v>
      </c>
      <c r="H34" t="s">
        <v>185</v>
      </c>
      <c r="I34" t="s">
        <v>208</v>
      </c>
      <c r="J34">
        <v>10301</v>
      </c>
      <c r="K34" t="s">
        <v>209</v>
      </c>
      <c r="L34" t="s">
        <v>209</v>
      </c>
      <c r="P34" t="s">
        <v>236</v>
      </c>
      <c r="Q34" t="s">
        <v>238</v>
      </c>
      <c r="R34" t="s">
        <v>240</v>
      </c>
      <c r="V34">
        <v>0</v>
      </c>
      <c r="X34" t="s">
        <v>290</v>
      </c>
      <c r="Z34" t="s">
        <v>320</v>
      </c>
      <c r="AA34">
        <v>0</v>
      </c>
      <c r="AD34">
        <v>0</v>
      </c>
      <c r="AE34">
        <v>1</v>
      </c>
      <c r="AF34">
        <v>0</v>
      </c>
      <c r="AG34">
        <v>251.36</v>
      </c>
      <c r="AJ34" t="s">
        <v>334</v>
      </c>
      <c r="AK34">
        <v>31395</v>
      </c>
      <c r="AQ34">
        <v>4.4</v>
      </c>
      <c r="AR34" t="s">
        <v>340</v>
      </c>
      <c r="AS34" t="s">
        <v>356</v>
      </c>
      <c r="AT34" t="s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2019-07-16T21:02:16Z</dcterms:created>
  <dcterms:modified xsi:type="dcterms:W3CDTF">2019-07-16T21:02:16Z</dcterms:modified>
</cp:coreProperties>
</file>