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<sst xmlns="http://schemas.openxmlformats.org/spreadsheetml/2006/main" count="1303" uniqueCount="63">
  <si>
    <t>Hyperlinked Case #</t>
  </si>
  <si>
    <t>Primary Advocate</t>
  </si>
  <si>
    <t>HRA Release Tester</t>
  </si>
  <si>
    <t>Housing Type Tester</t>
  </si>
  <si>
    <t>Housing Level Tester</t>
  </si>
  <si>
    <t>Building Case Tester</t>
  </si>
  <si>
    <t>Referral Tester</t>
  </si>
  <si>
    <t>Rent Tester</t>
  </si>
  <si>
    <t>Unit Tester</t>
  </si>
  <si>
    <t>Regulation Tester</t>
  </si>
  <si>
    <t>Subsidy Tester</t>
  </si>
  <si>
    <t>Years in Apartment Tester</t>
  </si>
  <si>
    <t>Language Tester</t>
  </si>
  <si>
    <t>Posture Tester</t>
  </si>
  <si>
    <t>Income Verification Tester</t>
  </si>
  <si>
    <t>PA Tester</t>
  </si>
  <si>
    <t>Case Number Tester</t>
  </si>
  <si>
    <t>Housing Activity Tester</t>
  </si>
  <si>
    <t>Housing Services Tester</t>
  </si>
  <si>
    <t>Outcome Tester</t>
  </si>
  <si>
    <t>Bailey, Michael</t>
  </si>
  <si>
    <t>Chew, Thomas</t>
  </si>
  <si>
    <t>Cisneros, Marisol</t>
  </si>
  <si>
    <t>Costa, Stephanie</t>
  </si>
  <si>
    <t>Crisona, Kathryn</t>
  </si>
  <si>
    <t>DeLong, Sarah</t>
  </si>
  <si>
    <t>Farrell, Emily</t>
  </si>
  <si>
    <t>Goncharov-Cruickshnk, Natalie</t>
  </si>
  <si>
    <t>Hardy, Le`Shera</t>
  </si>
  <si>
    <t>Ijaz, Kulsoom</t>
  </si>
  <si>
    <t>Katnani, Samar</t>
  </si>
  <si>
    <t>Kelly, Dawn</t>
  </si>
  <si>
    <t>Landry-Reyes, Jane</t>
  </si>
  <si>
    <t>Marchena, Ivan</t>
  </si>
  <si>
    <t>McCormick, James</t>
  </si>
  <si>
    <t>McCowen, Tamella</t>
  </si>
  <si>
    <t>Patel, Mona</t>
  </si>
  <si>
    <t>Reardon, Elizabeth</t>
  </si>
  <si>
    <t>Roman, Melissa</t>
  </si>
  <si>
    <t>Rubin, Jenn</t>
  </si>
  <si>
    <t>St. Louis, Bianca</t>
  </si>
  <si>
    <t>Wong, Humbert</t>
  </si>
  <si>
    <t>Xie, Vivian</t>
  </si>
  <si>
    <t>Needs HRA Release</t>
  </si>
  <si>
    <t>No Release - Remove Elig Date</t>
  </si>
  <si>
    <t>Needs Housing Type of Case</t>
  </si>
  <si>
    <t>Needs Level of Service</t>
  </si>
  <si>
    <t>Needs Building Case Answer</t>
  </si>
  <si>
    <t>Needs Referral Source</t>
  </si>
  <si>
    <t>Needs Rent Amount</t>
  </si>
  <si>
    <t>Needs Form of Regulation</t>
  </si>
  <si>
    <t>Needs Type of Subsidy</t>
  </si>
  <si>
    <t>Needs Years In Apartment</t>
  </si>
  <si>
    <t>Needs Language</t>
  </si>
  <si>
    <t>Needs Posture of Case</t>
  </si>
  <si>
    <t>Needs Income Verification</t>
  </si>
  <si>
    <t>PA Number Format Wrong</t>
  </si>
  <si>
    <t>Case Number Format Wrong</t>
  </si>
  <si>
    <t>Needs Activity Indicator</t>
  </si>
  <si>
    <t>Needs Services Rendered</t>
  </si>
  <si>
    <t>Needs Outcome &amp; Date</t>
  </si>
  <si>
    <t>Needs Outcome</t>
  </si>
  <si>
    <t>Needs Outcome Date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</si>
</sst>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59"/>
  <sheetViews>
    <sheetView tabSelected="1" workbookViewId="0"/>
  </sheetViews>
  <sheetFormatPr defaultRowHeight="15"/>
  <cols>
    <col min="1" max="1" width="20.7109375" style="1" customWidth="1"/>
    <col min="2" max="64" width="25.7109375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f>HYPERLINK("https://lsnyc.legalserver.org/matter/dynamic-profile/view/1914323","19-1914323")</f>
        <v>0</v>
      </c>
      <c r="B2" t="s">
        <v>20</v>
      </c>
      <c r="P2" t="s">
        <v>56</v>
      </c>
    </row>
    <row r="3" spans="1:20">
      <c r="A3" s="1">
        <f>HYPERLINK("https://lsnyc.legalserver.org/matter/dynamic-profile/view/1907258","19-1907258")</f>
        <v>0</v>
      </c>
      <c r="B3" t="s">
        <v>20</v>
      </c>
      <c r="P3" t="s">
        <v>56</v>
      </c>
    </row>
    <row r="4" spans="1:20">
      <c r="A4" s="1">
        <f>HYPERLINK("https://lsnyc.legalserver.org/matter/dynamic-profile/view/1914162","19-1914162")</f>
        <v>0</v>
      </c>
      <c r="B4" t="s">
        <v>20</v>
      </c>
      <c r="C4" t="s">
        <v>43</v>
      </c>
      <c r="E4" t="s">
        <v>46</v>
      </c>
      <c r="G4" t="s">
        <v>48</v>
      </c>
      <c r="K4" t="s">
        <v>51</v>
      </c>
      <c r="O4" t="s">
        <v>55</v>
      </c>
      <c r="Q4" t="s">
        <v>57</v>
      </c>
    </row>
    <row r="5" spans="1:20">
      <c r="A5" s="1">
        <f>HYPERLINK("https://lsnyc.legalserver.org/matter/dynamic-profile/view/1914687","19-1914687")</f>
        <v>0</v>
      </c>
      <c r="B5" t="s">
        <v>20</v>
      </c>
      <c r="C5" t="s">
        <v>43</v>
      </c>
      <c r="E5" t="s">
        <v>46</v>
      </c>
      <c r="O5" t="s">
        <v>55</v>
      </c>
      <c r="P5" t="s">
        <v>56</v>
      </c>
    </row>
    <row r="6" spans="1:20">
      <c r="A6" s="1">
        <f>HYPERLINK("https://lsnyc.legalserver.org/matter/dynamic-profile/view/1916597","19-1916597")</f>
        <v>0</v>
      </c>
      <c r="B6" t="s">
        <v>20</v>
      </c>
      <c r="E6" t="s">
        <v>46</v>
      </c>
    </row>
    <row r="7" spans="1:20">
      <c r="A7" s="1">
        <f>HYPERLINK("https://lsnyc.legalserver.org/matter/dynamic-profile/view/1913612","19-1913612")</f>
        <v>0</v>
      </c>
      <c r="B7" t="s">
        <v>20</v>
      </c>
      <c r="H7" t="s">
        <v>49</v>
      </c>
      <c r="P7" t="s">
        <v>56</v>
      </c>
    </row>
    <row r="8" spans="1:20">
      <c r="A8" s="1">
        <f>HYPERLINK("https://lsnyc.legalserver.org/matter/dynamic-profile/view/1908630","19-1908630")</f>
        <v>0</v>
      </c>
      <c r="B8" t="s">
        <v>20</v>
      </c>
      <c r="K8" t="s">
        <v>51</v>
      </c>
    </row>
    <row r="9" spans="1:20">
      <c r="A9" s="1">
        <f>HYPERLINK("https://lsnyc.legalserver.org/matter/dynamic-profile/view/1909768","19-1909768")</f>
        <v>0</v>
      </c>
      <c r="B9" t="s">
        <v>20</v>
      </c>
      <c r="C9" t="s">
        <v>43</v>
      </c>
      <c r="O9" t="s">
        <v>55</v>
      </c>
    </row>
    <row r="10" spans="1:20">
      <c r="A10" s="1">
        <f>HYPERLINK("https://lsnyc.legalserver.org/matter/dynamic-profile/view/1916303","19-1916303")</f>
        <v>0</v>
      </c>
      <c r="B10" t="s">
        <v>20</v>
      </c>
      <c r="E10" t="s">
        <v>46</v>
      </c>
    </row>
    <row r="11" spans="1:20">
      <c r="A11" s="1">
        <f>HYPERLINK("https://lsnyc.legalserver.org/matter/dynamic-profile/view/1911183","19-1911183")</f>
        <v>0</v>
      </c>
      <c r="B11" t="s">
        <v>20</v>
      </c>
      <c r="E11" t="s">
        <v>46</v>
      </c>
      <c r="H11" t="s">
        <v>49</v>
      </c>
    </row>
    <row r="12" spans="1:20">
      <c r="A12" s="1">
        <f>HYPERLINK("https://lsnyc.legalserver.org/matter/dynamic-profile/view/1908072","19-1908072")</f>
        <v>0</v>
      </c>
      <c r="B12" t="s">
        <v>20</v>
      </c>
      <c r="G12" t="s">
        <v>48</v>
      </c>
      <c r="K12" t="s">
        <v>51</v>
      </c>
    </row>
    <row r="13" spans="1:20">
      <c r="A13" s="1">
        <f>HYPERLINK("https://lsnyc.legalserver.org/matter/dynamic-profile/view/1913476","19-1913476")</f>
        <v>0</v>
      </c>
      <c r="B13" t="s">
        <v>21</v>
      </c>
      <c r="Q13" t="s">
        <v>57</v>
      </c>
    </row>
    <row r="14" spans="1:20">
      <c r="A14" s="1">
        <f>HYPERLINK("https://lsnyc.legalserver.org/matter/dynamic-profile/view/1915899","19-1915899")</f>
        <v>0</v>
      </c>
      <c r="B14" t="s">
        <v>21</v>
      </c>
      <c r="Q14" t="s">
        <v>57</v>
      </c>
    </row>
    <row r="15" spans="1:20">
      <c r="A15" s="1">
        <f>HYPERLINK("https://lsnyc.legalserver.org/matter/dynamic-profile/view/1910889","19-1910889")</f>
        <v>0</v>
      </c>
      <c r="B15" t="s">
        <v>21</v>
      </c>
      <c r="Q15" t="s">
        <v>57</v>
      </c>
    </row>
    <row r="16" spans="1:20">
      <c r="A16" s="1">
        <f>HYPERLINK("https://lsnyc.legalserver.org/matter/dynamic-profile/view/0783028","15-0783028")</f>
        <v>0</v>
      </c>
      <c r="B16" t="s">
        <v>21</v>
      </c>
      <c r="C16" t="s">
        <v>43</v>
      </c>
      <c r="F16" t="s">
        <v>47</v>
      </c>
      <c r="G16" t="s">
        <v>48</v>
      </c>
      <c r="K16" t="s">
        <v>51</v>
      </c>
      <c r="N16" t="s">
        <v>54</v>
      </c>
      <c r="O16" t="s">
        <v>55</v>
      </c>
    </row>
    <row r="17" spans="1:17">
      <c r="A17" s="1">
        <f>HYPERLINK("https://lsnyc.legalserver.org/matter/dynamic-profile/view/1904947","19-1904947")</f>
        <v>0</v>
      </c>
      <c r="B17" t="s">
        <v>21</v>
      </c>
      <c r="Q17" t="s">
        <v>57</v>
      </c>
    </row>
    <row r="18" spans="1:17">
      <c r="A18" s="1">
        <f>HYPERLINK("https://lsnyc.legalserver.org/matter/dynamic-profile/view/1915616","19-1915616")</f>
        <v>0</v>
      </c>
      <c r="B18" t="s">
        <v>21</v>
      </c>
      <c r="Q18" t="s">
        <v>57</v>
      </c>
    </row>
    <row r="19" spans="1:17">
      <c r="A19" s="1">
        <f>HYPERLINK("https://lsnyc.legalserver.org/matter/dynamic-profile/view/1908106","19-1908106")</f>
        <v>0</v>
      </c>
      <c r="B19" t="s">
        <v>21</v>
      </c>
      <c r="H19" t="s">
        <v>49</v>
      </c>
      <c r="K19" t="s">
        <v>51</v>
      </c>
      <c r="L19" t="s">
        <v>52</v>
      </c>
    </row>
    <row r="20" spans="1:17">
      <c r="A20" s="1">
        <f>HYPERLINK("https://lsnyc.legalserver.org/matter/dynamic-profile/view/1915646","19-1915646")</f>
        <v>0</v>
      </c>
      <c r="B20" t="s">
        <v>21</v>
      </c>
      <c r="Q20" t="s">
        <v>57</v>
      </c>
    </row>
    <row r="21" spans="1:17">
      <c r="A21" s="1">
        <f>HYPERLINK("https://lsnyc.legalserver.org/matter/dynamic-profile/view/1915641","19-1915641")</f>
        <v>0</v>
      </c>
      <c r="B21" t="s">
        <v>21</v>
      </c>
      <c r="Q21" t="s">
        <v>57</v>
      </c>
    </row>
    <row r="22" spans="1:17">
      <c r="A22" s="1">
        <f>HYPERLINK("https://lsnyc.legalserver.org/matter/dynamic-profile/view/1902675","19-1902675")</f>
        <v>0</v>
      </c>
      <c r="B22" t="s">
        <v>22</v>
      </c>
      <c r="C22" t="s">
        <v>43</v>
      </c>
      <c r="N22" t="s">
        <v>54</v>
      </c>
      <c r="O22" t="s">
        <v>55</v>
      </c>
      <c r="Q22" t="s">
        <v>57</v>
      </c>
    </row>
    <row r="23" spans="1:17">
      <c r="A23" s="1">
        <f>HYPERLINK("https://lsnyc.legalserver.org/matter/dynamic-profile/view/1904488","19-1904488")</f>
        <v>0</v>
      </c>
      <c r="B23" t="s">
        <v>22</v>
      </c>
      <c r="C23" t="s">
        <v>43</v>
      </c>
      <c r="G23" t="s">
        <v>48</v>
      </c>
      <c r="N23" t="s">
        <v>54</v>
      </c>
      <c r="O23" t="s">
        <v>55</v>
      </c>
      <c r="Q23" t="s">
        <v>57</v>
      </c>
    </row>
    <row r="24" spans="1:17">
      <c r="A24" s="1">
        <f>HYPERLINK("https://lsnyc.legalserver.org/matter/dynamic-profile/view/1905490","19-1905490")</f>
        <v>0</v>
      </c>
      <c r="B24" t="s">
        <v>22</v>
      </c>
      <c r="C24" t="s">
        <v>43</v>
      </c>
      <c r="H24" t="s">
        <v>49</v>
      </c>
      <c r="N24" t="s">
        <v>54</v>
      </c>
      <c r="O24" t="s">
        <v>55</v>
      </c>
      <c r="Q24" t="s">
        <v>57</v>
      </c>
    </row>
    <row r="25" spans="1:17">
      <c r="A25" s="1">
        <f>HYPERLINK("https://lsnyc.legalserver.org/matter/dynamic-profile/view/1906376","19-1906376")</f>
        <v>0</v>
      </c>
      <c r="B25" t="s">
        <v>22</v>
      </c>
      <c r="C25" t="s">
        <v>43</v>
      </c>
      <c r="G25" t="s">
        <v>48</v>
      </c>
      <c r="N25" t="s">
        <v>54</v>
      </c>
      <c r="O25" t="s">
        <v>55</v>
      </c>
      <c r="Q25" t="s">
        <v>57</v>
      </c>
    </row>
    <row r="26" spans="1:17">
      <c r="A26" s="1">
        <f>HYPERLINK("https://lsnyc.legalserver.org/matter/dynamic-profile/view/1906836","19-1906836")</f>
        <v>0</v>
      </c>
      <c r="B26" t="s">
        <v>22</v>
      </c>
      <c r="C26" t="s">
        <v>43</v>
      </c>
      <c r="N26" t="s">
        <v>54</v>
      </c>
      <c r="O26" t="s">
        <v>55</v>
      </c>
      <c r="Q26" t="s">
        <v>57</v>
      </c>
    </row>
    <row r="27" spans="1:17">
      <c r="A27" s="1">
        <f>HYPERLINK("https://lsnyc.legalserver.org/matter/dynamic-profile/view/1908687","19-1908687")</f>
        <v>0</v>
      </c>
      <c r="B27" t="s">
        <v>22</v>
      </c>
      <c r="C27" t="s">
        <v>43</v>
      </c>
      <c r="J27" t="s">
        <v>50</v>
      </c>
      <c r="N27" t="s">
        <v>54</v>
      </c>
      <c r="O27" t="s">
        <v>55</v>
      </c>
    </row>
    <row r="28" spans="1:17">
      <c r="A28" s="1">
        <f>HYPERLINK("https://lsnyc.legalserver.org/matter/dynamic-profile/view/1916094","19-1916094")</f>
        <v>0</v>
      </c>
      <c r="B28" t="s">
        <v>22</v>
      </c>
      <c r="E28" t="s">
        <v>46</v>
      </c>
      <c r="Q28" t="s">
        <v>57</v>
      </c>
    </row>
    <row r="29" spans="1:17">
      <c r="A29" s="1">
        <f>HYPERLINK("https://lsnyc.legalserver.org/matter/dynamic-profile/view/1913414","19-1913414")</f>
        <v>0</v>
      </c>
      <c r="B29" t="s">
        <v>22</v>
      </c>
      <c r="C29" t="s">
        <v>43</v>
      </c>
      <c r="E29" t="s">
        <v>46</v>
      </c>
      <c r="G29" t="s">
        <v>48</v>
      </c>
      <c r="N29" t="s">
        <v>54</v>
      </c>
      <c r="O29" t="s">
        <v>55</v>
      </c>
      <c r="Q29" t="s">
        <v>57</v>
      </c>
    </row>
    <row r="30" spans="1:17">
      <c r="A30" s="1">
        <f>HYPERLINK("https://lsnyc.legalserver.org/matter/dynamic-profile/view/1906643","19-1906643")</f>
        <v>0</v>
      </c>
      <c r="B30" t="s">
        <v>22</v>
      </c>
      <c r="C30" t="s">
        <v>43</v>
      </c>
      <c r="G30" t="s">
        <v>48</v>
      </c>
      <c r="N30" t="s">
        <v>54</v>
      </c>
      <c r="O30" t="s">
        <v>55</v>
      </c>
    </row>
    <row r="31" spans="1:17">
      <c r="A31" s="1">
        <f>HYPERLINK("https://lsnyc.legalserver.org/matter/dynamic-profile/view/1907266","19-1907266")</f>
        <v>0</v>
      </c>
      <c r="B31" t="s">
        <v>22</v>
      </c>
      <c r="C31" t="s">
        <v>43</v>
      </c>
      <c r="N31" t="s">
        <v>54</v>
      </c>
      <c r="O31" t="s">
        <v>55</v>
      </c>
      <c r="Q31" t="s">
        <v>57</v>
      </c>
    </row>
    <row r="32" spans="1:17">
      <c r="A32" s="1">
        <f>HYPERLINK("https://lsnyc.legalserver.org/matter/dynamic-profile/view/1903507","19-1903507")</f>
        <v>0</v>
      </c>
      <c r="B32" t="s">
        <v>22</v>
      </c>
      <c r="Q32" t="s">
        <v>57</v>
      </c>
    </row>
    <row r="33" spans="1:17">
      <c r="A33" s="1">
        <f>HYPERLINK("https://lsnyc.legalserver.org/matter/dynamic-profile/view/1904640","19-1904640")</f>
        <v>0</v>
      </c>
      <c r="B33" t="s">
        <v>22</v>
      </c>
      <c r="C33" t="s">
        <v>43</v>
      </c>
      <c r="G33" t="s">
        <v>48</v>
      </c>
      <c r="N33" t="s">
        <v>54</v>
      </c>
      <c r="O33" t="s">
        <v>55</v>
      </c>
      <c r="Q33" t="s">
        <v>57</v>
      </c>
    </row>
    <row r="34" spans="1:17">
      <c r="A34" s="1">
        <f>HYPERLINK("https://lsnyc.legalserver.org/matter/dynamic-profile/view/1904514","19-1904514")</f>
        <v>0</v>
      </c>
      <c r="B34" t="s">
        <v>22</v>
      </c>
      <c r="C34" t="s">
        <v>43</v>
      </c>
      <c r="G34" t="s">
        <v>48</v>
      </c>
      <c r="J34" t="s">
        <v>50</v>
      </c>
      <c r="K34" t="s">
        <v>51</v>
      </c>
      <c r="N34" t="s">
        <v>54</v>
      </c>
      <c r="O34" t="s">
        <v>55</v>
      </c>
      <c r="Q34" t="s">
        <v>57</v>
      </c>
    </row>
    <row r="35" spans="1:17">
      <c r="A35" s="1">
        <f>HYPERLINK("https://lsnyc.legalserver.org/matter/dynamic-profile/view/1911920","19-1911920")</f>
        <v>0</v>
      </c>
      <c r="B35" t="s">
        <v>22</v>
      </c>
      <c r="C35" t="s">
        <v>43</v>
      </c>
      <c r="E35" t="s">
        <v>46</v>
      </c>
      <c r="K35" t="s">
        <v>51</v>
      </c>
      <c r="N35" t="s">
        <v>54</v>
      </c>
      <c r="O35" t="s">
        <v>55</v>
      </c>
    </row>
    <row r="36" spans="1:17">
      <c r="A36" s="1">
        <f>HYPERLINK("https://lsnyc.legalserver.org/matter/dynamic-profile/view/1912188","19-1912188")</f>
        <v>0</v>
      </c>
      <c r="B36" t="s">
        <v>22</v>
      </c>
      <c r="C36" t="s">
        <v>43</v>
      </c>
      <c r="J36" t="s">
        <v>50</v>
      </c>
      <c r="K36" t="s">
        <v>51</v>
      </c>
      <c r="N36" t="s">
        <v>54</v>
      </c>
      <c r="O36" t="s">
        <v>55</v>
      </c>
    </row>
    <row r="37" spans="1:17">
      <c r="A37" s="1">
        <f>HYPERLINK("https://lsnyc.legalserver.org/matter/dynamic-profile/view/1903399","19-1903399")</f>
        <v>0</v>
      </c>
      <c r="B37" t="s">
        <v>22</v>
      </c>
      <c r="C37" t="s">
        <v>43</v>
      </c>
      <c r="N37" t="s">
        <v>54</v>
      </c>
      <c r="O37" t="s">
        <v>55</v>
      </c>
      <c r="Q37" t="s">
        <v>57</v>
      </c>
    </row>
    <row r="38" spans="1:17">
      <c r="A38" s="1">
        <f>HYPERLINK("https://lsnyc.legalserver.org/matter/dynamic-profile/view/1906688","19-1906688")</f>
        <v>0</v>
      </c>
      <c r="B38" t="s">
        <v>22</v>
      </c>
      <c r="C38" t="s">
        <v>43</v>
      </c>
      <c r="G38" t="s">
        <v>48</v>
      </c>
      <c r="H38" t="s">
        <v>49</v>
      </c>
      <c r="K38" t="s">
        <v>51</v>
      </c>
      <c r="N38" t="s">
        <v>54</v>
      </c>
      <c r="O38" t="s">
        <v>55</v>
      </c>
      <c r="Q38" t="s">
        <v>57</v>
      </c>
    </row>
    <row r="39" spans="1:17">
      <c r="A39" s="1">
        <f>HYPERLINK("https://lsnyc.legalserver.org/matter/dynamic-profile/view/1909241","19-1909241")</f>
        <v>0</v>
      </c>
      <c r="B39" t="s">
        <v>23</v>
      </c>
      <c r="Q39" t="s">
        <v>57</v>
      </c>
    </row>
    <row r="40" spans="1:17">
      <c r="A40" s="1">
        <f>HYPERLINK("https://lsnyc.legalserver.org/matter/dynamic-profile/view/1913628","19-1913628")</f>
        <v>0</v>
      </c>
      <c r="B40" t="s">
        <v>23</v>
      </c>
      <c r="Q40" t="s">
        <v>57</v>
      </c>
    </row>
    <row r="41" spans="1:17">
      <c r="A41" s="1">
        <f>HYPERLINK("https://lsnyc.legalserver.org/matter/dynamic-profile/view/1913594","19-1913594")</f>
        <v>0</v>
      </c>
      <c r="B41" t="s">
        <v>23</v>
      </c>
      <c r="H41" t="s">
        <v>49</v>
      </c>
      <c r="L41" t="s">
        <v>52</v>
      </c>
      <c r="Q41" t="s">
        <v>57</v>
      </c>
    </row>
    <row r="42" spans="1:17">
      <c r="A42" s="1">
        <f>HYPERLINK("https://lsnyc.legalserver.org/matter/dynamic-profile/view/1913598","19-1913598")</f>
        <v>0</v>
      </c>
      <c r="B42" t="s">
        <v>23</v>
      </c>
      <c r="L42" t="s">
        <v>52</v>
      </c>
      <c r="Q42" t="s">
        <v>57</v>
      </c>
    </row>
    <row r="43" spans="1:17">
      <c r="A43" s="1">
        <f>HYPERLINK("https://lsnyc.legalserver.org/matter/dynamic-profile/view/1916030","19-1916030")</f>
        <v>0</v>
      </c>
      <c r="B43" t="s">
        <v>23</v>
      </c>
      <c r="O43" t="s">
        <v>55</v>
      </c>
    </row>
    <row r="44" spans="1:17">
      <c r="A44" s="1">
        <f>HYPERLINK("https://lsnyc.legalserver.org/matter/dynamic-profile/view/1913589","19-1913589")</f>
        <v>0</v>
      </c>
      <c r="B44" t="s">
        <v>23</v>
      </c>
      <c r="H44" t="s">
        <v>49</v>
      </c>
      <c r="L44" t="s">
        <v>52</v>
      </c>
      <c r="Q44" t="s">
        <v>57</v>
      </c>
    </row>
    <row r="45" spans="1:17">
      <c r="A45" s="1">
        <f>HYPERLINK("https://lsnyc.legalserver.org/matter/dynamic-profile/view/1916413","19-1916413")</f>
        <v>0</v>
      </c>
      <c r="B45" t="s">
        <v>23</v>
      </c>
      <c r="C45" t="s">
        <v>44</v>
      </c>
      <c r="O45" t="s">
        <v>55</v>
      </c>
      <c r="Q45" t="s">
        <v>57</v>
      </c>
    </row>
    <row r="46" spans="1:17">
      <c r="A46" s="1">
        <f>HYPERLINK("https://lsnyc.legalserver.org/matter/dynamic-profile/view/1903977","19-1903977")</f>
        <v>0</v>
      </c>
      <c r="B46" t="s">
        <v>23</v>
      </c>
      <c r="Q46" t="s">
        <v>57</v>
      </c>
    </row>
    <row r="47" spans="1:17">
      <c r="A47" s="1">
        <f>HYPERLINK("https://lsnyc.legalserver.org/matter/dynamic-profile/view/1916863","19-1916863")</f>
        <v>0</v>
      </c>
      <c r="B47" t="s">
        <v>23</v>
      </c>
      <c r="Q47" t="s">
        <v>57</v>
      </c>
    </row>
    <row r="48" spans="1:17">
      <c r="A48" s="1">
        <f>HYPERLINK("https://lsnyc.legalserver.org/matter/dynamic-profile/view/1913635","19-1913635")</f>
        <v>0</v>
      </c>
      <c r="B48" t="s">
        <v>23</v>
      </c>
      <c r="Q48" t="s">
        <v>57</v>
      </c>
    </row>
    <row r="49" spans="1:17">
      <c r="A49" s="1">
        <f>HYPERLINK("https://lsnyc.legalserver.org/matter/dynamic-profile/view/1908444","19-1908444")</f>
        <v>0</v>
      </c>
      <c r="B49" t="s">
        <v>23</v>
      </c>
      <c r="L49" t="s">
        <v>52</v>
      </c>
      <c r="P49" t="s">
        <v>56</v>
      </c>
      <c r="Q49" t="s">
        <v>57</v>
      </c>
    </row>
    <row r="50" spans="1:17">
      <c r="A50" s="1">
        <f>HYPERLINK("https://lsnyc.legalserver.org/matter/dynamic-profile/view/1916868","19-1916868")</f>
        <v>0</v>
      </c>
      <c r="B50" t="s">
        <v>23</v>
      </c>
      <c r="Q50" t="s">
        <v>57</v>
      </c>
    </row>
    <row r="51" spans="1:17">
      <c r="A51" s="1">
        <f>HYPERLINK("https://lsnyc.legalserver.org/matter/dynamic-profile/view/1916766","19-1916766")</f>
        <v>0</v>
      </c>
      <c r="B51" t="s">
        <v>23</v>
      </c>
      <c r="Q51" t="s">
        <v>57</v>
      </c>
    </row>
    <row r="52" spans="1:17">
      <c r="A52" s="1">
        <f>HYPERLINK("https://lsnyc.legalserver.org/matter/dynamic-profile/view/1916771","19-1916771")</f>
        <v>0</v>
      </c>
      <c r="B52" t="s">
        <v>23</v>
      </c>
      <c r="Q52" t="s">
        <v>57</v>
      </c>
    </row>
    <row r="53" spans="1:17">
      <c r="A53" s="1">
        <f>HYPERLINK("https://lsnyc.legalserver.org/matter/dynamic-profile/view/1916768","19-1916768")</f>
        <v>0</v>
      </c>
      <c r="B53" t="s">
        <v>23</v>
      </c>
      <c r="Q53" t="s">
        <v>57</v>
      </c>
    </row>
    <row r="54" spans="1:17">
      <c r="A54" s="1">
        <f>HYPERLINK("https://lsnyc.legalserver.org/matter/dynamic-profile/view/1916410","19-1916410")</f>
        <v>0</v>
      </c>
      <c r="B54" t="s">
        <v>23</v>
      </c>
      <c r="C54" t="s">
        <v>44</v>
      </c>
      <c r="O54" t="s">
        <v>55</v>
      </c>
      <c r="Q54" t="s">
        <v>57</v>
      </c>
    </row>
    <row r="55" spans="1:17">
      <c r="A55" s="1">
        <f>HYPERLINK("https://lsnyc.legalserver.org/matter/dynamic-profile/view/1913622","19-1913622")</f>
        <v>0</v>
      </c>
      <c r="B55" t="s">
        <v>23</v>
      </c>
      <c r="Q55" t="s">
        <v>57</v>
      </c>
    </row>
    <row r="56" spans="1:17">
      <c r="A56" s="1">
        <f>HYPERLINK("https://lsnyc.legalserver.org/matter/dynamic-profile/view/1911874","19-1911874")</f>
        <v>0</v>
      </c>
      <c r="B56" t="s">
        <v>23</v>
      </c>
      <c r="G56" t="s">
        <v>48</v>
      </c>
      <c r="L56" t="s">
        <v>52</v>
      </c>
    </row>
    <row r="57" spans="1:17">
      <c r="A57" s="1">
        <f>HYPERLINK("https://lsnyc.legalserver.org/matter/dynamic-profile/view/1916920","19-1916920")</f>
        <v>0</v>
      </c>
      <c r="B57" t="s">
        <v>23</v>
      </c>
      <c r="Q57" t="s">
        <v>57</v>
      </c>
    </row>
    <row r="58" spans="1:17">
      <c r="A58" s="1">
        <f>HYPERLINK("https://lsnyc.legalserver.org/matter/dynamic-profile/view/1917021","19-1917021")</f>
        <v>0</v>
      </c>
      <c r="B58" t="s">
        <v>23</v>
      </c>
      <c r="Q58" t="s">
        <v>57</v>
      </c>
    </row>
    <row r="59" spans="1:17">
      <c r="A59" s="1">
        <f>HYPERLINK("https://lsnyc.legalserver.org/matter/dynamic-profile/view/1911193","19-1911193")</f>
        <v>0</v>
      </c>
      <c r="B59" t="s">
        <v>23</v>
      </c>
      <c r="H59" t="s">
        <v>49</v>
      </c>
      <c r="L59" t="s">
        <v>52</v>
      </c>
      <c r="Q59" t="s">
        <v>57</v>
      </c>
    </row>
    <row r="60" spans="1:17">
      <c r="A60" s="1">
        <f>HYPERLINK("https://lsnyc.legalserver.org/matter/dynamic-profile/view/1915071","19-1915071")</f>
        <v>0</v>
      </c>
      <c r="B60" t="s">
        <v>23</v>
      </c>
      <c r="L60" t="s">
        <v>52</v>
      </c>
      <c r="Q60" t="s">
        <v>57</v>
      </c>
    </row>
    <row r="61" spans="1:17">
      <c r="A61" s="1">
        <f>HYPERLINK("https://lsnyc.legalserver.org/matter/dynamic-profile/view/1915073","19-1915073")</f>
        <v>0</v>
      </c>
      <c r="B61" t="s">
        <v>23</v>
      </c>
      <c r="L61" t="s">
        <v>52</v>
      </c>
      <c r="Q61" t="s">
        <v>57</v>
      </c>
    </row>
    <row r="62" spans="1:17">
      <c r="A62" s="1">
        <f>HYPERLINK("https://lsnyc.legalserver.org/matter/dynamic-profile/view/1908325","19-1908325")</f>
        <v>0</v>
      </c>
      <c r="B62" t="s">
        <v>23</v>
      </c>
      <c r="H62" t="s">
        <v>49</v>
      </c>
      <c r="K62" t="s">
        <v>51</v>
      </c>
      <c r="Q62" t="s">
        <v>57</v>
      </c>
    </row>
    <row r="63" spans="1:17">
      <c r="A63" s="1">
        <f>HYPERLINK("https://lsnyc.legalserver.org/matter/dynamic-profile/view/1913614","19-1913614")</f>
        <v>0</v>
      </c>
      <c r="B63" t="s">
        <v>23</v>
      </c>
      <c r="L63" t="s">
        <v>52</v>
      </c>
      <c r="Q63" t="s">
        <v>57</v>
      </c>
    </row>
    <row r="64" spans="1:17">
      <c r="A64" s="1">
        <f>HYPERLINK("https://lsnyc.legalserver.org/matter/dynamic-profile/view/1907709","19-1907709")</f>
        <v>0</v>
      </c>
      <c r="B64" t="s">
        <v>23</v>
      </c>
      <c r="L64" t="s">
        <v>52</v>
      </c>
      <c r="Q64" t="s">
        <v>57</v>
      </c>
    </row>
    <row r="65" spans="1:20">
      <c r="A65" s="1">
        <f>HYPERLINK("https://lsnyc.legalserver.org/matter/dynamic-profile/view/1907759","19-1907759")</f>
        <v>0</v>
      </c>
      <c r="B65" t="s">
        <v>23</v>
      </c>
      <c r="Q65" t="s">
        <v>57</v>
      </c>
    </row>
    <row r="66" spans="1:20">
      <c r="A66" s="1">
        <f>HYPERLINK("https://lsnyc.legalserver.org/matter/dynamic-profile/view/1916914","19-1916914")</f>
        <v>0</v>
      </c>
      <c r="B66" t="s">
        <v>23</v>
      </c>
      <c r="H66" t="s">
        <v>49</v>
      </c>
      <c r="Q66" t="s">
        <v>57</v>
      </c>
    </row>
    <row r="67" spans="1:20">
      <c r="A67" s="1">
        <f>HYPERLINK("https://lsnyc.legalserver.org/matter/dynamic-profile/view/1913595","19-1913595")</f>
        <v>0</v>
      </c>
      <c r="B67" t="s">
        <v>23</v>
      </c>
      <c r="L67" t="s">
        <v>52</v>
      </c>
      <c r="Q67" t="s">
        <v>57</v>
      </c>
    </row>
    <row r="68" spans="1:20">
      <c r="A68" s="1">
        <f>HYPERLINK("https://lsnyc.legalserver.org/matter/dynamic-profile/view/1906363","19-1906363")</f>
        <v>0</v>
      </c>
      <c r="B68" t="s">
        <v>23</v>
      </c>
      <c r="Q68" t="s">
        <v>57</v>
      </c>
    </row>
    <row r="69" spans="1:20">
      <c r="A69" s="1">
        <f>HYPERLINK("https://lsnyc.legalserver.org/matter/dynamic-profile/view/1916866","19-1916866")</f>
        <v>0</v>
      </c>
      <c r="B69" t="s">
        <v>23</v>
      </c>
      <c r="Q69" t="s">
        <v>57</v>
      </c>
    </row>
    <row r="70" spans="1:20">
      <c r="A70" s="1">
        <f>HYPERLINK("https://lsnyc.legalserver.org/matter/dynamic-profile/view/1906367","19-1906367")</f>
        <v>0</v>
      </c>
      <c r="B70" t="s">
        <v>23</v>
      </c>
      <c r="R70" t="s">
        <v>58</v>
      </c>
      <c r="S70" t="s">
        <v>59</v>
      </c>
      <c r="T70" t="s">
        <v>60</v>
      </c>
    </row>
    <row r="71" spans="1:20">
      <c r="A71" s="1">
        <f>HYPERLINK("https://lsnyc.legalserver.org/matter/dynamic-profile/view/1916907","19-1916907")</f>
        <v>0</v>
      </c>
      <c r="B71" t="s">
        <v>23</v>
      </c>
      <c r="Q71" t="s">
        <v>57</v>
      </c>
    </row>
    <row r="72" spans="1:20">
      <c r="A72" s="1">
        <f>HYPERLINK("https://lsnyc.legalserver.org/matter/dynamic-profile/view/1915667","19-1915667")</f>
        <v>0</v>
      </c>
      <c r="B72" t="s">
        <v>24</v>
      </c>
      <c r="C72" t="s">
        <v>43</v>
      </c>
      <c r="E72" t="s">
        <v>46</v>
      </c>
      <c r="N72" t="s">
        <v>54</v>
      </c>
      <c r="O72" t="s">
        <v>55</v>
      </c>
    </row>
    <row r="73" spans="1:20">
      <c r="A73" s="1">
        <f>HYPERLINK("https://lsnyc.legalserver.org/matter/dynamic-profile/view/1914262","19-1914262")</f>
        <v>0</v>
      </c>
      <c r="B73" t="s">
        <v>24</v>
      </c>
      <c r="K73" t="s">
        <v>51</v>
      </c>
    </row>
    <row r="74" spans="1:20">
      <c r="A74" s="1">
        <f>HYPERLINK("https://lsnyc.legalserver.org/matter/dynamic-profile/view/1908740","19-1908740")</f>
        <v>0</v>
      </c>
      <c r="B74" t="s">
        <v>24</v>
      </c>
      <c r="T74" t="s">
        <v>61</v>
      </c>
    </row>
    <row r="75" spans="1:20">
      <c r="A75" s="1">
        <f>HYPERLINK("https://lsnyc.legalserver.org/matter/dynamic-profile/view/1911798","19-1911798")</f>
        <v>0</v>
      </c>
      <c r="B75" t="s">
        <v>24</v>
      </c>
      <c r="H75" t="s">
        <v>49</v>
      </c>
      <c r="J75" t="s">
        <v>50</v>
      </c>
      <c r="K75" t="s">
        <v>51</v>
      </c>
      <c r="L75" t="s">
        <v>52</v>
      </c>
      <c r="Q75" t="s">
        <v>57</v>
      </c>
    </row>
    <row r="76" spans="1:20">
      <c r="A76" s="1">
        <f>HYPERLINK("https://lsnyc.legalserver.org/matter/dynamic-profile/view/1910678","19-1910678")</f>
        <v>0</v>
      </c>
      <c r="B76" t="s">
        <v>24</v>
      </c>
      <c r="P76" t="s">
        <v>56</v>
      </c>
      <c r="Q76" t="s">
        <v>57</v>
      </c>
    </row>
    <row r="77" spans="1:20">
      <c r="A77" s="1">
        <f>HYPERLINK("https://lsnyc.legalserver.org/matter/dynamic-profile/view/1910958","19-1910958")</f>
        <v>0</v>
      </c>
      <c r="B77" t="s">
        <v>24</v>
      </c>
      <c r="L77" t="s">
        <v>52</v>
      </c>
    </row>
    <row r="78" spans="1:20">
      <c r="A78" s="1">
        <f>HYPERLINK("https://lsnyc.legalserver.org/matter/dynamic-profile/view/1913378","19-1913378")</f>
        <v>0</v>
      </c>
      <c r="B78" t="s">
        <v>24</v>
      </c>
      <c r="P78" t="s">
        <v>56</v>
      </c>
    </row>
    <row r="79" spans="1:20">
      <c r="A79" s="1">
        <f>HYPERLINK("https://lsnyc.legalserver.org/matter/dynamic-profile/view/1908285","19-1908285")</f>
        <v>0</v>
      </c>
      <c r="B79" t="s">
        <v>24</v>
      </c>
      <c r="T79" t="s">
        <v>62</v>
      </c>
    </row>
    <row r="80" spans="1:20">
      <c r="A80" s="1">
        <f>HYPERLINK("https://lsnyc.legalserver.org/matter/dynamic-profile/view/1911733","19-1911733")</f>
        <v>0</v>
      </c>
      <c r="B80" t="s">
        <v>24</v>
      </c>
      <c r="P80" t="s">
        <v>56</v>
      </c>
      <c r="Q80" t="s">
        <v>57</v>
      </c>
    </row>
    <row r="81" spans="1:20">
      <c r="A81" s="1">
        <f>HYPERLINK("https://lsnyc.legalserver.org/matter/dynamic-profile/view/1912104","19-1912104")</f>
        <v>0</v>
      </c>
      <c r="B81" t="s">
        <v>24</v>
      </c>
      <c r="R81" t="s">
        <v>58</v>
      </c>
      <c r="S81" t="s">
        <v>59</v>
      </c>
      <c r="T81" t="s">
        <v>60</v>
      </c>
    </row>
    <row r="82" spans="1:20">
      <c r="A82" s="1">
        <f>HYPERLINK("https://lsnyc.legalserver.org/matter/dynamic-profile/view/1912555","19-1912555")</f>
        <v>0</v>
      </c>
      <c r="B82" t="s">
        <v>24</v>
      </c>
      <c r="P82" t="s">
        <v>56</v>
      </c>
    </row>
    <row r="83" spans="1:20">
      <c r="A83" s="1">
        <f>HYPERLINK("https://lsnyc.legalserver.org/matter/dynamic-profile/view/1911428","19-1911428")</f>
        <v>0</v>
      </c>
      <c r="B83" t="s">
        <v>24</v>
      </c>
      <c r="P83" t="s">
        <v>56</v>
      </c>
    </row>
    <row r="84" spans="1:20">
      <c r="A84" s="1">
        <f>HYPERLINK("https://lsnyc.legalserver.org/matter/dynamic-profile/view/1908599","19-1908599")</f>
        <v>0</v>
      </c>
      <c r="B84" t="s">
        <v>24</v>
      </c>
      <c r="P84" t="s">
        <v>56</v>
      </c>
    </row>
    <row r="85" spans="1:20">
      <c r="A85" s="1">
        <f>HYPERLINK("https://lsnyc.legalserver.org/matter/dynamic-profile/view/1909505","19-1909505")</f>
        <v>0</v>
      </c>
      <c r="B85" t="s">
        <v>24</v>
      </c>
      <c r="R85" t="s">
        <v>58</v>
      </c>
      <c r="S85" t="s">
        <v>59</v>
      </c>
      <c r="T85" t="s">
        <v>60</v>
      </c>
    </row>
    <row r="86" spans="1:20">
      <c r="A86" s="1">
        <f>HYPERLINK("https://lsnyc.legalserver.org/matter/dynamic-profile/view/1906165","19-1906165")</f>
        <v>0</v>
      </c>
      <c r="B86" t="s">
        <v>24</v>
      </c>
      <c r="P86" t="s">
        <v>56</v>
      </c>
    </row>
    <row r="87" spans="1:20">
      <c r="A87" s="1">
        <f>HYPERLINK("https://lsnyc.legalserver.org/matter/dynamic-profile/view/1912566","19-1912566")</f>
        <v>0</v>
      </c>
      <c r="B87" t="s">
        <v>24</v>
      </c>
      <c r="C87" t="s">
        <v>43</v>
      </c>
    </row>
    <row r="88" spans="1:20">
      <c r="A88" s="1">
        <f>HYPERLINK("https://lsnyc.legalserver.org/matter/dynamic-profile/view/1915835","19-1915835")</f>
        <v>0</v>
      </c>
      <c r="B88" t="s">
        <v>24</v>
      </c>
      <c r="C88" t="s">
        <v>43</v>
      </c>
      <c r="E88" t="s">
        <v>46</v>
      </c>
      <c r="N88" t="s">
        <v>54</v>
      </c>
      <c r="O88" t="s">
        <v>55</v>
      </c>
    </row>
    <row r="89" spans="1:20">
      <c r="A89" s="1">
        <f>HYPERLINK("https://lsnyc.legalserver.org/matter/dynamic-profile/view/1914713","19-1914713")</f>
        <v>0</v>
      </c>
      <c r="B89" t="s">
        <v>24</v>
      </c>
      <c r="E89" t="s">
        <v>46</v>
      </c>
    </row>
    <row r="90" spans="1:20">
      <c r="A90" s="1">
        <f>HYPERLINK("https://lsnyc.legalserver.org/matter/dynamic-profile/view/1917010","19-1917010")</f>
        <v>0</v>
      </c>
      <c r="B90" t="s">
        <v>24</v>
      </c>
      <c r="C90" t="s">
        <v>43</v>
      </c>
      <c r="E90" t="s">
        <v>46</v>
      </c>
      <c r="N90" t="s">
        <v>54</v>
      </c>
      <c r="O90" t="s">
        <v>55</v>
      </c>
      <c r="Q90" t="s">
        <v>57</v>
      </c>
    </row>
    <row r="91" spans="1:20">
      <c r="A91" s="1">
        <f>HYPERLINK("https://lsnyc.legalserver.org/matter/dynamic-profile/view/1915541","19-1915541")</f>
        <v>0</v>
      </c>
      <c r="B91" t="s">
        <v>24</v>
      </c>
      <c r="C91" t="s">
        <v>43</v>
      </c>
      <c r="N91" t="s">
        <v>54</v>
      </c>
      <c r="O91" t="s">
        <v>55</v>
      </c>
    </row>
    <row r="92" spans="1:20">
      <c r="A92" s="1">
        <f>HYPERLINK("https://lsnyc.legalserver.org/matter/dynamic-profile/view/1895582","19-1895582")</f>
        <v>0</v>
      </c>
      <c r="B92" t="s">
        <v>24</v>
      </c>
      <c r="P92" t="s">
        <v>56</v>
      </c>
    </row>
    <row r="93" spans="1:20">
      <c r="A93" s="1">
        <f>HYPERLINK("https://lsnyc.legalserver.org/matter/dynamic-profile/view/1901836","19-1901836")</f>
        <v>0</v>
      </c>
      <c r="B93" t="s">
        <v>24</v>
      </c>
      <c r="P93" t="s">
        <v>56</v>
      </c>
    </row>
    <row r="94" spans="1:20">
      <c r="A94" s="1">
        <f>HYPERLINK("https://lsnyc.legalserver.org/matter/dynamic-profile/view/1903031","19-1903031")</f>
        <v>0</v>
      </c>
      <c r="B94" t="s">
        <v>24</v>
      </c>
      <c r="C94" t="s">
        <v>43</v>
      </c>
      <c r="L94" t="s">
        <v>52</v>
      </c>
      <c r="N94" t="s">
        <v>54</v>
      </c>
      <c r="R94" t="s">
        <v>58</v>
      </c>
      <c r="S94" t="s">
        <v>59</v>
      </c>
      <c r="T94" t="s">
        <v>60</v>
      </c>
    </row>
    <row r="95" spans="1:20">
      <c r="A95" s="1">
        <f>HYPERLINK("https://lsnyc.legalserver.org/matter/dynamic-profile/view/1908695","19-1908695")</f>
        <v>0</v>
      </c>
      <c r="B95" t="s">
        <v>24</v>
      </c>
      <c r="C95" t="s">
        <v>43</v>
      </c>
      <c r="E95" t="s">
        <v>46</v>
      </c>
      <c r="O95" t="s">
        <v>55</v>
      </c>
    </row>
    <row r="96" spans="1:20">
      <c r="A96" s="1">
        <f>HYPERLINK("https://lsnyc.legalserver.org/matter/dynamic-profile/view/1914732","19-1914732")</f>
        <v>0</v>
      </c>
      <c r="B96" t="s">
        <v>24</v>
      </c>
      <c r="C96" t="s">
        <v>43</v>
      </c>
      <c r="K96" t="s">
        <v>51</v>
      </c>
      <c r="N96" t="s">
        <v>54</v>
      </c>
      <c r="O96" t="s">
        <v>55</v>
      </c>
    </row>
    <row r="97" spans="1:19">
      <c r="A97" s="1">
        <f>HYPERLINK("https://lsnyc.legalserver.org/matter/dynamic-profile/view/1898702","19-1898702")</f>
        <v>0</v>
      </c>
      <c r="B97" t="s">
        <v>24</v>
      </c>
      <c r="Q97" t="s">
        <v>57</v>
      </c>
    </row>
    <row r="98" spans="1:19">
      <c r="A98" s="1">
        <f>HYPERLINK("https://lsnyc.legalserver.org/matter/dynamic-profile/view/1916742","19-1916742")</f>
        <v>0</v>
      </c>
      <c r="B98" t="s">
        <v>24</v>
      </c>
      <c r="E98" t="s">
        <v>46</v>
      </c>
      <c r="L98" t="s">
        <v>52</v>
      </c>
    </row>
    <row r="99" spans="1:19">
      <c r="A99" s="1">
        <f>HYPERLINK("https://lsnyc.legalserver.org/matter/dynamic-profile/view/1913760","19-1913760")</f>
        <v>0</v>
      </c>
      <c r="B99" t="s">
        <v>24</v>
      </c>
      <c r="C99" t="s">
        <v>43</v>
      </c>
      <c r="N99" t="s">
        <v>54</v>
      </c>
      <c r="O99" t="s">
        <v>55</v>
      </c>
    </row>
    <row r="100" spans="1:19">
      <c r="A100" s="1">
        <f>HYPERLINK("https://lsnyc.legalserver.org/matter/dynamic-profile/view/1914357","19-1914357")</f>
        <v>0</v>
      </c>
      <c r="B100" t="s">
        <v>25</v>
      </c>
      <c r="C100" t="s">
        <v>43</v>
      </c>
      <c r="N100" t="s">
        <v>54</v>
      </c>
      <c r="P100" t="s">
        <v>56</v>
      </c>
    </row>
    <row r="101" spans="1:19">
      <c r="A101" s="1">
        <f>HYPERLINK("https://lsnyc.legalserver.org/matter/dynamic-profile/view/1914727","19-1914727")</f>
        <v>0</v>
      </c>
      <c r="B101" t="s">
        <v>25</v>
      </c>
      <c r="C101" t="s">
        <v>43</v>
      </c>
      <c r="E101" t="s">
        <v>46</v>
      </c>
      <c r="F101" t="s">
        <v>47</v>
      </c>
      <c r="N101" t="s">
        <v>54</v>
      </c>
      <c r="O101" t="s">
        <v>55</v>
      </c>
    </row>
    <row r="102" spans="1:19">
      <c r="A102" s="1">
        <f>HYPERLINK("https://lsnyc.legalserver.org/matter/dynamic-profile/view/1912608","19-1912608")</f>
        <v>0</v>
      </c>
      <c r="B102" t="s">
        <v>25</v>
      </c>
      <c r="C102" t="s">
        <v>43</v>
      </c>
      <c r="K102" t="s">
        <v>51</v>
      </c>
      <c r="N102" t="s">
        <v>54</v>
      </c>
      <c r="O102" t="s">
        <v>55</v>
      </c>
      <c r="Q102" t="s">
        <v>57</v>
      </c>
    </row>
    <row r="103" spans="1:19">
      <c r="A103" s="1">
        <f>HYPERLINK("https://lsnyc.legalserver.org/matter/dynamic-profile/view/1913453","19-1913453")</f>
        <v>0</v>
      </c>
      <c r="B103" t="s">
        <v>25</v>
      </c>
      <c r="C103" t="s">
        <v>43</v>
      </c>
      <c r="N103" t="s">
        <v>54</v>
      </c>
      <c r="O103" t="s">
        <v>55</v>
      </c>
    </row>
    <row r="104" spans="1:19">
      <c r="A104" s="1">
        <f>HYPERLINK("https://lsnyc.legalserver.org/matter/dynamic-profile/view/1907024","19-1907024")</f>
        <v>0</v>
      </c>
      <c r="B104" t="s">
        <v>25</v>
      </c>
      <c r="C104" t="s">
        <v>43</v>
      </c>
      <c r="N104" t="s">
        <v>54</v>
      </c>
      <c r="O104" t="s">
        <v>55</v>
      </c>
    </row>
    <row r="105" spans="1:19">
      <c r="A105" s="1">
        <f>HYPERLINK("https://lsnyc.legalserver.org/matter/dynamic-profile/view/1915169","19-1915169")</f>
        <v>0</v>
      </c>
      <c r="B105" t="s">
        <v>25</v>
      </c>
      <c r="C105" t="s">
        <v>43</v>
      </c>
      <c r="E105" t="s">
        <v>46</v>
      </c>
      <c r="O105" t="s">
        <v>55</v>
      </c>
    </row>
    <row r="106" spans="1:19">
      <c r="A106" s="1">
        <f>HYPERLINK("https://lsnyc.legalserver.org/matter/dynamic-profile/view/1894373","19-1894373")</f>
        <v>0</v>
      </c>
      <c r="B106" t="s">
        <v>25</v>
      </c>
      <c r="H106" t="s">
        <v>49</v>
      </c>
      <c r="L106" t="s">
        <v>52</v>
      </c>
      <c r="R106" t="s">
        <v>58</v>
      </c>
      <c r="S106" t="s">
        <v>59</v>
      </c>
    </row>
    <row r="107" spans="1:19">
      <c r="A107" s="1">
        <f>HYPERLINK("https://lsnyc.legalserver.org/matter/dynamic-profile/view/1909560","19-1909560")</f>
        <v>0</v>
      </c>
      <c r="B107" t="s">
        <v>25</v>
      </c>
      <c r="P107" t="s">
        <v>56</v>
      </c>
    </row>
    <row r="108" spans="1:19">
      <c r="A108" s="1">
        <f>HYPERLINK("https://lsnyc.legalserver.org/matter/dynamic-profile/view/1915132","19-1915132")</f>
        <v>0</v>
      </c>
      <c r="B108" t="s">
        <v>25</v>
      </c>
      <c r="C108" t="s">
        <v>43</v>
      </c>
      <c r="E108" t="s">
        <v>46</v>
      </c>
      <c r="O108" t="s">
        <v>55</v>
      </c>
      <c r="Q108" t="s">
        <v>57</v>
      </c>
    </row>
    <row r="109" spans="1:19">
      <c r="A109" s="1">
        <f>HYPERLINK("https://lsnyc.legalserver.org/matter/dynamic-profile/view/1909999","19-1909999")</f>
        <v>0</v>
      </c>
      <c r="B109" t="s">
        <v>25</v>
      </c>
      <c r="C109" t="s">
        <v>43</v>
      </c>
      <c r="N109" t="s">
        <v>54</v>
      </c>
      <c r="O109" t="s">
        <v>55</v>
      </c>
    </row>
    <row r="110" spans="1:19">
      <c r="A110" s="1">
        <f>HYPERLINK("https://lsnyc.legalserver.org/matter/dynamic-profile/view/1915634","19-1915634")</f>
        <v>0</v>
      </c>
      <c r="B110" t="s">
        <v>25</v>
      </c>
      <c r="C110" t="s">
        <v>43</v>
      </c>
      <c r="E110" t="s">
        <v>46</v>
      </c>
      <c r="N110" t="s">
        <v>54</v>
      </c>
      <c r="O110" t="s">
        <v>55</v>
      </c>
    </row>
    <row r="111" spans="1:19">
      <c r="A111" s="1">
        <f>HYPERLINK("https://lsnyc.legalserver.org/matter/dynamic-profile/view/1912848","19-1912848")</f>
        <v>0</v>
      </c>
      <c r="B111" t="s">
        <v>25</v>
      </c>
      <c r="P111" t="s">
        <v>56</v>
      </c>
    </row>
    <row r="112" spans="1:19">
      <c r="A112" s="1">
        <f>HYPERLINK("https://lsnyc.legalserver.org/matter/dynamic-profile/view/1907517","19-1907517")</f>
        <v>0</v>
      </c>
      <c r="B112" t="s">
        <v>25</v>
      </c>
      <c r="P112" t="s">
        <v>56</v>
      </c>
      <c r="R112" t="s">
        <v>58</v>
      </c>
      <c r="S112" t="s">
        <v>59</v>
      </c>
    </row>
    <row r="113" spans="1:17">
      <c r="A113" s="1">
        <f>HYPERLINK("https://lsnyc.legalserver.org/matter/dynamic-profile/view/1881736","18-1881736")</f>
        <v>0</v>
      </c>
      <c r="B113" t="s">
        <v>25</v>
      </c>
      <c r="C113" t="s">
        <v>44</v>
      </c>
    </row>
    <row r="114" spans="1:17">
      <c r="A114" s="1">
        <f>HYPERLINK("https://lsnyc.legalserver.org/matter/dynamic-profile/view/1909404","19-1909404")</f>
        <v>0</v>
      </c>
      <c r="B114" t="s">
        <v>25</v>
      </c>
      <c r="J114" t="s">
        <v>50</v>
      </c>
      <c r="K114" t="s">
        <v>51</v>
      </c>
      <c r="L114" t="s">
        <v>52</v>
      </c>
      <c r="P114" t="s">
        <v>56</v>
      </c>
    </row>
    <row r="115" spans="1:17">
      <c r="A115" s="1">
        <f>HYPERLINK("https://lsnyc.legalserver.org/matter/dynamic-profile/view/1906893","19-1906893")</f>
        <v>0</v>
      </c>
      <c r="B115" t="s">
        <v>25</v>
      </c>
      <c r="H115" t="s">
        <v>49</v>
      </c>
      <c r="J115" t="s">
        <v>50</v>
      </c>
      <c r="K115" t="s">
        <v>51</v>
      </c>
      <c r="L115" t="s">
        <v>52</v>
      </c>
    </row>
    <row r="116" spans="1:17">
      <c r="A116" s="1">
        <f>HYPERLINK("https://lsnyc.legalserver.org/matter/dynamic-profile/view/1909811","19-1909811")</f>
        <v>0</v>
      </c>
      <c r="B116" t="s">
        <v>25</v>
      </c>
      <c r="P116" t="s">
        <v>56</v>
      </c>
    </row>
    <row r="117" spans="1:17">
      <c r="A117" s="1">
        <f>HYPERLINK("https://lsnyc.legalserver.org/matter/dynamic-profile/view/1908269","19-1908269")</f>
        <v>0</v>
      </c>
      <c r="B117" t="s">
        <v>26</v>
      </c>
      <c r="Q117" t="s">
        <v>57</v>
      </c>
    </row>
    <row r="118" spans="1:17">
      <c r="A118" s="1">
        <f>HYPERLINK("https://lsnyc.legalserver.org/matter/dynamic-profile/view/1914467","19-1914467")</f>
        <v>0</v>
      </c>
      <c r="B118" t="s">
        <v>26</v>
      </c>
      <c r="C118" t="s">
        <v>43</v>
      </c>
      <c r="N118" t="s">
        <v>54</v>
      </c>
      <c r="O118" t="s">
        <v>55</v>
      </c>
    </row>
    <row r="119" spans="1:17">
      <c r="A119" s="1">
        <f>HYPERLINK("https://lsnyc.legalserver.org/matter/dynamic-profile/view/1903783","19-1903783")</f>
        <v>0</v>
      </c>
      <c r="B119" t="s">
        <v>26</v>
      </c>
      <c r="Q119" t="s">
        <v>57</v>
      </c>
    </row>
    <row r="120" spans="1:17">
      <c r="A120" s="1">
        <f>HYPERLINK("https://lsnyc.legalserver.org/matter/dynamic-profile/view/1915683","19-1915683")</f>
        <v>0</v>
      </c>
      <c r="B120" t="s">
        <v>26</v>
      </c>
      <c r="C120" t="s">
        <v>43</v>
      </c>
      <c r="E120" t="s">
        <v>46</v>
      </c>
      <c r="N120" t="s">
        <v>54</v>
      </c>
      <c r="O120" t="s">
        <v>55</v>
      </c>
    </row>
    <row r="121" spans="1:17">
      <c r="A121" s="1">
        <f>HYPERLINK("https://lsnyc.legalserver.org/matter/dynamic-profile/view/1908229","19-1908229")</f>
        <v>0</v>
      </c>
      <c r="B121" t="s">
        <v>26</v>
      </c>
      <c r="K121" t="s">
        <v>51</v>
      </c>
    </row>
    <row r="122" spans="1:17">
      <c r="A122" s="1">
        <f>HYPERLINK("https://lsnyc.legalserver.org/matter/dynamic-profile/view/1908228","19-1908228")</f>
        <v>0</v>
      </c>
      <c r="B122" t="s">
        <v>26</v>
      </c>
      <c r="Q122" t="s">
        <v>57</v>
      </c>
    </row>
    <row r="123" spans="1:17">
      <c r="A123" s="1">
        <f>HYPERLINK("https://lsnyc.legalserver.org/matter/dynamic-profile/view/1906138","19-1906138")</f>
        <v>0</v>
      </c>
      <c r="B123" t="s">
        <v>26</v>
      </c>
      <c r="H123" t="s">
        <v>49</v>
      </c>
      <c r="Q123" t="s">
        <v>57</v>
      </c>
    </row>
    <row r="124" spans="1:17">
      <c r="A124" s="1">
        <f>HYPERLINK("https://lsnyc.legalserver.org/matter/dynamic-profile/view/1916236","19-1916236")</f>
        <v>0</v>
      </c>
      <c r="B124" t="s">
        <v>26</v>
      </c>
      <c r="Q124" t="s">
        <v>57</v>
      </c>
    </row>
    <row r="125" spans="1:17">
      <c r="A125" s="1">
        <f>HYPERLINK("https://lsnyc.legalserver.org/matter/dynamic-profile/view/1908272","19-1908272")</f>
        <v>0</v>
      </c>
      <c r="B125" t="s">
        <v>26</v>
      </c>
      <c r="Q125" t="s">
        <v>57</v>
      </c>
    </row>
    <row r="126" spans="1:17">
      <c r="A126" s="1">
        <f>HYPERLINK("https://lsnyc.legalserver.org/matter/dynamic-profile/view/1876016","18-1876016")</f>
        <v>0</v>
      </c>
      <c r="B126" t="s">
        <v>27</v>
      </c>
      <c r="N126" t="s">
        <v>54</v>
      </c>
      <c r="Q126" t="s">
        <v>57</v>
      </c>
    </row>
    <row r="127" spans="1:17">
      <c r="A127" s="1">
        <f>HYPERLINK("https://lsnyc.legalserver.org/matter/dynamic-profile/view/1907767","19-1907767")</f>
        <v>0</v>
      </c>
      <c r="B127" t="s">
        <v>27</v>
      </c>
      <c r="Q127" t="s">
        <v>57</v>
      </c>
    </row>
    <row r="128" spans="1:17">
      <c r="A128" s="1">
        <f>HYPERLINK("https://lsnyc.legalserver.org/matter/dynamic-profile/view/1913059","19-1913059")</f>
        <v>0</v>
      </c>
      <c r="B128" t="s">
        <v>27</v>
      </c>
      <c r="Q128" t="s">
        <v>57</v>
      </c>
    </row>
    <row r="129" spans="1:17">
      <c r="A129" s="1">
        <f>HYPERLINK("https://lsnyc.legalserver.org/matter/dynamic-profile/view/1905733","19-1905733")</f>
        <v>0</v>
      </c>
      <c r="B129" t="s">
        <v>27</v>
      </c>
      <c r="Q129" t="s">
        <v>57</v>
      </c>
    </row>
    <row r="130" spans="1:17">
      <c r="A130" s="1">
        <f>HYPERLINK("https://lsnyc.legalserver.org/matter/dynamic-profile/view/1907769","19-1907769")</f>
        <v>0</v>
      </c>
      <c r="B130" t="s">
        <v>27</v>
      </c>
      <c r="Q130" t="s">
        <v>57</v>
      </c>
    </row>
    <row r="131" spans="1:17">
      <c r="A131" s="1">
        <f>HYPERLINK("https://lsnyc.legalserver.org/matter/dynamic-profile/view/1905764","19-1905764")</f>
        <v>0</v>
      </c>
      <c r="B131" t="s">
        <v>27</v>
      </c>
      <c r="Q131" t="s">
        <v>57</v>
      </c>
    </row>
    <row r="132" spans="1:17">
      <c r="A132" s="1">
        <f>HYPERLINK("https://lsnyc.legalserver.org/matter/dynamic-profile/view/1907774","19-1907774")</f>
        <v>0</v>
      </c>
      <c r="B132" t="s">
        <v>27</v>
      </c>
      <c r="Q132" t="s">
        <v>57</v>
      </c>
    </row>
    <row r="133" spans="1:17">
      <c r="A133" s="1">
        <f>HYPERLINK("https://lsnyc.legalserver.org/matter/dynamic-profile/view/1905907","19-1905907")</f>
        <v>0</v>
      </c>
      <c r="B133" t="s">
        <v>27</v>
      </c>
      <c r="Q133" t="s">
        <v>57</v>
      </c>
    </row>
    <row r="134" spans="1:17">
      <c r="A134" s="1">
        <f>HYPERLINK("https://lsnyc.legalserver.org/matter/dynamic-profile/view/1907796","19-1907796")</f>
        <v>0</v>
      </c>
      <c r="B134" t="s">
        <v>27</v>
      </c>
      <c r="Q134" t="s">
        <v>57</v>
      </c>
    </row>
    <row r="135" spans="1:17">
      <c r="A135" s="1">
        <f>HYPERLINK("https://lsnyc.legalserver.org/matter/dynamic-profile/view/1905902","19-1905902")</f>
        <v>0</v>
      </c>
      <c r="B135" t="s">
        <v>27</v>
      </c>
      <c r="Q135" t="s">
        <v>57</v>
      </c>
    </row>
    <row r="136" spans="1:17">
      <c r="A136" s="1">
        <f>HYPERLINK("https://lsnyc.legalserver.org/matter/dynamic-profile/view/1904398","19-1904398")</f>
        <v>0</v>
      </c>
      <c r="B136" t="s">
        <v>27</v>
      </c>
      <c r="Q136" t="s">
        <v>57</v>
      </c>
    </row>
    <row r="137" spans="1:17">
      <c r="A137" s="1">
        <f>HYPERLINK("https://lsnyc.legalserver.org/matter/dynamic-profile/view/1887826","19-1887826")</f>
        <v>0</v>
      </c>
      <c r="B137" t="s">
        <v>27</v>
      </c>
      <c r="N137" t="s">
        <v>54</v>
      </c>
      <c r="O137" t="s">
        <v>55</v>
      </c>
    </row>
    <row r="138" spans="1:17">
      <c r="A138" s="1">
        <f>HYPERLINK("https://lsnyc.legalserver.org/matter/dynamic-profile/view/1875921","18-1875921")</f>
        <v>0</v>
      </c>
      <c r="B138" t="s">
        <v>27</v>
      </c>
      <c r="N138" t="s">
        <v>54</v>
      </c>
      <c r="O138" t="s">
        <v>55</v>
      </c>
      <c r="Q138" t="s">
        <v>57</v>
      </c>
    </row>
    <row r="139" spans="1:17">
      <c r="A139" s="1">
        <f>HYPERLINK("https://lsnyc.legalserver.org/matter/dynamic-profile/view/1915079","19-1915079")</f>
        <v>0</v>
      </c>
      <c r="B139" t="s">
        <v>27</v>
      </c>
      <c r="H139" t="s">
        <v>49</v>
      </c>
      <c r="L139" t="s">
        <v>52</v>
      </c>
      <c r="Q139" t="s">
        <v>57</v>
      </c>
    </row>
    <row r="140" spans="1:17">
      <c r="A140" s="1">
        <f>HYPERLINK("https://lsnyc.legalserver.org/matter/dynamic-profile/view/1907792","19-1907792")</f>
        <v>0</v>
      </c>
      <c r="B140" t="s">
        <v>27</v>
      </c>
      <c r="Q140" t="s">
        <v>57</v>
      </c>
    </row>
    <row r="141" spans="1:17">
      <c r="A141" s="1">
        <f>HYPERLINK("https://lsnyc.legalserver.org/matter/dynamic-profile/view/1907797","19-1907797")</f>
        <v>0</v>
      </c>
      <c r="B141" t="s">
        <v>27</v>
      </c>
      <c r="Q141" t="s">
        <v>57</v>
      </c>
    </row>
    <row r="142" spans="1:17">
      <c r="A142" s="1">
        <f>HYPERLINK("https://lsnyc.legalserver.org/matter/dynamic-profile/view/1907790","19-1907790")</f>
        <v>0</v>
      </c>
      <c r="B142" t="s">
        <v>27</v>
      </c>
      <c r="Q142" t="s">
        <v>57</v>
      </c>
    </row>
    <row r="143" spans="1:17">
      <c r="A143" s="1">
        <f>HYPERLINK("https://lsnyc.legalserver.org/matter/dynamic-profile/view/1905891","19-1905891")</f>
        <v>0</v>
      </c>
      <c r="B143" t="s">
        <v>27</v>
      </c>
      <c r="Q143" t="s">
        <v>57</v>
      </c>
    </row>
    <row r="144" spans="1:17">
      <c r="A144" s="1">
        <f>HYPERLINK("https://lsnyc.legalserver.org/matter/dynamic-profile/view/1905757","19-1905757")</f>
        <v>0</v>
      </c>
      <c r="B144" t="s">
        <v>27</v>
      </c>
      <c r="Q144" t="s">
        <v>57</v>
      </c>
    </row>
    <row r="145" spans="1:20">
      <c r="A145" s="1">
        <f>HYPERLINK("https://lsnyc.legalserver.org/matter/dynamic-profile/view/1896798","19-1896798")</f>
        <v>0</v>
      </c>
      <c r="B145" t="s">
        <v>27</v>
      </c>
      <c r="Q145" t="s">
        <v>57</v>
      </c>
    </row>
    <row r="146" spans="1:20">
      <c r="A146" s="1">
        <f>HYPERLINK("https://lsnyc.legalserver.org/matter/dynamic-profile/view/1914511","19-1914511")</f>
        <v>0</v>
      </c>
      <c r="B146" t="s">
        <v>28</v>
      </c>
      <c r="H146" t="s">
        <v>49</v>
      </c>
      <c r="L146" t="s">
        <v>52</v>
      </c>
      <c r="Q146" t="s">
        <v>57</v>
      </c>
    </row>
    <row r="147" spans="1:20">
      <c r="A147" s="1">
        <f>HYPERLINK("https://lsnyc.legalserver.org/matter/dynamic-profile/view/1905780","19-1905780")</f>
        <v>0</v>
      </c>
      <c r="B147" t="s">
        <v>28</v>
      </c>
      <c r="Q147" t="s">
        <v>57</v>
      </c>
    </row>
    <row r="148" spans="1:20">
      <c r="A148" s="1">
        <f>HYPERLINK("https://lsnyc.legalserver.org/matter/dynamic-profile/view/1895273","19-1895273")</f>
        <v>0</v>
      </c>
      <c r="B148" t="s">
        <v>28</v>
      </c>
      <c r="O148" t="s">
        <v>55</v>
      </c>
    </row>
    <row r="149" spans="1:20">
      <c r="A149" s="1">
        <f>HYPERLINK("https://lsnyc.legalserver.org/matter/dynamic-profile/view/1904281","19-1904281")</f>
        <v>0</v>
      </c>
      <c r="B149" t="s">
        <v>29</v>
      </c>
      <c r="P149" t="s">
        <v>56</v>
      </c>
    </row>
    <row r="150" spans="1:20">
      <c r="A150" s="1">
        <f>HYPERLINK("https://lsnyc.legalserver.org/matter/dynamic-profile/view/1876794","18-1876794")</f>
        <v>0</v>
      </c>
      <c r="B150" t="s">
        <v>30</v>
      </c>
      <c r="N150" t="s">
        <v>54</v>
      </c>
    </row>
    <row r="151" spans="1:20">
      <c r="A151" s="1">
        <f>HYPERLINK("https://lsnyc.legalserver.org/matter/dynamic-profile/view/1832972","17-1832972")</f>
        <v>0</v>
      </c>
      <c r="B151" t="s">
        <v>30</v>
      </c>
      <c r="H151" t="s">
        <v>49</v>
      </c>
      <c r="K151" t="s">
        <v>51</v>
      </c>
      <c r="L151" t="s">
        <v>52</v>
      </c>
      <c r="N151" t="s">
        <v>54</v>
      </c>
      <c r="O151" t="s">
        <v>55</v>
      </c>
      <c r="Q151" t="s">
        <v>57</v>
      </c>
    </row>
    <row r="152" spans="1:20">
      <c r="A152" s="1">
        <f>HYPERLINK("https://lsnyc.legalserver.org/matter/dynamic-profile/view/1915563","19-1915563")</f>
        <v>0</v>
      </c>
      <c r="B152" t="s">
        <v>31</v>
      </c>
      <c r="C152" t="s">
        <v>43</v>
      </c>
      <c r="E152" t="s">
        <v>46</v>
      </c>
      <c r="O152" t="s">
        <v>55</v>
      </c>
      <c r="Q152" t="s">
        <v>57</v>
      </c>
    </row>
    <row r="153" spans="1:20">
      <c r="A153" s="1">
        <f>HYPERLINK("https://lsnyc.legalserver.org/matter/dynamic-profile/view/1906273","19-1906273")</f>
        <v>0</v>
      </c>
      <c r="B153" t="s">
        <v>31</v>
      </c>
      <c r="R153" t="s">
        <v>58</v>
      </c>
      <c r="S153" t="s">
        <v>59</v>
      </c>
      <c r="T153" t="s">
        <v>60</v>
      </c>
    </row>
    <row r="154" spans="1:20">
      <c r="A154" s="1">
        <f>HYPERLINK("https://lsnyc.legalserver.org/matter/dynamic-profile/view/1911000","19-1911000")</f>
        <v>0</v>
      </c>
      <c r="B154" t="s">
        <v>31</v>
      </c>
      <c r="K154" t="s">
        <v>51</v>
      </c>
      <c r="Q154" t="s">
        <v>57</v>
      </c>
    </row>
    <row r="155" spans="1:20">
      <c r="A155" s="1">
        <f>HYPERLINK("https://lsnyc.legalserver.org/matter/dynamic-profile/view/1880652","18-1880652")</f>
        <v>0</v>
      </c>
      <c r="B155" t="s">
        <v>31</v>
      </c>
      <c r="K155" t="s">
        <v>51</v>
      </c>
    </row>
    <row r="156" spans="1:20">
      <c r="A156" s="1">
        <f>HYPERLINK("https://lsnyc.legalserver.org/matter/dynamic-profile/view/1894949","19-1894949")</f>
        <v>0</v>
      </c>
      <c r="B156" t="s">
        <v>32</v>
      </c>
      <c r="G156" t="s">
        <v>48</v>
      </c>
      <c r="H156" t="s">
        <v>49</v>
      </c>
      <c r="J156" t="s">
        <v>50</v>
      </c>
      <c r="M156" t="s">
        <v>53</v>
      </c>
      <c r="R156" t="s">
        <v>58</v>
      </c>
      <c r="S156" t="s">
        <v>59</v>
      </c>
      <c r="T156" t="s">
        <v>60</v>
      </c>
    </row>
    <row r="157" spans="1:20">
      <c r="A157" s="1">
        <f>HYPERLINK("https://lsnyc.legalserver.org/matter/dynamic-profile/view/1915949","19-1915949")</f>
        <v>0</v>
      </c>
      <c r="B157" t="s">
        <v>32</v>
      </c>
      <c r="D157" t="s">
        <v>45</v>
      </c>
      <c r="F157" t="s">
        <v>47</v>
      </c>
      <c r="K157" t="s">
        <v>51</v>
      </c>
      <c r="Q157" t="s">
        <v>57</v>
      </c>
    </row>
    <row r="158" spans="1:20">
      <c r="A158" s="1">
        <f>HYPERLINK("https://lsnyc.legalserver.org/matter/dynamic-profile/view/1905738","19-1905738")</f>
        <v>0</v>
      </c>
      <c r="B158" t="s">
        <v>32</v>
      </c>
      <c r="Q158" t="s">
        <v>57</v>
      </c>
    </row>
    <row r="159" spans="1:20">
      <c r="A159" s="1">
        <f>HYPERLINK("https://lsnyc.legalserver.org/matter/dynamic-profile/view/0779614","15-0779614")</f>
        <v>0</v>
      </c>
      <c r="B159" t="s">
        <v>32</v>
      </c>
      <c r="C159" t="s">
        <v>43</v>
      </c>
      <c r="F159" t="s">
        <v>47</v>
      </c>
      <c r="G159" t="s">
        <v>48</v>
      </c>
      <c r="H159" t="s">
        <v>49</v>
      </c>
      <c r="K159" t="s">
        <v>51</v>
      </c>
      <c r="N159" t="s">
        <v>54</v>
      </c>
      <c r="O159" t="s">
        <v>55</v>
      </c>
      <c r="R159" t="s">
        <v>58</v>
      </c>
      <c r="S159" t="s">
        <v>59</v>
      </c>
      <c r="T159" t="s">
        <v>60</v>
      </c>
    </row>
    <row r="160" spans="1:20">
      <c r="A160" s="1">
        <f>HYPERLINK("https://lsnyc.legalserver.org/matter/dynamic-profile/view/1915947","19-1915947")</f>
        <v>0</v>
      </c>
      <c r="B160" t="s">
        <v>32</v>
      </c>
      <c r="F160" t="s">
        <v>47</v>
      </c>
      <c r="K160" t="s">
        <v>51</v>
      </c>
      <c r="O160" t="s">
        <v>55</v>
      </c>
      <c r="Q160" t="s">
        <v>57</v>
      </c>
    </row>
    <row r="161" spans="1:17">
      <c r="A161" s="1">
        <f>HYPERLINK("https://lsnyc.legalserver.org/matter/dynamic-profile/view/1914790","19-1914790")</f>
        <v>0</v>
      </c>
      <c r="B161" t="s">
        <v>33</v>
      </c>
      <c r="Q161" t="s">
        <v>57</v>
      </c>
    </row>
    <row r="162" spans="1:17">
      <c r="A162" s="1">
        <f>HYPERLINK("https://lsnyc.legalserver.org/matter/dynamic-profile/view/1915832","19-1915832")</f>
        <v>0</v>
      </c>
      <c r="B162" t="s">
        <v>33</v>
      </c>
      <c r="K162" t="s">
        <v>51</v>
      </c>
      <c r="Q162" t="s">
        <v>57</v>
      </c>
    </row>
    <row r="163" spans="1:17">
      <c r="A163" s="1">
        <f>HYPERLINK("https://lsnyc.legalserver.org/matter/dynamic-profile/view/1914898","19-1914898")</f>
        <v>0</v>
      </c>
      <c r="B163" t="s">
        <v>33</v>
      </c>
      <c r="Q163" t="s">
        <v>57</v>
      </c>
    </row>
    <row r="164" spans="1:17">
      <c r="A164" s="1">
        <f>HYPERLINK("https://lsnyc.legalserver.org/matter/dynamic-profile/view/1914797","19-1914797")</f>
        <v>0</v>
      </c>
      <c r="B164" t="s">
        <v>33</v>
      </c>
      <c r="P164" t="s">
        <v>56</v>
      </c>
      <c r="Q164" t="s">
        <v>57</v>
      </c>
    </row>
    <row r="165" spans="1:17">
      <c r="A165" s="1">
        <f>HYPERLINK("https://lsnyc.legalserver.org/matter/dynamic-profile/view/1913097","19-1913097")</f>
        <v>0</v>
      </c>
      <c r="B165" t="s">
        <v>33</v>
      </c>
      <c r="Q165" t="s">
        <v>57</v>
      </c>
    </row>
    <row r="166" spans="1:17">
      <c r="A166" s="1">
        <f>HYPERLINK("https://lsnyc.legalserver.org/matter/dynamic-profile/view/1914809","19-1914809")</f>
        <v>0</v>
      </c>
      <c r="B166" t="s">
        <v>33</v>
      </c>
      <c r="Q166" t="s">
        <v>57</v>
      </c>
    </row>
    <row r="167" spans="1:17">
      <c r="A167" s="1">
        <f>HYPERLINK("https://lsnyc.legalserver.org/matter/dynamic-profile/view/1913154","19-1913154")</f>
        <v>0</v>
      </c>
      <c r="B167" t="s">
        <v>33</v>
      </c>
      <c r="K167" t="s">
        <v>51</v>
      </c>
      <c r="L167" t="s">
        <v>52</v>
      </c>
      <c r="P167" t="s">
        <v>56</v>
      </c>
      <c r="Q167" t="s">
        <v>57</v>
      </c>
    </row>
    <row r="168" spans="1:17">
      <c r="A168" s="1">
        <f>HYPERLINK("https://lsnyc.legalserver.org/matter/dynamic-profile/view/1916133","19-1916133")</f>
        <v>0</v>
      </c>
      <c r="B168" t="s">
        <v>33</v>
      </c>
      <c r="Q168" t="s">
        <v>57</v>
      </c>
    </row>
    <row r="169" spans="1:17">
      <c r="A169" s="1">
        <f>HYPERLINK("https://lsnyc.legalserver.org/matter/dynamic-profile/view/1916139","19-1916139")</f>
        <v>0</v>
      </c>
      <c r="B169" t="s">
        <v>33</v>
      </c>
      <c r="Q169" t="s">
        <v>57</v>
      </c>
    </row>
    <row r="170" spans="1:17">
      <c r="A170" s="1">
        <f>HYPERLINK("https://lsnyc.legalserver.org/matter/dynamic-profile/view/1916142","19-1916142")</f>
        <v>0</v>
      </c>
      <c r="B170" t="s">
        <v>33</v>
      </c>
      <c r="Q170" t="s">
        <v>57</v>
      </c>
    </row>
    <row r="171" spans="1:17">
      <c r="A171" s="1">
        <f>HYPERLINK("https://lsnyc.legalserver.org/matter/dynamic-profile/view/1916136","19-1916136")</f>
        <v>0</v>
      </c>
      <c r="B171" t="s">
        <v>33</v>
      </c>
      <c r="Q171" t="s">
        <v>57</v>
      </c>
    </row>
    <row r="172" spans="1:17">
      <c r="A172" s="1">
        <f>HYPERLINK("https://lsnyc.legalserver.org/matter/dynamic-profile/view/1914799","19-1914799")</f>
        <v>0</v>
      </c>
      <c r="B172" t="s">
        <v>33</v>
      </c>
      <c r="Q172" t="s">
        <v>57</v>
      </c>
    </row>
    <row r="173" spans="1:17">
      <c r="A173" s="1">
        <f>HYPERLINK("https://lsnyc.legalserver.org/matter/dynamic-profile/view/1914905","19-1914905")</f>
        <v>0</v>
      </c>
      <c r="B173" t="s">
        <v>33</v>
      </c>
      <c r="Q173" t="s">
        <v>57</v>
      </c>
    </row>
    <row r="174" spans="1:17">
      <c r="A174" s="1">
        <f>HYPERLINK("https://lsnyc.legalserver.org/matter/dynamic-profile/view/1914786","19-1914786")</f>
        <v>0</v>
      </c>
      <c r="B174" t="s">
        <v>33</v>
      </c>
      <c r="Q174" t="s">
        <v>57</v>
      </c>
    </row>
    <row r="175" spans="1:17">
      <c r="A175" s="1">
        <f>HYPERLINK("https://lsnyc.legalserver.org/matter/dynamic-profile/view/1914793","19-1914793")</f>
        <v>0</v>
      </c>
      <c r="B175" t="s">
        <v>33</v>
      </c>
      <c r="Q175" t="s">
        <v>57</v>
      </c>
    </row>
    <row r="176" spans="1:17">
      <c r="A176" s="1">
        <f>HYPERLINK("https://lsnyc.legalserver.org/matter/dynamic-profile/view/1915317","19-1915317")</f>
        <v>0</v>
      </c>
      <c r="B176" t="s">
        <v>33</v>
      </c>
      <c r="Q176" t="s">
        <v>57</v>
      </c>
    </row>
    <row r="177" spans="1:18">
      <c r="A177" s="1">
        <f>HYPERLINK("https://lsnyc.legalserver.org/matter/dynamic-profile/view/1917044","19-1917044")</f>
        <v>0</v>
      </c>
      <c r="B177" t="s">
        <v>33</v>
      </c>
      <c r="Q177" t="s">
        <v>57</v>
      </c>
    </row>
    <row r="178" spans="1:18">
      <c r="A178" s="1">
        <f>HYPERLINK("https://lsnyc.legalserver.org/matter/dynamic-profile/view/1917038","19-1917038")</f>
        <v>0</v>
      </c>
      <c r="B178" t="s">
        <v>33</v>
      </c>
      <c r="Q178" t="s">
        <v>57</v>
      </c>
    </row>
    <row r="179" spans="1:18">
      <c r="A179" s="1">
        <f>HYPERLINK("https://lsnyc.legalserver.org/matter/dynamic-profile/view/1917051","19-1917051")</f>
        <v>0</v>
      </c>
      <c r="B179" t="s">
        <v>33</v>
      </c>
      <c r="Q179" t="s">
        <v>57</v>
      </c>
    </row>
    <row r="180" spans="1:18">
      <c r="A180" s="1">
        <f>HYPERLINK("https://lsnyc.legalserver.org/matter/dynamic-profile/view/1914788","19-1914788")</f>
        <v>0</v>
      </c>
      <c r="B180" t="s">
        <v>33</v>
      </c>
      <c r="G180" t="s">
        <v>48</v>
      </c>
      <c r="Q180" t="s">
        <v>57</v>
      </c>
    </row>
    <row r="181" spans="1:18">
      <c r="A181" s="1">
        <f>HYPERLINK("https://lsnyc.legalserver.org/matter/dynamic-profile/view/1914892","19-1914892")</f>
        <v>0</v>
      </c>
      <c r="B181" t="s">
        <v>33</v>
      </c>
      <c r="Q181" t="s">
        <v>57</v>
      </c>
    </row>
    <row r="182" spans="1:18">
      <c r="A182" s="1">
        <f>HYPERLINK("https://lsnyc.legalserver.org/matter/dynamic-profile/view/1913306","19-1913306")</f>
        <v>0</v>
      </c>
      <c r="B182" t="s">
        <v>33</v>
      </c>
      <c r="Q182" t="s">
        <v>57</v>
      </c>
    </row>
    <row r="183" spans="1:18">
      <c r="A183" s="1">
        <f>HYPERLINK("https://lsnyc.legalserver.org/matter/dynamic-profile/view/1913104","19-1913104")</f>
        <v>0</v>
      </c>
      <c r="B183" t="s">
        <v>33</v>
      </c>
      <c r="Q183" t="s">
        <v>57</v>
      </c>
    </row>
    <row r="184" spans="1:18">
      <c r="A184" s="1">
        <f>HYPERLINK("https://lsnyc.legalserver.org/matter/dynamic-profile/view/1917047","19-1917047")</f>
        <v>0</v>
      </c>
      <c r="B184" t="s">
        <v>33</v>
      </c>
      <c r="Q184" t="s">
        <v>57</v>
      </c>
    </row>
    <row r="185" spans="1:18">
      <c r="A185" s="1">
        <f>HYPERLINK("https://lsnyc.legalserver.org/matter/dynamic-profile/view/1913581","19-1913581")</f>
        <v>0</v>
      </c>
      <c r="B185" t="s">
        <v>33</v>
      </c>
      <c r="K185" t="s">
        <v>51</v>
      </c>
      <c r="Q185" t="s">
        <v>57</v>
      </c>
    </row>
    <row r="186" spans="1:18">
      <c r="A186" s="1">
        <f>HYPERLINK("https://lsnyc.legalserver.org/matter/dynamic-profile/view/1914702","19-1914702")</f>
        <v>0</v>
      </c>
      <c r="B186" t="s">
        <v>33</v>
      </c>
      <c r="Q186" t="s">
        <v>57</v>
      </c>
    </row>
    <row r="187" spans="1:18">
      <c r="A187" s="1">
        <f>HYPERLINK("https://lsnyc.legalserver.org/matter/dynamic-profile/view/1914921","19-1914921")</f>
        <v>0</v>
      </c>
      <c r="B187" t="s">
        <v>33</v>
      </c>
      <c r="Q187" t="s">
        <v>57</v>
      </c>
    </row>
    <row r="188" spans="1:18">
      <c r="A188" s="1">
        <f>HYPERLINK("https://lsnyc.legalserver.org/matter/dynamic-profile/view/1913860","19-1913860")</f>
        <v>0</v>
      </c>
      <c r="B188" t="s">
        <v>33</v>
      </c>
      <c r="Q188" t="s">
        <v>57</v>
      </c>
    </row>
    <row r="189" spans="1:18">
      <c r="A189" s="1">
        <f>HYPERLINK("https://lsnyc.legalserver.org/matter/dynamic-profile/view/1913900","19-1913900")</f>
        <v>0</v>
      </c>
      <c r="B189" t="s">
        <v>33</v>
      </c>
      <c r="Q189" t="s">
        <v>57</v>
      </c>
    </row>
    <row r="190" spans="1:18">
      <c r="A190" s="1">
        <f>HYPERLINK("https://lsnyc.legalserver.org/matter/dynamic-profile/view/1908772","19-1908772")</f>
        <v>0</v>
      </c>
      <c r="B190" t="s">
        <v>34</v>
      </c>
      <c r="C190" t="s">
        <v>43</v>
      </c>
      <c r="O190" t="s">
        <v>55</v>
      </c>
      <c r="Q190" t="s">
        <v>57</v>
      </c>
    </row>
    <row r="191" spans="1:18">
      <c r="A191" s="1">
        <f>HYPERLINK("https://lsnyc.legalserver.org/matter/dynamic-profile/view/1905722","19-1905722")</f>
        <v>0</v>
      </c>
      <c r="B191" t="s">
        <v>34</v>
      </c>
      <c r="J191" t="s">
        <v>50</v>
      </c>
      <c r="K191" t="s">
        <v>51</v>
      </c>
      <c r="Q191" t="s">
        <v>57</v>
      </c>
    </row>
    <row r="192" spans="1:18">
      <c r="A192" s="1">
        <f>HYPERLINK("https://lsnyc.legalserver.org/matter/dynamic-profile/view/1908313","19-1908313")</f>
        <v>0</v>
      </c>
      <c r="B192" t="s">
        <v>34</v>
      </c>
      <c r="P192" t="s">
        <v>56</v>
      </c>
      <c r="R192" t="s">
        <v>58</v>
      </c>
    </row>
    <row r="193" spans="1:20">
      <c r="A193" s="1">
        <f>HYPERLINK("https://lsnyc.legalserver.org/matter/dynamic-profile/view/1906018","19-1906018")</f>
        <v>0</v>
      </c>
      <c r="B193" t="s">
        <v>34</v>
      </c>
      <c r="Q193" t="s">
        <v>57</v>
      </c>
    </row>
    <row r="194" spans="1:20">
      <c r="A194" s="1">
        <f>HYPERLINK("https://lsnyc.legalserver.org/matter/dynamic-profile/view/1884048","18-1884048")</f>
        <v>0</v>
      </c>
      <c r="B194" t="s">
        <v>34</v>
      </c>
      <c r="C194" t="s">
        <v>43</v>
      </c>
      <c r="E194" t="s">
        <v>46</v>
      </c>
      <c r="H194" t="s">
        <v>49</v>
      </c>
      <c r="N194" t="s">
        <v>54</v>
      </c>
      <c r="O194" t="s">
        <v>55</v>
      </c>
      <c r="Q194" t="s">
        <v>57</v>
      </c>
    </row>
    <row r="195" spans="1:20">
      <c r="A195" s="1">
        <f>HYPERLINK("https://lsnyc.legalserver.org/matter/dynamic-profile/view/1884067","18-1884067")</f>
        <v>0</v>
      </c>
      <c r="B195" t="s">
        <v>34</v>
      </c>
      <c r="C195" t="s">
        <v>43</v>
      </c>
      <c r="E195" t="s">
        <v>46</v>
      </c>
      <c r="N195" t="s">
        <v>54</v>
      </c>
      <c r="O195" t="s">
        <v>55</v>
      </c>
      <c r="Q195" t="s">
        <v>57</v>
      </c>
    </row>
    <row r="196" spans="1:20">
      <c r="A196" s="1">
        <f>HYPERLINK("https://lsnyc.legalserver.org/matter/dynamic-profile/view/1875807","18-1875807")</f>
        <v>0</v>
      </c>
      <c r="B196" t="s">
        <v>34</v>
      </c>
      <c r="C196" t="s">
        <v>43</v>
      </c>
      <c r="E196" t="s">
        <v>46</v>
      </c>
      <c r="N196" t="s">
        <v>54</v>
      </c>
      <c r="O196" t="s">
        <v>55</v>
      </c>
      <c r="Q196" t="s">
        <v>57</v>
      </c>
    </row>
    <row r="197" spans="1:20">
      <c r="A197" s="1">
        <f>HYPERLINK("https://lsnyc.legalserver.org/matter/dynamic-profile/view/1883232","18-1883232")</f>
        <v>0</v>
      </c>
      <c r="B197" t="s">
        <v>34</v>
      </c>
      <c r="C197" t="s">
        <v>43</v>
      </c>
      <c r="E197" t="s">
        <v>46</v>
      </c>
      <c r="N197" t="s">
        <v>54</v>
      </c>
      <c r="O197" t="s">
        <v>55</v>
      </c>
      <c r="Q197" t="s">
        <v>57</v>
      </c>
    </row>
    <row r="198" spans="1:20">
      <c r="A198" s="1">
        <f>HYPERLINK("https://lsnyc.legalserver.org/matter/dynamic-profile/view/1878035","18-1878035")</f>
        <v>0</v>
      </c>
      <c r="B198" t="s">
        <v>34</v>
      </c>
      <c r="D198" t="s">
        <v>45</v>
      </c>
      <c r="F198" t="s">
        <v>47</v>
      </c>
      <c r="G198" t="s">
        <v>48</v>
      </c>
      <c r="H198" t="s">
        <v>49</v>
      </c>
      <c r="J198" t="s">
        <v>50</v>
      </c>
      <c r="N198" t="s">
        <v>54</v>
      </c>
      <c r="O198" t="s">
        <v>55</v>
      </c>
    </row>
    <row r="199" spans="1:20">
      <c r="A199" s="1">
        <f>HYPERLINK("https://lsnyc.legalserver.org/matter/dynamic-profile/view/1854759","17-1854759")</f>
        <v>0</v>
      </c>
      <c r="B199" t="s">
        <v>34</v>
      </c>
      <c r="C199" t="s">
        <v>43</v>
      </c>
      <c r="K199" t="s">
        <v>51</v>
      </c>
      <c r="N199" t="s">
        <v>54</v>
      </c>
      <c r="O199" t="s">
        <v>55</v>
      </c>
      <c r="P199" t="s">
        <v>56</v>
      </c>
      <c r="Q199" t="s">
        <v>57</v>
      </c>
    </row>
    <row r="200" spans="1:20">
      <c r="A200" s="1">
        <f>HYPERLINK("https://lsnyc.legalserver.org/matter/dynamic-profile/view/1869399","18-1869399")</f>
        <v>0</v>
      </c>
      <c r="B200" t="s">
        <v>34</v>
      </c>
      <c r="C200" t="s">
        <v>43</v>
      </c>
      <c r="E200" t="s">
        <v>46</v>
      </c>
      <c r="H200" t="s">
        <v>49</v>
      </c>
      <c r="L200" t="s">
        <v>52</v>
      </c>
      <c r="N200" t="s">
        <v>54</v>
      </c>
      <c r="O200" t="s">
        <v>55</v>
      </c>
      <c r="Q200" t="s">
        <v>57</v>
      </c>
    </row>
    <row r="201" spans="1:20">
      <c r="A201" s="1">
        <f>HYPERLINK("https://lsnyc.legalserver.org/matter/dynamic-profile/view/1906244","19-1906244")</f>
        <v>0</v>
      </c>
      <c r="B201" t="s">
        <v>34</v>
      </c>
      <c r="Q201" t="s">
        <v>57</v>
      </c>
    </row>
    <row r="202" spans="1:20">
      <c r="A202" s="1">
        <f>HYPERLINK("https://lsnyc.legalserver.org/matter/dynamic-profile/view/1906538","19-1906538")</f>
        <v>0</v>
      </c>
      <c r="B202" t="s">
        <v>34</v>
      </c>
      <c r="R202" t="s">
        <v>58</v>
      </c>
    </row>
    <row r="203" spans="1:20">
      <c r="A203" s="1">
        <f>HYPERLINK("https://lsnyc.legalserver.org/matter/dynamic-profile/view/1879371","18-1879371")</f>
        <v>0</v>
      </c>
      <c r="B203" t="s">
        <v>34</v>
      </c>
      <c r="C203" t="s">
        <v>43</v>
      </c>
      <c r="D203" t="s">
        <v>45</v>
      </c>
      <c r="F203" t="s">
        <v>47</v>
      </c>
      <c r="J203" t="s">
        <v>50</v>
      </c>
      <c r="N203" t="s">
        <v>54</v>
      </c>
      <c r="O203" t="s">
        <v>55</v>
      </c>
    </row>
    <row r="204" spans="1:20">
      <c r="A204" s="1">
        <f>HYPERLINK("https://lsnyc.legalserver.org/matter/dynamic-profile/view/1869960","18-1869960")</f>
        <v>0</v>
      </c>
      <c r="B204" t="s">
        <v>34</v>
      </c>
      <c r="C204" t="s">
        <v>43</v>
      </c>
      <c r="N204" t="s">
        <v>54</v>
      </c>
      <c r="O204" t="s">
        <v>55</v>
      </c>
      <c r="Q204" t="s">
        <v>57</v>
      </c>
    </row>
    <row r="205" spans="1:20">
      <c r="A205" s="1">
        <f>HYPERLINK("https://lsnyc.legalserver.org/matter/dynamic-profile/view/1908595","19-1908595")</f>
        <v>0</v>
      </c>
      <c r="B205" t="s">
        <v>34</v>
      </c>
      <c r="Q205" t="s">
        <v>57</v>
      </c>
    </row>
    <row r="206" spans="1:20">
      <c r="A206" s="1">
        <f>HYPERLINK("https://lsnyc.legalserver.org/matter/dynamic-profile/view/1908779","19-1908779")</f>
        <v>0</v>
      </c>
      <c r="B206" t="s">
        <v>34</v>
      </c>
      <c r="C206" t="s">
        <v>43</v>
      </c>
      <c r="O206" t="s">
        <v>55</v>
      </c>
      <c r="Q206" t="s">
        <v>57</v>
      </c>
    </row>
    <row r="207" spans="1:20">
      <c r="A207" s="1">
        <f>HYPERLINK("https://lsnyc.legalserver.org/matter/dynamic-profile/view/1875894","18-1875894")</f>
        <v>0</v>
      </c>
      <c r="B207" t="s">
        <v>34</v>
      </c>
      <c r="C207" t="s">
        <v>43</v>
      </c>
      <c r="N207" t="s">
        <v>54</v>
      </c>
      <c r="O207" t="s">
        <v>55</v>
      </c>
      <c r="R207" t="s">
        <v>58</v>
      </c>
      <c r="S207" t="s">
        <v>59</v>
      </c>
      <c r="T207" t="s">
        <v>60</v>
      </c>
    </row>
    <row r="208" spans="1:20">
      <c r="A208" s="1">
        <f>HYPERLINK("https://lsnyc.legalserver.org/matter/dynamic-profile/view/1902243","19-1902243")</f>
        <v>0</v>
      </c>
      <c r="B208" t="s">
        <v>34</v>
      </c>
      <c r="H208" t="s">
        <v>49</v>
      </c>
      <c r="L208" t="s">
        <v>52</v>
      </c>
    </row>
    <row r="209" spans="1:18">
      <c r="A209" s="1">
        <f>HYPERLINK("https://lsnyc.legalserver.org/matter/dynamic-profile/view/1902184","19-1902184")</f>
        <v>0</v>
      </c>
      <c r="B209" t="s">
        <v>34</v>
      </c>
      <c r="L209" t="s">
        <v>52</v>
      </c>
    </row>
    <row r="210" spans="1:18">
      <c r="A210" s="1">
        <f>HYPERLINK("https://lsnyc.legalserver.org/matter/dynamic-profile/view/1902323","19-1902323")</f>
        <v>0</v>
      </c>
      <c r="B210" t="s">
        <v>34</v>
      </c>
      <c r="Q210" t="s">
        <v>57</v>
      </c>
    </row>
    <row r="211" spans="1:18">
      <c r="A211" s="1">
        <f>HYPERLINK("https://lsnyc.legalserver.org/matter/dynamic-profile/view/1888046","19-1888046")</f>
        <v>0</v>
      </c>
      <c r="B211" t="s">
        <v>34</v>
      </c>
      <c r="Q211" t="s">
        <v>57</v>
      </c>
    </row>
    <row r="212" spans="1:18">
      <c r="A212" s="1">
        <f>HYPERLINK("https://lsnyc.legalserver.org/matter/dynamic-profile/view/1909255","19-1909255")</f>
        <v>0</v>
      </c>
      <c r="B212" t="s">
        <v>34</v>
      </c>
      <c r="Q212" t="s">
        <v>57</v>
      </c>
    </row>
    <row r="213" spans="1:18">
      <c r="A213" s="1">
        <f>HYPERLINK("https://lsnyc.legalserver.org/matter/dynamic-profile/view/1902627","19-1902627")</f>
        <v>0</v>
      </c>
      <c r="B213" t="s">
        <v>34</v>
      </c>
      <c r="Q213" t="s">
        <v>57</v>
      </c>
    </row>
    <row r="214" spans="1:18">
      <c r="A214" s="1">
        <f>HYPERLINK("https://lsnyc.legalserver.org/matter/dynamic-profile/view/1907573","19-1907573")</f>
        <v>0</v>
      </c>
      <c r="B214" t="s">
        <v>34</v>
      </c>
      <c r="C214" t="s">
        <v>43</v>
      </c>
      <c r="O214" t="s">
        <v>55</v>
      </c>
      <c r="Q214" t="s">
        <v>57</v>
      </c>
    </row>
    <row r="215" spans="1:18">
      <c r="A215" s="1">
        <f>HYPERLINK("https://lsnyc.legalserver.org/matter/dynamic-profile/view/1907437","19-1907437")</f>
        <v>0</v>
      </c>
      <c r="B215" t="s">
        <v>34</v>
      </c>
      <c r="Q215" t="s">
        <v>57</v>
      </c>
    </row>
    <row r="216" spans="1:18">
      <c r="A216" s="1">
        <f>HYPERLINK("https://lsnyc.legalserver.org/matter/dynamic-profile/view/1908142","19-1908142")</f>
        <v>0</v>
      </c>
      <c r="B216" t="s">
        <v>34</v>
      </c>
      <c r="C216" t="s">
        <v>43</v>
      </c>
      <c r="O216" t="s">
        <v>55</v>
      </c>
      <c r="Q216" t="s">
        <v>57</v>
      </c>
    </row>
    <row r="217" spans="1:18">
      <c r="A217" s="1">
        <f>HYPERLINK("https://lsnyc.legalserver.org/matter/dynamic-profile/view/1909907","19-1909907")</f>
        <v>0</v>
      </c>
      <c r="B217" t="s">
        <v>34</v>
      </c>
      <c r="P217" t="s">
        <v>56</v>
      </c>
      <c r="R217" t="s">
        <v>58</v>
      </c>
    </row>
    <row r="218" spans="1:18">
      <c r="A218" s="1">
        <f>HYPERLINK("https://lsnyc.legalserver.org/matter/dynamic-profile/view/1884410","18-1884410")</f>
        <v>0</v>
      </c>
      <c r="B218" t="s">
        <v>34</v>
      </c>
      <c r="C218" t="s">
        <v>43</v>
      </c>
      <c r="E218" t="s">
        <v>46</v>
      </c>
      <c r="L218" t="s">
        <v>52</v>
      </c>
      <c r="N218" t="s">
        <v>54</v>
      </c>
      <c r="O218" t="s">
        <v>55</v>
      </c>
      <c r="Q218" t="s">
        <v>57</v>
      </c>
    </row>
    <row r="219" spans="1:18">
      <c r="A219" s="1">
        <f>HYPERLINK("https://lsnyc.legalserver.org/matter/dynamic-profile/view/1911375","19-1911375")</f>
        <v>0</v>
      </c>
      <c r="B219" t="s">
        <v>34</v>
      </c>
      <c r="Q219" t="s">
        <v>57</v>
      </c>
    </row>
    <row r="220" spans="1:18">
      <c r="A220" s="1">
        <f>HYPERLINK("https://lsnyc.legalserver.org/matter/dynamic-profile/view/1907786","19-1907786")</f>
        <v>0</v>
      </c>
      <c r="B220" t="s">
        <v>34</v>
      </c>
      <c r="C220" t="s">
        <v>43</v>
      </c>
      <c r="O220" t="s">
        <v>55</v>
      </c>
      <c r="Q220" t="s">
        <v>57</v>
      </c>
    </row>
    <row r="221" spans="1:18">
      <c r="A221" s="1">
        <f>HYPERLINK("https://lsnyc.legalserver.org/matter/dynamic-profile/view/1915255","19-1915255")</f>
        <v>0</v>
      </c>
      <c r="B221" t="s">
        <v>34</v>
      </c>
      <c r="Q221" t="s">
        <v>57</v>
      </c>
    </row>
    <row r="222" spans="1:18">
      <c r="A222" s="1">
        <f>HYPERLINK("https://lsnyc.legalserver.org/matter/dynamic-profile/view/1908216","19-1908216")</f>
        <v>0</v>
      </c>
      <c r="B222" t="s">
        <v>34</v>
      </c>
      <c r="C222" t="s">
        <v>43</v>
      </c>
      <c r="H222" t="s">
        <v>49</v>
      </c>
      <c r="L222" t="s">
        <v>52</v>
      </c>
      <c r="Q222" t="s">
        <v>57</v>
      </c>
    </row>
    <row r="223" spans="1:18">
      <c r="A223" s="1">
        <f>HYPERLINK("https://lsnyc.legalserver.org/matter/dynamic-profile/view/1909465","19-1909465")</f>
        <v>0</v>
      </c>
      <c r="B223" t="s">
        <v>34</v>
      </c>
      <c r="H223" t="s">
        <v>49</v>
      </c>
    </row>
    <row r="224" spans="1:18">
      <c r="A224" s="1">
        <f>HYPERLINK("https://lsnyc.legalserver.org/matter/dynamic-profile/view/1870446","18-1870446")</f>
        <v>0</v>
      </c>
      <c r="B224" t="s">
        <v>34</v>
      </c>
      <c r="C224" t="s">
        <v>43</v>
      </c>
      <c r="E224" t="s">
        <v>46</v>
      </c>
      <c r="N224" t="s">
        <v>54</v>
      </c>
      <c r="O224" t="s">
        <v>55</v>
      </c>
      <c r="P224" t="s">
        <v>56</v>
      </c>
      <c r="Q224" t="s">
        <v>57</v>
      </c>
    </row>
    <row r="225" spans="1:17">
      <c r="A225" s="1">
        <f>HYPERLINK("https://lsnyc.legalserver.org/matter/dynamic-profile/view/1902327","19-1902327")</f>
        <v>0</v>
      </c>
      <c r="B225" t="s">
        <v>34</v>
      </c>
      <c r="Q225" t="s">
        <v>57</v>
      </c>
    </row>
    <row r="226" spans="1:17">
      <c r="A226" s="1">
        <f>HYPERLINK("https://lsnyc.legalserver.org/matter/dynamic-profile/view/1911969","19-1911969")</f>
        <v>0</v>
      </c>
      <c r="B226" t="s">
        <v>34</v>
      </c>
      <c r="H226" t="s">
        <v>49</v>
      </c>
      <c r="L226" t="s">
        <v>52</v>
      </c>
    </row>
    <row r="227" spans="1:17">
      <c r="A227" s="1">
        <f>HYPERLINK("https://lsnyc.legalserver.org/matter/dynamic-profile/view/1863476","18-1863476")</f>
        <v>0</v>
      </c>
      <c r="B227" t="s">
        <v>34</v>
      </c>
      <c r="C227" t="s">
        <v>43</v>
      </c>
      <c r="N227" t="s">
        <v>54</v>
      </c>
      <c r="O227" t="s">
        <v>55</v>
      </c>
      <c r="Q227" t="s">
        <v>57</v>
      </c>
    </row>
    <row r="228" spans="1:17">
      <c r="A228" s="1">
        <f>HYPERLINK("https://lsnyc.legalserver.org/matter/dynamic-profile/view/1874680","18-1874680")</f>
        <v>0</v>
      </c>
      <c r="B228" t="s">
        <v>34</v>
      </c>
      <c r="C228" t="s">
        <v>43</v>
      </c>
      <c r="N228" t="s">
        <v>54</v>
      </c>
      <c r="O228" t="s">
        <v>55</v>
      </c>
      <c r="Q228" t="s">
        <v>57</v>
      </c>
    </row>
    <row r="229" spans="1:17">
      <c r="A229" s="1">
        <f>HYPERLINK("https://lsnyc.legalserver.org/matter/dynamic-profile/view/1909493","19-1909493")</f>
        <v>0</v>
      </c>
      <c r="B229" t="s">
        <v>34</v>
      </c>
      <c r="H229" t="s">
        <v>49</v>
      </c>
      <c r="L229" t="s">
        <v>52</v>
      </c>
      <c r="Q229" t="s">
        <v>57</v>
      </c>
    </row>
    <row r="230" spans="1:17">
      <c r="A230" s="1">
        <f>HYPERLINK("https://lsnyc.legalserver.org/matter/dynamic-profile/view/1910450","19-1910450")</f>
        <v>0</v>
      </c>
      <c r="B230" t="s">
        <v>35</v>
      </c>
      <c r="E230" t="s">
        <v>46</v>
      </c>
      <c r="N230" t="s">
        <v>54</v>
      </c>
    </row>
    <row r="231" spans="1:17">
      <c r="A231" s="1">
        <f>HYPERLINK("https://lsnyc.legalserver.org/matter/dynamic-profile/view/1914742","19-1914742")</f>
        <v>0</v>
      </c>
      <c r="B231" t="s">
        <v>35</v>
      </c>
      <c r="N231" t="s">
        <v>54</v>
      </c>
    </row>
    <row r="232" spans="1:17">
      <c r="A232" s="1">
        <f>HYPERLINK("https://lsnyc.legalserver.org/matter/dynamic-profile/view/1916966","19-1916966")</f>
        <v>0</v>
      </c>
      <c r="B232" t="s">
        <v>35</v>
      </c>
      <c r="E232" t="s">
        <v>46</v>
      </c>
    </row>
    <row r="233" spans="1:17">
      <c r="A233" s="1">
        <f>HYPERLINK("https://lsnyc.legalserver.org/matter/dynamic-profile/view/1901176","19-1901176")</f>
        <v>0</v>
      </c>
      <c r="B233" t="s">
        <v>35</v>
      </c>
      <c r="Q233" t="s">
        <v>57</v>
      </c>
    </row>
    <row r="234" spans="1:17">
      <c r="A234" s="1">
        <f>HYPERLINK("https://lsnyc.legalserver.org/matter/dynamic-profile/view/1907249","19-1907249")</f>
        <v>0</v>
      </c>
      <c r="B234" t="s">
        <v>35</v>
      </c>
      <c r="C234" t="s">
        <v>43</v>
      </c>
      <c r="N234" t="s">
        <v>54</v>
      </c>
      <c r="O234" t="s">
        <v>55</v>
      </c>
      <c r="Q234" t="s">
        <v>57</v>
      </c>
    </row>
    <row r="235" spans="1:17">
      <c r="A235" s="1">
        <f>HYPERLINK("https://lsnyc.legalserver.org/matter/dynamic-profile/view/1912182","19-1912182")</f>
        <v>0</v>
      </c>
      <c r="B235" t="s">
        <v>35</v>
      </c>
      <c r="E235" t="s">
        <v>46</v>
      </c>
      <c r="N235" t="s">
        <v>54</v>
      </c>
      <c r="P235" t="s">
        <v>56</v>
      </c>
    </row>
    <row r="236" spans="1:17">
      <c r="A236" s="1">
        <f>HYPERLINK("https://lsnyc.legalserver.org/matter/dynamic-profile/view/1908816","19-1908816")</f>
        <v>0</v>
      </c>
      <c r="B236" t="s">
        <v>35</v>
      </c>
      <c r="E236" t="s">
        <v>46</v>
      </c>
      <c r="Q236" t="s">
        <v>57</v>
      </c>
    </row>
    <row r="237" spans="1:17">
      <c r="A237" s="1">
        <f>HYPERLINK("https://lsnyc.legalserver.org/matter/dynamic-profile/view/1910874","19-1910874")</f>
        <v>0</v>
      </c>
      <c r="B237" t="s">
        <v>35</v>
      </c>
      <c r="J237" t="s">
        <v>50</v>
      </c>
    </row>
    <row r="238" spans="1:17">
      <c r="A238" s="1">
        <f>HYPERLINK("https://lsnyc.legalserver.org/matter/dynamic-profile/view/1915309","19-1915309")</f>
        <v>0</v>
      </c>
      <c r="B238" t="s">
        <v>35</v>
      </c>
      <c r="C238" t="s">
        <v>43</v>
      </c>
      <c r="E238" t="s">
        <v>46</v>
      </c>
      <c r="O238" t="s">
        <v>55</v>
      </c>
      <c r="P238" t="s">
        <v>56</v>
      </c>
      <c r="Q238" t="s">
        <v>57</v>
      </c>
    </row>
    <row r="239" spans="1:17">
      <c r="A239" s="1">
        <f>HYPERLINK("https://lsnyc.legalserver.org/matter/dynamic-profile/view/1913800","19-1913800")</f>
        <v>0</v>
      </c>
      <c r="B239" t="s">
        <v>35</v>
      </c>
      <c r="E239" t="s">
        <v>46</v>
      </c>
    </row>
    <row r="240" spans="1:17">
      <c r="A240" s="1">
        <f>HYPERLINK("https://lsnyc.legalserver.org/matter/dynamic-profile/view/1912161","19-1912161")</f>
        <v>0</v>
      </c>
      <c r="B240" t="s">
        <v>35</v>
      </c>
      <c r="E240" t="s">
        <v>46</v>
      </c>
      <c r="N240" t="s">
        <v>54</v>
      </c>
    </row>
    <row r="241" spans="1:19">
      <c r="A241" s="1">
        <f>HYPERLINK("https://lsnyc.legalserver.org/matter/dynamic-profile/view/1906126","19-1906126")</f>
        <v>0</v>
      </c>
      <c r="B241" t="s">
        <v>35</v>
      </c>
      <c r="G241" t="s">
        <v>48</v>
      </c>
      <c r="J241" t="s">
        <v>50</v>
      </c>
      <c r="K241" t="s">
        <v>51</v>
      </c>
      <c r="Q241" t="s">
        <v>57</v>
      </c>
    </row>
    <row r="242" spans="1:19">
      <c r="A242" s="1">
        <f>HYPERLINK("https://lsnyc.legalserver.org/matter/dynamic-profile/view/1905343","19-1905343")</f>
        <v>0</v>
      </c>
      <c r="B242" t="s">
        <v>35</v>
      </c>
      <c r="P242" t="s">
        <v>56</v>
      </c>
      <c r="Q242" t="s">
        <v>57</v>
      </c>
      <c r="S242" t="s">
        <v>59</v>
      </c>
    </row>
    <row r="243" spans="1:19">
      <c r="A243" s="1">
        <f>HYPERLINK("https://lsnyc.legalserver.org/matter/dynamic-profile/view/1903639","19-1903639")</f>
        <v>0</v>
      </c>
      <c r="B243" t="s">
        <v>35</v>
      </c>
      <c r="P243" t="s">
        <v>56</v>
      </c>
      <c r="Q243" t="s">
        <v>57</v>
      </c>
    </row>
    <row r="244" spans="1:19">
      <c r="A244" s="1">
        <f>HYPERLINK("https://lsnyc.legalserver.org/matter/dynamic-profile/view/1908418","19-1908418")</f>
        <v>0</v>
      </c>
      <c r="B244" t="s">
        <v>35</v>
      </c>
      <c r="L244" t="s">
        <v>52</v>
      </c>
      <c r="N244" t="s">
        <v>54</v>
      </c>
      <c r="Q244" t="s">
        <v>57</v>
      </c>
    </row>
    <row r="245" spans="1:19">
      <c r="A245" s="1">
        <f>HYPERLINK("https://lsnyc.legalserver.org/matter/dynamic-profile/view/1901547","19-1901547")</f>
        <v>0</v>
      </c>
      <c r="B245" t="s">
        <v>35</v>
      </c>
      <c r="Q245" t="s">
        <v>57</v>
      </c>
    </row>
    <row r="246" spans="1:19">
      <c r="A246" s="1">
        <f>HYPERLINK("https://lsnyc.legalserver.org/matter/dynamic-profile/view/1895220","19-1895220")</f>
        <v>0</v>
      </c>
      <c r="B246" t="s">
        <v>35</v>
      </c>
      <c r="P246" t="s">
        <v>56</v>
      </c>
      <c r="Q246" t="s">
        <v>57</v>
      </c>
      <c r="S246" t="s">
        <v>59</v>
      </c>
    </row>
    <row r="247" spans="1:19">
      <c r="A247" s="1">
        <f>HYPERLINK("https://lsnyc.legalserver.org/matter/dynamic-profile/view/1913797","19-1913797")</f>
        <v>0</v>
      </c>
      <c r="B247" t="s">
        <v>35</v>
      </c>
      <c r="C247" t="s">
        <v>43</v>
      </c>
      <c r="E247" t="s">
        <v>46</v>
      </c>
      <c r="O247" t="s">
        <v>55</v>
      </c>
    </row>
    <row r="248" spans="1:19">
      <c r="A248" s="1">
        <f>HYPERLINK("https://lsnyc.legalserver.org/matter/dynamic-profile/view/1907458","19-1907458")</f>
        <v>0</v>
      </c>
      <c r="B248" t="s">
        <v>35</v>
      </c>
      <c r="C248" t="s">
        <v>43</v>
      </c>
      <c r="N248" t="s">
        <v>54</v>
      </c>
      <c r="O248" t="s">
        <v>55</v>
      </c>
      <c r="Q248" t="s">
        <v>57</v>
      </c>
    </row>
    <row r="249" spans="1:19">
      <c r="A249" s="1">
        <f>HYPERLINK("https://lsnyc.legalserver.org/matter/dynamic-profile/view/1912175","19-1912175")</f>
        <v>0</v>
      </c>
      <c r="B249" t="s">
        <v>35</v>
      </c>
      <c r="E249" t="s">
        <v>46</v>
      </c>
      <c r="N249" t="s">
        <v>54</v>
      </c>
    </row>
    <row r="250" spans="1:19">
      <c r="A250" s="1">
        <f>HYPERLINK("https://lsnyc.legalserver.org/matter/dynamic-profile/view/1912166","19-1912166")</f>
        <v>0</v>
      </c>
      <c r="B250" t="s">
        <v>35</v>
      </c>
      <c r="E250" t="s">
        <v>46</v>
      </c>
      <c r="G250" t="s">
        <v>48</v>
      </c>
      <c r="N250" t="s">
        <v>54</v>
      </c>
    </row>
    <row r="251" spans="1:19">
      <c r="A251" s="1">
        <f>HYPERLINK("https://lsnyc.legalserver.org/matter/dynamic-profile/view/1912574","19-1912574")</f>
        <v>0</v>
      </c>
      <c r="B251" t="s">
        <v>35</v>
      </c>
      <c r="K251" t="s">
        <v>51</v>
      </c>
      <c r="Q251" t="s">
        <v>57</v>
      </c>
    </row>
    <row r="252" spans="1:19">
      <c r="A252" s="1">
        <f>HYPERLINK("https://lsnyc.legalserver.org/matter/dynamic-profile/view/1916622","19-1916622")</f>
        <v>0</v>
      </c>
      <c r="B252" t="s">
        <v>35</v>
      </c>
      <c r="C252" t="s">
        <v>43</v>
      </c>
      <c r="E252" t="s">
        <v>46</v>
      </c>
      <c r="N252" t="s">
        <v>54</v>
      </c>
      <c r="O252" t="s">
        <v>55</v>
      </c>
      <c r="Q252" t="s">
        <v>57</v>
      </c>
    </row>
    <row r="253" spans="1:19">
      <c r="A253" s="1">
        <f>HYPERLINK("https://lsnyc.legalserver.org/matter/dynamic-profile/view/1916654","19-1916654")</f>
        <v>0</v>
      </c>
      <c r="B253" t="s">
        <v>35</v>
      </c>
      <c r="E253" t="s">
        <v>46</v>
      </c>
    </row>
    <row r="254" spans="1:19">
      <c r="A254" s="1">
        <f>HYPERLINK("https://lsnyc.legalserver.org/matter/dynamic-profile/view/1916793","19-1916793")</f>
        <v>0</v>
      </c>
      <c r="B254" t="s">
        <v>35</v>
      </c>
      <c r="E254" t="s">
        <v>46</v>
      </c>
      <c r="Q254" t="s">
        <v>57</v>
      </c>
    </row>
    <row r="255" spans="1:19">
      <c r="A255" s="1">
        <f>HYPERLINK("https://lsnyc.legalserver.org/matter/dynamic-profile/view/1909296","19-1909296")</f>
        <v>0</v>
      </c>
      <c r="B255" t="s">
        <v>35</v>
      </c>
      <c r="Q255" t="s">
        <v>57</v>
      </c>
    </row>
    <row r="256" spans="1:19">
      <c r="A256" s="1">
        <f>HYPERLINK("https://lsnyc.legalserver.org/matter/dynamic-profile/view/1908420","19-1908420")</f>
        <v>0</v>
      </c>
      <c r="B256" t="s">
        <v>35</v>
      </c>
      <c r="N256" t="s">
        <v>54</v>
      </c>
      <c r="Q256" t="s">
        <v>57</v>
      </c>
      <c r="S256" t="s">
        <v>59</v>
      </c>
    </row>
    <row r="257" spans="1:19">
      <c r="A257" s="1">
        <f>HYPERLINK("https://lsnyc.legalserver.org/matter/dynamic-profile/view/1909370","19-1909370")</f>
        <v>0</v>
      </c>
      <c r="B257" t="s">
        <v>35</v>
      </c>
      <c r="E257" t="s">
        <v>46</v>
      </c>
    </row>
    <row r="258" spans="1:19">
      <c r="A258" s="1">
        <f>HYPERLINK("https://lsnyc.legalserver.org/matter/dynamic-profile/view/1914121","19-1914121")</f>
        <v>0</v>
      </c>
      <c r="B258" t="s">
        <v>35</v>
      </c>
      <c r="E258" t="s">
        <v>46</v>
      </c>
    </row>
    <row r="259" spans="1:19">
      <c r="A259" s="1">
        <f>HYPERLINK("https://lsnyc.legalserver.org/matter/dynamic-profile/view/1913793","19-1913793")</f>
        <v>0</v>
      </c>
      <c r="B259" t="s">
        <v>35</v>
      </c>
      <c r="E259" t="s">
        <v>46</v>
      </c>
      <c r="G259" t="s">
        <v>48</v>
      </c>
      <c r="K259" t="s">
        <v>51</v>
      </c>
      <c r="L259" t="s">
        <v>52</v>
      </c>
      <c r="P259" t="s">
        <v>56</v>
      </c>
    </row>
    <row r="260" spans="1:19">
      <c r="A260" s="1">
        <f>HYPERLINK("https://lsnyc.legalserver.org/matter/dynamic-profile/view/1906607","19-1906607")</f>
        <v>0</v>
      </c>
      <c r="B260" t="s">
        <v>35</v>
      </c>
      <c r="K260" t="s">
        <v>51</v>
      </c>
      <c r="S260" t="s">
        <v>59</v>
      </c>
    </row>
    <row r="261" spans="1:19">
      <c r="A261" s="1">
        <f>HYPERLINK("https://lsnyc.legalserver.org/matter/dynamic-profile/view/1910992","19-1910992")</f>
        <v>0</v>
      </c>
      <c r="B261" t="s">
        <v>35</v>
      </c>
      <c r="G261" t="s">
        <v>48</v>
      </c>
      <c r="Q261" t="s">
        <v>57</v>
      </c>
    </row>
    <row r="262" spans="1:19">
      <c r="A262" s="1">
        <f>HYPERLINK("https://lsnyc.legalserver.org/matter/dynamic-profile/view/1903871","19-1903871")</f>
        <v>0</v>
      </c>
      <c r="B262" t="s">
        <v>35</v>
      </c>
      <c r="G262" t="s">
        <v>48</v>
      </c>
      <c r="L262" t="s">
        <v>52</v>
      </c>
      <c r="Q262" t="s">
        <v>57</v>
      </c>
    </row>
    <row r="263" spans="1:19">
      <c r="A263" s="1">
        <f>HYPERLINK("https://lsnyc.legalserver.org/matter/dynamic-profile/view/1911594","19-1911594")</f>
        <v>0</v>
      </c>
      <c r="B263" t="s">
        <v>35</v>
      </c>
      <c r="P263" t="s">
        <v>56</v>
      </c>
      <c r="Q263" t="s">
        <v>57</v>
      </c>
    </row>
    <row r="264" spans="1:19">
      <c r="A264" s="1">
        <f>HYPERLINK("https://lsnyc.legalserver.org/matter/dynamic-profile/view/1910793","19-1910793")</f>
        <v>0</v>
      </c>
      <c r="B264" t="s">
        <v>35</v>
      </c>
      <c r="Q264" t="s">
        <v>57</v>
      </c>
    </row>
    <row r="265" spans="1:19">
      <c r="A265" s="1">
        <f>HYPERLINK("https://lsnyc.legalserver.org/matter/dynamic-profile/view/1911716","19-1911716")</f>
        <v>0</v>
      </c>
      <c r="B265" t="s">
        <v>35</v>
      </c>
      <c r="L265" t="s">
        <v>52</v>
      </c>
      <c r="Q265" t="s">
        <v>57</v>
      </c>
    </row>
    <row r="266" spans="1:19">
      <c r="A266" s="1">
        <f>HYPERLINK("https://lsnyc.legalserver.org/matter/dynamic-profile/view/1912808","19-1912808")</f>
        <v>0</v>
      </c>
      <c r="B266" t="s">
        <v>35</v>
      </c>
      <c r="J266" t="s">
        <v>50</v>
      </c>
      <c r="P266" t="s">
        <v>56</v>
      </c>
      <c r="Q266" t="s">
        <v>57</v>
      </c>
    </row>
    <row r="267" spans="1:19">
      <c r="A267" s="1">
        <f>HYPERLINK("https://lsnyc.legalserver.org/matter/dynamic-profile/view/1912722","19-1912722")</f>
        <v>0</v>
      </c>
      <c r="B267" t="s">
        <v>36</v>
      </c>
      <c r="K267" t="s">
        <v>51</v>
      </c>
      <c r="Q267" t="s">
        <v>57</v>
      </c>
    </row>
    <row r="268" spans="1:19">
      <c r="A268" s="1">
        <f>HYPERLINK("https://lsnyc.legalserver.org/matter/dynamic-profile/view/1909092","19-1909092")</f>
        <v>0</v>
      </c>
      <c r="B268" t="s">
        <v>36</v>
      </c>
      <c r="O268" t="s">
        <v>55</v>
      </c>
    </row>
    <row r="269" spans="1:19">
      <c r="A269" s="1">
        <f>HYPERLINK("https://lsnyc.legalserver.org/matter/dynamic-profile/view/1913492","19-1913492")</f>
        <v>0</v>
      </c>
      <c r="B269" t="s">
        <v>36</v>
      </c>
      <c r="Q269" t="s">
        <v>57</v>
      </c>
    </row>
    <row r="270" spans="1:19">
      <c r="A270" s="1">
        <f>HYPERLINK("https://lsnyc.legalserver.org/matter/dynamic-profile/view/1913294","19-1913294")</f>
        <v>0</v>
      </c>
      <c r="B270" t="s">
        <v>36</v>
      </c>
      <c r="Q270" t="s">
        <v>57</v>
      </c>
    </row>
    <row r="271" spans="1:19">
      <c r="A271" s="1">
        <f>HYPERLINK("https://lsnyc.legalserver.org/matter/dynamic-profile/view/1907897","19-1907897")</f>
        <v>0</v>
      </c>
      <c r="B271" t="s">
        <v>36</v>
      </c>
      <c r="K271" t="s">
        <v>51</v>
      </c>
      <c r="Q271" t="s">
        <v>57</v>
      </c>
    </row>
    <row r="272" spans="1:19">
      <c r="A272" s="1">
        <f>HYPERLINK("https://lsnyc.legalserver.org/matter/dynamic-profile/view/1914614","19-1914614")</f>
        <v>0</v>
      </c>
      <c r="B272" t="s">
        <v>36</v>
      </c>
      <c r="P272" t="s">
        <v>56</v>
      </c>
      <c r="Q272" t="s">
        <v>57</v>
      </c>
    </row>
    <row r="273" spans="1:17">
      <c r="A273" s="1">
        <f>HYPERLINK("https://lsnyc.legalserver.org/matter/dynamic-profile/view/1915315","19-1915315")</f>
        <v>0</v>
      </c>
      <c r="B273" t="s">
        <v>36</v>
      </c>
      <c r="Q273" t="s">
        <v>57</v>
      </c>
    </row>
    <row r="274" spans="1:17">
      <c r="A274" s="1">
        <f>HYPERLINK("https://lsnyc.legalserver.org/matter/dynamic-profile/view/1909089","19-1909089")</f>
        <v>0</v>
      </c>
      <c r="B274" t="s">
        <v>36</v>
      </c>
      <c r="O274" t="s">
        <v>55</v>
      </c>
    </row>
    <row r="275" spans="1:17">
      <c r="A275" s="1">
        <f>HYPERLINK("https://lsnyc.legalserver.org/matter/dynamic-profile/view/1910536","19-1910536")</f>
        <v>0</v>
      </c>
      <c r="B275" t="s">
        <v>36</v>
      </c>
      <c r="H275" t="s">
        <v>49</v>
      </c>
      <c r="L275" t="s">
        <v>52</v>
      </c>
      <c r="O275" t="s">
        <v>55</v>
      </c>
    </row>
    <row r="276" spans="1:17">
      <c r="A276" s="1">
        <f>HYPERLINK("https://lsnyc.legalserver.org/matter/dynamic-profile/view/1909087","19-1909087")</f>
        <v>0</v>
      </c>
      <c r="B276" t="s">
        <v>36</v>
      </c>
      <c r="O276" t="s">
        <v>55</v>
      </c>
    </row>
    <row r="277" spans="1:17">
      <c r="A277" s="1">
        <f>HYPERLINK("https://lsnyc.legalserver.org/matter/dynamic-profile/view/1914600","19-1914600")</f>
        <v>0</v>
      </c>
      <c r="B277" t="s">
        <v>36</v>
      </c>
      <c r="P277" t="s">
        <v>56</v>
      </c>
      <c r="Q277" t="s">
        <v>57</v>
      </c>
    </row>
    <row r="278" spans="1:17">
      <c r="A278" s="1">
        <f>HYPERLINK("https://lsnyc.legalserver.org/matter/dynamic-profile/view/1909731","19-1909731")</f>
        <v>0</v>
      </c>
      <c r="B278" t="s">
        <v>36</v>
      </c>
      <c r="Q278" t="s">
        <v>57</v>
      </c>
    </row>
    <row r="279" spans="1:17">
      <c r="A279" s="1">
        <f>HYPERLINK("https://lsnyc.legalserver.org/matter/dynamic-profile/view/1914829","19-1914829")</f>
        <v>0</v>
      </c>
      <c r="B279" t="s">
        <v>36</v>
      </c>
      <c r="K279" t="s">
        <v>51</v>
      </c>
      <c r="Q279" t="s">
        <v>57</v>
      </c>
    </row>
    <row r="280" spans="1:17">
      <c r="A280" s="1">
        <f>HYPERLINK("https://lsnyc.legalserver.org/matter/dynamic-profile/view/1915251","19-1915251")</f>
        <v>0</v>
      </c>
      <c r="B280" t="s">
        <v>36</v>
      </c>
      <c r="G280" t="s">
        <v>48</v>
      </c>
      <c r="O280" t="s">
        <v>55</v>
      </c>
      <c r="Q280" t="s">
        <v>57</v>
      </c>
    </row>
    <row r="281" spans="1:17">
      <c r="A281" s="1">
        <f>HYPERLINK("https://lsnyc.legalserver.org/matter/dynamic-profile/view/1896627","19-1896627")</f>
        <v>0</v>
      </c>
      <c r="B281" t="s">
        <v>36</v>
      </c>
      <c r="G281" t="s">
        <v>48</v>
      </c>
      <c r="Q281" t="s">
        <v>57</v>
      </c>
    </row>
    <row r="282" spans="1:17">
      <c r="A282" s="1">
        <f>HYPERLINK("https://lsnyc.legalserver.org/matter/dynamic-profile/view/1896625","19-1896625")</f>
        <v>0</v>
      </c>
      <c r="B282" t="s">
        <v>36</v>
      </c>
      <c r="F282" t="s">
        <v>47</v>
      </c>
      <c r="G282" t="s">
        <v>48</v>
      </c>
      <c r="Q282" t="s">
        <v>57</v>
      </c>
    </row>
    <row r="283" spans="1:17">
      <c r="A283" s="1">
        <f>HYPERLINK("https://lsnyc.legalserver.org/matter/dynamic-profile/view/1913297","19-1913297")</f>
        <v>0</v>
      </c>
      <c r="B283" t="s">
        <v>36</v>
      </c>
      <c r="G283" t="s">
        <v>48</v>
      </c>
      <c r="Q283" t="s">
        <v>57</v>
      </c>
    </row>
    <row r="284" spans="1:17">
      <c r="A284" s="1">
        <f>HYPERLINK("https://lsnyc.legalserver.org/matter/dynamic-profile/view/1909085","19-1909085")</f>
        <v>0</v>
      </c>
      <c r="B284" t="s">
        <v>36</v>
      </c>
      <c r="K284" t="s">
        <v>51</v>
      </c>
      <c r="O284" t="s">
        <v>55</v>
      </c>
    </row>
    <row r="285" spans="1:17">
      <c r="A285" s="1">
        <f>HYPERLINK("https://lsnyc.legalserver.org/matter/dynamic-profile/view/1913939","19-1913939")</f>
        <v>0</v>
      </c>
      <c r="B285" t="s">
        <v>37</v>
      </c>
      <c r="H285" t="s">
        <v>49</v>
      </c>
    </row>
    <row r="286" spans="1:17">
      <c r="A286" s="1">
        <f>HYPERLINK("https://lsnyc.legalserver.org/matter/dynamic-profile/view/1912988","19-1912988")</f>
        <v>0</v>
      </c>
      <c r="B286" t="s">
        <v>37</v>
      </c>
      <c r="G286" t="s">
        <v>48</v>
      </c>
      <c r="H286" t="s">
        <v>49</v>
      </c>
      <c r="J286" t="s">
        <v>50</v>
      </c>
      <c r="L286" t="s">
        <v>52</v>
      </c>
      <c r="Q286" t="s">
        <v>57</v>
      </c>
    </row>
    <row r="287" spans="1:17">
      <c r="A287" s="1">
        <f>HYPERLINK("https://lsnyc.legalserver.org/matter/dynamic-profile/view/1895299","19-1895299")</f>
        <v>0</v>
      </c>
      <c r="B287" t="s">
        <v>37</v>
      </c>
      <c r="H287" t="s">
        <v>49</v>
      </c>
      <c r="K287" t="s">
        <v>51</v>
      </c>
    </row>
    <row r="288" spans="1:17">
      <c r="A288" s="1">
        <f>HYPERLINK("https://lsnyc.legalserver.org/matter/dynamic-profile/view/1910350","19-1910350")</f>
        <v>0</v>
      </c>
      <c r="B288" t="s">
        <v>37</v>
      </c>
      <c r="Q288" t="s">
        <v>57</v>
      </c>
    </row>
    <row r="289" spans="1:17">
      <c r="A289" s="1">
        <f>HYPERLINK("https://lsnyc.legalserver.org/matter/dynamic-profile/view/1910363","19-1910363")</f>
        <v>0</v>
      </c>
      <c r="B289" t="s">
        <v>37</v>
      </c>
      <c r="Q289" t="s">
        <v>57</v>
      </c>
    </row>
    <row r="290" spans="1:17">
      <c r="A290" s="1">
        <f>HYPERLINK("https://lsnyc.legalserver.org/matter/dynamic-profile/view/1910351","19-1910351")</f>
        <v>0</v>
      </c>
      <c r="B290" t="s">
        <v>37</v>
      </c>
      <c r="Q290" t="s">
        <v>57</v>
      </c>
    </row>
    <row r="291" spans="1:17">
      <c r="A291" s="1">
        <f>HYPERLINK("https://lsnyc.legalserver.org/matter/dynamic-profile/view/1912978","19-1912978")</f>
        <v>0</v>
      </c>
      <c r="B291" t="s">
        <v>37</v>
      </c>
      <c r="H291" t="s">
        <v>49</v>
      </c>
      <c r="K291" t="s">
        <v>51</v>
      </c>
      <c r="L291" t="s">
        <v>52</v>
      </c>
      <c r="Q291" t="s">
        <v>57</v>
      </c>
    </row>
    <row r="292" spans="1:17">
      <c r="A292" s="1">
        <f>HYPERLINK("https://lsnyc.legalserver.org/matter/dynamic-profile/view/1914633","19-1914633")</f>
        <v>0</v>
      </c>
      <c r="B292" t="s">
        <v>38</v>
      </c>
      <c r="Q292" t="s">
        <v>57</v>
      </c>
    </row>
    <row r="293" spans="1:17">
      <c r="A293" s="1">
        <f>HYPERLINK("https://lsnyc.legalserver.org/matter/dynamic-profile/view/1866220","18-1866220")</f>
        <v>0</v>
      </c>
      <c r="B293" t="s">
        <v>38</v>
      </c>
      <c r="C293" t="s">
        <v>43</v>
      </c>
      <c r="G293" t="s">
        <v>48</v>
      </c>
      <c r="L293" t="s">
        <v>52</v>
      </c>
      <c r="N293" t="s">
        <v>54</v>
      </c>
      <c r="O293" t="s">
        <v>55</v>
      </c>
      <c r="Q293" t="s">
        <v>57</v>
      </c>
    </row>
    <row r="294" spans="1:17">
      <c r="A294" s="1">
        <f>HYPERLINK("https://lsnyc.legalserver.org/matter/dynamic-profile/view/1914635","19-1914635")</f>
        <v>0</v>
      </c>
      <c r="B294" t="s">
        <v>38</v>
      </c>
      <c r="Q294" t="s">
        <v>57</v>
      </c>
    </row>
    <row r="295" spans="1:17">
      <c r="A295" s="1">
        <f>HYPERLINK("https://lsnyc.legalserver.org/matter/dynamic-profile/view/1905991","19-1905991")</f>
        <v>0</v>
      </c>
      <c r="B295" t="s">
        <v>38</v>
      </c>
      <c r="Q295" t="s">
        <v>57</v>
      </c>
    </row>
    <row r="296" spans="1:17">
      <c r="A296" s="1">
        <f>HYPERLINK("https://lsnyc.legalserver.org/matter/dynamic-profile/view/1914632","19-1914632")</f>
        <v>0</v>
      </c>
      <c r="B296" t="s">
        <v>38</v>
      </c>
      <c r="Q296" t="s">
        <v>57</v>
      </c>
    </row>
    <row r="297" spans="1:17">
      <c r="A297" s="1">
        <f>HYPERLINK("https://lsnyc.legalserver.org/matter/dynamic-profile/view/1914616","19-1914616")</f>
        <v>0</v>
      </c>
      <c r="B297" t="s">
        <v>38</v>
      </c>
      <c r="Q297" t="s">
        <v>57</v>
      </c>
    </row>
    <row r="298" spans="1:17">
      <c r="A298" s="1">
        <f>HYPERLINK("https://lsnyc.legalserver.org/matter/dynamic-profile/view/0826416","17-0826416")</f>
        <v>0</v>
      </c>
      <c r="B298" t="s">
        <v>38</v>
      </c>
      <c r="J298" t="s">
        <v>50</v>
      </c>
      <c r="N298" t="s">
        <v>54</v>
      </c>
      <c r="P298" t="s">
        <v>56</v>
      </c>
      <c r="Q298" t="s">
        <v>57</v>
      </c>
    </row>
    <row r="299" spans="1:17">
      <c r="A299" s="1">
        <f>HYPERLINK("https://lsnyc.legalserver.org/matter/dynamic-profile/view/1911659","19-1911659")</f>
        <v>0</v>
      </c>
      <c r="B299" t="s">
        <v>38</v>
      </c>
      <c r="Q299" t="s">
        <v>57</v>
      </c>
    </row>
    <row r="300" spans="1:17">
      <c r="A300" s="1">
        <f>HYPERLINK("https://lsnyc.legalserver.org/matter/dynamic-profile/view/1914271","19-1914271")</f>
        <v>0</v>
      </c>
      <c r="B300" t="s">
        <v>38</v>
      </c>
      <c r="D300" t="s">
        <v>45</v>
      </c>
      <c r="Q300" t="s">
        <v>57</v>
      </c>
    </row>
    <row r="301" spans="1:17">
      <c r="A301" s="1">
        <f>HYPERLINK("https://lsnyc.legalserver.org/matter/dynamic-profile/view/1914639","19-1914639")</f>
        <v>0</v>
      </c>
      <c r="B301" t="s">
        <v>38</v>
      </c>
      <c r="Q301" t="s">
        <v>57</v>
      </c>
    </row>
    <row r="302" spans="1:17">
      <c r="A302" s="1">
        <f>HYPERLINK("https://lsnyc.legalserver.org/matter/dynamic-profile/view/1895283","19-1895283")</f>
        <v>0</v>
      </c>
      <c r="B302" t="s">
        <v>38</v>
      </c>
      <c r="Q302" t="s">
        <v>57</v>
      </c>
    </row>
    <row r="303" spans="1:17">
      <c r="A303" s="1">
        <f>HYPERLINK("https://lsnyc.legalserver.org/matter/dynamic-profile/view/1913028","19-1913028")</f>
        <v>0</v>
      </c>
      <c r="B303" t="s">
        <v>38</v>
      </c>
      <c r="Q303" t="s">
        <v>57</v>
      </c>
    </row>
    <row r="304" spans="1:17">
      <c r="A304" s="1">
        <f>HYPERLINK("https://lsnyc.legalserver.org/matter/dynamic-profile/view/1914636","19-1914636")</f>
        <v>0</v>
      </c>
      <c r="B304" t="s">
        <v>38</v>
      </c>
      <c r="Q304" t="s">
        <v>57</v>
      </c>
    </row>
    <row r="305" spans="1:19">
      <c r="A305" s="1">
        <f>HYPERLINK("https://lsnyc.legalserver.org/matter/dynamic-profile/view/1916657","19-1916657")</f>
        <v>0</v>
      </c>
      <c r="B305" t="s">
        <v>38</v>
      </c>
      <c r="G305" t="s">
        <v>48</v>
      </c>
      <c r="H305" t="s">
        <v>49</v>
      </c>
      <c r="K305" t="s">
        <v>51</v>
      </c>
      <c r="L305" t="s">
        <v>52</v>
      </c>
      <c r="Q305" t="s">
        <v>57</v>
      </c>
    </row>
    <row r="306" spans="1:19">
      <c r="A306" s="1">
        <f>HYPERLINK("https://lsnyc.legalserver.org/matter/dynamic-profile/view/1906014","19-1906014")</f>
        <v>0</v>
      </c>
      <c r="B306" t="s">
        <v>38</v>
      </c>
      <c r="G306" t="s">
        <v>48</v>
      </c>
      <c r="O306" t="s">
        <v>55</v>
      </c>
      <c r="Q306" t="s">
        <v>57</v>
      </c>
    </row>
    <row r="307" spans="1:19">
      <c r="A307" s="1">
        <f>HYPERLINK("https://lsnyc.legalserver.org/matter/dynamic-profile/view/1907781","19-1907781")</f>
        <v>0</v>
      </c>
      <c r="B307" t="s">
        <v>38</v>
      </c>
      <c r="Q307" t="s">
        <v>57</v>
      </c>
    </row>
    <row r="308" spans="1:19">
      <c r="A308" s="1">
        <f>HYPERLINK("https://lsnyc.legalserver.org/matter/dynamic-profile/view/1905867","19-1905867")</f>
        <v>0</v>
      </c>
      <c r="B308" t="s">
        <v>38</v>
      </c>
      <c r="Q308" t="s">
        <v>57</v>
      </c>
    </row>
    <row r="309" spans="1:19">
      <c r="A309" s="1">
        <f>HYPERLINK("https://lsnyc.legalserver.org/matter/dynamic-profile/view/1911764","19-1911764")</f>
        <v>0</v>
      </c>
      <c r="B309" t="s">
        <v>38</v>
      </c>
      <c r="O309" t="s">
        <v>55</v>
      </c>
      <c r="Q309" t="s">
        <v>57</v>
      </c>
    </row>
    <row r="310" spans="1:19">
      <c r="A310" s="1">
        <f>HYPERLINK("https://lsnyc.legalserver.org/matter/dynamic-profile/view/1905984","19-1905984")</f>
        <v>0</v>
      </c>
      <c r="B310" t="s">
        <v>38</v>
      </c>
      <c r="Q310" t="s">
        <v>57</v>
      </c>
    </row>
    <row r="311" spans="1:19">
      <c r="A311" s="1">
        <f>HYPERLINK("https://lsnyc.legalserver.org/matter/dynamic-profile/view/1879615","18-1879615")</f>
        <v>0</v>
      </c>
      <c r="B311" t="s">
        <v>38</v>
      </c>
      <c r="C311" t="s">
        <v>43</v>
      </c>
      <c r="O311" t="s">
        <v>55</v>
      </c>
      <c r="Q311" t="s">
        <v>57</v>
      </c>
    </row>
    <row r="312" spans="1:19">
      <c r="A312" s="1">
        <f>HYPERLINK("https://lsnyc.legalserver.org/matter/dynamic-profile/view/0826379","17-0826379")</f>
        <v>0</v>
      </c>
      <c r="B312" t="s">
        <v>38</v>
      </c>
      <c r="D312" t="s">
        <v>45</v>
      </c>
      <c r="N312" t="s">
        <v>54</v>
      </c>
      <c r="O312" t="s">
        <v>55</v>
      </c>
      <c r="Q312" t="s">
        <v>57</v>
      </c>
    </row>
    <row r="313" spans="1:19">
      <c r="A313" s="1">
        <f>HYPERLINK("https://lsnyc.legalserver.org/matter/dynamic-profile/view/1896451","19-1896451")</f>
        <v>0</v>
      </c>
      <c r="B313" t="s">
        <v>39</v>
      </c>
      <c r="L313" t="s">
        <v>52</v>
      </c>
      <c r="R313" t="s">
        <v>58</v>
      </c>
      <c r="S313" t="s">
        <v>59</v>
      </c>
    </row>
    <row r="314" spans="1:19">
      <c r="A314" s="1">
        <f>HYPERLINK("https://lsnyc.legalserver.org/matter/dynamic-profile/view/1915863","19-1915863")</f>
        <v>0</v>
      </c>
      <c r="B314" t="s">
        <v>40</v>
      </c>
      <c r="C314" t="s">
        <v>43</v>
      </c>
      <c r="E314" t="s">
        <v>46</v>
      </c>
      <c r="O314" t="s">
        <v>55</v>
      </c>
      <c r="P314" t="s">
        <v>56</v>
      </c>
    </row>
    <row r="315" spans="1:19">
      <c r="A315" s="1">
        <f>HYPERLINK("https://lsnyc.legalserver.org/matter/dynamic-profile/view/1915857","19-1915857")</f>
        <v>0</v>
      </c>
      <c r="B315" t="s">
        <v>40</v>
      </c>
      <c r="C315" t="s">
        <v>43</v>
      </c>
      <c r="E315" t="s">
        <v>46</v>
      </c>
      <c r="F315" t="s">
        <v>47</v>
      </c>
      <c r="O315" t="s">
        <v>55</v>
      </c>
    </row>
    <row r="316" spans="1:19">
      <c r="A316" s="1">
        <f>HYPERLINK("https://lsnyc.legalserver.org/matter/dynamic-profile/view/1914737","19-1914737")</f>
        <v>0</v>
      </c>
      <c r="B316" t="s">
        <v>40</v>
      </c>
      <c r="C316" t="s">
        <v>43</v>
      </c>
      <c r="O316" t="s">
        <v>55</v>
      </c>
      <c r="Q316" t="s">
        <v>57</v>
      </c>
    </row>
    <row r="317" spans="1:19">
      <c r="A317" s="1">
        <f>HYPERLINK("https://lsnyc.legalserver.org/matter/dynamic-profile/view/1915795","19-1915795")</f>
        <v>0</v>
      </c>
      <c r="B317" t="s">
        <v>40</v>
      </c>
      <c r="C317" t="s">
        <v>43</v>
      </c>
      <c r="E317" t="s">
        <v>46</v>
      </c>
      <c r="O317" t="s">
        <v>55</v>
      </c>
      <c r="Q317" t="s">
        <v>57</v>
      </c>
    </row>
    <row r="318" spans="1:19">
      <c r="A318" s="1">
        <f>HYPERLINK("https://lsnyc.legalserver.org/matter/dynamic-profile/view/1914886","19-1914886")</f>
        <v>0</v>
      </c>
      <c r="B318" t="s">
        <v>40</v>
      </c>
      <c r="C318" t="s">
        <v>43</v>
      </c>
      <c r="G318" t="s">
        <v>48</v>
      </c>
      <c r="O318" t="s">
        <v>55</v>
      </c>
      <c r="P318" t="s">
        <v>56</v>
      </c>
      <c r="Q318" t="s">
        <v>57</v>
      </c>
    </row>
    <row r="319" spans="1:19">
      <c r="A319" s="1">
        <f>HYPERLINK("https://lsnyc.legalserver.org/matter/dynamic-profile/view/1902336","19-1902336")</f>
        <v>0</v>
      </c>
      <c r="B319" t="s">
        <v>40</v>
      </c>
      <c r="C319" t="s">
        <v>43</v>
      </c>
      <c r="E319" t="s">
        <v>46</v>
      </c>
      <c r="O319" t="s">
        <v>55</v>
      </c>
      <c r="Q319" t="s">
        <v>57</v>
      </c>
    </row>
    <row r="320" spans="1:19">
      <c r="A320" s="1">
        <f>HYPERLINK("https://lsnyc.legalserver.org/matter/dynamic-profile/view/1908151","19-1908151")</f>
        <v>0</v>
      </c>
      <c r="B320" t="s">
        <v>40</v>
      </c>
      <c r="C320" t="s">
        <v>43</v>
      </c>
      <c r="N320" t="s">
        <v>54</v>
      </c>
      <c r="O320" t="s">
        <v>55</v>
      </c>
      <c r="Q320" t="s">
        <v>57</v>
      </c>
    </row>
    <row r="321" spans="1:17">
      <c r="A321" s="1">
        <f>HYPERLINK("https://lsnyc.legalserver.org/matter/dynamic-profile/view/1915618","19-1915618")</f>
        <v>0</v>
      </c>
      <c r="B321" t="s">
        <v>40</v>
      </c>
      <c r="C321" t="s">
        <v>43</v>
      </c>
      <c r="E321" t="s">
        <v>46</v>
      </c>
      <c r="O321" t="s">
        <v>55</v>
      </c>
      <c r="Q321" t="s">
        <v>57</v>
      </c>
    </row>
    <row r="322" spans="1:17">
      <c r="A322" s="1">
        <f>HYPERLINK("https://lsnyc.legalserver.org/matter/dynamic-profile/view/1911111","19-1911111")</f>
        <v>0</v>
      </c>
      <c r="B322" t="s">
        <v>40</v>
      </c>
      <c r="C322" t="s">
        <v>43</v>
      </c>
      <c r="N322" t="s">
        <v>54</v>
      </c>
      <c r="O322" t="s">
        <v>55</v>
      </c>
      <c r="Q322" t="s">
        <v>57</v>
      </c>
    </row>
    <row r="323" spans="1:17">
      <c r="A323" s="1">
        <f>HYPERLINK("https://lsnyc.legalserver.org/matter/dynamic-profile/view/1915605","19-1915605")</f>
        <v>0</v>
      </c>
      <c r="B323" t="s">
        <v>40</v>
      </c>
      <c r="C323" t="s">
        <v>43</v>
      </c>
      <c r="O323" t="s">
        <v>55</v>
      </c>
      <c r="Q323" t="s">
        <v>57</v>
      </c>
    </row>
    <row r="324" spans="1:17">
      <c r="A324" s="1">
        <f>HYPERLINK("https://lsnyc.legalserver.org/matter/dynamic-profile/view/1906127","19-1906127")</f>
        <v>0</v>
      </c>
      <c r="B324" t="s">
        <v>40</v>
      </c>
      <c r="C324" t="s">
        <v>43</v>
      </c>
      <c r="O324" t="s">
        <v>55</v>
      </c>
      <c r="P324" t="s">
        <v>56</v>
      </c>
      <c r="Q324" t="s">
        <v>57</v>
      </c>
    </row>
    <row r="325" spans="1:17">
      <c r="A325" s="1">
        <f>HYPERLINK("https://lsnyc.legalserver.org/matter/dynamic-profile/view/1910291","19-1910291")</f>
        <v>0</v>
      </c>
      <c r="B325" t="s">
        <v>40</v>
      </c>
      <c r="C325" t="s">
        <v>43</v>
      </c>
      <c r="O325" t="s">
        <v>55</v>
      </c>
      <c r="Q325" t="s">
        <v>57</v>
      </c>
    </row>
    <row r="326" spans="1:17">
      <c r="A326" s="1">
        <f>HYPERLINK("https://lsnyc.legalserver.org/matter/dynamic-profile/view/1908685","19-1908685")</f>
        <v>0</v>
      </c>
      <c r="B326" t="s">
        <v>40</v>
      </c>
      <c r="C326" t="s">
        <v>43</v>
      </c>
      <c r="E326" t="s">
        <v>46</v>
      </c>
      <c r="O326" t="s">
        <v>55</v>
      </c>
      <c r="Q326" t="s">
        <v>57</v>
      </c>
    </row>
    <row r="327" spans="1:17">
      <c r="A327" s="1">
        <f>HYPERLINK("https://lsnyc.legalserver.org/matter/dynamic-profile/view/1909631","19-1909631")</f>
        <v>0</v>
      </c>
      <c r="B327" t="s">
        <v>40</v>
      </c>
      <c r="C327" t="s">
        <v>43</v>
      </c>
      <c r="O327" t="s">
        <v>55</v>
      </c>
      <c r="P327" t="s">
        <v>56</v>
      </c>
      <c r="Q327" t="s">
        <v>57</v>
      </c>
    </row>
    <row r="328" spans="1:17">
      <c r="A328" s="1">
        <f>HYPERLINK("https://lsnyc.legalserver.org/matter/dynamic-profile/view/1912615","19-1912615")</f>
        <v>0</v>
      </c>
      <c r="B328" t="s">
        <v>40</v>
      </c>
      <c r="C328" t="s">
        <v>43</v>
      </c>
      <c r="O328" t="s">
        <v>55</v>
      </c>
      <c r="P328" t="s">
        <v>56</v>
      </c>
      <c r="Q328" t="s">
        <v>57</v>
      </c>
    </row>
    <row r="329" spans="1:17">
      <c r="A329" s="1">
        <f>HYPERLINK("https://lsnyc.legalserver.org/matter/dynamic-profile/view/1910472","19-1910472")</f>
        <v>0</v>
      </c>
      <c r="B329" t="s">
        <v>40</v>
      </c>
      <c r="C329" t="s">
        <v>43</v>
      </c>
      <c r="G329" t="s">
        <v>48</v>
      </c>
      <c r="O329" t="s">
        <v>55</v>
      </c>
      <c r="Q329" t="s">
        <v>57</v>
      </c>
    </row>
    <row r="330" spans="1:17">
      <c r="A330" s="1">
        <f>HYPERLINK("https://lsnyc.legalserver.org/matter/dynamic-profile/view/1908423","19-1908423")</f>
        <v>0</v>
      </c>
      <c r="B330" t="s">
        <v>40</v>
      </c>
      <c r="C330" t="s">
        <v>43</v>
      </c>
      <c r="G330" t="s">
        <v>48</v>
      </c>
      <c r="O330" t="s">
        <v>55</v>
      </c>
      <c r="Q330" t="s">
        <v>57</v>
      </c>
    </row>
    <row r="331" spans="1:17">
      <c r="A331" s="1">
        <f>HYPERLINK("https://lsnyc.legalserver.org/matter/dynamic-profile/view/1909562","19-1909562")</f>
        <v>0</v>
      </c>
      <c r="B331" t="s">
        <v>40</v>
      </c>
      <c r="C331" t="s">
        <v>43</v>
      </c>
      <c r="E331" t="s">
        <v>46</v>
      </c>
      <c r="O331" t="s">
        <v>55</v>
      </c>
      <c r="Q331" t="s">
        <v>57</v>
      </c>
    </row>
    <row r="332" spans="1:17">
      <c r="A332" s="1">
        <f>HYPERLINK("https://lsnyc.legalserver.org/matter/dynamic-profile/view/1907942","19-1907942")</f>
        <v>0</v>
      </c>
      <c r="B332" t="s">
        <v>40</v>
      </c>
      <c r="C332" t="s">
        <v>43</v>
      </c>
      <c r="O332" t="s">
        <v>55</v>
      </c>
      <c r="Q332" t="s">
        <v>57</v>
      </c>
    </row>
    <row r="333" spans="1:17">
      <c r="A333" s="1">
        <f>HYPERLINK("https://lsnyc.legalserver.org/matter/dynamic-profile/view/1915757","19-1915757")</f>
        <v>0</v>
      </c>
      <c r="B333" t="s">
        <v>40</v>
      </c>
      <c r="C333" t="s">
        <v>43</v>
      </c>
      <c r="E333" t="s">
        <v>46</v>
      </c>
      <c r="O333" t="s">
        <v>55</v>
      </c>
    </row>
    <row r="334" spans="1:17">
      <c r="A334" s="1">
        <f>HYPERLINK("https://lsnyc.legalserver.org/matter/dynamic-profile/view/1897018","19-1897018")</f>
        <v>0</v>
      </c>
      <c r="B334" t="s">
        <v>41</v>
      </c>
      <c r="Q334" t="s">
        <v>57</v>
      </c>
    </row>
    <row r="335" spans="1:17">
      <c r="A335" s="1">
        <f>HYPERLINK("https://lsnyc.legalserver.org/matter/dynamic-profile/view/1889277","19-1889277")</f>
        <v>0</v>
      </c>
      <c r="B335" t="s">
        <v>41</v>
      </c>
      <c r="C335" t="s">
        <v>43</v>
      </c>
      <c r="L335" t="s">
        <v>52</v>
      </c>
      <c r="N335" t="s">
        <v>54</v>
      </c>
      <c r="O335" t="s">
        <v>55</v>
      </c>
    </row>
    <row r="336" spans="1:17">
      <c r="A336" s="1">
        <f>HYPERLINK("https://lsnyc.legalserver.org/matter/dynamic-profile/view/1912118","19-1912118")</f>
        <v>0</v>
      </c>
      <c r="B336" t="s">
        <v>41</v>
      </c>
      <c r="C336" t="s">
        <v>44</v>
      </c>
      <c r="P336" t="s">
        <v>56</v>
      </c>
    </row>
    <row r="337" spans="1:20">
      <c r="A337" s="1">
        <f>HYPERLINK("https://lsnyc.legalserver.org/matter/dynamic-profile/view/1916408","19-1916408")</f>
        <v>0</v>
      </c>
      <c r="B337" t="s">
        <v>41</v>
      </c>
      <c r="C337" t="s">
        <v>43</v>
      </c>
      <c r="D337" t="s">
        <v>45</v>
      </c>
      <c r="E337" t="s">
        <v>46</v>
      </c>
      <c r="F337" t="s">
        <v>47</v>
      </c>
      <c r="G337" t="s">
        <v>48</v>
      </c>
      <c r="H337" t="s">
        <v>49</v>
      </c>
      <c r="J337" t="s">
        <v>50</v>
      </c>
      <c r="K337" t="s">
        <v>51</v>
      </c>
      <c r="L337" t="s">
        <v>52</v>
      </c>
      <c r="N337" t="s">
        <v>54</v>
      </c>
      <c r="O337" t="s">
        <v>55</v>
      </c>
      <c r="Q337" t="s">
        <v>57</v>
      </c>
    </row>
    <row r="338" spans="1:20">
      <c r="A338" s="1">
        <f>HYPERLINK("https://lsnyc.legalserver.org/matter/dynamic-profile/view/1904512","19-1904512")</f>
        <v>0</v>
      </c>
      <c r="B338" t="s">
        <v>41</v>
      </c>
      <c r="P338" t="s">
        <v>56</v>
      </c>
      <c r="R338" t="s">
        <v>58</v>
      </c>
      <c r="S338" t="s">
        <v>59</v>
      </c>
      <c r="T338" t="s">
        <v>60</v>
      </c>
    </row>
    <row r="339" spans="1:20">
      <c r="A339" s="1">
        <f>HYPERLINK("https://lsnyc.legalserver.org/matter/dynamic-profile/view/1916628","19-1916628")</f>
        <v>0</v>
      </c>
      <c r="B339" t="s">
        <v>41</v>
      </c>
      <c r="C339" t="s">
        <v>43</v>
      </c>
      <c r="D339" t="s">
        <v>45</v>
      </c>
      <c r="E339" t="s">
        <v>46</v>
      </c>
      <c r="F339" t="s">
        <v>47</v>
      </c>
      <c r="G339" t="s">
        <v>48</v>
      </c>
      <c r="H339" t="s">
        <v>49</v>
      </c>
      <c r="J339" t="s">
        <v>50</v>
      </c>
      <c r="K339" t="s">
        <v>51</v>
      </c>
      <c r="L339" t="s">
        <v>52</v>
      </c>
      <c r="N339" t="s">
        <v>54</v>
      </c>
      <c r="O339" t="s">
        <v>55</v>
      </c>
      <c r="Q339" t="s">
        <v>57</v>
      </c>
    </row>
    <row r="340" spans="1:20">
      <c r="A340" s="1">
        <f>HYPERLINK("https://lsnyc.legalserver.org/matter/dynamic-profile/view/1901745","19-1901745")</f>
        <v>0</v>
      </c>
      <c r="B340" t="s">
        <v>41</v>
      </c>
      <c r="R340" t="s">
        <v>58</v>
      </c>
      <c r="S340" t="s">
        <v>59</v>
      </c>
      <c r="T340" t="s">
        <v>60</v>
      </c>
    </row>
    <row r="341" spans="1:20">
      <c r="A341" s="1">
        <f>HYPERLINK("https://lsnyc.legalserver.org/matter/dynamic-profile/view/1903001","19-1903001")</f>
        <v>0</v>
      </c>
      <c r="B341" t="s">
        <v>41</v>
      </c>
      <c r="P341" t="s">
        <v>56</v>
      </c>
    </row>
    <row r="342" spans="1:20">
      <c r="A342" s="1">
        <f>HYPERLINK("https://lsnyc.legalserver.org/matter/dynamic-profile/view/1916244","19-1916244")</f>
        <v>0</v>
      </c>
      <c r="B342" t="s">
        <v>41</v>
      </c>
      <c r="C342" t="s">
        <v>43</v>
      </c>
      <c r="E342" t="s">
        <v>46</v>
      </c>
      <c r="N342" t="s">
        <v>54</v>
      </c>
      <c r="O342" t="s">
        <v>55</v>
      </c>
    </row>
    <row r="343" spans="1:20">
      <c r="A343" s="1">
        <f>HYPERLINK("https://lsnyc.legalserver.org/matter/dynamic-profile/view/1916669","19-1916669")</f>
        <v>0</v>
      </c>
      <c r="B343" t="s">
        <v>41</v>
      </c>
      <c r="C343" t="s">
        <v>43</v>
      </c>
      <c r="D343" t="s">
        <v>45</v>
      </c>
      <c r="E343" t="s">
        <v>46</v>
      </c>
      <c r="F343" t="s">
        <v>47</v>
      </c>
      <c r="G343" t="s">
        <v>48</v>
      </c>
      <c r="H343" t="s">
        <v>49</v>
      </c>
      <c r="J343" t="s">
        <v>50</v>
      </c>
      <c r="K343" t="s">
        <v>51</v>
      </c>
      <c r="L343" t="s">
        <v>52</v>
      </c>
      <c r="N343" t="s">
        <v>54</v>
      </c>
      <c r="O343" t="s">
        <v>55</v>
      </c>
      <c r="Q343" t="s">
        <v>57</v>
      </c>
    </row>
    <row r="344" spans="1:20">
      <c r="A344" s="1">
        <f>HYPERLINK("https://lsnyc.legalserver.org/matter/dynamic-profile/view/1905375","19-1905375")</f>
        <v>0</v>
      </c>
      <c r="B344" t="s">
        <v>41</v>
      </c>
      <c r="G344" t="s">
        <v>48</v>
      </c>
      <c r="P344" t="s">
        <v>56</v>
      </c>
      <c r="Q344" t="s">
        <v>57</v>
      </c>
    </row>
    <row r="345" spans="1:20">
      <c r="A345" s="1">
        <f>HYPERLINK("https://lsnyc.legalserver.org/matter/dynamic-profile/view/1916677","19-1916677")</f>
        <v>0</v>
      </c>
      <c r="B345" t="s">
        <v>41</v>
      </c>
      <c r="C345" t="s">
        <v>43</v>
      </c>
      <c r="D345" t="s">
        <v>45</v>
      </c>
      <c r="E345" t="s">
        <v>46</v>
      </c>
      <c r="F345" t="s">
        <v>47</v>
      </c>
      <c r="G345" t="s">
        <v>48</v>
      </c>
      <c r="H345" t="s">
        <v>49</v>
      </c>
      <c r="J345" t="s">
        <v>50</v>
      </c>
      <c r="K345" t="s">
        <v>51</v>
      </c>
      <c r="L345" t="s">
        <v>52</v>
      </c>
      <c r="N345" t="s">
        <v>54</v>
      </c>
      <c r="O345" t="s">
        <v>55</v>
      </c>
      <c r="Q345" t="s">
        <v>57</v>
      </c>
    </row>
    <row r="346" spans="1:20">
      <c r="A346" s="1">
        <f>HYPERLINK("https://lsnyc.legalserver.org/matter/dynamic-profile/view/1888915","19-1888915")</f>
        <v>0</v>
      </c>
      <c r="B346" t="s">
        <v>41</v>
      </c>
      <c r="R346" t="s">
        <v>58</v>
      </c>
      <c r="S346" t="s">
        <v>59</v>
      </c>
      <c r="T346" t="s">
        <v>60</v>
      </c>
    </row>
    <row r="347" spans="1:20">
      <c r="A347" s="1">
        <f>HYPERLINK("https://lsnyc.legalserver.org/matter/dynamic-profile/view/1912381","19-1912381")</f>
        <v>0</v>
      </c>
      <c r="B347" t="s">
        <v>41</v>
      </c>
      <c r="P347" t="s">
        <v>56</v>
      </c>
    </row>
    <row r="348" spans="1:20">
      <c r="A348" s="1">
        <f>HYPERLINK("https://lsnyc.legalserver.org/matter/dynamic-profile/view/1916665","19-1916665")</f>
        <v>0</v>
      </c>
      <c r="B348" t="s">
        <v>41</v>
      </c>
      <c r="C348" t="s">
        <v>43</v>
      </c>
      <c r="D348" t="s">
        <v>45</v>
      </c>
      <c r="F348" t="s">
        <v>47</v>
      </c>
      <c r="G348" t="s">
        <v>48</v>
      </c>
      <c r="H348" t="s">
        <v>49</v>
      </c>
      <c r="J348" t="s">
        <v>50</v>
      </c>
      <c r="K348" t="s">
        <v>51</v>
      </c>
      <c r="L348" t="s">
        <v>52</v>
      </c>
      <c r="N348" t="s">
        <v>54</v>
      </c>
      <c r="O348" t="s">
        <v>55</v>
      </c>
      <c r="Q348" t="s">
        <v>57</v>
      </c>
      <c r="S348" t="s">
        <v>59</v>
      </c>
    </row>
    <row r="349" spans="1:20">
      <c r="A349" s="1">
        <f>HYPERLINK("https://lsnyc.legalserver.org/matter/dynamic-profile/view/1903865","19-1903865")</f>
        <v>0</v>
      </c>
      <c r="B349" t="s">
        <v>41</v>
      </c>
      <c r="P349" t="s">
        <v>56</v>
      </c>
    </row>
    <row r="350" spans="1:20">
      <c r="A350" s="1">
        <f>HYPERLINK("https://lsnyc.legalserver.org/matter/dynamic-profile/view/1908571","19-1908571")</f>
        <v>0</v>
      </c>
      <c r="B350" t="s">
        <v>41</v>
      </c>
      <c r="F350" t="s">
        <v>47</v>
      </c>
      <c r="J350" t="s">
        <v>50</v>
      </c>
      <c r="K350" t="s">
        <v>51</v>
      </c>
      <c r="L350" t="s">
        <v>52</v>
      </c>
    </row>
    <row r="351" spans="1:20">
      <c r="A351" s="1">
        <f>HYPERLINK("https://lsnyc.legalserver.org/matter/dynamic-profile/view/1908579","19-1908579")</f>
        <v>0</v>
      </c>
      <c r="B351" t="s">
        <v>41</v>
      </c>
      <c r="F351" t="s">
        <v>47</v>
      </c>
      <c r="J351" t="s">
        <v>50</v>
      </c>
      <c r="K351" t="s">
        <v>51</v>
      </c>
      <c r="L351" t="s">
        <v>52</v>
      </c>
    </row>
    <row r="352" spans="1:20">
      <c r="A352" s="1">
        <f>HYPERLINK("https://lsnyc.legalserver.org/matter/dynamic-profile/view/1914255","19-1914255")</f>
        <v>0</v>
      </c>
      <c r="B352" t="s">
        <v>41</v>
      </c>
      <c r="C352" t="s">
        <v>43</v>
      </c>
      <c r="E352" t="s">
        <v>46</v>
      </c>
      <c r="O352" t="s">
        <v>55</v>
      </c>
    </row>
    <row r="353" spans="1:20">
      <c r="A353" s="1">
        <f>HYPERLINK("https://lsnyc.legalserver.org/matter/dynamic-profile/view/1905606","19-1905606")</f>
        <v>0</v>
      </c>
      <c r="B353" t="s">
        <v>41</v>
      </c>
      <c r="F353" t="s">
        <v>47</v>
      </c>
      <c r="N353" t="s">
        <v>54</v>
      </c>
      <c r="R353" t="s">
        <v>58</v>
      </c>
      <c r="S353" t="s">
        <v>59</v>
      </c>
      <c r="T353" t="s">
        <v>60</v>
      </c>
    </row>
    <row r="354" spans="1:20">
      <c r="A354" s="1">
        <f>HYPERLINK("https://lsnyc.legalserver.org/matter/dynamic-profile/view/1916681","19-1916681")</f>
        <v>0</v>
      </c>
      <c r="B354" t="s">
        <v>41</v>
      </c>
      <c r="C354" t="s">
        <v>43</v>
      </c>
      <c r="D354" t="s">
        <v>45</v>
      </c>
      <c r="E354" t="s">
        <v>46</v>
      </c>
      <c r="F354" t="s">
        <v>47</v>
      </c>
      <c r="G354" t="s">
        <v>48</v>
      </c>
      <c r="H354" t="s">
        <v>49</v>
      </c>
      <c r="J354" t="s">
        <v>50</v>
      </c>
      <c r="K354" t="s">
        <v>51</v>
      </c>
      <c r="L354" t="s">
        <v>52</v>
      </c>
      <c r="N354" t="s">
        <v>54</v>
      </c>
      <c r="O354" t="s">
        <v>55</v>
      </c>
      <c r="Q354" t="s">
        <v>57</v>
      </c>
    </row>
    <row r="355" spans="1:20">
      <c r="A355" s="1">
        <f>HYPERLINK("https://lsnyc.legalserver.org/matter/dynamic-profile/view/1916672","19-1916672")</f>
        <v>0</v>
      </c>
      <c r="B355" t="s">
        <v>41</v>
      </c>
      <c r="C355" t="s">
        <v>43</v>
      </c>
      <c r="D355" t="s">
        <v>45</v>
      </c>
      <c r="E355" t="s">
        <v>46</v>
      </c>
      <c r="F355" t="s">
        <v>47</v>
      </c>
      <c r="G355" t="s">
        <v>48</v>
      </c>
      <c r="H355" t="s">
        <v>49</v>
      </c>
      <c r="J355" t="s">
        <v>50</v>
      </c>
      <c r="K355" t="s">
        <v>51</v>
      </c>
      <c r="L355" t="s">
        <v>52</v>
      </c>
      <c r="N355" t="s">
        <v>54</v>
      </c>
      <c r="O355" t="s">
        <v>55</v>
      </c>
      <c r="Q355" t="s">
        <v>57</v>
      </c>
    </row>
    <row r="356" spans="1:20">
      <c r="A356" s="1">
        <f>HYPERLINK("https://lsnyc.legalserver.org/matter/dynamic-profile/view/1903768","19-1903768")</f>
        <v>0</v>
      </c>
      <c r="B356" t="s">
        <v>42</v>
      </c>
      <c r="Q356" t="s">
        <v>57</v>
      </c>
    </row>
    <row r="357" spans="1:20">
      <c r="A357" s="1">
        <f>HYPERLINK("https://lsnyc.legalserver.org/matter/dynamic-profile/view/1905948","19-1905948")</f>
        <v>0</v>
      </c>
      <c r="B357" t="s">
        <v>42</v>
      </c>
      <c r="Q357" t="s">
        <v>57</v>
      </c>
    </row>
    <row r="358" spans="1:20">
      <c r="A358" s="1">
        <f>HYPERLINK("https://lsnyc.legalserver.org/matter/dynamic-profile/view/1901141","19-1901141")</f>
        <v>0</v>
      </c>
      <c r="B358" t="s">
        <v>42</v>
      </c>
      <c r="O358" t="s">
        <v>55</v>
      </c>
      <c r="Q358" t="s">
        <v>57</v>
      </c>
    </row>
    <row r="359" spans="1:20">
      <c r="A359" s="1">
        <f>HYPERLINK("https://lsnyc.legalserver.org/matter/dynamic-profile/view/1905941","19-1905941")</f>
        <v>0</v>
      </c>
      <c r="B359" t="s">
        <v>42</v>
      </c>
      <c r="Q359" t="s">
        <v>57</v>
      </c>
    </row>
  </sheetData>
  <conditionalFormatting sqref="C2:T100000">
    <cfRule type="cellIs" dxfId="0" priority="1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2019-12-19T17:23:20Z</dcterms:created>
  <dcterms:modified xsi:type="dcterms:W3CDTF">2019-12-19T17:23:20Z</dcterms:modified>
</cp:coreProperties>
</file>