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JP Cases to Possibly Recode 7-" sheetId="1" r:id="rId1"/>
  </sheets>
  <calcPr calcId="124519" fullCalcOnLoad="1"/>
</workbook>
</file>

<file path=xl/sharedStrings.xml><?xml version="1.0" encoding="utf-8"?>
<sst xmlns="http://schemas.openxmlformats.org/spreadsheetml/2006/main" count="1391" uniqueCount="367">
  <si>
    <t>Hyperlinked Case #</t>
  </si>
  <si>
    <t>Assigned Branch/CC</t>
  </si>
  <si>
    <t>Primary Advocate</t>
  </si>
  <si>
    <t>Client Last Name</t>
  </si>
  <si>
    <t>Client First Name</t>
  </si>
  <si>
    <t>Legal Problem Code</t>
  </si>
  <si>
    <t>Primary Funding Codes</t>
  </si>
  <si>
    <t>Funding Category</t>
  </si>
  <si>
    <t>Secondary Funding Codes</t>
  </si>
  <si>
    <t>Date Opened</t>
  </si>
  <si>
    <t>Date Closed</t>
  </si>
  <si>
    <t>Spcode1</t>
  </si>
  <si>
    <t>Spcode2</t>
  </si>
  <si>
    <t>Offsite Location</t>
  </si>
  <si>
    <t>Gender</t>
  </si>
  <si>
    <t>Race</t>
  </si>
  <si>
    <t>Ethnicity</t>
  </si>
  <si>
    <t>Current Age</t>
  </si>
  <si>
    <t>Language</t>
  </si>
  <si>
    <t>Legal Problem Code Category</t>
  </si>
  <si>
    <t>Street Address</t>
  </si>
  <si>
    <t>State</t>
  </si>
  <si>
    <t>Zip Code</t>
  </si>
  <si>
    <t>Number of People under 18</t>
  </si>
  <si>
    <t>Number of People 18 and Over</t>
  </si>
  <si>
    <t>Number of People Total</t>
  </si>
  <si>
    <t>Income Types</t>
  </si>
  <si>
    <t>Result Achieved</t>
  </si>
  <si>
    <t>Case Disposition</t>
  </si>
  <si>
    <t>Close Reason</t>
  </si>
  <si>
    <t>Outcome</t>
  </si>
  <si>
    <t>Custom Avoid (Lump Sum Avoid)</t>
  </si>
  <si>
    <t>IOLA Dollar Savings to Clients</t>
  </si>
  <si>
    <t>Custom Avoid Monthly (Monthly Payment Avoided)</t>
  </si>
  <si>
    <t>Custom Recovered Monthly (Monthly Benefit)</t>
  </si>
  <si>
    <t>Custom Retro Recovery (Retroactive Award/Settlement)</t>
  </si>
  <si>
    <t>IOLA Direct Dollar Benefits to Clients</t>
  </si>
  <si>
    <t>Total Time For Case</t>
  </si>
  <si>
    <t>Citizenship Status</t>
  </si>
  <si>
    <t>HAL Level of Service</t>
  </si>
  <si>
    <t>Level of Service</t>
  </si>
  <si>
    <t>Age at Intake</t>
  </si>
  <si>
    <t>Intake Date</t>
  </si>
  <si>
    <t>Intake Type</t>
  </si>
  <si>
    <t>Intake Offsite?</t>
  </si>
  <si>
    <t>Percentage of Poverty</t>
  </si>
  <si>
    <t>Anticipated Level Of Service</t>
  </si>
  <si>
    <t>Special Legal Problem Code</t>
  </si>
  <si>
    <t>Immigration Status</t>
  </si>
  <si>
    <t>IOI Outcomes</t>
  </si>
  <si>
    <t>County of Residence</t>
  </si>
  <si>
    <t>CSR Eligible</t>
  </si>
  <si>
    <t>LSC Eligible?</t>
  </si>
  <si>
    <t>New York City Council District</t>
  </si>
  <si>
    <t>Is Domestic Violence a factor in this case?</t>
  </si>
  <si>
    <t>UI Retroactive Amount Recovered</t>
  </si>
  <si>
    <t>UI Prospective Recovery</t>
  </si>
  <si>
    <t>DAP Retro To Client</t>
  </si>
  <si>
    <t>DAP Interim Assistance Recovery</t>
  </si>
  <si>
    <t>DAP Monthly XVI -- SSI</t>
  </si>
  <si>
    <t>DAP Monthly SSD -- Title II</t>
  </si>
  <si>
    <t>UI Monthly Benefit Amount</t>
  </si>
  <si>
    <t>PAI Case?</t>
  </si>
  <si>
    <t>Matter has current Pro Bono involvement</t>
  </si>
  <si>
    <t>Intake - Did You Provide Legal Advice?</t>
  </si>
  <si>
    <t>Case Status</t>
  </si>
  <si>
    <t>IOI Secondary Outcomes</t>
  </si>
  <si>
    <t>IOI Tertiary Outcomes</t>
  </si>
  <si>
    <t>Veteran</t>
  </si>
  <si>
    <t>Client Is A</t>
  </si>
  <si>
    <t>Secondary Outcome</t>
  </si>
  <si>
    <t>Tertiary Outcome</t>
  </si>
  <si>
    <t>Service Date</t>
  </si>
  <si>
    <t>Social Work Case</t>
  </si>
  <si>
    <t>Client</t>
  </si>
  <si>
    <t>How do you identify yourself, within the LGBT community?  You can choose more than one category.</t>
  </si>
  <si>
    <t>Bronx Legal Services</t>
  </si>
  <si>
    <t>Legal Support Unit</t>
  </si>
  <si>
    <t>Queens Legal Services</t>
  </si>
  <si>
    <t>Manhattan Legal Services</t>
  </si>
  <si>
    <t>Brooklyn Legal Services</t>
  </si>
  <si>
    <t>Sanchez, Richard</t>
  </si>
  <si>
    <t>Agarwala, Shelly</t>
  </si>
  <si>
    <t>Collins, Lisa</t>
  </si>
  <si>
    <t>Eagan, Emilie</t>
  </si>
  <si>
    <t>Heintz, Adam</t>
  </si>
  <si>
    <t>Miranda, Stephanie</t>
  </si>
  <si>
    <t>Daniels, Jesse</t>
  </si>
  <si>
    <t>Laureano, Luz</t>
  </si>
  <si>
    <t>Lynch, Megan</t>
  </si>
  <si>
    <t>Purcell, Emily</t>
  </si>
  <si>
    <t>Vu, Michelle</t>
  </si>
  <si>
    <t>Acron, Denise</t>
  </si>
  <si>
    <t>Douglas, Tanya</t>
  </si>
  <si>
    <t>Roman, Lurica</t>
  </si>
  <si>
    <t>Gennari, Regina</t>
  </si>
  <si>
    <t>Curiel</t>
  </si>
  <si>
    <t>Braddy</t>
  </si>
  <si>
    <t>Martinez</t>
  </si>
  <si>
    <t>Walker</t>
  </si>
  <si>
    <t>Caesar</t>
  </si>
  <si>
    <t>Garcia</t>
  </si>
  <si>
    <t>Giargulo</t>
  </si>
  <si>
    <t>Cruz</t>
  </si>
  <si>
    <t>Williams</t>
  </si>
  <si>
    <t>Nixon</t>
  </si>
  <si>
    <t>Kennedy</t>
  </si>
  <si>
    <t>Anderson</t>
  </si>
  <si>
    <t>Lewis</t>
  </si>
  <si>
    <t>Barrett</t>
  </si>
  <si>
    <t>Whyms</t>
  </si>
  <si>
    <t>Ames</t>
  </si>
  <si>
    <t>Malcolm</t>
  </si>
  <si>
    <t>West</t>
  </si>
  <si>
    <t>Shaw</t>
  </si>
  <si>
    <t>Reynolds</t>
  </si>
  <si>
    <t>Everett</t>
  </si>
  <si>
    <t>Murray</t>
  </si>
  <si>
    <t>Francis</t>
  </si>
  <si>
    <t>Lim</t>
  </si>
  <si>
    <t>Valerio</t>
  </si>
  <si>
    <t>Gass</t>
  </si>
  <si>
    <t>Felix</t>
  </si>
  <si>
    <t>Singleton</t>
  </si>
  <si>
    <t>Smith</t>
  </si>
  <si>
    <t>Figueroa</t>
  </si>
  <si>
    <t>Cotto</t>
  </si>
  <si>
    <t>Avalo</t>
  </si>
  <si>
    <t>Jameson</t>
  </si>
  <si>
    <t>Rosado</t>
  </si>
  <si>
    <t>Bockman</t>
  </si>
  <si>
    <t>Polanco</t>
  </si>
  <si>
    <t>Sanchez</t>
  </si>
  <si>
    <t>Rosario</t>
  </si>
  <si>
    <t>Medina</t>
  </si>
  <si>
    <t>Bonnett</t>
  </si>
  <si>
    <t>Nancy</t>
  </si>
  <si>
    <t>Claudet</t>
  </si>
  <si>
    <t>Jenny</t>
  </si>
  <si>
    <t>Kenneth</t>
  </si>
  <si>
    <t>Fitzbevan</t>
  </si>
  <si>
    <t>Raymond</t>
  </si>
  <si>
    <t>Salvatore</t>
  </si>
  <si>
    <t>Judith</t>
  </si>
  <si>
    <t>Eric</t>
  </si>
  <si>
    <t>James</t>
  </si>
  <si>
    <t>Nirka</t>
  </si>
  <si>
    <t>John</t>
  </si>
  <si>
    <t>Victor</t>
  </si>
  <si>
    <t>Charles</t>
  </si>
  <si>
    <t>Carlos</t>
  </si>
  <si>
    <t>Netrell</t>
  </si>
  <si>
    <t>Larry</t>
  </si>
  <si>
    <t>Anthony</t>
  </si>
  <si>
    <t>Steven</t>
  </si>
  <si>
    <t>Clemente</t>
  </si>
  <si>
    <t>Savines</t>
  </si>
  <si>
    <t>Richard</t>
  </si>
  <si>
    <t>Terrance</t>
  </si>
  <si>
    <t>Jose</t>
  </si>
  <si>
    <t>Davon</t>
  </si>
  <si>
    <t>Shaun</t>
  </si>
  <si>
    <t>Teresa</t>
  </si>
  <si>
    <t>Daniel</t>
  </si>
  <si>
    <t>Enrique</t>
  </si>
  <si>
    <t>Amauri</t>
  </si>
  <si>
    <t>Penny</t>
  </si>
  <si>
    <t>Peter</t>
  </si>
  <si>
    <t>Alexander</t>
  </si>
  <si>
    <t>Robert</t>
  </si>
  <si>
    <t>Guillermo</t>
  </si>
  <si>
    <t>71 TANF</t>
  </si>
  <si>
    <t>21 Employment Discrimination</t>
  </si>
  <si>
    <t>51 Medicaid</t>
  </si>
  <si>
    <t>24 Taxes (Not EITC)</t>
  </si>
  <si>
    <t>38 Support</t>
  </si>
  <si>
    <t>29 Other Employment</t>
  </si>
  <si>
    <t>74 SSDI</t>
  </si>
  <si>
    <t>52 Medicare</t>
  </si>
  <si>
    <t>01 Bankruptcy/Debtor Relief</t>
  </si>
  <si>
    <t>75 SSI</t>
  </si>
  <si>
    <t>73 Food Stamps</t>
  </si>
  <si>
    <t>12 Discipline (Including Expulsion and Suspension)</t>
  </si>
  <si>
    <t>31 Custody/Visitation</t>
  </si>
  <si>
    <t>96 Advanced Directives/Powers of Attorney</t>
  </si>
  <si>
    <t>95 Wills and Estates</t>
  </si>
  <si>
    <t>79 Other Income Maintenence</t>
  </si>
  <si>
    <t>99 Other Miscellaneous</t>
  </si>
  <si>
    <t>2157 OCA-City-wide Civil Legal Services Grant</t>
  </si>
  <si>
    <t>3020 CLS-Civil Legal Services</t>
  </si>
  <si>
    <t>5227 RH VJP (Veterans Justice Project)</t>
  </si>
  <si>
    <t>4252 HELP USA NY Supportive Services for Veteran Families</t>
  </si>
  <si>
    <t>3019 NYC HRA Veterans Justice Project (VJP)</t>
  </si>
  <si>
    <t>General</t>
  </si>
  <si>
    <t>RH VJP</t>
  </si>
  <si>
    <t>Targeted</t>
  </si>
  <si>
    <t>MMV Clinic</t>
  </si>
  <si>
    <t>Bronx Housing Court</t>
  </si>
  <si>
    <t>Female</t>
  </si>
  <si>
    <t>Male</t>
  </si>
  <si>
    <t>Hispanic</t>
  </si>
  <si>
    <t>Black/African American/African Descent</t>
  </si>
  <si>
    <t>Latina/o</t>
  </si>
  <si>
    <t>White (Not Hispanic)</t>
  </si>
  <si>
    <t>Prefer Not To Say</t>
  </si>
  <si>
    <t>Asian or Pacific Islander</t>
  </si>
  <si>
    <t>Self-Identified/Other</t>
  </si>
  <si>
    <t>English</t>
  </si>
  <si>
    <t>Spanish</t>
  </si>
  <si>
    <t>70-79 Income Maintenance</t>
  </si>
  <si>
    <t>20-29 Employment</t>
  </si>
  <si>
    <t>50-59 Health</t>
  </si>
  <si>
    <t>30-39 Family</t>
  </si>
  <si>
    <t>01-09 Consumer</t>
  </si>
  <si>
    <t>10-19 Education</t>
  </si>
  <si>
    <t>90-99 Misc</t>
  </si>
  <si>
    <t>1141 Elder Ave</t>
  </si>
  <si>
    <t>15312 79th St</t>
  </si>
  <si>
    <t>70 Gouverneur St</t>
  </si>
  <si>
    <t>655 Morris Ave</t>
  </si>
  <si>
    <t>100 linden blvd</t>
  </si>
  <si>
    <t>3050 Bainbridge Ave</t>
  </si>
  <si>
    <t>2375 Southern Blvd</t>
  </si>
  <si>
    <t>710 Bartholdi St</t>
  </si>
  <si>
    <t>765 Stanley Ave</t>
  </si>
  <si>
    <t>357 Marion St</t>
  </si>
  <si>
    <t>342 W 71st St</t>
  </si>
  <si>
    <t>542 W 159th ST</t>
  </si>
  <si>
    <t>4752 44th St</t>
  </si>
  <si>
    <t>100 E 118th St</t>
  </si>
  <si>
    <t>239 Fernside Pl</t>
  </si>
  <si>
    <t>821 E 228th St</t>
  </si>
  <si>
    <t>869 E 92nd St</t>
  </si>
  <si>
    <t>2160 Bolton St</t>
  </si>
  <si>
    <t>300 E 56th St</t>
  </si>
  <si>
    <t>290 W 234th St</t>
  </si>
  <si>
    <t>6 Brevoort Pl</t>
  </si>
  <si>
    <t>301 Cannan Dr</t>
  </si>
  <si>
    <t>4323 Colden St</t>
  </si>
  <si>
    <t>7002 Parsons Blvd</t>
  </si>
  <si>
    <t>5607 226th St</t>
  </si>
  <si>
    <t>181 Clarkson Ave</t>
  </si>
  <si>
    <t>3900 Bailey Ave</t>
  </si>
  <si>
    <t>75 Eldert St</t>
  </si>
  <si>
    <t>21026 Hollis Ave</t>
  </si>
  <si>
    <t>2309 Belmont Ave</t>
  </si>
  <si>
    <t>66 E tremont ave</t>
  </si>
  <si>
    <t>2016 Belmont Ave</t>
  </si>
  <si>
    <t>2239 Creston Ave</t>
  </si>
  <si>
    <t>831 Calhoun Ave</t>
  </si>
  <si>
    <t>875 Boynton Ave</t>
  </si>
  <si>
    <t>2406 University Ave</t>
  </si>
  <si>
    <t>254 Seaman Ave</t>
  </si>
  <si>
    <t>330 W 95th St</t>
  </si>
  <si>
    <t>2526 Bronx Park E</t>
  </si>
  <si>
    <t>130 Marcy Pl</t>
  </si>
  <si>
    <t>129 Huguenot Ave</t>
  </si>
  <si>
    <t>6209 11th Ave</t>
  </si>
  <si>
    <t>NY</t>
  </si>
  <si>
    <t>TX</t>
  </si>
  <si>
    <t>Employment, Food Stamps (SNAP), Social Security Disability</t>
  </si>
  <si>
    <t>Employment (Self-Employed), Food Stamps (SNAP)</t>
  </si>
  <si>
    <t>Spousal Employment</t>
  </si>
  <si>
    <t>Employment, Veterans Benefits</t>
  </si>
  <si>
    <t>Employment</t>
  </si>
  <si>
    <t>Food Stamps (SNAP), Pension/Retirement (Not Soc. Sec.), Social Security</t>
  </si>
  <si>
    <t>Unemployment Compensation</t>
  </si>
  <si>
    <t>Food Stamps (SNAP), Pension/Retirement (Not Soc. Sec.), Veterans Benefits</t>
  </si>
  <si>
    <t>Social Security Retirement</t>
  </si>
  <si>
    <t>Pension/Retirement (Not Soc. Sec.), Social Security Retirement</t>
  </si>
  <si>
    <t>Food Stamps (SNAP), TANF</t>
  </si>
  <si>
    <t>Pension/Retirement (Not Soc. Sec.), Social Security</t>
  </si>
  <si>
    <t>Food Stamps (SNAP), Veterans Benefits</t>
  </si>
  <si>
    <t>SSI</t>
  </si>
  <si>
    <t>Employment, Food Stamps (SNAP)</t>
  </si>
  <si>
    <t>Disability, Food Stamps (SNAP)</t>
  </si>
  <si>
    <t>Disability</t>
  </si>
  <si>
    <t>Social Security</t>
  </si>
  <si>
    <t>Food Stamps (SNAP), Social Security Retirement, SSI</t>
  </si>
  <si>
    <t>No Income</t>
  </si>
  <si>
    <t>Other, Veterans Benefits</t>
  </si>
  <si>
    <t>Rental Income, Veterans Benefits</t>
  </si>
  <si>
    <t>Food Stamps (SNAP), Social Security Disability</t>
  </si>
  <si>
    <t>Food Stamps (SNAP), Pension/Retirement (Not Soc. Sec.), Social Security Disability</t>
  </si>
  <si>
    <t>Food Stamps (SNAP), Other, SSI</t>
  </si>
  <si>
    <t>Food Stamps (SNAP), Social Security Disability, Unemployment Compensation</t>
  </si>
  <si>
    <t>SSI, Veterans Benefits</t>
  </si>
  <si>
    <t>Food Stamps (SNAP)</t>
  </si>
  <si>
    <t>Success</t>
  </si>
  <si>
    <t>Mixed Result</t>
  </si>
  <si>
    <t>Closed</t>
  </si>
  <si>
    <t>Open</t>
  </si>
  <si>
    <t>H - Administrative Agency Decision</t>
  </si>
  <si>
    <t>A - Counsel and Advice</t>
  </si>
  <si>
    <t>7001-Obtained, preserved or increased public assistance, TANF or other welfare benefit/right</t>
  </si>
  <si>
    <t>3019-Obtained advice and counsel on a Family matter</t>
  </si>
  <si>
    <t>1013-Obtained advice and counsel  on Consumer matter</t>
  </si>
  <si>
    <t>7012-Obtained advice and counsel  on an Income Maintenance matter</t>
  </si>
  <si>
    <t>1107-Obtained advice &amp; counsel  Education matter</t>
  </si>
  <si>
    <t>2008-Obtained advice and counsel  Employment matter</t>
  </si>
  <si>
    <t>9011-Obtained advice and counsel  a Miscellaneous matter</t>
  </si>
  <si>
    <t>Income Maintenance--Public Assistance</t>
  </si>
  <si>
    <t>Other Federal Benefits (Public Assistance, Food Stamps, etc.)</t>
  </si>
  <si>
    <t>Non-Citizen</t>
  </si>
  <si>
    <t>Citizen</t>
  </si>
  <si>
    <t>Out-of-Court Advocacy</t>
  </si>
  <si>
    <t>Hold For Review</t>
  </si>
  <si>
    <t>Advice</t>
  </si>
  <si>
    <t>Representation - State Court</t>
  </si>
  <si>
    <t>Telephone</t>
  </si>
  <si>
    <t>ACD Hotline</t>
  </si>
  <si>
    <t>In Person</t>
  </si>
  <si>
    <t>No</t>
  </si>
  <si>
    <t xml:space="preserve"> </t>
  </si>
  <si>
    <t>Yes</t>
  </si>
  <si>
    <t>383 Child Support Defense</t>
  </si>
  <si>
    <t>384 Child Support Modification</t>
  </si>
  <si>
    <t>011 Chapter 7 Bankruptcy</t>
  </si>
  <si>
    <t>291 Pensions/Benefits</t>
  </si>
  <si>
    <t>951 Wills</t>
  </si>
  <si>
    <t>999 Miscellaneous Other</t>
  </si>
  <si>
    <t>Lawful Permanent Resident (LPR)</t>
  </si>
  <si>
    <t>Bronx</t>
  </si>
  <si>
    <t>Queens</t>
  </si>
  <si>
    <t>New York</t>
  </si>
  <si>
    <t>Kings</t>
  </si>
  <si>
    <t>Brazoria</t>
  </si>
  <si>
    <t>Richmond</t>
  </si>
  <si>
    <t>City Council District 17</t>
  </si>
  <si>
    <t>City Council District 32</t>
  </si>
  <si>
    <t>City Council District 2</t>
  </si>
  <si>
    <t>City Council District 40</t>
  </si>
  <si>
    <t>City Council District 11</t>
  </si>
  <si>
    <t>City Council District 15</t>
  </si>
  <si>
    <t>City Council District 12</t>
  </si>
  <si>
    <t>City Council District 42</t>
  </si>
  <si>
    <t>City Council District 41</t>
  </si>
  <si>
    <t>City Council District 6</t>
  </si>
  <si>
    <t>City Council District 7</t>
  </si>
  <si>
    <t>City Council District 26</t>
  </si>
  <si>
    <t>City Council District 31</t>
  </si>
  <si>
    <t>City Council District 13</t>
  </si>
  <si>
    <t>City Council District 5</t>
  </si>
  <si>
    <t>City Council District 36</t>
  </si>
  <si>
    <t>City Council District 20</t>
  </si>
  <si>
    <t>City Council District 24</t>
  </si>
  <si>
    <t>City Council District 23</t>
  </si>
  <si>
    <t>City Council District 37</t>
  </si>
  <si>
    <t>City Council District 27</t>
  </si>
  <si>
    <t>City Council District 14</t>
  </si>
  <si>
    <t>City Council District 10</t>
  </si>
  <si>
    <t>City Council District 16</t>
  </si>
  <si>
    <t>City Council District 51</t>
  </si>
  <si>
    <t>City Council District 38</t>
  </si>
  <si>
    <t>Unable to determine</t>
  </si>
  <si>
    <t>Holding Open</t>
  </si>
  <si>
    <t>Intake Scheduled</t>
  </si>
  <si>
    <t>Ready to Close</t>
  </si>
  <si>
    <t>Awaiting Assignment</t>
  </si>
  <si>
    <t>Active</t>
  </si>
  <si>
    <t>Family Member of a Veteran</t>
  </si>
  <si>
    <t>Family Member of an Active Service Member</t>
  </si>
  <si>
    <t>6002-Prevented eviction from private housing</t>
  </si>
  <si>
    <t>1015-Obtained referral on a consumer matters</t>
  </si>
  <si>
    <t>1109-Obtained referral on a Educaton matter</t>
  </si>
  <si>
    <t>Gay</t>
  </si>
  <si>
    <t>Lesbian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</si>
</sst>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43"/>
  <sheetViews>
    <sheetView tabSelected="1" workbookViewId="0"/>
  </sheetViews>
  <sheetFormatPr defaultRowHeight="15"/>
  <cols>
    <col min="1" max="1" width="20.7109375" style="1" customWidth="1"/>
  </cols>
  <sheetData>
    <row r="1" spans="1:7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</row>
    <row r="2" spans="1:76">
      <c r="A2" s="1">
        <f>HYPERLINK("https://lsnyc.legalserver.org/matter/dynamic-profile/view/1891374","19-1891374")</f>
        <v>0</v>
      </c>
      <c r="B2" t="s">
        <v>76</v>
      </c>
      <c r="C2" t="s">
        <v>81</v>
      </c>
      <c r="D2" t="s">
        <v>96</v>
      </c>
      <c r="E2" t="s">
        <v>136</v>
      </c>
      <c r="F2" t="s">
        <v>171</v>
      </c>
      <c r="G2" t="s">
        <v>188</v>
      </c>
      <c r="H2" t="s">
        <v>193</v>
      </c>
      <c r="J2" s="3">
        <v>43516</v>
      </c>
      <c r="K2" s="3">
        <v>43544</v>
      </c>
      <c r="O2" t="s">
        <v>198</v>
      </c>
      <c r="P2" t="s">
        <v>200</v>
      </c>
      <c r="R2">
        <v>50</v>
      </c>
      <c r="S2" t="s">
        <v>207</v>
      </c>
      <c r="T2" t="s">
        <v>209</v>
      </c>
      <c r="U2" t="s">
        <v>216</v>
      </c>
      <c r="V2" t="s">
        <v>258</v>
      </c>
      <c r="W2">
        <v>10472</v>
      </c>
      <c r="X2">
        <v>1</v>
      </c>
      <c r="Y2">
        <v>2</v>
      </c>
      <c r="Z2">
        <v>3</v>
      </c>
      <c r="AA2" t="s">
        <v>260</v>
      </c>
      <c r="AB2" t="s">
        <v>288</v>
      </c>
      <c r="AC2" t="s">
        <v>290</v>
      </c>
      <c r="AD2" t="s">
        <v>292</v>
      </c>
      <c r="AE2" t="s">
        <v>294</v>
      </c>
      <c r="AF2">
        <v>0</v>
      </c>
      <c r="AG2" t="s">
        <v>301</v>
      </c>
      <c r="AH2">
        <v>0</v>
      </c>
      <c r="AI2">
        <v>283</v>
      </c>
      <c r="AJ2">
        <v>4004.88</v>
      </c>
      <c r="AK2" t="s">
        <v>302</v>
      </c>
      <c r="AL2">
        <v>6.5</v>
      </c>
      <c r="AM2" t="s">
        <v>303</v>
      </c>
      <c r="AO2" t="s">
        <v>305</v>
      </c>
      <c r="AP2">
        <v>49</v>
      </c>
      <c r="AQ2" s="3">
        <v>43516</v>
      </c>
      <c r="AR2" t="s">
        <v>309</v>
      </c>
      <c r="AS2" t="s">
        <v>312</v>
      </c>
      <c r="AT2">
        <v>109.8</v>
      </c>
      <c r="AW2" t="s">
        <v>321</v>
      </c>
      <c r="AY2" t="s">
        <v>322</v>
      </c>
      <c r="AZ2" t="s">
        <v>314</v>
      </c>
      <c r="BA2" t="s">
        <v>314</v>
      </c>
      <c r="BB2" t="s">
        <v>328</v>
      </c>
      <c r="BC2" t="s">
        <v>354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 t="s">
        <v>313</v>
      </c>
      <c r="BL2" t="s">
        <v>312</v>
      </c>
      <c r="BM2" t="s">
        <v>312</v>
      </c>
      <c r="BN2" t="s">
        <v>290</v>
      </c>
      <c r="BQ2" t="s">
        <v>314</v>
      </c>
      <c r="BR2" t="s">
        <v>360</v>
      </c>
      <c r="BS2" t="s">
        <v>362</v>
      </c>
      <c r="BU2" s="3">
        <v>43544</v>
      </c>
      <c r="BV2" t="s">
        <v>313</v>
      </c>
      <c r="BW2">
        <v>1888857</v>
      </c>
    </row>
    <row r="3" spans="1:76">
      <c r="A3" s="1">
        <f>HYPERLINK("https://lsnyc.legalserver.org/matter/dynamic-profile/view/1899270","19-1899270")</f>
        <v>0</v>
      </c>
      <c r="B3" t="s">
        <v>77</v>
      </c>
      <c r="C3" t="s">
        <v>82</v>
      </c>
      <c r="D3" t="s">
        <v>97</v>
      </c>
      <c r="E3" t="s">
        <v>137</v>
      </c>
      <c r="F3" t="s">
        <v>172</v>
      </c>
      <c r="G3" t="s">
        <v>188</v>
      </c>
      <c r="H3" t="s">
        <v>193</v>
      </c>
      <c r="J3" s="3">
        <v>43593</v>
      </c>
      <c r="O3" t="s">
        <v>198</v>
      </c>
      <c r="P3" t="s">
        <v>201</v>
      </c>
      <c r="R3">
        <v>51</v>
      </c>
      <c r="S3" t="s">
        <v>207</v>
      </c>
      <c r="T3" t="s">
        <v>210</v>
      </c>
      <c r="U3" t="s">
        <v>217</v>
      </c>
      <c r="V3" t="s">
        <v>258</v>
      </c>
      <c r="W3">
        <v>11414</v>
      </c>
      <c r="X3">
        <v>1</v>
      </c>
      <c r="Y3">
        <v>1</v>
      </c>
      <c r="Z3">
        <v>2</v>
      </c>
      <c r="AA3" t="s">
        <v>261</v>
      </c>
      <c r="AC3" t="s">
        <v>291</v>
      </c>
      <c r="AF3">
        <v>0</v>
      </c>
      <c r="AH3">
        <v>0</v>
      </c>
      <c r="AI3">
        <v>0</v>
      </c>
      <c r="AJ3">
        <v>0</v>
      </c>
      <c r="AL3">
        <v>1</v>
      </c>
      <c r="AM3" t="s">
        <v>304</v>
      </c>
      <c r="AO3" t="s">
        <v>306</v>
      </c>
      <c r="AP3">
        <v>51</v>
      </c>
      <c r="AQ3" s="3">
        <v>43593</v>
      </c>
      <c r="AR3" t="s">
        <v>310</v>
      </c>
      <c r="AS3" t="s">
        <v>313</v>
      </c>
      <c r="AT3">
        <v>24.6</v>
      </c>
      <c r="AY3" t="s">
        <v>323</v>
      </c>
      <c r="AZ3" t="s">
        <v>313</v>
      </c>
      <c r="BA3" t="s">
        <v>314</v>
      </c>
      <c r="BB3" t="s">
        <v>329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 t="s">
        <v>313</v>
      </c>
      <c r="BL3" t="s">
        <v>312</v>
      </c>
      <c r="BM3" t="s">
        <v>312</v>
      </c>
      <c r="BN3" t="s">
        <v>355</v>
      </c>
      <c r="BQ3" t="s">
        <v>314</v>
      </c>
      <c r="BR3" t="s">
        <v>68</v>
      </c>
      <c r="BU3" s="3">
        <v>43593</v>
      </c>
      <c r="BV3" t="s">
        <v>313</v>
      </c>
      <c r="BW3">
        <v>1899918</v>
      </c>
    </row>
    <row r="4" spans="1:76">
      <c r="A4" s="1">
        <f>HYPERLINK("https://lsnyc.legalserver.org/matter/dynamic-profile/view/1898526","19-1898526")</f>
        <v>0</v>
      </c>
      <c r="B4" t="s">
        <v>77</v>
      </c>
      <c r="C4" t="s">
        <v>82</v>
      </c>
      <c r="D4" t="s">
        <v>98</v>
      </c>
      <c r="E4" t="s">
        <v>138</v>
      </c>
      <c r="F4" t="s">
        <v>173</v>
      </c>
      <c r="G4" t="s">
        <v>188</v>
      </c>
      <c r="H4" t="s">
        <v>193</v>
      </c>
      <c r="J4" s="3">
        <v>43586</v>
      </c>
      <c r="O4" t="s">
        <v>198</v>
      </c>
      <c r="P4" t="s">
        <v>202</v>
      </c>
      <c r="R4">
        <v>57</v>
      </c>
      <c r="S4" t="s">
        <v>207</v>
      </c>
      <c r="T4" t="s">
        <v>211</v>
      </c>
      <c r="U4" t="s">
        <v>218</v>
      </c>
      <c r="V4" t="s">
        <v>258</v>
      </c>
      <c r="W4">
        <v>10002</v>
      </c>
      <c r="X4">
        <v>0</v>
      </c>
      <c r="Y4">
        <v>3</v>
      </c>
      <c r="Z4">
        <v>3</v>
      </c>
      <c r="AA4" t="s">
        <v>262</v>
      </c>
      <c r="AC4" t="s">
        <v>291</v>
      </c>
      <c r="AF4">
        <v>0</v>
      </c>
      <c r="AH4">
        <v>0</v>
      </c>
      <c r="AI4">
        <v>0</v>
      </c>
      <c r="AJ4">
        <v>0</v>
      </c>
      <c r="AL4">
        <v>1.54</v>
      </c>
      <c r="AM4" t="s">
        <v>303</v>
      </c>
      <c r="AO4" t="s">
        <v>307</v>
      </c>
      <c r="AP4">
        <v>57</v>
      </c>
      <c r="AQ4" s="3">
        <v>43586</v>
      </c>
      <c r="AR4" t="s">
        <v>310</v>
      </c>
      <c r="AS4" t="s">
        <v>313</v>
      </c>
      <c r="AT4">
        <v>74.95999999999999</v>
      </c>
      <c r="AW4" t="s">
        <v>321</v>
      </c>
      <c r="AY4" t="s">
        <v>324</v>
      </c>
      <c r="AZ4" t="s">
        <v>313</v>
      </c>
      <c r="BA4" t="s">
        <v>314</v>
      </c>
      <c r="BB4" t="s">
        <v>330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 t="s">
        <v>313</v>
      </c>
      <c r="BL4" t="s">
        <v>312</v>
      </c>
      <c r="BM4" t="s">
        <v>314</v>
      </c>
      <c r="BN4" t="s">
        <v>356</v>
      </c>
      <c r="BQ4" t="s">
        <v>314</v>
      </c>
      <c r="BR4" t="s">
        <v>360</v>
      </c>
      <c r="BU4" s="3">
        <v>43594</v>
      </c>
      <c r="BV4" t="s">
        <v>313</v>
      </c>
      <c r="BW4">
        <v>1899171</v>
      </c>
    </row>
    <row r="5" spans="1:76">
      <c r="A5" s="1">
        <f>HYPERLINK("https://lsnyc.legalserver.org/matter/dynamic-profile/view/1897330","19-1897330")</f>
        <v>0</v>
      </c>
      <c r="B5" t="s">
        <v>77</v>
      </c>
      <c r="C5" t="s">
        <v>82</v>
      </c>
      <c r="D5" t="s">
        <v>99</v>
      </c>
      <c r="E5" t="s">
        <v>139</v>
      </c>
      <c r="F5" t="s">
        <v>174</v>
      </c>
      <c r="G5" t="s">
        <v>189</v>
      </c>
      <c r="H5" t="s">
        <v>193</v>
      </c>
      <c r="J5" s="3">
        <v>43573</v>
      </c>
      <c r="O5" t="s">
        <v>199</v>
      </c>
      <c r="P5" t="s">
        <v>201</v>
      </c>
      <c r="R5">
        <v>36</v>
      </c>
      <c r="S5" t="s">
        <v>207</v>
      </c>
      <c r="T5" t="s">
        <v>210</v>
      </c>
      <c r="U5" t="s">
        <v>219</v>
      </c>
      <c r="V5" t="s">
        <v>258</v>
      </c>
      <c r="W5">
        <v>10451</v>
      </c>
      <c r="X5">
        <v>2</v>
      </c>
      <c r="Y5">
        <v>2</v>
      </c>
      <c r="Z5">
        <v>4</v>
      </c>
      <c r="AA5" t="s">
        <v>263</v>
      </c>
      <c r="AC5" t="s">
        <v>291</v>
      </c>
      <c r="AF5">
        <v>0</v>
      </c>
      <c r="AH5">
        <v>0</v>
      </c>
      <c r="AI5">
        <v>0</v>
      </c>
      <c r="AJ5">
        <v>0</v>
      </c>
      <c r="AL5">
        <v>0.75</v>
      </c>
      <c r="AM5" t="s">
        <v>304</v>
      </c>
      <c r="AP5">
        <v>36</v>
      </c>
      <c r="AQ5" s="3">
        <v>43573</v>
      </c>
      <c r="AR5" t="s">
        <v>310</v>
      </c>
      <c r="AS5" t="s">
        <v>313</v>
      </c>
      <c r="AT5">
        <v>222.91</v>
      </c>
      <c r="AY5" t="s">
        <v>322</v>
      </c>
      <c r="AZ5" t="s">
        <v>313</v>
      </c>
      <c r="BA5" t="s">
        <v>312</v>
      </c>
      <c r="BB5" t="s">
        <v>328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 t="s">
        <v>313</v>
      </c>
      <c r="BL5" t="s">
        <v>312</v>
      </c>
      <c r="BM5" t="s">
        <v>312</v>
      </c>
      <c r="BN5" t="s">
        <v>355</v>
      </c>
      <c r="BQ5" t="s">
        <v>314</v>
      </c>
      <c r="BR5" t="s">
        <v>68</v>
      </c>
      <c r="BU5" s="3">
        <v>43573</v>
      </c>
      <c r="BV5" t="s">
        <v>313</v>
      </c>
      <c r="BW5">
        <v>808950</v>
      </c>
    </row>
    <row r="6" spans="1:76">
      <c r="A6" s="1">
        <f>HYPERLINK("https://lsnyc.legalserver.org/matter/dynamic-profile/view/1902211","19-1902211")</f>
        <v>0</v>
      </c>
      <c r="B6" t="s">
        <v>77</v>
      </c>
      <c r="C6" t="s">
        <v>83</v>
      </c>
      <c r="D6" t="s">
        <v>100</v>
      </c>
      <c r="E6" t="s">
        <v>140</v>
      </c>
      <c r="F6" t="s">
        <v>175</v>
      </c>
      <c r="G6" t="s">
        <v>188</v>
      </c>
      <c r="H6" t="s">
        <v>193</v>
      </c>
      <c r="J6" s="3">
        <v>43628</v>
      </c>
      <c r="O6" t="s">
        <v>199</v>
      </c>
      <c r="P6" t="s">
        <v>201</v>
      </c>
      <c r="R6">
        <v>47</v>
      </c>
      <c r="S6" t="s">
        <v>207</v>
      </c>
      <c r="T6" t="s">
        <v>212</v>
      </c>
      <c r="U6" t="s">
        <v>220</v>
      </c>
      <c r="V6" t="s">
        <v>258</v>
      </c>
      <c r="W6">
        <v>11226</v>
      </c>
      <c r="X6">
        <v>1</v>
      </c>
      <c r="Y6">
        <v>2</v>
      </c>
      <c r="Z6">
        <v>3</v>
      </c>
      <c r="AA6" t="s">
        <v>264</v>
      </c>
      <c r="AC6" t="s">
        <v>291</v>
      </c>
      <c r="AF6">
        <v>0</v>
      </c>
      <c r="AH6">
        <v>0</v>
      </c>
      <c r="AI6">
        <v>0</v>
      </c>
      <c r="AJ6">
        <v>0</v>
      </c>
      <c r="AL6">
        <v>1.2</v>
      </c>
      <c r="AM6" t="s">
        <v>304</v>
      </c>
      <c r="AP6">
        <v>47</v>
      </c>
      <c r="AQ6" s="3">
        <v>43628</v>
      </c>
      <c r="AR6" t="s">
        <v>310</v>
      </c>
      <c r="AS6" t="s">
        <v>313</v>
      </c>
      <c r="AT6">
        <v>5.63</v>
      </c>
      <c r="AV6" t="s">
        <v>315</v>
      </c>
      <c r="AY6" t="s">
        <v>325</v>
      </c>
      <c r="AZ6" t="s">
        <v>313</v>
      </c>
      <c r="BA6" t="s">
        <v>314</v>
      </c>
      <c r="BB6" t="s">
        <v>331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 t="s">
        <v>313</v>
      </c>
      <c r="BL6" t="s">
        <v>312</v>
      </c>
      <c r="BM6" t="s">
        <v>312</v>
      </c>
      <c r="BQ6" t="s">
        <v>314</v>
      </c>
      <c r="BR6" t="s">
        <v>68</v>
      </c>
      <c r="BU6" s="3">
        <v>43661</v>
      </c>
      <c r="BV6" t="s">
        <v>313</v>
      </c>
      <c r="BW6">
        <v>1902865</v>
      </c>
    </row>
    <row r="7" spans="1:76">
      <c r="A7" s="1">
        <f>HYPERLINK("https://lsnyc.legalserver.org/matter/dynamic-profile/view/1903753","19-1903753")</f>
        <v>0</v>
      </c>
      <c r="B7" t="s">
        <v>77</v>
      </c>
      <c r="C7" t="s">
        <v>83</v>
      </c>
      <c r="D7" t="s">
        <v>101</v>
      </c>
      <c r="E7" t="s">
        <v>141</v>
      </c>
      <c r="F7" t="s">
        <v>175</v>
      </c>
      <c r="G7" t="s">
        <v>189</v>
      </c>
      <c r="H7" t="s">
        <v>193</v>
      </c>
      <c r="J7" s="3">
        <v>43647</v>
      </c>
      <c r="K7" s="3">
        <v>43662</v>
      </c>
      <c r="N7" t="s">
        <v>196</v>
      </c>
      <c r="O7" t="s">
        <v>199</v>
      </c>
      <c r="P7" t="s">
        <v>200</v>
      </c>
      <c r="R7">
        <v>29</v>
      </c>
      <c r="S7" t="s">
        <v>207</v>
      </c>
      <c r="T7" t="s">
        <v>212</v>
      </c>
      <c r="U7" t="s">
        <v>221</v>
      </c>
      <c r="V7" t="s">
        <v>258</v>
      </c>
      <c r="W7">
        <v>10467</v>
      </c>
      <c r="X7">
        <v>0</v>
      </c>
      <c r="Y7">
        <v>1</v>
      </c>
      <c r="Z7">
        <v>1</v>
      </c>
      <c r="AA7" t="s">
        <v>264</v>
      </c>
      <c r="AB7" t="s">
        <v>289</v>
      </c>
      <c r="AC7" t="s">
        <v>290</v>
      </c>
      <c r="AD7" t="s">
        <v>293</v>
      </c>
      <c r="AE7" t="s">
        <v>295</v>
      </c>
      <c r="AF7">
        <v>0</v>
      </c>
      <c r="AH7">
        <v>0</v>
      </c>
      <c r="AI7">
        <v>0</v>
      </c>
      <c r="AJ7">
        <v>0</v>
      </c>
      <c r="AL7">
        <v>0.1</v>
      </c>
      <c r="AM7" t="s">
        <v>304</v>
      </c>
      <c r="AP7">
        <v>29</v>
      </c>
      <c r="AQ7" s="3">
        <v>43647</v>
      </c>
      <c r="AS7" t="s">
        <v>314</v>
      </c>
      <c r="AT7">
        <v>355.48</v>
      </c>
      <c r="AV7" t="s">
        <v>316</v>
      </c>
      <c r="AY7" t="s">
        <v>322</v>
      </c>
      <c r="AZ7" t="s">
        <v>312</v>
      </c>
      <c r="BA7" t="s">
        <v>312</v>
      </c>
      <c r="BB7" t="s">
        <v>332</v>
      </c>
      <c r="BC7" t="s">
        <v>354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t="s">
        <v>314</v>
      </c>
      <c r="BL7" t="s">
        <v>314</v>
      </c>
      <c r="BN7" t="s">
        <v>357</v>
      </c>
      <c r="BQ7" t="s">
        <v>314</v>
      </c>
      <c r="BR7" t="s">
        <v>68</v>
      </c>
      <c r="BU7" s="3">
        <v>43656</v>
      </c>
      <c r="BV7" t="s">
        <v>313</v>
      </c>
      <c r="BW7">
        <v>1904408</v>
      </c>
    </row>
    <row r="8" spans="1:76">
      <c r="A8" s="1">
        <f>HYPERLINK("https://lsnyc.legalserver.org/matter/dynamic-profile/view/1901827","19-1901827")</f>
        <v>0</v>
      </c>
      <c r="B8" t="s">
        <v>77</v>
      </c>
      <c r="C8" t="s">
        <v>84</v>
      </c>
      <c r="D8" t="s">
        <v>102</v>
      </c>
      <c r="E8" t="s">
        <v>142</v>
      </c>
      <c r="F8" t="s">
        <v>176</v>
      </c>
      <c r="G8" t="s">
        <v>188</v>
      </c>
      <c r="H8" t="s">
        <v>193</v>
      </c>
      <c r="J8" s="3">
        <v>43622</v>
      </c>
      <c r="O8" t="s">
        <v>199</v>
      </c>
      <c r="P8" t="s">
        <v>203</v>
      </c>
      <c r="R8">
        <v>83</v>
      </c>
      <c r="S8" t="s">
        <v>207</v>
      </c>
      <c r="T8" t="s">
        <v>210</v>
      </c>
      <c r="U8" t="s">
        <v>222</v>
      </c>
      <c r="V8" t="s">
        <v>258</v>
      </c>
      <c r="W8">
        <v>10460</v>
      </c>
      <c r="X8">
        <v>0</v>
      </c>
      <c r="Y8">
        <v>1</v>
      </c>
      <c r="Z8">
        <v>1</v>
      </c>
      <c r="AA8" t="s">
        <v>265</v>
      </c>
      <c r="AC8" t="s">
        <v>291</v>
      </c>
      <c r="AF8">
        <v>0</v>
      </c>
      <c r="AH8">
        <v>0</v>
      </c>
      <c r="AI8">
        <v>0</v>
      </c>
      <c r="AJ8">
        <v>0</v>
      </c>
      <c r="AL8">
        <v>0.5</v>
      </c>
      <c r="AM8" t="s">
        <v>304</v>
      </c>
      <c r="AP8">
        <v>83</v>
      </c>
      <c r="AQ8" s="3">
        <v>43622</v>
      </c>
      <c r="AR8" t="s">
        <v>310</v>
      </c>
      <c r="AS8" t="s">
        <v>313</v>
      </c>
      <c r="AT8">
        <v>171.43</v>
      </c>
      <c r="AY8" t="s">
        <v>322</v>
      </c>
      <c r="AZ8" t="s">
        <v>313</v>
      </c>
      <c r="BA8" t="s">
        <v>314</v>
      </c>
      <c r="BB8" t="s">
        <v>333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 t="s">
        <v>313</v>
      </c>
      <c r="BL8" t="s">
        <v>312</v>
      </c>
      <c r="BM8" t="s">
        <v>314</v>
      </c>
      <c r="BQ8" t="s">
        <v>314</v>
      </c>
      <c r="BR8" t="s">
        <v>68</v>
      </c>
      <c r="BU8" s="3">
        <v>43622</v>
      </c>
      <c r="BV8" t="s">
        <v>313</v>
      </c>
      <c r="BW8">
        <v>1902480</v>
      </c>
    </row>
    <row r="9" spans="1:76">
      <c r="A9" s="1">
        <f>HYPERLINK("https://lsnyc.legalserver.org/matter/dynamic-profile/view/1901562","19-1901562")</f>
        <v>0</v>
      </c>
      <c r="B9" t="s">
        <v>77</v>
      </c>
      <c r="C9" t="s">
        <v>84</v>
      </c>
      <c r="D9" t="s">
        <v>103</v>
      </c>
      <c r="E9" t="s">
        <v>143</v>
      </c>
      <c r="F9" t="s">
        <v>177</v>
      </c>
      <c r="G9" t="s">
        <v>188</v>
      </c>
      <c r="H9" t="s">
        <v>193</v>
      </c>
      <c r="J9" s="3">
        <v>43620</v>
      </c>
      <c r="O9" t="s">
        <v>198</v>
      </c>
      <c r="P9" t="s">
        <v>200</v>
      </c>
      <c r="R9">
        <v>54</v>
      </c>
      <c r="S9" t="s">
        <v>207</v>
      </c>
      <c r="T9" t="s">
        <v>209</v>
      </c>
      <c r="U9" t="s">
        <v>223</v>
      </c>
      <c r="V9" t="s">
        <v>258</v>
      </c>
      <c r="W9">
        <v>10467</v>
      </c>
      <c r="X9">
        <v>0</v>
      </c>
      <c r="Y9">
        <v>1</v>
      </c>
      <c r="Z9">
        <v>1</v>
      </c>
      <c r="AA9" t="s">
        <v>266</v>
      </c>
      <c r="AC9" t="s">
        <v>291</v>
      </c>
      <c r="AF9">
        <v>0</v>
      </c>
      <c r="AH9">
        <v>0</v>
      </c>
      <c r="AI9">
        <v>0</v>
      </c>
      <c r="AJ9">
        <v>0</v>
      </c>
      <c r="AL9">
        <v>1</v>
      </c>
      <c r="AM9" t="s">
        <v>304</v>
      </c>
      <c r="AO9" t="s">
        <v>306</v>
      </c>
      <c r="AP9">
        <v>54</v>
      </c>
      <c r="AQ9" s="3">
        <v>43620</v>
      </c>
      <c r="AR9" t="s">
        <v>310</v>
      </c>
      <c r="AS9" t="s">
        <v>313</v>
      </c>
      <c r="AT9">
        <v>187.35</v>
      </c>
      <c r="AY9" t="s">
        <v>322</v>
      </c>
      <c r="AZ9" t="s">
        <v>313</v>
      </c>
      <c r="BA9" t="s">
        <v>314</v>
      </c>
      <c r="BB9" t="s">
        <v>334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 t="s">
        <v>313</v>
      </c>
      <c r="BL9" t="s">
        <v>312</v>
      </c>
      <c r="BM9" t="s">
        <v>314</v>
      </c>
      <c r="BQ9" t="s">
        <v>314</v>
      </c>
      <c r="BR9" t="s">
        <v>68</v>
      </c>
      <c r="BU9" s="3">
        <v>43620</v>
      </c>
      <c r="BV9" t="s">
        <v>313</v>
      </c>
      <c r="BW9">
        <v>1902215</v>
      </c>
    </row>
    <row r="10" spans="1:76">
      <c r="A10" s="1">
        <f>HYPERLINK("https://lsnyc.legalserver.org/matter/dynamic-profile/view/1896673","19-1896673")</f>
        <v>0</v>
      </c>
      <c r="B10" t="s">
        <v>77</v>
      </c>
      <c r="C10" t="s">
        <v>84</v>
      </c>
      <c r="D10" t="s">
        <v>104</v>
      </c>
      <c r="E10" t="s">
        <v>144</v>
      </c>
      <c r="F10" t="s">
        <v>178</v>
      </c>
      <c r="G10" t="s">
        <v>188</v>
      </c>
      <c r="H10" t="s">
        <v>193</v>
      </c>
      <c r="J10" s="3">
        <v>43566</v>
      </c>
      <c r="O10" t="s">
        <v>199</v>
      </c>
      <c r="P10" t="s">
        <v>201</v>
      </c>
      <c r="R10">
        <v>53</v>
      </c>
      <c r="S10" t="s">
        <v>207</v>
      </c>
      <c r="T10" t="s">
        <v>211</v>
      </c>
      <c r="U10" t="s">
        <v>224</v>
      </c>
      <c r="V10" t="s">
        <v>258</v>
      </c>
      <c r="W10">
        <v>11207</v>
      </c>
      <c r="X10">
        <v>0</v>
      </c>
      <c r="Y10">
        <v>1</v>
      </c>
      <c r="Z10">
        <v>1</v>
      </c>
      <c r="AA10" t="s">
        <v>267</v>
      </c>
      <c r="AC10" t="s">
        <v>291</v>
      </c>
      <c r="AF10">
        <v>0</v>
      </c>
      <c r="AH10">
        <v>0</v>
      </c>
      <c r="AI10">
        <v>0</v>
      </c>
      <c r="AJ10">
        <v>0</v>
      </c>
      <c r="AL10">
        <v>0.6</v>
      </c>
      <c r="AM10" t="s">
        <v>304</v>
      </c>
      <c r="AP10">
        <v>52</v>
      </c>
      <c r="AQ10" s="3">
        <v>43566</v>
      </c>
      <c r="AR10" t="s">
        <v>310</v>
      </c>
      <c r="AS10" t="s">
        <v>313</v>
      </c>
      <c r="AT10">
        <v>111.74</v>
      </c>
      <c r="AY10" t="s">
        <v>325</v>
      </c>
      <c r="AZ10" t="s">
        <v>313</v>
      </c>
      <c r="BA10" t="s">
        <v>314</v>
      </c>
      <c r="BB10" t="s">
        <v>335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t="s">
        <v>313</v>
      </c>
      <c r="BL10" t="s">
        <v>312</v>
      </c>
      <c r="BM10" t="s">
        <v>314</v>
      </c>
      <c r="BN10" t="s">
        <v>358</v>
      </c>
      <c r="BQ10" t="s">
        <v>314</v>
      </c>
      <c r="BU10" s="3">
        <v>43566</v>
      </c>
      <c r="BV10" t="s">
        <v>313</v>
      </c>
      <c r="BW10">
        <v>1897311</v>
      </c>
    </row>
    <row r="11" spans="1:76">
      <c r="A11" s="1">
        <f>HYPERLINK("https://lsnyc.legalserver.org/matter/dynamic-profile/view/1894178","19-1894178")</f>
        <v>0</v>
      </c>
      <c r="B11" t="s">
        <v>77</v>
      </c>
      <c r="C11" t="s">
        <v>84</v>
      </c>
      <c r="D11" t="s">
        <v>105</v>
      </c>
      <c r="E11" t="s">
        <v>145</v>
      </c>
      <c r="F11" t="s">
        <v>179</v>
      </c>
      <c r="G11" t="s">
        <v>188</v>
      </c>
      <c r="H11" t="s">
        <v>193</v>
      </c>
      <c r="J11" s="3">
        <v>43543</v>
      </c>
      <c r="K11" s="3">
        <v>43616</v>
      </c>
      <c r="O11" t="s">
        <v>199</v>
      </c>
      <c r="P11" t="s">
        <v>201</v>
      </c>
      <c r="R11">
        <v>79</v>
      </c>
      <c r="S11" t="s">
        <v>207</v>
      </c>
      <c r="T11" t="s">
        <v>213</v>
      </c>
      <c r="U11" t="s">
        <v>225</v>
      </c>
      <c r="V11" t="s">
        <v>258</v>
      </c>
      <c r="W11">
        <v>11233</v>
      </c>
      <c r="X11">
        <v>0</v>
      </c>
      <c r="Y11">
        <v>1</v>
      </c>
      <c r="Z11">
        <v>1</v>
      </c>
      <c r="AA11" t="s">
        <v>268</v>
      </c>
      <c r="AB11" t="s">
        <v>288</v>
      </c>
      <c r="AC11" t="s">
        <v>290</v>
      </c>
      <c r="AD11" t="s">
        <v>293</v>
      </c>
      <c r="AE11" t="s">
        <v>296</v>
      </c>
      <c r="AF11">
        <v>0</v>
      </c>
      <c r="AH11">
        <v>0</v>
      </c>
      <c r="AI11">
        <v>0</v>
      </c>
      <c r="AJ11">
        <v>0</v>
      </c>
      <c r="AL11">
        <v>0.6</v>
      </c>
      <c r="AM11" t="s">
        <v>304</v>
      </c>
      <c r="AP11">
        <v>79</v>
      </c>
      <c r="AQ11" s="3">
        <v>43543</v>
      </c>
      <c r="AR11" t="s">
        <v>310</v>
      </c>
      <c r="AS11" t="s">
        <v>313</v>
      </c>
      <c r="AT11">
        <v>124.71</v>
      </c>
      <c r="AV11" t="s">
        <v>317</v>
      </c>
      <c r="AY11" t="s">
        <v>325</v>
      </c>
      <c r="AZ11" t="s">
        <v>314</v>
      </c>
      <c r="BA11" t="s">
        <v>314</v>
      </c>
      <c r="BB11" t="s">
        <v>336</v>
      </c>
      <c r="BC11" t="s">
        <v>312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t="s">
        <v>312</v>
      </c>
      <c r="BL11" t="s">
        <v>312</v>
      </c>
      <c r="BM11" t="s">
        <v>314</v>
      </c>
      <c r="BN11" t="s">
        <v>357</v>
      </c>
      <c r="BQ11" t="s">
        <v>314</v>
      </c>
      <c r="BR11" t="s">
        <v>68</v>
      </c>
      <c r="BU11" s="3">
        <v>43616</v>
      </c>
      <c r="BV11" t="s">
        <v>313</v>
      </c>
      <c r="BW11">
        <v>1894776</v>
      </c>
    </row>
    <row r="12" spans="1:76">
      <c r="A12" s="1">
        <f>HYPERLINK("https://lsnyc.legalserver.org/matter/dynamic-profile/view/1893366","19-1893366")</f>
        <v>0</v>
      </c>
      <c r="B12" t="s">
        <v>77</v>
      </c>
      <c r="C12" t="s">
        <v>84</v>
      </c>
      <c r="D12" t="s">
        <v>106</v>
      </c>
      <c r="E12" t="s">
        <v>145</v>
      </c>
      <c r="F12" t="s">
        <v>179</v>
      </c>
      <c r="G12" t="s">
        <v>188</v>
      </c>
      <c r="H12" t="s">
        <v>193</v>
      </c>
      <c r="J12" s="3">
        <v>43535</v>
      </c>
      <c r="K12" s="3">
        <v>43614</v>
      </c>
      <c r="O12" t="s">
        <v>199</v>
      </c>
      <c r="P12" t="s">
        <v>204</v>
      </c>
      <c r="R12">
        <v>74</v>
      </c>
      <c r="S12" t="s">
        <v>207</v>
      </c>
      <c r="T12" t="s">
        <v>213</v>
      </c>
      <c r="U12" t="s">
        <v>226</v>
      </c>
      <c r="V12" t="s">
        <v>258</v>
      </c>
      <c r="W12">
        <v>10023</v>
      </c>
      <c r="X12">
        <v>0</v>
      </c>
      <c r="Y12">
        <v>1</v>
      </c>
      <c r="Z12">
        <v>1</v>
      </c>
      <c r="AA12" t="s">
        <v>269</v>
      </c>
      <c r="AB12" t="s">
        <v>288</v>
      </c>
      <c r="AC12" t="s">
        <v>290</v>
      </c>
      <c r="AD12" t="s">
        <v>293</v>
      </c>
      <c r="AE12" t="s">
        <v>296</v>
      </c>
      <c r="AF12">
        <v>0</v>
      </c>
      <c r="AH12">
        <v>0</v>
      </c>
      <c r="AI12">
        <v>0</v>
      </c>
      <c r="AJ12">
        <v>0</v>
      </c>
      <c r="AL12">
        <v>0.86</v>
      </c>
      <c r="AM12" t="s">
        <v>304</v>
      </c>
      <c r="AO12" t="s">
        <v>307</v>
      </c>
      <c r="AP12">
        <v>74</v>
      </c>
      <c r="AQ12" s="3">
        <v>43535</v>
      </c>
      <c r="AR12" t="s">
        <v>310</v>
      </c>
      <c r="AS12" t="s">
        <v>313</v>
      </c>
      <c r="AT12">
        <v>135.28</v>
      </c>
      <c r="AY12" t="s">
        <v>324</v>
      </c>
      <c r="AZ12" t="s">
        <v>314</v>
      </c>
      <c r="BA12" t="s">
        <v>314</v>
      </c>
      <c r="BB12" t="s">
        <v>337</v>
      </c>
      <c r="BC12" t="s">
        <v>312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 t="s">
        <v>312</v>
      </c>
      <c r="BL12" t="s">
        <v>312</v>
      </c>
      <c r="BM12" t="s">
        <v>314</v>
      </c>
      <c r="BN12" t="s">
        <v>357</v>
      </c>
      <c r="BQ12" t="s">
        <v>314</v>
      </c>
      <c r="BR12" t="s">
        <v>68</v>
      </c>
      <c r="BU12" s="3">
        <v>43614</v>
      </c>
      <c r="BV12" t="s">
        <v>313</v>
      </c>
      <c r="BW12">
        <v>1894003</v>
      </c>
    </row>
    <row r="13" spans="1:76">
      <c r="A13" s="1">
        <f>HYPERLINK("https://lsnyc.legalserver.org/matter/dynamic-profile/view/1887880","19-1887880")</f>
        <v>0</v>
      </c>
      <c r="B13" t="s">
        <v>77</v>
      </c>
      <c r="C13" t="s">
        <v>84</v>
      </c>
      <c r="D13" t="s">
        <v>107</v>
      </c>
      <c r="E13" t="s">
        <v>146</v>
      </c>
      <c r="F13" t="s">
        <v>180</v>
      </c>
      <c r="G13" t="s">
        <v>188</v>
      </c>
      <c r="H13" t="s">
        <v>193</v>
      </c>
      <c r="J13" s="3">
        <v>43479</v>
      </c>
      <c r="K13" s="3">
        <v>43585</v>
      </c>
      <c r="O13" t="s">
        <v>198</v>
      </c>
      <c r="P13" t="s">
        <v>200</v>
      </c>
      <c r="R13">
        <v>55</v>
      </c>
      <c r="S13" t="s">
        <v>208</v>
      </c>
      <c r="T13" t="s">
        <v>209</v>
      </c>
      <c r="U13" t="s">
        <v>227</v>
      </c>
      <c r="V13" t="s">
        <v>258</v>
      </c>
      <c r="W13">
        <v>10032</v>
      </c>
      <c r="X13">
        <v>0</v>
      </c>
      <c r="Y13">
        <v>1</v>
      </c>
      <c r="Z13">
        <v>1</v>
      </c>
      <c r="AA13" t="s">
        <v>270</v>
      </c>
      <c r="AB13" t="s">
        <v>288</v>
      </c>
      <c r="AC13" t="s">
        <v>290</v>
      </c>
      <c r="AD13" t="s">
        <v>293</v>
      </c>
      <c r="AE13" t="s">
        <v>297</v>
      </c>
      <c r="AF13">
        <v>0</v>
      </c>
      <c r="AH13">
        <v>0</v>
      </c>
      <c r="AI13">
        <v>0</v>
      </c>
      <c r="AJ13">
        <v>0</v>
      </c>
      <c r="AL13">
        <v>0.6</v>
      </c>
      <c r="AM13" t="s">
        <v>304</v>
      </c>
      <c r="AP13">
        <v>55</v>
      </c>
      <c r="AQ13" s="3">
        <v>43479</v>
      </c>
      <c r="AR13" t="s">
        <v>310</v>
      </c>
      <c r="AS13" t="s">
        <v>313</v>
      </c>
      <c r="AT13">
        <v>37.17</v>
      </c>
      <c r="AY13" t="s">
        <v>324</v>
      </c>
      <c r="AZ13" t="s">
        <v>314</v>
      </c>
      <c r="BA13" t="s">
        <v>314</v>
      </c>
      <c r="BB13" t="s">
        <v>338</v>
      </c>
      <c r="BC13" t="s">
        <v>312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 t="s">
        <v>312</v>
      </c>
      <c r="BL13" t="s">
        <v>312</v>
      </c>
      <c r="BM13" t="s">
        <v>314</v>
      </c>
      <c r="BN13" t="s">
        <v>357</v>
      </c>
      <c r="BQ13" t="s">
        <v>312</v>
      </c>
      <c r="BR13" t="s">
        <v>360</v>
      </c>
      <c r="BU13" s="3">
        <v>43585</v>
      </c>
      <c r="BV13" t="s">
        <v>313</v>
      </c>
      <c r="BW13">
        <v>1888509</v>
      </c>
    </row>
    <row r="14" spans="1:76">
      <c r="A14" s="1">
        <f>HYPERLINK("https://lsnyc.legalserver.org/matter/dynamic-profile/view/1887809","19-1887809")</f>
        <v>0</v>
      </c>
      <c r="B14" t="s">
        <v>77</v>
      </c>
      <c r="C14" t="s">
        <v>84</v>
      </c>
      <c r="D14" t="s">
        <v>108</v>
      </c>
      <c r="E14" t="s">
        <v>147</v>
      </c>
      <c r="F14" t="s">
        <v>179</v>
      </c>
      <c r="G14" t="s">
        <v>188</v>
      </c>
      <c r="H14" t="s">
        <v>193</v>
      </c>
      <c r="J14" s="3">
        <v>43476</v>
      </c>
      <c r="K14" s="3">
        <v>43585</v>
      </c>
      <c r="O14" t="s">
        <v>199</v>
      </c>
      <c r="P14" t="s">
        <v>203</v>
      </c>
      <c r="R14">
        <v>74</v>
      </c>
      <c r="S14" t="s">
        <v>207</v>
      </c>
      <c r="T14" t="s">
        <v>213</v>
      </c>
      <c r="U14" t="s">
        <v>228</v>
      </c>
      <c r="V14" t="s">
        <v>258</v>
      </c>
      <c r="W14">
        <v>11377</v>
      </c>
      <c r="X14">
        <v>0</v>
      </c>
      <c r="Y14">
        <v>1</v>
      </c>
      <c r="Z14">
        <v>1</v>
      </c>
      <c r="AA14" t="s">
        <v>271</v>
      </c>
      <c r="AB14" t="s">
        <v>288</v>
      </c>
      <c r="AC14" t="s">
        <v>290</v>
      </c>
      <c r="AD14" t="s">
        <v>293</v>
      </c>
      <c r="AE14" t="s">
        <v>296</v>
      </c>
      <c r="AF14">
        <v>0</v>
      </c>
      <c r="AH14">
        <v>0</v>
      </c>
      <c r="AI14">
        <v>0</v>
      </c>
      <c r="AJ14">
        <v>0</v>
      </c>
      <c r="AL14">
        <v>1.1</v>
      </c>
      <c r="AM14" t="s">
        <v>304</v>
      </c>
      <c r="AO14" t="s">
        <v>306</v>
      </c>
      <c r="AP14">
        <v>74</v>
      </c>
      <c r="AQ14" s="3">
        <v>43476</v>
      </c>
      <c r="AR14" t="s">
        <v>310</v>
      </c>
      <c r="AS14" t="s">
        <v>313</v>
      </c>
      <c r="AT14">
        <v>135.42</v>
      </c>
      <c r="AY14" t="s">
        <v>323</v>
      </c>
      <c r="AZ14" t="s">
        <v>314</v>
      </c>
      <c r="BA14" t="s">
        <v>314</v>
      </c>
      <c r="BB14" t="s">
        <v>339</v>
      </c>
      <c r="BC14" t="s">
        <v>312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 t="s">
        <v>312</v>
      </c>
      <c r="BL14" t="s">
        <v>312</v>
      </c>
      <c r="BM14" t="s">
        <v>314</v>
      </c>
      <c r="BN14" t="s">
        <v>357</v>
      </c>
      <c r="BQ14" t="s">
        <v>312</v>
      </c>
      <c r="BR14" t="s">
        <v>68</v>
      </c>
      <c r="BS14" t="s">
        <v>363</v>
      </c>
      <c r="BU14" s="3">
        <v>43585</v>
      </c>
      <c r="BV14" t="s">
        <v>313</v>
      </c>
      <c r="BW14">
        <v>1888438</v>
      </c>
    </row>
    <row r="15" spans="1:76">
      <c r="A15" s="1">
        <f>HYPERLINK("https://lsnyc.legalserver.org/matter/dynamic-profile/view/1887368","19-1887368")</f>
        <v>0</v>
      </c>
      <c r="B15" t="s">
        <v>77</v>
      </c>
      <c r="C15" t="s">
        <v>84</v>
      </c>
      <c r="D15" t="s">
        <v>109</v>
      </c>
      <c r="E15" t="s">
        <v>148</v>
      </c>
      <c r="F15" t="s">
        <v>181</v>
      </c>
      <c r="G15" t="s">
        <v>188</v>
      </c>
      <c r="H15" t="s">
        <v>193</v>
      </c>
      <c r="J15" s="3">
        <v>43473</v>
      </c>
      <c r="K15" s="3">
        <v>43557</v>
      </c>
      <c r="O15" t="s">
        <v>199</v>
      </c>
      <c r="P15" t="s">
        <v>201</v>
      </c>
      <c r="R15">
        <v>65</v>
      </c>
      <c r="S15" t="s">
        <v>207</v>
      </c>
      <c r="T15" t="s">
        <v>209</v>
      </c>
      <c r="U15" t="s">
        <v>229</v>
      </c>
      <c r="V15" t="s">
        <v>258</v>
      </c>
      <c r="W15">
        <v>10035</v>
      </c>
      <c r="X15">
        <v>0</v>
      </c>
      <c r="Y15">
        <v>1</v>
      </c>
      <c r="Z15">
        <v>1</v>
      </c>
      <c r="AA15" t="s">
        <v>272</v>
      </c>
      <c r="AB15" t="s">
        <v>288</v>
      </c>
      <c r="AC15" t="s">
        <v>290</v>
      </c>
      <c r="AD15" t="s">
        <v>293</v>
      </c>
      <c r="AE15" t="s">
        <v>297</v>
      </c>
      <c r="AF15">
        <v>0</v>
      </c>
      <c r="AH15">
        <v>0</v>
      </c>
      <c r="AI15">
        <v>0</v>
      </c>
      <c r="AJ15">
        <v>0</v>
      </c>
      <c r="AL15">
        <v>1.1</v>
      </c>
      <c r="AM15" t="s">
        <v>304</v>
      </c>
      <c r="AO15" t="s">
        <v>307</v>
      </c>
      <c r="AP15">
        <v>64</v>
      </c>
      <c r="AQ15" s="3">
        <v>43473</v>
      </c>
      <c r="AR15" t="s">
        <v>310</v>
      </c>
      <c r="AS15" t="s">
        <v>313</v>
      </c>
      <c r="AT15">
        <v>111.4</v>
      </c>
      <c r="AY15" t="s">
        <v>324</v>
      </c>
      <c r="AZ15" t="s">
        <v>314</v>
      </c>
      <c r="BA15" t="s">
        <v>314</v>
      </c>
      <c r="BC15" t="s">
        <v>354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t="s">
        <v>312</v>
      </c>
      <c r="BL15" t="s">
        <v>312</v>
      </c>
      <c r="BM15" t="s">
        <v>314</v>
      </c>
      <c r="BN15" t="s">
        <v>357</v>
      </c>
      <c r="BQ15" t="s">
        <v>314</v>
      </c>
      <c r="BR15" t="s">
        <v>68</v>
      </c>
      <c r="BU15" s="3">
        <v>43557</v>
      </c>
      <c r="BV15" t="s">
        <v>313</v>
      </c>
      <c r="BW15">
        <v>1887985</v>
      </c>
    </row>
    <row r="16" spans="1:76">
      <c r="A16" s="1">
        <f>HYPERLINK("https://lsnyc.legalserver.org/matter/dynamic-profile/view/1886538","18-1886538")</f>
        <v>0</v>
      </c>
      <c r="B16" t="s">
        <v>77</v>
      </c>
      <c r="C16" t="s">
        <v>84</v>
      </c>
      <c r="D16" t="s">
        <v>110</v>
      </c>
      <c r="E16" t="s">
        <v>149</v>
      </c>
      <c r="F16" t="s">
        <v>171</v>
      </c>
      <c r="G16" t="s">
        <v>188</v>
      </c>
      <c r="H16" t="s">
        <v>193</v>
      </c>
      <c r="J16" s="3">
        <v>43461</v>
      </c>
      <c r="K16" s="3">
        <v>43465</v>
      </c>
      <c r="O16" t="s">
        <v>199</v>
      </c>
      <c r="P16" t="s">
        <v>201</v>
      </c>
      <c r="R16">
        <v>68</v>
      </c>
      <c r="S16" t="s">
        <v>207</v>
      </c>
      <c r="T16" t="s">
        <v>209</v>
      </c>
      <c r="U16" t="s">
        <v>230</v>
      </c>
      <c r="V16" t="s">
        <v>258</v>
      </c>
      <c r="W16">
        <v>11691</v>
      </c>
      <c r="X16">
        <v>0</v>
      </c>
      <c r="Y16">
        <v>1</v>
      </c>
      <c r="Z16">
        <v>1</v>
      </c>
      <c r="AA16" t="s">
        <v>273</v>
      </c>
      <c r="AB16" t="s">
        <v>288</v>
      </c>
      <c r="AC16" t="s">
        <v>290</v>
      </c>
      <c r="AD16" t="s">
        <v>293</v>
      </c>
      <c r="AE16" t="s">
        <v>297</v>
      </c>
      <c r="AF16">
        <v>0</v>
      </c>
      <c r="AH16">
        <v>0</v>
      </c>
      <c r="AI16">
        <v>0</v>
      </c>
      <c r="AJ16">
        <v>0</v>
      </c>
      <c r="AL16">
        <v>0.5</v>
      </c>
      <c r="AM16" t="s">
        <v>304</v>
      </c>
      <c r="AP16">
        <v>67</v>
      </c>
      <c r="AQ16" s="3">
        <v>43461</v>
      </c>
      <c r="AR16" t="s">
        <v>310</v>
      </c>
      <c r="AS16" t="s">
        <v>313</v>
      </c>
      <c r="AT16">
        <v>108.73</v>
      </c>
      <c r="AY16" t="s">
        <v>323</v>
      </c>
      <c r="AZ16" t="s">
        <v>314</v>
      </c>
      <c r="BA16" t="s">
        <v>314</v>
      </c>
      <c r="BB16" t="s">
        <v>340</v>
      </c>
      <c r="BC16" t="s">
        <v>312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t="s">
        <v>312</v>
      </c>
      <c r="BL16" t="s">
        <v>312</v>
      </c>
      <c r="BM16" t="s">
        <v>314</v>
      </c>
      <c r="BN16" t="s">
        <v>357</v>
      </c>
      <c r="BQ16" t="s">
        <v>314</v>
      </c>
      <c r="BR16" t="s">
        <v>68</v>
      </c>
      <c r="BU16" s="3">
        <v>43461</v>
      </c>
      <c r="BV16" t="s">
        <v>313</v>
      </c>
      <c r="BW16">
        <v>1887166</v>
      </c>
    </row>
    <row r="17" spans="1:76">
      <c r="A17" s="1">
        <f>HYPERLINK("https://lsnyc.legalserver.org/matter/dynamic-profile/view/1881634","18-1881634")</f>
        <v>0</v>
      </c>
      <c r="B17" t="s">
        <v>77</v>
      </c>
      <c r="C17" t="s">
        <v>84</v>
      </c>
      <c r="D17" t="s">
        <v>111</v>
      </c>
      <c r="E17" t="s">
        <v>150</v>
      </c>
      <c r="F17" t="s">
        <v>180</v>
      </c>
      <c r="G17" t="s">
        <v>188</v>
      </c>
      <c r="H17" t="s">
        <v>193</v>
      </c>
      <c r="J17" s="3">
        <v>43399</v>
      </c>
      <c r="K17" s="3">
        <v>43465</v>
      </c>
      <c r="O17" t="s">
        <v>199</v>
      </c>
      <c r="P17" t="s">
        <v>201</v>
      </c>
      <c r="R17">
        <v>39</v>
      </c>
      <c r="S17" t="s">
        <v>207</v>
      </c>
      <c r="T17" t="s">
        <v>209</v>
      </c>
      <c r="U17" t="s">
        <v>231</v>
      </c>
      <c r="V17" t="s">
        <v>258</v>
      </c>
      <c r="W17">
        <v>10466</v>
      </c>
      <c r="X17">
        <v>0</v>
      </c>
      <c r="Y17">
        <v>1</v>
      </c>
      <c r="Z17">
        <v>1</v>
      </c>
      <c r="AA17" t="s">
        <v>270</v>
      </c>
      <c r="AB17" t="s">
        <v>288</v>
      </c>
      <c r="AC17" t="s">
        <v>290</v>
      </c>
      <c r="AD17" t="s">
        <v>293</v>
      </c>
      <c r="AE17" t="s">
        <v>297</v>
      </c>
      <c r="AF17">
        <v>0</v>
      </c>
      <c r="AH17">
        <v>0</v>
      </c>
      <c r="AI17">
        <v>0</v>
      </c>
      <c r="AJ17">
        <v>0</v>
      </c>
      <c r="AL17">
        <v>0.5</v>
      </c>
      <c r="AM17" t="s">
        <v>304</v>
      </c>
      <c r="AP17">
        <v>38</v>
      </c>
      <c r="AQ17" s="3">
        <v>43399</v>
      </c>
      <c r="AR17" t="s">
        <v>310</v>
      </c>
      <c r="AS17" t="s">
        <v>313</v>
      </c>
      <c r="AT17">
        <v>11.66</v>
      </c>
      <c r="AY17" t="s">
        <v>322</v>
      </c>
      <c r="AZ17" t="s">
        <v>314</v>
      </c>
      <c r="BA17" t="s">
        <v>314</v>
      </c>
      <c r="BB17" t="s">
        <v>334</v>
      </c>
      <c r="BC17" t="s">
        <v>312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 t="s">
        <v>312</v>
      </c>
      <c r="BL17" t="s">
        <v>312</v>
      </c>
      <c r="BM17" t="s">
        <v>314</v>
      </c>
      <c r="BN17" t="s">
        <v>357</v>
      </c>
      <c r="BQ17" t="s">
        <v>314</v>
      </c>
      <c r="BR17" t="s">
        <v>68</v>
      </c>
      <c r="BU17" s="3">
        <v>43399</v>
      </c>
      <c r="BV17" t="s">
        <v>313</v>
      </c>
      <c r="BW17">
        <v>1882257</v>
      </c>
    </row>
    <row r="18" spans="1:76">
      <c r="A18" s="1">
        <f>HYPERLINK("https://lsnyc.legalserver.org/matter/dynamic-profile/view/1880700","18-1880700")</f>
        <v>0</v>
      </c>
      <c r="B18" t="s">
        <v>77</v>
      </c>
      <c r="C18" t="s">
        <v>84</v>
      </c>
      <c r="D18" t="s">
        <v>112</v>
      </c>
      <c r="E18" t="s">
        <v>151</v>
      </c>
      <c r="F18" t="s">
        <v>182</v>
      </c>
      <c r="G18" t="s">
        <v>188</v>
      </c>
      <c r="H18" t="s">
        <v>193</v>
      </c>
      <c r="J18" s="3">
        <v>43390</v>
      </c>
      <c r="K18" s="3">
        <v>43465</v>
      </c>
      <c r="O18" t="s">
        <v>199</v>
      </c>
      <c r="P18" t="s">
        <v>201</v>
      </c>
      <c r="R18">
        <v>18</v>
      </c>
      <c r="S18" t="s">
        <v>207</v>
      </c>
      <c r="T18" t="s">
        <v>214</v>
      </c>
      <c r="U18" t="s">
        <v>232</v>
      </c>
      <c r="V18" t="s">
        <v>258</v>
      </c>
      <c r="W18">
        <v>11236</v>
      </c>
      <c r="X18">
        <v>1</v>
      </c>
      <c r="Y18">
        <v>1</v>
      </c>
      <c r="Z18">
        <v>2</v>
      </c>
      <c r="AA18" t="s">
        <v>274</v>
      </c>
      <c r="AB18" t="s">
        <v>288</v>
      </c>
      <c r="AC18" t="s">
        <v>290</v>
      </c>
      <c r="AD18" t="s">
        <v>293</v>
      </c>
      <c r="AE18" t="s">
        <v>298</v>
      </c>
      <c r="AF18">
        <v>0</v>
      </c>
      <c r="AH18">
        <v>0</v>
      </c>
      <c r="AI18">
        <v>0</v>
      </c>
      <c r="AJ18">
        <v>0</v>
      </c>
      <c r="AL18">
        <v>0.5</v>
      </c>
      <c r="AM18" t="s">
        <v>304</v>
      </c>
      <c r="AP18">
        <v>17</v>
      </c>
      <c r="AQ18" s="3">
        <v>43390</v>
      </c>
      <c r="AR18" t="s">
        <v>310</v>
      </c>
      <c r="AS18" t="s">
        <v>313</v>
      </c>
      <c r="AT18">
        <v>76.77</v>
      </c>
      <c r="AY18" t="s">
        <v>325</v>
      </c>
      <c r="AZ18" t="s">
        <v>314</v>
      </c>
      <c r="BA18" t="s">
        <v>314</v>
      </c>
      <c r="BB18" t="s">
        <v>335</v>
      </c>
      <c r="BC18" t="s">
        <v>312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 t="s">
        <v>312</v>
      </c>
      <c r="BL18" t="s">
        <v>312</v>
      </c>
      <c r="BM18" t="s">
        <v>314</v>
      </c>
      <c r="BN18" t="s">
        <v>357</v>
      </c>
      <c r="BQ18" t="s">
        <v>314</v>
      </c>
      <c r="BR18" t="s">
        <v>361</v>
      </c>
      <c r="BS18" t="s">
        <v>364</v>
      </c>
      <c r="BU18" s="3">
        <v>43390</v>
      </c>
      <c r="BV18" t="s">
        <v>313</v>
      </c>
      <c r="BW18">
        <v>1881319</v>
      </c>
    </row>
    <row r="19" spans="1:76">
      <c r="A19" s="1">
        <f>HYPERLINK("https://lsnyc.legalserver.org/matter/dynamic-profile/view/1879163","18-1879163")</f>
        <v>0</v>
      </c>
      <c r="B19" t="s">
        <v>77</v>
      </c>
      <c r="C19" t="s">
        <v>84</v>
      </c>
      <c r="D19" t="s">
        <v>113</v>
      </c>
      <c r="E19" t="s">
        <v>152</v>
      </c>
      <c r="F19" t="s">
        <v>179</v>
      </c>
      <c r="G19" t="s">
        <v>188</v>
      </c>
      <c r="H19" t="s">
        <v>193</v>
      </c>
      <c r="J19" s="3">
        <v>43374</v>
      </c>
      <c r="K19" s="3">
        <v>43465</v>
      </c>
      <c r="O19" t="s">
        <v>199</v>
      </c>
      <c r="P19" t="s">
        <v>201</v>
      </c>
      <c r="R19">
        <v>58</v>
      </c>
      <c r="S19" t="s">
        <v>207</v>
      </c>
      <c r="T19" t="s">
        <v>213</v>
      </c>
      <c r="U19" t="s">
        <v>233</v>
      </c>
      <c r="V19" t="s">
        <v>258</v>
      </c>
      <c r="W19">
        <v>10462</v>
      </c>
      <c r="X19">
        <v>0</v>
      </c>
      <c r="Y19">
        <v>1</v>
      </c>
      <c r="Z19">
        <v>1</v>
      </c>
      <c r="AA19" t="s">
        <v>275</v>
      </c>
      <c r="AB19" t="s">
        <v>288</v>
      </c>
      <c r="AC19" t="s">
        <v>290</v>
      </c>
      <c r="AD19" t="s">
        <v>293</v>
      </c>
      <c r="AE19" t="s">
        <v>296</v>
      </c>
      <c r="AF19">
        <v>0</v>
      </c>
      <c r="AH19">
        <v>0</v>
      </c>
      <c r="AI19">
        <v>0</v>
      </c>
      <c r="AJ19">
        <v>0</v>
      </c>
      <c r="AL19">
        <v>0.6</v>
      </c>
      <c r="AM19" t="s">
        <v>304</v>
      </c>
      <c r="AP19">
        <v>58</v>
      </c>
      <c r="AQ19" s="3">
        <v>43374</v>
      </c>
      <c r="AR19" t="s">
        <v>310</v>
      </c>
      <c r="AS19" t="s">
        <v>313</v>
      </c>
      <c r="AT19">
        <v>98.65000000000001</v>
      </c>
      <c r="AY19" t="s">
        <v>322</v>
      </c>
      <c r="AZ19" t="s">
        <v>314</v>
      </c>
      <c r="BA19" t="s">
        <v>314</v>
      </c>
      <c r="BB19" t="s">
        <v>341</v>
      </c>
      <c r="BC19" t="s">
        <v>312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 t="s">
        <v>312</v>
      </c>
      <c r="BL19" t="s">
        <v>312</v>
      </c>
      <c r="BM19" t="s">
        <v>314</v>
      </c>
      <c r="BN19" t="s">
        <v>357</v>
      </c>
      <c r="BQ19" t="s">
        <v>314</v>
      </c>
      <c r="BR19" t="s">
        <v>68</v>
      </c>
      <c r="BS19" t="s">
        <v>363</v>
      </c>
      <c r="BU19" s="3">
        <v>43465</v>
      </c>
      <c r="BV19" t="s">
        <v>313</v>
      </c>
      <c r="BW19">
        <v>1879778</v>
      </c>
      <c r="BX19" t="s">
        <v>365</v>
      </c>
    </row>
    <row r="20" spans="1:76">
      <c r="A20" s="1">
        <f>HYPERLINK("https://lsnyc.legalserver.org/matter/dynamic-profile/view/1898586","19-1898586")</f>
        <v>0</v>
      </c>
      <c r="B20" t="s">
        <v>77</v>
      </c>
      <c r="C20" t="s">
        <v>84</v>
      </c>
      <c r="D20" t="s">
        <v>114</v>
      </c>
      <c r="E20" t="s">
        <v>153</v>
      </c>
      <c r="F20" t="s">
        <v>179</v>
      </c>
      <c r="G20" t="s">
        <v>189</v>
      </c>
      <c r="H20" t="s">
        <v>193</v>
      </c>
      <c r="J20" s="3">
        <v>43586</v>
      </c>
      <c r="O20" t="s">
        <v>199</v>
      </c>
      <c r="P20" t="s">
        <v>203</v>
      </c>
      <c r="R20">
        <v>78</v>
      </c>
      <c r="S20" t="s">
        <v>207</v>
      </c>
      <c r="T20" t="s">
        <v>213</v>
      </c>
      <c r="U20" t="s">
        <v>234</v>
      </c>
      <c r="V20" t="s">
        <v>258</v>
      </c>
      <c r="W20">
        <v>10022</v>
      </c>
      <c r="X20">
        <v>0</v>
      </c>
      <c r="Y20">
        <v>2</v>
      </c>
      <c r="Z20">
        <v>2</v>
      </c>
      <c r="AA20" t="s">
        <v>268</v>
      </c>
      <c r="AC20" t="s">
        <v>291</v>
      </c>
      <c r="AF20">
        <v>0</v>
      </c>
      <c r="AH20">
        <v>0</v>
      </c>
      <c r="AI20">
        <v>0</v>
      </c>
      <c r="AJ20">
        <v>0</v>
      </c>
      <c r="AL20">
        <v>1</v>
      </c>
      <c r="AM20" t="s">
        <v>304</v>
      </c>
      <c r="AP20">
        <v>78</v>
      </c>
      <c r="AQ20" s="3">
        <v>43586</v>
      </c>
      <c r="AR20" t="s">
        <v>310</v>
      </c>
      <c r="AS20" t="s">
        <v>313</v>
      </c>
      <c r="AT20">
        <v>220.48</v>
      </c>
      <c r="AY20" t="s">
        <v>324</v>
      </c>
      <c r="AZ20" t="s">
        <v>313</v>
      </c>
      <c r="BA20" t="s">
        <v>312</v>
      </c>
      <c r="BB20" t="s">
        <v>342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t="s">
        <v>313</v>
      </c>
      <c r="BL20" t="s">
        <v>312</v>
      </c>
      <c r="BM20" t="s">
        <v>314</v>
      </c>
      <c r="BQ20" t="s">
        <v>314</v>
      </c>
      <c r="BR20" t="s">
        <v>68</v>
      </c>
      <c r="BU20" s="3">
        <v>43586</v>
      </c>
      <c r="BV20" t="s">
        <v>313</v>
      </c>
      <c r="BW20">
        <v>1899231</v>
      </c>
    </row>
    <row r="21" spans="1:76">
      <c r="A21" s="1">
        <f>HYPERLINK("https://lsnyc.legalserver.org/matter/dynamic-profile/view/1895379","19-1895379")</f>
        <v>0</v>
      </c>
      <c r="B21" t="s">
        <v>77</v>
      </c>
      <c r="C21" t="s">
        <v>84</v>
      </c>
      <c r="D21" t="s">
        <v>115</v>
      </c>
      <c r="E21" t="s">
        <v>147</v>
      </c>
      <c r="F21" t="s">
        <v>180</v>
      </c>
      <c r="G21" t="s">
        <v>189</v>
      </c>
      <c r="H21" t="s">
        <v>193</v>
      </c>
      <c r="J21" s="3">
        <v>43553</v>
      </c>
      <c r="O21" t="s">
        <v>199</v>
      </c>
      <c r="P21" t="s">
        <v>204</v>
      </c>
      <c r="R21">
        <v>74</v>
      </c>
      <c r="S21" t="s">
        <v>207</v>
      </c>
      <c r="T21" t="s">
        <v>209</v>
      </c>
      <c r="U21" t="s">
        <v>235</v>
      </c>
      <c r="V21" t="s">
        <v>258</v>
      </c>
      <c r="W21">
        <v>10463</v>
      </c>
      <c r="X21">
        <v>0</v>
      </c>
      <c r="Y21">
        <v>1</v>
      </c>
      <c r="Z21">
        <v>1</v>
      </c>
      <c r="AA21" t="s">
        <v>268</v>
      </c>
      <c r="AC21" t="s">
        <v>291</v>
      </c>
      <c r="AF21">
        <v>0</v>
      </c>
      <c r="AH21">
        <v>0</v>
      </c>
      <c r="AI21">
        <v>0</v>
      </c>
      <c r="AJ21">
        <v>0</v>
      </c>
      <c r="AL21">
        <v>1</v>
      </c>
      <c r="AM21" t="s">
        <v>304</v>
      </c>
      <c r="AP21">
        <v>74</v>
      </c>
      <c r="AQ21" s="3">
        <v>43553</v>
      </c>
      <c r="AR21" t="s">
        <v>310</v>
      </c>
      <c r="AS21" t="s">
        <v>313</v>
      </c>
      <c r="AT21">
        <v>201.76</v>
      </c>
      <c r="AY21" t="s">
        <v>322</v>
      </c>
      <c r="AZ21" t="s">
        <v>313</v>
      </c>
      <c r="BA21" t="s">
        <v>312</v>
      </c>
      <c r="BB21" t="s">
        <v>332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 t="s">
        <v>313</v>
      </c>
      <c r="BL21" t="s">
        <v>312</v>
      </c>
      <c r="BM21" t="s">
        <v>314</v>
      </c>
      <c r="BQ21" t="s">
        <v>314</v>
      </c>
      <c r="BR21" t="s">
        <v>68</v>
      </c>
      <c r="BU21" s="3">
        <v>43553</v>
      </c>
      <c r="BV21" t="s">
        <v>313</v>
      </c>
      <c r="BW21">
        <v>1896021</v>
      </c>
    </row>
    <row r="22" spans="1:76">
      <c r="A22" s="1">
        <f>HYPERLINK("https://lsnyc.legalserver.org/matter/dynamic-profile/view/1893065","19-1893065")</f>
        <v>0</v>
      </c>
      <c r="B22" t="s">
        <v>77</v>
      </c>
      <c r="C22" t="s">
        <v>84</v>
      </c>
      <c r="D22" t="s">
        <v>116</v>
      </c>
      <c r="E22" t="s">
        <v>154</v>
      </c>
      <c r="F22" t="s">
        <v>183</v>
      </c>
      <c r="G22" t="s">
        <v>189</v>
      </c>
      <c r="H22" t="s">
        <v>193</v>
      </c>
      <c r="J22" s="3">
        <v>43531</v>
      </c>
      <c r="K22" s="3">
        <v>43614</v>
      </c>
      <c r="O22" t="s">
        <v>199</v>
      </c>
      <c r="P22" t="s">
        <v>201</v>
      </c>
      <c r="R22">
        <v>48</v>
      </c>
      <c r="S22" t="s">
        <v>207</v>
      </c>
      <c r="T22" t="s">
        <v>212</v>
      </c>
      <c r="U22" t="s">
        <v>236</v>
      </c>
      <c r="V22" t="s">
        <v>258</v>
      </c>
      <c r="W22">
        <v>11216</v>
      </c>
      <c r="X22">
        <v>0</v>
      </c>
      <c r="Y22">
        <v>1</v>
      </c>
      <c r="Z22">
        <v>1</v>
      </c>
      <c r="AA22" t="s">
        <v>276</v>
      </c>
      <c r="AB22" t="s">
        <v>288</v>
      </c>
      <c r="AC22" t="s">
        <v>290</v>
      </c>
      <c r="AD22" t="s">
        <v>293</v>
      </c>
      <c r="AE22" t="s">
        <v>295</v>
      </c>
      <c r="AF22">
        <v>0</v>
      </c>
      <c r="AH22">
        <v>0</v>
      </c>
      <c r="AI22">
        <v>0</v>
      </c>
      <c r="AJ22">
        <v>0</v>
      </c>
      <c r="AL22">
        <v>1.1</v>
      </c>
      <c r="AM22" t="s">
        <v>304</v>
      </c>
      <c r="AO22" t="s">
        <v>307</v>
      </c>
      <c r="AP22">
        <v>47</v>
      </c>
      <c r="AQ22" s="3">
        <v>43531</v>
      </c>
      <c r="AR22" t="s">
        <v>310</v>
      </c>
      <c r="AS22" t="s">
        <v>313</v>
      </c>
      <c r="AT22">
        <v>355.48</v>
      </c>
      <c r="AY22" t="s">
        <v>325</v>
      </c>
      <c r="AZ22" t="s">
        <v>312</v>
      </c>
      <c r="BA22" t="s">
        <v>312</v>
      </c>
      <c r="BB22" t="s">
        <v>343</v>
      </c>
      <c r="BC22" t="s">
        <v>314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 t="s">
        <v>312</v>
      </c>
      <c r="BL22" t="s">
        <v>312</v>
      </c>
      <c r="BM22" t="s">
        <v>314</v>
      </c>
      <c r="BN22" t="s">
        <v>357</v>
      </c>
      <c r="BQ22" t="s">
        <v>314</v>
      </c>
      <c r="BR22" t="s">
        <v>68</v>
      </c>
      <c r="BU22" s="3">
        <v>43614</v>
      </c>
      <c r="BV22" t="s">
        <v>313</v>
      </c>
      <c r="BW22">
        <v>1893701</v>
      </c>
    </row>
    <row r="23" spans="1:76">
      <c r="A23" s="1">
        <f>HYPERLINK("https://lsnyc.legalserver.org/matter/dynamic-profile/view/1887990","19-1887990")</f>
        <v>0</v>
      </c>
      <c r="B23" t="s">
        <v>77</v>
      </c>
      <c r="C23" t="s">
        <v>84</v>
      </c>
      <c r="D23" t="s">
        <v>98</v>
      </c>
      <c r="E23" t="s">
        <v>155</v>
      </c>
      <c r="F23" t="s">
        <v>176</v>
      </c>
      <c r="G23" t="s">
        <v>189</v>
      </c>
      <c r="H23" t="s">
        <v>193</v>
      </c>
      <c r="J23" s="3">
        <v>43479</v>
      </c>
      <c r="K23" s="3">
        <v>43585</v>
      </c>
      <c r="O23" t="s">
        <v>199</v>
      </c>
      <c r="P23" t="s">
        <v>201</v>
      </c>
      <c r="R23">
        <v>66</v>
      </c>
      <c r="S23" t="s">
        <v>207</v>
      </c>
      <c r="T23" t="s">
        <v>210</v>
      </c>
      <c r="U23" t="s">
        <v>237</v>
      </c>
      <c r="V23" t="s">
        <v>259</v>
      </c>
      <c r="W23">
        <v>77515</v>
      </c>
      <c r="X23">
        <v>0</v>
      </c>
      <c r="Y23">
        <v>1</v>
      </c>
      <c r="Z23">
        <v>1</v>
      </c>
      <c r="AA23" t="s">
        <v>264</v>
      </c>
      <c r="AB23" t="s">
        <v>288</v>
      </c>
      <c r="AC23" t="s">
        <v>290</v>
      </c>
      <c r="AD23" t="s">
        <v>293</v>
      </c>
      <c r="AE23" t="s">
        <v>299</v>
      </c>
      <c r="AF23">
        <v>0</v>
      </c>
      <c r="AH23">
        <v>0</v>
      </c>
      <c r="AI23">
        <v>0</v>
      </c>
      <c r="AJ23">
        <v>0</v>
      </c>
      <c r="AL23">
        <v>1.1</v>
      </c>
      <c r="AM23" t="s">
        <v>304</v>
      </c>
      <c r="AO23" t="s">
        <v>306</v>
      </c>
      <c r="AP23">
        <v>65</v>
      </c>
      <c r="AQ23" s="3">
        <v>43479</v>
      </c>
      <c r="AR23" t="s">
        <v>310</v>
      </c>
      <c r="AS23" t="s">
        <v>313</v>
      </c>
      <c r="AT23">
        <v>551.89</v>
      </c>
      <c r="AV23" t="s">
        <v>318</v>
      </c>
      <c r="AY23" t="s">
        <v>326</v>
      </c>
      <c r="AZ23" t="s">
        <v>312</v>
      </c>
      <c r="BA23" t="s">
        <v>312</v>
      </c>
      <c r="BC23" t="s">
        <v>312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t="s">
        <v>312</v>
      </c>
      <c r="BL23" t="s">
        <v>312</v>
      </c>
      <c r="BM23" t="s">
        <v>314</v>
      </c>
      <c r="BN23" t="s">
        <v>357</v>
      </c>
      <c r="BQ23" t="s">
        <v>314</v>
      </c>
      <c r="BR23" t="s">
        <v>68</v>
      </c>
      <c r="BU23" s="3">
        <v>43585</v>
      </c>
      <c r="BV23" t="s">
        <v>313</v>
      </c>
      <c r="BW23">
        <v>1888619</v>
      </c>
    </row>
    <row r="24" spans="1:76">
      <c r="A24" s="1">
        <f>HYPERLINK("https://lsnyc.legalserver.org/matter/dynamic-profile/view/1902495","19-1902495")</f>
        <v>0</v>
      </c>
      <c r="B24" t="s">
        <v>77</v>
      </c>
      <c r="C24" t="s">
        <v>85</v>
      </c>
      <c r="D24" t="s">
        <v>117</v>
      </c>
      <c r="E24" t="s">
        <v>156</v>
      </c>
      <c r="F24" t="s">
        <v>184</v>
      </c>
      <c r="G24" t="s">
        <v>188</v>
      </c>
      <c r="H24" t="s">
        <v>193</v>
      </c>
      <c r="J24" s="3">
        <v>43630</v>
      </c>
      <c r="O24" t="s">
        <v>198</v>
      </c>
      <c r="P24" t="s">
        <v>201</v>
      </c>
      <c r="R24">
        <v>72</v>
      </c>
      <c r="S24" t="s">
        <v>207</v>
      </c>
      <c r="T24" t="s">
        <v>215</v>
      </c>
      <c r="U24" t="s">
        <v>238</v>
      </c>
      <c r="V24" t="s">
        <v>258</v>
      </c>
      <c r="W24">
        <v>11355</v>
      </c>
      <c r="X24">
        <v>0</v>
      </c>
      <c r="Y24">
        <v>1</v>
      </c>
      <c r="Z24">
        <v>1</v>
      </c>
      <c r="AA24" t="s">
        <v>277</v>
      </c>
      <c r="AC24" t="s">
        <v>291</v>
      </c>
      <c r="AF24">
        <v>0</v>
      </c>
      <c r="AH24">
        <v>0</v>
      </c>
      <c r="AI24">
        <v>0</v>
      </c>
      <c r="AJ24">
        <v>0</v>
      </c>
      <c r="AL24">
        <v>1.25</v>
      </c>
      <c r="AM24" t="s">
        <v>304</v>
      </c>
      <c r="AO24" t="s">
        <v>306</v>
      </c>
      <c r="AP24">
        <v>72</v>
      </c>
      <c r="AQ24" s="3">
        <v>43630</v>
      </c>
      <c r="AR24" t="s">
        <v>310</v>
      </c>
      <c r="AS24" t="s">
        <v>313</v>
      </c>
      <c r="AT24">
        <v>134.51</v>
      </c>
      <c r="AY24" t="s">
        <v>323</v>
      </c>
      <c r="AZ24" t="s">
        <v>313</v>
      </c>
      <c r="BA24" t="s">
        <v>314</v>
      </c>
      <c r="BB24" t="s">
        <v>344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 t="s">
        <v>313</v>
      </c>
      <c r="BL24" t="s">
        <v>312</v>
      </c>
      <c r="BM24" t="s">
        <v>312</v>
      </c>
      <c r="BQ24" t="s">
        <v>314</v>
      </c>
      <c r="BR24" t="s">
        <v>68</v>
      </c>
      <c r="BU24" s="3">
        <v>43648</v>
      </c>
      <c r="BV24" t="s">
        <v>313</v>
      </c>
      <c r="BW24">
        <v>1903149</v>
      </c>
    </row>
    <row r="25" spans="1:76">
      <c r="A25" s="1">
        <f>HYPERLINK("https://lsnyc.legalserver.org/matter/dynamic-profile/view/1901891","19-1901891")</f>
        <v>0</v>
      </c>
      <c r="B25" t="s">
        <v>77</v>
      </c>
      <c r="C25" t="s">
        <v>85</v>
      </c>
      <c r="D25" t="s">
        <v>118</v>
      </c>
      <c r="E25" t="s">
        <v>157</v>
      </c>
      <c r="F25" t="s">
        <v>184</v>
      </c>
      <c r="G25" t="s">
        <v>188</v>
      </c>
      <c r="H25" t="s">
        <v>193</v>
      </c>
      <c r="J25" s="3">
        <v>43623</v>
      </c>
      <c r="O25" t="s">
        <v>199</v>
      </c>
      <c r="P25" t="s">
        <v>201</v>
      </c>
      <c r="R25">
        <v>60</v>
      </c>
      <c r="S25" t="s">
        <v>207</v>
      </c>
      <c r="T25" t="s">
        <v>215</v>
      </c>
      <c r="U25" t="s">
        <v>239</v>
      </c>
      <c r="V25" t="s">
        <v>258</v>
      </c>
      <c r="W25">
        <v>11365</v>
      </c>
      <c r="X25">
        <v>0</v>
      </c>
      <c r="Y25">
        <v>2</v>
      </c>
      <c r="Z25">
        <v>2</v>
      </c>
      <c r="AA25" t="s">
        <v>278</v>
      </c>
      <c r="AC25" t="s">
        <v>291</v>
      </c>
      <c r="AF25">
        <v>0</v>
      </c>
      <c r="AH25">
        <v>0</v>
      </c>
      <c r="AI25">
        <v>0</v>
      </c>
      <c r="AJ25">
        <v>0</v>
      </c>
      <c r="AL25">
        <v>1</v>
      </c>
      <c r="AM25" t="s">
        <v>304</v>
      </c>
      <c r="AO25" t="s">
        <v>306</v>
      </c>
      <c r="AP25">
        <v>60</v>
      </c>
      <c r="AQ25" s="3">
        <v>43623</v>
      </c>
      <c r="AR25" t="s">
        <v>310</v>
      </c>
      <c r="AS25" t="s">
        <v>313</v>
      </c>
      <c r="AT25">
        <v>56.2</v>
      </c>
      <c r="AY25" t="s">
        <v>323</v>
      </c>
      <c r="AZ25" t="s">
        <v>313</v>
      </c>
      <c r="BA25" t="s">
        <v>314</v>
      </c>
      <c r="BB25" t="s">
        <v>345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 t="s">
        <v>314</v>
      </c>
      <c r="BL25" t="s">
        <v>314</v>
      </c>
      <c r="BM25" t="s">
        <v>312</v>
      </c>
      <c r="BQ25" t="s">
        <v>314</v>
      </c>
      <c r="BR25" t="s">
        <v>68</v>
      </c>
      <c r="BU25" s="3">
        <v>43623</v>
      </c>
      <c r="BV25" t="s">
        <v>313</v>
      </c>
      <c r="BW25">
        <v>1902544</v>
      </c>
    </row>
    <row r="26" spans="1:76">
      <c r="A26" s="1">
        <f>HYPERLINK("https://lsnyc.legalserver.org/matter/dynamic-profile/view/1879756","18-1879756")</f>
        <v>0</v>
      </c>
      <c r="B26" t="s">
        <v>77</v>
      </c>
      <c r="C26" t="s">
        <v>86</v>
      </c>
      <c r="D26" t="s">
        <v>119</v>
      </c>
      <c r="E26" t="s">
        <v>147</v>
      </c>
      <c r="F26" t="s">
        <v>179</v>
      </c>
      <c r="G26" t="s">
        <v>188</v>
      </c>
      <c r="H26" t="s">
        <v>193</v>
      </c>
      <c r="J26" s="3">
        <v>43378</v>
      </c>
      <c r="O26" t="s">
        <v>199</v>
      </c>
      <c r="P26" t="s">
        <v>205</v>
      </c>
      <c r="R26">
        <v>55</v>
      </c>
      <c r="S26" t="s">
        <v>207</v>
      </c>
      <c r="T26" t="s">
        <v>213</v>
      </c>
      <c r="U26" t="s">
        <v>240</v>
      </c>
      <c r="V26" t="s">
        <v>258</v>
      </c>
      <c r="W26">
        <v>11364</v>
      </c>
      <c r="X26">
        <v>0</v>
      </c>
      <c r="Y26">
        <v>1</v>
      </c>
      <c r="Z26">
        <v>1</v>
      </c>
      <c r="AA26" t="s">
        <v>279</v>
      </c>
      <c r="AC26" t="s">
        <v>291</v>
      </c>
      <c r="AF26">
        <v>0</v>
      </c>
      <c r="AH26">
        <v>0</v>
      </c>
      <c r="AI26">
        <v>0</v>
      </c>
      <c r="AJ26">
        <v>0</v>
      </c>
      <c r="AL26">
        <v>1</v>
      </c>
      <c r="AM26" t="s">
        <v>304</v>
      </c>
      <c r="AO26" t="s">
        <v>306</v>
      </c>
      <c r="AP26">
        <v>54</v>
      </c>
      <c r="AQ26" s="3">
        <v>43378</v>
      </c>
      <c r="AR26" t="s">
        <v>310</v>
      </c>
      <c r="AS26" t="s">
        <v>313</v>
      </c>
      <c r="AT26">
        <v>0</v>
      </c>
      <c r="AY26" t="s">
        <v>323</v>
      </c>
      <c r="AZ26" t="s">
        <v>313</v>
      </c>
      <c r="BA26" t="s">
        <v>314</v>
      </c>
      <c r="BB26" t="s">
        <v>346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 t="s">
        <v>313</v>
      </c>
      <c r="BL26" t="s">
        <v>312</v>
      </c>
      <c r="BM26" t="s">
        <v>312</v>
      </c>
      <c r="BQ26" t="s">
        <v>314</v>
      </c>
      <c r="BR26" t="s">
        <v>68</v>
      </c>
      <c r="BU26" s="3">
        <v>43378</v>
      </c>
      <c r="BV26" t="s">
        <v>313</v>
      </c>
      <c r="BW26">
        <v>1880371</v>
      </c>
    </row>
    <row r="27" spans="1:76">
      <c r="A27" s="1">
        <f>HYPERLINK("https://lsnyc.legalserver.org/matter/dynamic-profile/view/1903325","19-1903325")</f>
        <v>0</v>
      </c>
      <c r="B27" t="s">
        <v>77</v>
      </c>
      <c r="C27" t="s">
        <v>86</v>
      </c>
      <c r="D27" t="s">
        <v>107</v>
      </c>
      <c r="E27" t="s">
        <v>158</v>
      </c>
      <c r="F27" t="s">
        <v>179</v>
      </c>
      <c r="G27" t="s">
        <v>189</v>
      </c>
      <c r="H27" t="s">
        <v>193</v>
      </c>
      <c r="J27" s="3">
        <v>43641</v>
      </c>
      <c r="O27" t="s">
        <v>199</v>
      </c>
      <c r="P27" t="s">
        <v>201</v>
      </c>
      <c r="R27">
        <v>46</v>
      </c>
      <c r="S27" t="s">
        <v>207</v>
      </c>
      <c r="T27" t="s">
        <v>213</v>
      </c>
      <c r="U27" t="s">
        <v>241</v>
      </c>
      <c r="V27" t="s">
        <v>258</v>
      </c>
      <c r="W27">
        <v>11226</v>
      </c>
      <c r="X27">
        <v>0</v>
      </c>
      <c r="Y27">
        <v>1</v>
      </c>
      <c r="Z27">
        <v>1</v>
      </c>
      <c r="AA27" t="s">
        <v>280</v>
      </c>
      <c r="AC27" t="s">
        <v>291</v>
      </c>
      <c r="AF27">
        <v>0</v>
      </c>
      <c r="AH27">
        <v>0</v>
      </c>
      <c r="AI27">
        <v>0</v>
      </c>
      <c r="AJ27">
        <v>0</v>
      </c>
      <c r="AL27">
        <v>0.75</v>
      </c>
      <c r="AM27" t="s">
        <v>304</v>
      </c>
      <c r="AO27" t="s">
        <v>307</v>
      </c>
      <c r="AP27">
        <v>46</v>
      </c>
      <c r="AQ27" s="3">
        <v>43641</v>
      </c>
      <c r="AR27" t="s">
        <v>310</v>
      </c>
      <c r="AS27" t="s">
        <v>313</v>
      </c>
      <c r="AT27">
        <v>293.71</v>
      </c>
      <c r="AY27" t="s">
        <v>325</v>
      </c>
      <c r="AZ27" t="s">
        <v>313</v>
      </c>
      <c r="BA27" t="s">
        <v>312</v>
      </c>
      <c r="BB27" t="s">
        <v>331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 t="s">
        <v>313</v>
      </c>
      <c r="BL27" t="s">
        <v>312</v>
      </c>
      <c r="BQ27" t="s">
        <v>314</v>
      </c>
      <c r="BR27" t="s">
        <v>68</v>
      </c>
      <c r="BU27" s="3">
        <v>43642</v>
      </c>
      <c r="BV27" t="s">
        <v>313</v>
      </c>
      <c r="BW27">
        <v>1903980</v>
      </c>
    </row>
    <row r="28" spans="1:76">
      <c r="A28" s="1">
        <f>HYPERLINK("https://lsnyc.legalserver.org/matter/dynamic-profile/view/1896259","19-1896259")</f>
        <v>0</v>
      </c>
      <c r="B28" t="s">
        <v>77</v>
      </c>
      <c r="C28" t="s">
        <v>86</v>
      </c>
      <c r="D28" t="s">
        <v>120</v>
      </c>
      <c r="E28" t="s">
        <v>159</v>
      </c>
      <c r="F28" t="s">
        <v>179</v>
      </c>
      <c r="G28" t="s">
        <v>189</v>
      </c>
      <c r="H28" t="s">
        <v>193</v>
      </c>
      <c r="J28" s="3">
        <v>43563</v>
      </c>
      <c r="O28" t="s">
        <v>199</v>
      </c>
      <c r="P28" t="s">
        <v>200</v>
      </c>
      <c r="R28">
        <v>28</v>
      </c>
      <c r="S28" t="s">
        <v>207</v>
      </c>
      <c r="T28" t="s">
        <v>213</v>
      </c>
      <c r="U28" t="s">
        <v>242</v>
      </c>
      <c r="V28" t="s">
        <v>258</v>
      </c>
      <c r="W28">
        <v>10463</v>
      </c>
      <c r="X28">
        <v>0</v>
      </c>
      <c r="Y28">
        <v>1</v>
      </c>
      <c r="Z28">
        <v>1</v>
      </c>
      <c r="AA28" t="s">
        <v>264</v>
      </c>
      <c r="AC28" t="s">
        <v>291</v>
      </c>
      <c r="AF28">
        <v>0</v>
      </c>
      <c r="AH28">
        <v>0</v>
      </c>
      <c r="AI28">
        <v>0</v>
      </c>
      <c r="AJ28">
        <v>0</v>
      </c>
      <c r="AL28">
        <v>0.5</v>
      </c>
      <c r="AM28" t="s">
        <v>304</v>
      </c>
      <c r="AP28">
        <v>28</v>
      </c>
      <c r="AQ28" s="3">
        <v>43563</v>
      </c>
      <c r="AR28" t="s">
        <v>310</v>
      </c>
      <c r="AS28" t="s">
        <v>313</v>
      </c>
      <c r="AT28">
        <v>287.27</v>
      </c>
      <c r="AY28" t="s">
        <v>322</v>
      </c>
      <c r="AZ28" t="s">
        <v>313</v>
      </c>
      <c r="BA28" t="s">
        <v>312</v>
      </c>
      <c r="BB28" t="s">
        <v>332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 t="s">
        <v>313</v>
      </c>
      <c r="BL28" t="s">
        <v>312</v>
      </c>
      <c r="BM28" t="s">
        <v>312</v>
      </c>
      <c r="BQ28" t="s">
        <v>314</v>
      </c>
      <c r="BR28" t="s">
        <v>68</v>
      </c>
      <c r="BU28" s="3">
        <v>43563</v>
      </c>
      <c r="BV28" t="s">
        <v>313</v>
      </c>
      <c r="BW28">
        <v>1896901</v>
      </c>
    </row>
    <row r="29" spans="1:76">
      <c r="A29" s="1">
        <f>HYPERLINK("https://lsnyc.legalserver.org/matter/dynamic-profile/view/1895845","19-1895845")</f>
        <v>0</v>
      </c>
      <c r="B29" t="s">
        <v>77</v>
      </c>
      <c r="C29" t="s">
        <v>86</v>
      </c>
      <c r="D29" t="s">
        <v>121</v>
      </c>
      <c r="E29" t="s">
        <v>160</v>
      </c>
      <c r="F29" t="s">
        <v>179</v>
      </c>
      <c r="G29" t="s">
        <v>189</v>
      </c>
      <c r="H29" t="s">
        <v>193</v>
      </c>
      <c r="J29" s="3">
        <v>43558</v>
      </c>
      <c r="O29" t="s">
        <v>199</v>
      </c>
      <c r="P29" t="s">
        <v>201</v>
      </c>
      <c r="R29">
        <v>27</v>
      </c>
      <c r="S29" t="s">
        <v>207</v>
      </c>
      <c r="T29" t="s">
        <v>213</v>
      </c>
      <c r="U29" t="s">
        <v>243</v>
      </c>
      <c r="V29" t="s">
        <v>258</v>
      </c>
      <c r="W29">
        <v>11207</v>
      </c>
      <c r="X29">
        <v>0</v>
      </c>
      <c r="Y29">
        <v>1</v>
      </c>
      <c r="Z29">
        <v>1</v>
      </c>
      <c r="AA29" t="s">
        <v>264</v>
      </c>
      <c r="AC29" t="s">
        <v>291</v>
      </c>
      <c r="AF29">
        <v>0</v>
      </c>
      <c r="AH29">
        <v>0</v>
      </c>
      <c r="AI29">
        <v>0</v>
      </c>
      <c r="AJ29">
        <v>0</v>
      </c>
      <c r="AL29">
        <v>0.5</v>
      </c>
      <c r="AM29" t="s">
        <v>304</v>
      </c>
      <c r="AP29">
        <v>27</v>
      </c>
      <c r="AQ29" s="3">
        <v>43558</v>
      </c>
      <c r="AR29" t="s">
        <v>310</v>
      </c>
      <c r="AS29" t="s">
        <v>313</v>
      </c>
      <c r="AT29">
        <v>345.24</v>
      </c>
      <c r="AV29" t="s">
        <v>317</v>
      </c>
      <c r="AY29" t="s">
        <v>325</v>
      </c>
      <c r="AZ29" t="s">
        <v>313</v>
      </c>
      <c r="BA29" t="s">
        <v>312</v>
      </c>
      <c r="BB29" t="s">
        <v>347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 t="s">
        <v>313</v>
      </c>
      <c r="BL29" t="s">
        <v>312</v>
      </c>
      <c r="BM29" t="s">
        <v>314</v>
      </c>
      <c r="BQ29" t="s">
        <v>314</v>
      </c>
      <c r="BR29" t="s">
        <v>68</v>
      </c>
      <c r="BU29" s="3">
        <v>43558</v>
      </c>
      <c r="BV29" t="s">
        <v>313</v>
      </c>
      <c r="BW29">
        <v>1896487</v>
      </c>
    </row>
    <row r="30" spans="1:76">
      <c r="A30" s="1">
        <f>HYPERLINK("https://lsnyc.legalserver.org/matter/dynamic-profile/view/1903819","19-1903819")</f>
        <v>0</v>
      </c>
      <c r="B30" t="s">
        <v>78</v>
      </c>
      <c r="C30" t="s">
        <v>85</v>
      </c>
      <c r="D30" t="s">
        <v>122</v>
      </c>
      <c r="E30" t="s">
        <v>161</v>
      </c>
      <c r="F30" t="s">
        <v>185</v>
      </c>
      <c r="G30" t="s">
        <v>188</v>
      </c>
      <c r="H30" t="s">
        <v>193</v>
      </c>
      <c r="J30" s="3">
        <v>43648</v>
      </c>
      <c r="O30" t="s">
        <v>199</v>
      </c>
      <c r="P30" t="s">
        <v>206</v>
      </c>
      <c r="R30">
        <v>41</v>
      </c>
      <c r="S30" t="s">
        <v>207</v>
      </c>
      <c r="T30" t="s">
        <v>215</v>
      </c>
      <c r="U30" t="s">
        <v>244</v>
      </c>
      <c r="V30" t="s">
        <v>258</v>
      </c>
      <c r="W30">
        <v>11429</v>
      </c>
      <c r="X30">
        <v>0</v>
      </c>
      <c r="Y30">
        <v>1</v>
      </c>
      <c r="Z30">
        <v>1</v>
      </c>
      <c r="AA30" t="s">
        <v>281</v>
      </c>
      <c r="AC30" t="s">
        <v>291</v>
      </c>
      <c r="AF30">
        <v>0</v>
      </c>
      <c r="AH30">
        <v>0</v>
      </c>
      <c r="AI30">
        <v>0</v>
      </c>
      <c r="AJ30">
        <v>0</v>
      </c>
      <c r="AL30">
        <v>0.5</v>
      </c>
      <c r="AM30" t="s">
        <v>304</v>
      </c>
      <c r="AO30" t="s">
        <v>306</v>
      </c>
      <c r="AP30">
        <v>41</v>
      </c>
      <c r="AQ30" s="3">
        <v>43648</v>
      </c>
      <c r="AR30" t="s">
        <v>310</v>
      </c>
      <c r="AS30" t="s">
        <v>313</v>
      </c>
      <c r="AT30">
        <v>186.1</v>
      </c>
      <c r="AY30" t="s">
        <v>323</v>
      </c>
      <c r="AZ30" t="s">
        <v>313</v>
      </c>
      <c r="BA30" t="s">
        <v>314</v>
      </c>
      <c r="BB30" t="s">
        <v>348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 t="s">
        <v>313</v>
      </c>
      <c r="BL30" t="s">
        <v>312</v>
      </c>
      <c r="BM30" t="s">
        <v>312</v>
      </c>
      <c r="BN30" t="s">
        <v>356</v>
      </c>
      <c r="BQ30" t="s">
        <v>314</v>
      </c>
      <c r="BR30" t="s">
        <v>68</v>
      </c>
      <c r="BU30" s="3">
        <v>43648</v>
      </c>
      <c r="BV30" t="s">
        <v>313</v>
      </c>
      <c r="BW30">
        <v>1904474</v>
      </c>
    </row>
    <row r="31" spans="1:76">
      <c r="A31" s="1">
        <f>HYPERLINK("https://lsnyc.legalserver.org/matter/dynamic-profile/view/1896880","19-1896880")</f>
        <v>0</v>
      </c>
      <c r="B31" t="s">
        <v>76</v>
      </c>
      <c r="C31" t="s">
        <v>87</v>
      </c>
      <c r="D31" t="s">
        <v>123</v>
      </c>
      <c r="E31" t="s">
        <v>162</v>
      </c>
      <c r="F31" t="s">
        <v>171</v>
      </c>
      <c r="G31" t="s">
        <v>190</v>
      </c>
      <c r="H31" t="s">
        <v>194</v>
      </c>
      <c r="J31" s="3">
        <v>43570</v>
      </c>
      <c r="O31" t="s">
        <v>198</v>
      </c>
      <c r="P31" t="s">
        <v>206</v>
      </c>
      <c r="R31">
        <v>53</v>
      </c>
      <c r="S31" t="s">
        <v>207</v>
      </c>
      <c r="T31" t="s">
        <v>209</v>
      </c>
      <c r="U31" t="s">
        <v>245</v>
      </c>
      <c r="V31" t="s">
        <v>258</v>
      </c>
      <c r="W31">
        <v>10458</v>
      </c>
      <c r="X31">
        <v>0</v>
      </c>
      <c r="Y31">
        <v>1</v>
      </c>
      <c r="Z31">
        <v>1</v>
      </c>
      <c r="AA31" t="s">
        <v>282</v>
      </c>
      <c r="AC31" t="s">
        <v>291</v>
      </c>
      <c r="AF31">
        <v>0</v>
      </c>
      <c r="AH31">
        <v>0</v>
      </c>
      <c r="AI31">
        <v>0</v>
      </c>
      <c r="AJ31">
        <v>0</v>
      </c>
      <c r="AL31">
        <v>5.8</v>
      </c>
      <c r="AM31" t="s">
        <v>304</v>
      </c>
      <c r="AP31">
        <v>53</v>
      </c>
      <c r="AQ31" s="3">
        <v>43570</v>
      </c>
      <c r="AR31" t="s">
        <v>309</v>
      </c>
      <c r="AS31" t="s">
        <v>312</v>
      </c>
      <c r="AT31">
        <v>107.8</v>
      </c>
      <c r="AY31" t="s">
        <v>322</v>
      </c>
      <c r="AZ31" t="s">
        <v>313</v>
      </c>
      <c r="BA31" t="s">
        <v>314</v>
      </c>
      <c r="BB31" t="s">
        <v>333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 t="s">
        <v>313</v>
      </c>
      <c r="BL31" t="s">
        <v>312</v>
      </c>
      <c r="BM31" t="s">
        <v>312</v>
      </c>
      <c r="BN31" t="s">
        <v>356</v>
      </c>
      <c r="BQ31" t="s">
        <v>314</v>
      </c>
      <c r="BR31" t="s">
        <v>68</v>
      </c>
      <c r="BU31" s="3">
        <v>43649</v>
      </c>
      <c r="BV31" t="s">
        <v>313</v>
      </c>
      <c r="BW31">
        <v>750010</v>
      </c>
      <c r="BX31" t="s">
        <v>366</v>
      </c>
    </row>
    <row r="32" spans="1:76">
      <c r="A32" s="1">
        <f>HYPERLINK("https://lsnyc.legalserver.org/matter/dynamic-profile/view/1894169","19-1894169")</f>
        <v>0</v>
      </c>
      <c r="B32" t="s">
        <v>76</v>
      </c>
      <c r="C32" t="s">
        <v>88</v>
      </c>
      <c r="D32" t="s">
        <v>124</v>
      </c>
      <c r="E32" t="s">
        <v>163</v>
      </c>
      <c r="F32" t="s">
        <v>171</v>
      </c>
      <c r="G32" t="s">
        <v>190</v>
      </c>
      <c r="H32" t="s">
        <v>194</v>
      </c>
      <c r="J32" s="3">
        <v>43543</v>
      </c>
      <c r="O32" t="s">
        <v>199</v>
      </c>
      <c r="P32" t="s">
        <v>201</v>
      </c>
      <c r="R32">
        <v>53</v>
      </c>
      <c r="S32" t="s">
        <v>207</v>
      </c>
      <c r="T32" t="s">
        <v>209</v>
      </c>
      <c r="U32" t="s">
        <v>246</v>
      </c>
      <c r="V32" t="s">
        <v>258</v>
      </c>
      <c r="W32">
        <v>10453</v>
      </c>
      <c r="X32">
        <v>0</v>
      </c>
      <c r="Y32">
        <v>2</v>
      </c>
      <c r="Z32">
        <v>2</v>
      </c>
      <c r="AA32" t="s">
        <v>283</v>
      </c>
      <c r="AC32" t="s">
        <v>291</v>
      </c>
      <c r="AF32">
        <v>0</v>
      </c>
      <c r="AH32">
        <v>0</v>
      </c>
      <c r="AI32">
        <v>0</v>
      </c>
      <c r="AJ32">
        <v>0</v>
      </c>
      <c r="AL32">
        <v>8.5</v>
      </c>
      <c r="AM32" t="s">
        <v>304</v>
      </c>
      <c r="AO32" t="s">
        <v>306</v>
      </c>
      <c r="AP32">
        <v>53</v>
      </c>
      <c r="AQ32" s="3">
        <v>43543</v>
      </c>
      <c r="AR32" t="s">
        <v>311</v>
      </c>
      <c r="AS32" t="s">
        <v>312</v>
      </c>
      <c r="AT32">
        <v>70.33</v>
      </c>
      <c r="AY32" t="s">
        <v>322</v>
      </c>
      <c r="AZ32" t="s">
        <v>313</v>
      </c>
      <c r="BA32" t="s">
        <v>314</v>
      </c>
      <c r="BB32" t="s">
        <v>349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 t="s">
        <v>313</v>
      </c>
      <c r="BL32" t="s">
        <v>312</v>
      </c>
      <c r="BN32" t="s">
        <v>359</v>
      </c>
      <c r="BQ32" t="s">
        <v>314</v>
      </c>
      <c r="BR32" t="s">
        <v>68</v>
      </c>
      <c r="BU32" s="3">
        <v>43663</v>
      </c>
      <c r="BV32" t="s">
        <v>313</v>
      </c>
      <c r="BW32">
        <v>1893865</v>
      </c>
    </row>
    <row r="33" spans="1:75">
      <c r="A33" s="1">
        <f>HYPERLINK("https://lsnyc.legalserver.org/matter/dynamic-profile/view/1902910","19-1902910")</f>
        <v>0</v>
      </c>
      <c r="B33" t="s">
        <v>76</v>
      </c>
      <c r="C33" t="s">
        <v>89</v>
      </c>
      <c r="D33" t="s">
        <v>125</v>
      </c>
      <c r="E33" t="s">
        <v>164</v>
      </c>
      <c r="F33" t="s">
        <v>171</v>
      </c>
      <c r="G33" t="s">
        <v>190</v>
      </c>
      <c r="H33" t="s">
        <v>194</v>
      </c>
      <c r="J33" s="3">
        <v>43636</v>
      </c>
      <c r="O33" t="s">
        <v>199</v>
      </c>
      <c r="P33" t="s">
        <v>200</v>
      </c>
      <c r="R33">
        <v>51</v>
      </c>
      <c r="S33" t="s">
        <v>207</v>
      </c>
      <c r="T33" t="s">
        <v>209</v>
      </c>
      <c r="U33" t="s">
        <v>247</v>
      </c>
      <c r="V33" t="s">
        <v>258</v>
      </c>
      <c r="W33">
        <v>10457</v>
      </c>
      <c r="X33">
        <v>1</v>
      </c>
      <c r="Y33">
        <v>1</v>
      </c>
      <c r="Z33">
        <v>2</v>
      </c>
      <c r="AA33" t="s">
        <v>264</v>
      </c>
      <c r="AC33" t="s">
        <v>291</v>
      </c>
      <c r="AF33">
        <v>0</v>
      </c>
      <c r="AH33">
        <v>0</v>
      </c>
      <c r="AI33">
        <v>0</v>
      </c>
      <c r="AJ33">
        <v>0</v>
      </c>
      <c r="AL33">
        <v>0</v>
      </c>
      <c r="AM33" t="s">
        <v>304</v>
      </c>
      <c r="AO33" t="s">
        <v>308</v>
      </c>
      <c r="AP33">
        <v>51</v>
      </c>
      <c r="AQ33" s="3">
        <v>43636</v>
      </c>
      <c r="AR33" t="s">
        <v>311</v>
      </c>
      <c r="AS33" t="s">
        <v>312</v>
      </c>
      <c r="AT33">
        <v>59.14</v>
      </c>
      <c r="AY33" t="s">
        <v>322</v>
      </c>
      <c r="AZ33" t="s">
        <v>313</v>
      </c>
      <c r="BA33" t="s">
        <v>314</v>
      </c>
      <c r="BB33" t="s">
        <v>333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 t="s">
        <v>313</v>
      </c>
      <c r="BL33" t="s">
        <v>312</v>
      </c>
      <c r="BN33" t="s">
        <v>356</v>
      </c>
      <c r="BQ33" t="s">
        <v>314</v>
      </c>
      <c r="BR33" t="s">
        <v>360</v>
      </c>
      <c r="BV33" t="s">
        <v>313</v>
      </c>
      <c r="BW33">
        <v>1903554</v>
      </c>
    </row>
    <row r="34" spans="1:75">
      <c r="A34" s="1">
        <f>HYPERLINK("https://lsnyc.legalserver.org/matter/dynamic-profile/view/1899399","19-1899399")</f>
        <v>0</v>
      </c>
      <c r="B34" t="s">
        <v>76</v>
      </c>
      <c r="C34" t="s">
        <v>90</v>
      </c>
      <c r="D34" t="s">
        <v>126</v>
      </c>
      <c r="E34" t="s">
        <v>163</v>
      </c>
      <c r="F34" t="s">
        <v>186</v>
      </c>
      <c r="G34" t="s">
        <v>190</v>
      </c>
      <c r="H34" t="s">
        <v>194</v>
      </c>
      <c r="J34" s="3">
        <v>43594</v>
      </c>
      <c r="K34" s="3">
        <v>43620</v>
      </c>
      <c r="O34" t="s">
        <v>199</v>
      </c>
      <c r="P34" t="s">
        <v>202</v>
      </c>
      <c r="R34">
        <v>53</v>
      </c>
      <c r="S34" t="s">
        <v>207</v>
      </c>
      <c r="T34" t="s">
        <v>209</v>
      </c>
      <c r="U34" t="s">
        <v>248</v>
      </c>
      <c r="V34" t="s">
        <v>258</v>
      </c>
      <c r="W34">
        <v>10453</v>
      </c>
      <c r="X34">
        <v>0</v>
      </c>
      <c r="Y34">
        <v>1</v>
      </c>
      <c r="Z34">
        <v>1</v>
      </c>
      <c r="AA34" t="s">
        <v>284</v>
      </c>
      <c r="AB34" t="s">
        <v>288</v>
      </c>
      <c r="AC34" t="s">
        <v>290</v>
      </c>
      <c r="AD34" t="s">
        <v>293</v>
      </c>
      <c r="AE34" t="s">
        <v>297</v>
      </c>
      <c r="AF34">
        <v>0</v>
      </c>
      <c r="AH34">
        <v>0</v>
      </c>
      <c r="AI34">
        <v>0</v>
      </c>
      <c r="AJ34">
        <v>0</v>
      </c>
      <c r="AL34">
        <v>6.5</v>
      </c>
      <c r="AM34" t="s">
        <v>304</v>
      </c>
      <c r="AO34" t="s">
        <v>307</v>
      </c>
      <c r="AP34">
        <v>53</v>
      </c>
      <c r="AQ34" s="3">
        <v>43594</v>
      </c>
      <c r="AR34" t="s">
        <v>310</v>
      </c>
      <c r="AS34" t="s">
        <v>313</v>
      </c>
      <c r="AT34">
        <v>81.76000000000001</v>
      </c>
      <c r="AY34" t="s">
        <v>322</v>
      </c>
      <c r="AZ34" t="s">
        <v>314</v>
      </c>
      <c r="BA34" t="s">
        <v>314</v>
      </c>
      <c r="BB34" t="s">
        <v>349</v>
      </c>
      <c r="BC34" t="s">
        <v>312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 t="s">
        <v>312</v>
      </c>
      <c r="BL34" t="s">
        <v>312</v>
      </c>
      <c r="BM34" t="s">
        <v>314</v>
      </c>
      <c r="BN34" t="s">
        <v>290</v>
      </c>
      <c r="BQ34" t="s">
        <v>314</v>
      </c>
      <c r="BR34" t="s">
        <v>68</v>
      </c>
      <c r="BU34" s="3">
        <v>43620</v>
      </c>
      <c r="BV34" t="s">
        <v>313</v>
      </c>
      <c r="BW34">
        <v>1900047</v>
      </c>
    </row>
    <row r="35" spans="1:75">
      <c r="A35" s="1">
        <f>HYPERLINK("https://lsnyc.legalserver.org/matter/dynamic-profile/view/1899469","19-1899469")</f>
        <v>0</v>
      </c>
      <c r="B35" t="s">
        <v>76</v>
      </c>
      <c r="C35" t="s">
        <v>81</v>
      </c>
      <c r="D35" t="s">
        <v>127</v>
      </c>
      <c r="E35" t="s">
        <v>165</v>
      </c>
      <c r="F35" t="s">
        <v>171</v>
      </c>
      <c r="G35" t="s">
        <v>190</v>
      </c>
      <c r="H35" t="s">
        <v>194</v>
      </c>
      <c r="J35" s="3">
        <v>43595</v>
      </c>
      <c r="K35" s="3">
        <v>43595</v>
      </c>
      <c r="O35" t="s">
        <v>199</v>
      </c>
      <c r="P35" t="s">
        <v>202</v>
      </c>
      <c r="R35">
        <v>59</v>
      </c>
      <c r="S35" t="s">
        <v>207</v>
      </c>
      <c r="T35" t="s">
        <v>209</v>
      </c>
      <c r="U35" t="s">
        <v>249</v>
      </c>
      <c r="V35" t="s">
        <v>258</v>
      </c>
      <c r="W35">
        <v>10465</v>
      </c>
      <c r="X35">
        <v>0</v>
      </c>
      <c r="Y35">
        <v>2</v>
      </c>
      <c r="Z35">
        <v>2</v>
      </c>
      <c r="AA35" t="s">
        <v>285</v>
      </c>
      <c r="AB35" t="s">
        <v>288</v>
      </c>
      <c r="AC35" t="s">
        <v>290</v>
      </c>
      <c r="AD35" t="s">
        <v>292</v>
      </c>
      <c r="AE35" t="s">
        <v>294</v>
      </c>
      <c r="AF35">
        <v>0</v>
      </c>
      <c r="AG35" t="s">
        <v>301</v>
      </c>
      <c r="AH35">
        <v>0</v>
      </c>
      <c r="AI35">
        <v>0</v>
      </c>
      <c r="AJ35">
        <v>12650</v>
      </c>
      <c r="AK35" t="s">
        <v>302</v>
      </c>
      <c r="AL35">
        <v>1.25</v>
      </c>
      <c r="AM35" t="s">
        <v>304</v>
      </c>
      <c r="AO35" t="s">
        <v>305</v>
      </c>
      <c r="AP35">
        <v>59</v>
      </c>
      <c r="AQ35" s="3">
        <v>43595</v>
      </c>
      <c r="AR35" t="s">
        <v>309</v>
      </c>
      <c r="AS35" t="s">
        <v>312</v>
      </c>
      <c r="AT35">
        <v>74.16</v>
      </c>
      <c r="AY35" t="s">
        <v>324</v>
      </c>
      <c r="AZ35" t="s">
        <v>314</v>
      </c>
      <c r="BA35" t="s">
        <v>314</v>
      </c>
      <c r="BB35" t="s">
        <v>341</v>
      </c>
      <c r="BC35" t="s">
        <v>312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 t="s">
        <v>313</v>
      </c>
      <c r="BL35" t="s">
        <v>312</v>
      </c>
      <c r="BM35" t="s">
        <v>312</v>
      </c>
      <c r="BN35" t="s">
        <v>290</v>
      </c>
      <c r="BQ35" t="s">
        <v>314</v>
      </c>
      <c r="BR35" t="s">
        <v>68</v>
      </c>
      <c r="BS35" t="s">
        <v>362</v>
      </c>
      <c r="BU35" s="3">
        <v>43595</v>
      </c>
      <c r="BV35" t="s">
        <v>313</v>
      </c>
      <c r="BW35">
        <v>1876433</v>
      </c>
    </row>
    <row r="36" spans="1:75">
      <c r="A36" s="1">
        <f>HYPERLINK("https://lsnyc.legalserver.org/matter/dynamic-profile/view/1891648","19-1891648")</f>
        <v>0</v>
      </c>
      <c r="B36" t="s">
        <v>76</v>
      </c>
      <c r="C36" t="s">
        <v>81</v>
      </c>
      <c r="D36" t="s">
        <v>128</v>
      </c>
      <c r="E36" t="s">
        <v>166</v>
      </c>
      <c r="F36" t="s">
        <v>171</v>
      </c>
      <c r="G36" t="s">
        <v>190</v>
      </c>
      <c r="H36" t="s">
        <v>194</v>
      </c>
      <c r="J36" s="3">
        <v>43518</v>
      </c>
      <c r="K36" s="3">
        <v>43619</v>
      </c>
      <c r="O36" t="s">
        <v>198</v>
      </c>
      <c r="P36" t="s">
        <v>201</v>
      </c>
      <c r="R36">
        <v>52</v>
      </c>
      <c r="S36" t="s">
        <v>207</v>
      </c>
      <c r="T36" t="s">
        <v>209</v>
      </c>
      <c r="U36" t="s">
        <v>250</v>
      </c>
      <c r="V36" t="s">
        <v>258</v>
      </c>
      <c r="W36">
        <v>10473</v>
      </c>
      <c r="X36">
        <v>0</v>
      </c>
      <c r="Y36">
        <v>1</v>
      </c>
      <c r="Z36">
        <v>1</v>
      </c>
      <c r="AA36" t="s">
        <v>264</v>
      </c>
      <c r="AB36" t="s">
        <v>288</v>
      </c>
      <c r="AC36" t="s">
        <v>290</v>
      </c>
      <c r="AD36" t="s">
        <v>292</v>
      </c>
      <c r="AE36" t="s">
        <v>294</v>
      </c>
      <c r="AF36">
        <v>0</v>
      </c>
      <c r="AG36" t="s">
        <v>301</v>
      </c>
      <c r="AH36">
        <v>0</v>
      </c>
      <c r="AI36">
        <v>0</v>
      </c>
      <c r="AJ36">
        <v>16151.72</v>
      </c>
      <c r="AK36" t="s">
        <v>302</v>
      </c>
      <c r="AL36">
        <v>3</v>
      </c>
      <c r="AM36" t="s">
        <v>304</v>
      </c>
      <c r="AO36" t="s">
        <v>305</v>
      </c>
      <c r="AP36">
        <v>51</v>
      </c>
      <c r="AQ36" s="3">
        <v>43518</v>
      </c>
      <c r="AR36" t="s">
        <v>311</v>
      </c>
      <c r="AS36" t="s">
        <v>312</v>
      </c>
      <c r="AT36">
        <v>194.01</v>
      </c>
      <c r="AY36" t="s">
        <v>322</v>
      </c>
      <c r="AZ36" t="s">
        <v>314</v>
      </c>
      <c r="BA36" t="s">
        <v>314</v>
      </c>
      <c r="BB36" t="s">
        <v>328</v>
      </c>
      <c r="BC36" t="s">
        <v>312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 t="s">
        <v>313</v>
      </c>
      <c r="BL36" t="s">
        <v>312</v>
      </c>
      <c r="BN36" t="s">
        <v>290</v>
      </c>
      <c r="BQ36" t="s">
        <v>314</v>
      </c>
      <c r="BR36" t="s">
        <v>68</v>
      </c>
      <c r="BS36" t="s">
        <v>362</v>
      </c>
      <c r="BU36" s="3">
        <v>43619</v>
      </c>
      <c r="BV36" t="s">
        <v>313</v>
      </c>
      <c r="BW36">
        <v>1892236</v>
      </c>
    </row>
    <row r="37" spans="1:75">
      <c r="A37" s="1">
        <f>HYPERLINK("https://lsnyc.legalserver.org/matter/dynamic-profile/view/1890364","19-1890364")</f>
        <v>0</v>
      </c>
      <c r="B37" t="s">
        <v>76</v>
      </c>
      <c r="C37" t="s">
        <v>91</v>
      </c>
      <c r="D37" t="s">
        <v>129</v>
      </c>
      <c r="E37" t="s">
        <v>159</v>
      </c>
      <c r="F37" t="s">
        <v>171</v>
      </c>
      <c r="G37" t="s">
        <v>190</v>
      </c>
      <c r="H37" t="s">
        <v>194</v>
      </c>
      <c r="J37" s="3">
        <v>43504</v>
      </c>
      <c r="O37" t="s">
        <v>199</v>
      </c>
      <c r="P37" t="s">
        <v>200</v>
      </c>
      <c r="R37">
        <v>57</v>
      </c>
      <c r="S37" t="s">
        <v>207</v>
      </c>
      <c r="T37" t="s">
        <v>209</v>
      </c>
      <c r="U37" t="s">
        <v>251</v>
      </c>
      <c r="V37" t="s">
        <v>258</v>
      </c>
      <c r="W37">
        <v>10468</v>
      </c>
      <c r="X37">
        <v>0</v>
      </c>
      <c r="Y37">
        <v>1</v>
      </c>
      <c r="Z37">
        <v>1</v>
      </c>
      <c r="AA37" t="s">
        <v>279</v>
      </c>
      <c r="AC37" t="s">
        <v>291</v>
      </c>
      <c r="AF37">
        <v>0</v>
      </c>
      <c r="AH37">
        <v>0</v>
      </c>
      <c r="AI37">
        <v>0</v>
      </c>
      <c r="AJ37">
        <v>0</v>
      </c>
      <c r="AL37">
        <v>0.5</v>
      </c>
      <c r="AM37" t="s">
        <v>304</v>
      </c>
      <c r="AP37">
        <v>57</v>
      </c>
      <c r="AQ37" s="3">
        <v>43504</v>
      </c>
      <c r="AR37" t="s">
        <v>311</v>
      </c>
      <c r="AS37" t="s">
        <v>312</v>
      </c>
      <c r="AT37">
        <v>0</v>
      </c>
      <c r="AY37" t="s">
        <v>322</v>
      </c>
      <c r="AZ37" t="s">
        <v>313</v>
      </c>
      <c r="BA37" t="s">
        <v>314</v>
      </c>
      <c r="BB37" t="s">
        <v>349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t="s">
        <v>313</v>
      </c>
      <c r="BL37" t="s">
        <v>312</v>
      </c>
      <c r="BQ37" t="s">
        <v>314</v>
      </c>
      <c r="BR37" t="s">
        <v>68</v>
      </c>
      <c r="BU37" s="3">
        <v>43574</v>
      </c>
      <c r="BV37" t="s">
        <v>313</v>
      </c>
      <c r="BW37">
        <v>1867806</v>
      </c>
    </row>
    <row r="38" spans="1:75">
      <c r="A38" s="1">
        <f>HYPERLINK("https://lsnyc.legalserver.org/matter/dynamic-profile/view/1892685","19-1892685")</f>
        <v>0</v>
      </c>
      <c r="B38" t="s">
        <v>79</v>
      </c>
      <c r="C38" t="s">
        <v>92</v>
      </c>
      <c r="D38" t="s">
        <v>130</v>
      </c>
      <c r="E38" t="s">
        <v>167</v>
      </c>
      <c r="F38" t="s">
        <v>171</v>
      </c>
      <c r="G38" t="s">
        <v>190</v>
      </c>
      <c r="H38" t="s">
        <v>194</v>
      </c>
      <c r="J38" s="3">
        <v>43529</v>
      </c>
      <c r="K38" s="3">
        <v>43641</v>
      </c>
      <c r="O38" t="s">
        <v>199</v>
      </c>
      <c r="P38" t="s">
        <v>203</v>
      </c>
      <c r="R38">
        <v>71</v>
      </c>
      <c r="S38" t="s">
        <v>207</v>
      </c>
      <c r="T38" t="s">
        <v>209</v>
      </c>
      <c r="U38" t="s">
        <v>252</v>
      </c>
      <c r="V38" t="s">
        <v>258</v>
      </c>
      <c r="W38">
        <v>10034</v>
      </c>
      <c r="X38">
        <v>0</v>
      </c>
      <c r="Y38">
        <v>2</v>
      </c>
      <c r="Z38">
        <v>2</v>
      </c>
      <c r="AA38" t="s">
        <v>277</v>
      </c>
      <c r="AB38" t="s">
        <v>289</v>
      </c>
      <c r="AC38" t="s">
        <v>290</v>
      </c>
      <c r="AD38" t="s">
        <v>293</v>
      </c>
      <c r="AE38" t="s">
        <v>297</v>
      </c>
      <c r="AF38">
        <v>0</v>
      </c>
      <c r="AH38">
        <v>0</v>
      </c>
      <c r="AI38">
        <v>0</v>
      </c>
      <c r="AJ38">
        <v>0</v>
      </c>
      <c r="AL38">
        <v>4.5</v>
      </c>
      <c r="AM38" t="s">
        <v>304</v>
      </c>
      <c r="AO38" t="s">
        <v>306</v>
      </c>
      <c r="AP38">
        <v>70</v>
      </c>
      <c r="AQ38" s="3">
        <v>43529</v>
      </c>
      <c r="AR38" t="s">
        <v>310</v>
      </c>
      <c r="AS38" t="s">
        <v>313</v>
      </c>
      <c r="AT38">
        <v>109.21</v>
      </c>
      <c r="AY38" t="s">
        <v>324</v>
      </c>
      <c r="AZ38" t="s">
        <v>314</v>
      </c>
      <c r="BA38" t="s">
        <v>314</v>
      </c>
      <c r="BB38" t="s">
        <v>350</v>
      </c>
      <c r="BC38" t="s">
        <v>312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 t="s">
        <v>313</v>
      </c>
      <c r="BL38" t="s">
        <v>312</v>
      </c>
      <c r="BM38" t="s">
        <v>314</v>
      </c>
      <c r="BN38" t="s">
        <v>290</v>
      </c>
      <c r="BQ38" t="s">
        <v>314</v>
      </c>
      <c r="BR38" t="s">
        <v>68</v>
      </c>
      <c r="BU38" s="3">
        <v>43636</v>
      </c>
      <c r="BV38" t="s">
        <v>313</v>
      </c>
      <c r="BW38">
        <v>1893321</v>
      </c>
    </row>
    <row r="39" spans="1:75">
      <c r="A39" s="1">
        <f>HYPERLINK("https://lsnyc.legalserver.org/matter/dynamic-profile/view/1896426","19-1896426")</f>
        <v>0</v>
      </c>
      <c r="B39" t="s">
        <v>79</v>
      </c>
      <c r="C39" t="s">
        <v>93</v>
      </c>
      <c r="D39" t="s">
        <v>131</v>
      </c>
      <c r="E39" t="s">
        <v>168</v>
      </c>
      <c r="F39" t="s">
        <v>171</v>
      </c>
      <c r="G39" t="s">
        <v>190</v>
      </c>
      <c r="H39" t="s">
        <v>194</v>
      </c>
      <c r="J39" s="3">
        <v>43564</v>
      </c>
      <c r="O39" t="s">
        <v>199</v>
      </c>
      <c r="P39" t="s">
        <v>206</v>
      </c>
      <c r="R39">
        <v>30</v>
      </c>
      <c r="S39" t="s">
        <v>207</v>
      </c>
      <c r="T39" t="s">
        <v>209</v>
      </c>
      <c r="U39" t="s">
        <v>253</v>
      </c>
      <c r="V39" t="s">
        <v>258</v>
      </c>
      <c r="W39">
        <v>10025</v>
      </c>
      <c r="X39">
        <v>0</v>
      </c>
      <c r="Y39">
        <v>1</v>
      </c>
      <c r="Z39">
        <v>1</v>
      </c>
      <c r="AA39" t="s">
        <v>282</v>
      </c>
      <c r="AC39" t="s">
        <v>291</v>
      </c>
      <c r="AF39">
        <v>0</v>
      </c>
      <c r="AH39">
        <v>0</v>
      </c>
      <c r="AI39">
        <v>0</v>
      </c>
      <c r="AJ39">
        <v>0</v>
      </c>
      <c r="AL39">
        <v>1.6</v>
      </c>
      <c r="AM39" t="s">
        <v>304</v>
      </c>
      <c r="AP39">
        <v>30</v>
      </c>
      <c r="AQ39" s="3">
        <v>43564</v>
      </c>
      <c r="AR39" t="s">
        <v>310</v>
      </c>
      <c r="AS39" t="s">
        <v>313</v>
      </c>
      <c r="AT39">
        <v>76.48</v>
      </c>
      <c r="AY39" t="s">
        <v>324</v>
      </c>
      <c r="AZ39" t="s">
        <v>313</v>
      </c>
      <c r="BA39" t="s">
        <v>314</v>
      </c>
      <c r="BB39" t="s">
        <v>337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t="s">
        <v>313</v>
      </c>
      <c r="BL39" t="s">
        <v>312</v>
      </c>
      <c r="BM39" t="s">
        <v>314</v>
      </c>
      <c r="BN39" t="s">
        <v>358</v>
      </c>
      <c r="BQ39" t="s">
        <v>314</v>
      </c>
      <c r="BR39" t="s">
        <v>68</v>
      </c>
      <c r="BU39" s="3">
        <v>43614</v>
      </c>
      <c r="BV39" t="s">
        <v>313</v>
      </c>
      <c r="BW39">
        <v>1897068</v>
      </c>
    </row>
    <row r="40" spans="1:75">
      <c r="A40" s="1">
        <f>HYPERLINK("https://lsnyc.legalserver.org/matter/dynamic-profile/view/1903814","19-1903814")</f>
        <v>0</v>
      </c>
      <c r="B40" t="s">
        <v>76</v>
      </c>
      <c r="C40" t="s">
        <v>94</v>
      </c>
      <c r="D40" t="s">
        <v>132</v>
      </c>
      <c r="E40" t="s">
        <v>169</v>
      </c>
      <c r="F40" t="s">
        <v>171</v>
      </c>
      <c r="G40" t="s">
        <v>191</v>
      </c>
      <c r="H40" t="s">
        <v>195</v>
      </c>
      <c r="J40" s="3">
        <v>43648</v>
      </c>
      <c r="N40" t="s">
        <v>197</v>
      </c>
      <c r="O40" t="s">
        <v>199</v>
      </c>
      <c r="P40" t="s">
        <v>200</v>
      </c>
      <c r="R40">
        <v>58</v>
      </c>
      <c r="S40" t="s">
        <v>207</v>
      </c>
      <c r="T40" t="s">
        <v>209</v>
      </c>
      <c r="U40" t="s">
        <v>254</v>
      </c>
      <c r="V40" t="s">
        <v>258</v>
      </c>
      <c r="W40">
        <v>10467</v>
      </c>
      <c r="X40">
        <v>0</v>
      </c>
      <c r="Y40">
        <v>2</v>
      </c>
      <c r="Z40">
        <v>2</v>
      </c>
      <c r="AA40" t="s">
        <v>282</v>
      </c>
      <c r="AC40" t="s">
        <v>291</v>
      </c>
      <c r="AF40">
        <v>0</v>
      </c>
      <c r="AH40">
        <v>0</v>
      </c>
      <c r="AI40">
        <v>0</v>
      </c>
      <c r="AJ40">
        <v>0</v>
      </c>
      <c r="AL40">
        <v>0.25</v>
      </c>
      <c r="AM40" t="s">
        <v>304</v>
      </c>
      <c r="AO40" t="s">
        <v>305</v>
      </c>
      <c r="AP40">
        <v>58</v>
      </c>
      <c r="AQ40" s="3">
        <v>43648</v>
      </c>
      <c r="AS40" t="s">
        <v>314</v>
      </c>
      <c r="AT40">
        <v>125.68</v>
      </c>
      <c r="AY40" t="s">
        <v>322</v>
      </c>
      <c r="AZ40" t="s">
        <v>313</v>
      </c>
      <c r="BA40" t="s">
        <v>314</v>
      </c>
      <c r="BB40" t="s">
        <v>333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 t="s">
        <v>313</v>
      </c>
      <c r="BL40" t="s">
        <v>312</v>
      </c>
      <c r="BN40" t="s">
        <v>359</v>
      </c>
      <c r="BQ40" t="s">
        <v>314</v>
      </c>
      <c r="BR40" t="s">
        <v>68</v>
      </c>
      <c r="BU40" s="3">
        <v>43656</v>
      </c>
      <c r="BV40" t="s">
        <v>313</v>
      </c>
      <c r="BW40">
        <v>1904462</v>
      </c>
    </row>
    <row r="41" spans="1:75">
      <c r="A41" s="1">
        <f>HYPERLINK("https://lsnyc.legalserver.org/matter/dynamic-profile/view/1895852","19-1895852")</f>
        <v>0</v>
      </c>
      <c r="B41" t="s">
        <v>76</v>
      </c>
      <c r="C41" t="s">
        <v>81</v>
      </c>
      <c r="D41" t="s">
        <v>133</v>
      </c>
      <c r="E41" t="s">
        <v>170</v>
      </c>
      <c r="F41" t="s">
        <v>171</v>
      </c>
      <c r="G41" t="s">
        <v>191</v>
      </c>
      <c r="H41" t="s">
        <v>195</v>
      </c>
      <c r="J41" s="3">
        <v>43559</v>
      </c>
      <c r="O41" t="s">
        <v>198</v>
      </c>
      <c r="P41" t="s">
        <v>202</v>
      </c>
      <c r="R41">
        <v>37</v>
      </c>
      <c r="S41" t="s">
        <v>207</v>
      </c>
      <c r="T41" t="s">
        <v>209</v>
      </c>
      <c r="U41" t="s">
        <v>255</v>
      </c>
      <c r="V41" t="s">
        <v>258</v>
      </c>
      <c r="W41">
        <v>10452</v>
      </c>
      <c r="X41">
        <v>1</v>
      </c>
      <c r="Y41">
        <v>2</v>
      </c>
      <c r="Z41">
        <v>3</v>
      </c>
      <c r="AA41" t="s">
        <v>286</v>
      </c>
      <c r="AC41" t="s">
        <v>291</v>
      </c>
      <c r="AF41">
        <v>0</v>
      </c>
      <c r="AH41">
        <v>0</v>
      </c>
      <c r="AI41">
        <v>0</v>
      </c>
      <c r="AJ41">
        <v>0</v>
      </c>
      <c r="AL41">
        <v>3.75</v>
      </c>
      <c r="AM41" t="s">
        <v>304</v>
      </c>
      <c r="AO41" t="s">
        <v>305</v>
      </c>
      <c r="AP41">
        <v>37</v>
      </c>
      <c r="AQ41" s="3">
        <v>43558</v>
      </c>
      <c r="AR41" t="s">
        <v>309</v>
      </c>
      <c r="AS41" t="s">
        <v>312</v>
      </c>
      <c r="AT41">
        <v>156.85</v>
      </c>
      <c r="AY41" t="s">
        <v>322</v>
      </c>
      <c r="AZ41" t="s">
        <v>313</v>
      </c>
      <c r="BA41" t="s">
        <v>314</v>
      </c>
      <c r="BB41" t="s">
        <v>351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t="s">
        <v>313</v>
      </c>
      <c r="BL41" t="s">
        <v>312</v>
      </c>
      <c r="BM41" t="s">
        <v>312</v>
      </c>
      <c r="BN41" t="s">
        <v>359</v>
      </c>
      <c r="BQ41" t="s">
        <v>314</v>
      </c>
      <c r="BR41" t="s">
        <v>68</v>
      </c>
      <c r="BU41" s="3">
        <v>43647</v>
      </c>
      <c r="BV41" t="s">
        <v>313</v>
      </c>
      <c r="BW41">
        <v>1877730</v>
      </c>
    </row>
    <row r="42" spans="1:75">
      <c r="A42" s="1">
        <f>HYPERLINK("https://lsnyc.legalserver.org/matter/dynamic-profile/view/1902229","19-1902229")</f>
        <v>0</v>
      </c>
      <c r="B42" t="s">
        <v>80</v>
      </c>
      <c r="C42" t="s">
        <v>95</v>
      </c>
      <c r="D42" t="s">
        <v>134</v>
      </c>
      <c r="E42" t="s">
        <v>153</v>
      </c>
      <c r="F42" t="s">
        <v>185</v>
      </c>
      <c r="G42" t="s">
        <v>192</v>
      </c>
      <c r="H42" t="s">
        <v>195</v>
      </c>
      <c r="J42" s="3">
        <v>43628</v>
      </c>
      <c r="O42" t="s">
        <v>199</v>
      </c>
      <c r="P42" t="s">
        <v>200</v>
      </c>
      <c r="R42">
        <v>76</v>
      </c>
      <c r="S42" t="s">
        <v>207</v>
      </c>
      <c r="T42" t="s">
        <v>215</v>
      </c>
      <c r="U42" t="s">
        <v>256</v>
      </c>
      <c r="V42" t="s">
        <v>258</v>
      </c>
      <c r="W42">
        <v>10312</v>
      </c>
      <c r="X42">
        <v>0</v>
      </c>
      <c r="Y42">
        <v>1</v>
      </c>
      <c r="Z42">
        <v>1</v>
      </c>
      <c r="AA42" t="s">
        <v>271</v>
      </c>
      <c r="AC42" t="s">
        <v>291</v>
      </c>
      <c r="AF42">
        <v>0</v>
      </c>
      <c r="AH42">
        <v>0</v>
      </c>
      <c r="AI42">
        <v>0</v>
      </c>
      <c r="AJ42">
        <v>0</v>
      </c>
      <c r="AL42">
        <v>1.35</v>
      </c>
      <c r="AM42" t="s">
        <v>304</v>
      </c>
      <c r="AO42" t="s">
        <v>305</v>
      </c>
      <c r="AP42">
        <v>76</v>
      </c>
      <c r="AQ42" s="3">
        <v>43628</v>
      </c>
      <c r="AR42" t="s">
        <v>310</v>
      </c>
      <c r="AS42" t="s">
        <v>313</v>
      </c>
      <c r="AT42">
        <v>139.31</v>
      </c>
      <c r="AV42" t="s">
        <v>319</v>
      </c>
      <c r="AY42" t="s">
        <v>327</v>
      </c>
      <c r="AZ42" t="s">
        <v>313</v>
      </c>
      <c r="BA42" t="s">
        <v>314</v>
      </c>
      <c r="BB42" t="s">
        <v>352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 t="s">
        <v>313</v>
      </c>
      <c r="BL42" t="s">
        <v>312</v>
      </c>
      <c r="BM42" t="s">
        <v>312</v>
      </c>
      <c r="BQ42" t="s">
        <v>314</v>
      </c>
      <c r="BR42" t="s">
        <v>68</v>
      </c>
      <c r="BU42" s="3">
        <v>43656</v>
      </c>
      <c r="BV42" t="s">
        <v>313</v>
      </c>
      <c r="BW42">
        <v>1902883</v>
      </c>
    </row>
    <row r="43" spans="1:75">
      <c r="A43" s="1">
        <f>HYPERLINK("https://lsnyc.legalserver.org/matter/dynamic-profile/view/1891753","19-1891753")</f>
        <v>0</v>
      </c>
      <c r="B43" t="s">
        <v>80</v>
      </c>
      <c r="C43" t="s">
        <v>95</v>
      </c>
      <c r="D43" t="s">
        <v>135</v>
      </c>
      <c r="E43" t="s">
        <v>147</v>
      </c>
      <c r="F43" t="s">
        <v>187</v>
      </c>
      <c r="G43" t="s">
        <v>192</v>
      </c>
      <c r="H43" t="s">
        <v>195</v>
      </c>
      <c r="J43" s="3">
        <v>43521</v>
      </c>
      <c r="K43" s="3">
        <v>43521</v>
      </c>
      <c r="O43" t="s">
        <v>199</v>
      </c>
      <c r="P43" t="s">
        <v>204</v>
      </c>
      <c r="R43">
        <v>58</v>
      </c>
      <c r="S43" t="s">
        <v>207</v>
      </c>
      <c r="T43" t="s">
        <v>215</v>
      </c>
      <c r="U43" t="s">
        <v>257</v>
      </c>
      <c r="V43" t="s">
        <v>258</v>
      </c>
      <c r="W43">
        <v>11219</v>
      </c>
      <c r="X43">
        <v>0</v>
      </c>
      <c r="Y43">
        <v>1</v>
      </c>
      <c r="Z43">
        <v>1</v>
      </c>
      <c r="AA43" t="s">
        <v>287</v>
      </c>
      <c r="AB43" t="s">
        <v>288</v>
      </c>
      <c r="AC43" t="s">
        <v>290</v>
      </c>
      <c r="AD43" t="s">
        <v>293</v>
      </c>
      <c r="AE43" t="s">
        <v>300</v>
      </c>
      <c r="AF43">
        <v>0</v>
      </c>
      <c r="AH43">
        <v>0</v>
      </c>
      <c r="AI43">
        <v>0</v>
      </c>
      <c r="AJ43">
        <v>0</v>
      </c>
      <c r="AL43">
        <v>1.26</v>
      </c>
      <c r="AM43" t="s">
        <v>303</v>
      </c>
      <c r="AO43" t="s">
        <v>307</v>
      </c>
      <c r="AP43">
        <v>57</v>
      </c>
      <c r="AQ43" s="3">
        <v>43521</v>
      </c>
      <c r="AR43" t="s">
        <v>310</v>
      </c>
      <c r="AS43" t="s">
        <v>313</v>
      </c>
      <c r="AT43">
        <v>0</v>
      </c>
      <c r="AV43" t="s">
        <v>320</v>
      </c>
      <c r="AW43" t="s">
        <v>321</v>
      </c>
      <c r="AY43" t="s">
        <v>325</v>
      </c>
      <c r="AZ43" t="s">
        <v>314</v>
      </c>
      <c r="BA43" t="s">
        <v>314</v>
      </c>
      <c r="BB43" t="s">
        <v>353</v>
      </c>
      <c r="BC43" t="s">
        <v>354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 t="s">
        <v>312</v>
      </c>
      <c r="BL43" t="s">
        <v>312</v>
      </c>
      <c r="BM43" t="s">
        <v>312</v>
      </c>
      <c r="BN43" t="s">
        <v>290</v>
      </c>
      <c r="BQ43" t="s">
        <v>314</v>
      </c>
      <c r="BR43" t="s">
        <v>68</v>
      </c>
      <c r="BU43" s="3">
        <v>43521</v>
      </c>
      <c r="BV43" t="s">
        <v>313</v>
      </c>
      <c r="BW43">
        <v>1892389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VJP Cases to Possibly Recode 7-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2019-07-18T15:44:56Z</dcterms:created>
  <dcterms:modified xsi:type="dcterms:W3CDTF">2019-07-18T15:44:56Z</dcterms:modified>
</cp:coreProperties>
</file>