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S Report" sheetId="1" r:id="rId1"/>
  </sheets>
  <calcPr calcId="124519" fullCalcOnLoad="1"/>
</workbook>
</file>

<file path=xl/sharedStrings.xml><?xml version="1.0" encoding="utf-8"?>
<sst xmlns="http://schemas.openxmlformats.org/spreadsheetml/2006/main" count="979" uniqueCount="369">
  <si>
    <t>Hyperlinked Case #</t>
  </si>
  <si>
    <t>Date of Birth</t>
  </si>
  <si>
    <t>Street Address</t>
  </si>
  <si>
    <t>City</t>
  </si>
  <si>
    <t>State</t>
  </si>
  <si>
    <t>Zip Code</t>
  </si>
  <si>
    <t>Assigned Branch/CC</t>
  </si>
  <si>
    <t>Date Opened</t>
  </si>
  <si>
    <t>Language</t>
  </si>
  <si>
    <t>Assigned Office</t>
  </si>
  <si>
    <t>Case Disposition</t>
  </si>
  <si>
    <t>Date Closed</t>
  </si>
  <si>
    <t>Primary Advocate</t>
  </si>
  <si>
    <t>Primary Funding Code</t>
  </si>
  <si>
    <t>Secondary Funding Codes</t>
  </si>
  <si>
    <t>Legal Problem Code Category</t>
  </si>
  <si>
    <t>Legal Problem Code</t>
  </si>
  <si>
    <t>Race</t>
  </si>
  <si>
    <t>Ethnicity</t>
  </si>
  <si>
    <t xml:space="preserve">Total Annual Income </t>
  </si>
  <si>
    <t>Total Monthly Income</t>
  </si>
  <si>
    <t>Age at Intake</t>
  </si>
  <si>
    <t>Number of People 18 and Over</t>
  </si>
  <si>
    <t>Number of People under 18</t>
  </si>
  <si>
    <t>Close Reason</t>
  </si>
  <si>
    <t>Percentage of Poverty</t>
  </si>
  <si>
    <t>Latitude</t>
  </si>
  <si>
    <t>Longitude</t>
  </si>
  <si>
    <t>Veteran</t>
  </si>
  <si>
    <t>Gender</t>
  </si>
  <si>
    <t>Do you identify as male, female, or something else?</t>
  </si>
  <si>
    <t>Immigration Status</t>
  </si>
  <si>
    <t>Citizenship Status</t>
  </si>
  <si>
    <t>Intake Program</t>
  </si>
  <si>
    <t>Intake Office Location</t>
  </si>
  <si>
    <t>Name</t>
  </si>
  <si>
    <t>Is Domestic Violence a factor in this case?</t>
  </si>
  <si>
    <t>Total Time For Case</t>
  </si>
  <si>
    <t>Congressional District</t>
  </si>
  <si>
    <t>State Legislature District Lower</t>
  </si>
  <si>
    <t>State Legislature District Upper</t>
  </si>
  <si>
    <t>New York City Council District</t>
  </si>
  <si>
    <t>Special Legal Problem Code</t>
  </si>
  <si>
    <t>Income Types</t>
  </si>
  <si>
    <t>County of Residence</t>
  </si>
  <si>
    <t>Do you prefer to go by he, she, or something else?</t>
  </si>
  <si>
    <t>Other Do you identify as LGBT?</t>
  </si>
  <si>
    <t>Other Do you prefer to go by he, she, or something else?</t>
  </si>
  <si>
    <t>Other Do you identify as male, female, or something else?</t>
  </si>
  <si>
    <t>Do you identify as LGBT?</t>
  </si>
  <si>
    <t>Close Reason.1</t>
  </si>
  <si>
    <t>Outcome</t>
  </si>
  <si>
    <t>Housing Level of Service</t>
  </si>
  <si>
    <t>Avoid (Lump Sum Avoid)</t>
  </si>
  <si>
    <t>Avoid Monthly (Monthly Payment Avoided)</t>
  </si>
  <si>
    <t>Retro Recovery (Retroactive Award/Settlement)</t>
  </si>
  <si>
    <t>Recovered Monthly (Monthly Benefit)</t>
  </si>
  <si>
    <t>Housing Level of Service [lookup]</t>
  </si>
  <si>
    <t>HAL Level of Service [lookup]</t>
  </si>
  <si>
    <t>10/23/1963</t>
  </si>
  <si>
    <t>02/14/1947</t>
  </si>
  <si>
    <t>02/27/1961</t>
  </si>
  <si>
    <t>07/17/1957</t>
  </si>
  <si>
    <t>05/15/1957</t>
  </si>
  <si>
    <t>10/28/1965</t>
  </si>
  <si>
    <t>01/28/1965</t>
  </si>
  <si>
    <t>08/20/1970</t>
  </si>
  <si>
    <t>11/15/1954</t>
  </si>
  <si>
    <t>01/01/1971</t>
  </si>
  <si>
    <t>03/01/1970</t>
  </si>
  <si>
    <t>03/15/1983</t>
  </si>
  <si>
    <t>07/05/1978</t>
  </si>
  <si>
    <t>05/03/1972</t>
  </si>
  <si>
    <t>03/15/1951</t>
  </si>
  <si>
    <t>12/25/1980</t>
  </si>
  <si>
    <t>10021 89th Ave</t>
  </si>
  <si>
    <t>24928 60th Ave</t>
  </si>
  <si>
    <t>10933 109th St</t>
  </si>
  <si>
    <t>78 Quentin Rd</t>
  </si>
  <si>
    <t>13069 225th St</t>
  </si>
  <si>
    <t>244-18 137th Ave</t>
  </si>
  <si>
    <t>3744 61st St</t>
  </si>
  <si>
    <t>10143 133rd St</t>
  </si>
  <si>
    <t>1328 Louis Nine Blvd</t>
  </si>
  <si>
    <t>82 Rutgers Slip</t>
  </si>
  <si>
    <t>480 E 176th St</t>
  </si>
  <si>
    <t>721 Van Siclen Ave</t>
  </si>
  <si>
    <t>1000 Jamaica Ave</t>
  </si>
  <si>
    <t>188 Beach 84th St</t>
  </si>
  <si>
    <t>15714 109th Ave</t>
  </si>
  <si>
    <t>100 W 121st St</t>
  </si>
  <si>
    <t>1483 Saint Marks Ave</t>
  </si>
  <si>
    <t>3319 71st St</t>
  </si>
  <si>
    <t>8706 143rd St</t>
  </si>
  <si>
    <t>120 Wall Street, 20th Floor</t>
  </si>
  <si>
    <t>3255 71st St</t>
  </si>
  <si>
    <t>7911 41st Ave</t>
  </si>
  <si>
    <t>17602 129th Ave</t>
  </si>
  <si>
    <t>1169 Nostrand Ave</t>
  </si>
  <si>
    <t>7827 37th Ave</t>
  </si>
  <si>
    <t>327 Saint Nicholas Ave</t>
  </si>
  <si>
    <t>8824 Merrick Blvd</t>
  </si>
  <si>
    <t>9408 23rd Ave</t>
  </si>
  <si>
    <t>881 Cauldwell Ave</t>
  </si>
  <si>
    <t>40 Wolkoff Ln</t>
  </si>
  <si>
    <t>2176 Grand Concourse</t>
  </si>
  <si>
    <t>601 W 136th St Ste 41</t>
  </si>
  <si>
    <t>50 Broad Street</t>
  </si>
  <si>
    <t>765 Riverside Dr</t>
  </si>
  <si>
    <t>56 Rockaway Pkwy</t>
  </si>
  <si>
    <t>Richmond Hill</t>
  </si>
  <si>
    <t>Little Neck</t>
  </si>
  <si>
    <t>S Ozone Park</t>
  </si>
  <si>
    <t>Brooklyn</t>
  </si>
  <si>
    <t>Laurelton</t>
  </si>
  <si>
    <t>Rosedale</t>
  </si>
  <si>
    <t>Woodside</t>
  </si>
  <si>
    <t>S Richmond Hl</t>
  </si>
  <si>
    <t>Bronx</t>
  </si>
  <si>
    <t>New York</t>
  </si>
  <si>
    <t>Rockaway Bch</t>
  </si>
  <si>
    <t>Jamaica</t>
  </si>
  <si>
    <t>Jackson Hts</t>
  </si>
  <si>
    <t>East Elmhurst</t>
  </si>
  <si>
    <t>Elmhurst</t>
  </si>
  <si>
    <t>Staten Island</t>
  </si>
  <si>
    <t>NY</t>
  </si>
  <si>
    <t>Queens Legal Services</t>
  </si>
  <si>
    <t>Legal Support Unit</t>
  </si>
  <si>
    <t>Bronx Legal Services</t>
  </si>
  <si>
    <t>Manhattan Legal Services</t>
  </si>
  <si>
    <t>Brooklyn Legal Services</t>
  </si>
  <si>
    <t>Staten Island Legal Services</t>
  </si>
  <si>
    <t>12/05/2016</t>
  </si>
  <si>
    <t>02/27/2017</t>
  </si>
  <si>
    <t>03/28/2017</t>
  </si>
  <si>
    <t>04/03/2017</t>
  </si>
  <si>
    <t>05/02/2017</t>
  </si>
  <si>
    <t>05/24/2017</t>
  </si>
  <si>
    <t>06/01/2017</t>
  </si>
  <si>
    <t>06/21/2017</t>
  </si>
  <si>
    <t>08/09/2017</t>
  </si>
  <si>
    <t>07/06/2017</t>
  </si>
  <si>
    <t>07/28/2017</t>
  </si>
  <si>
    <t>08/14/2017</t>
  </si>
  <si>
    <t>09/06/2017</t>
  </si>
  <si>
    <t>09/05/2017</t>
  </si>
  <si>
    <t>09/11/2017</t>
  </si>
  <si>
    <t>09/07/2017</t>
  </si>
  <si>
    <t>09/29/2017</t>
  </si>
  <si>
    <t>11/14/2017</t>
  </si>
  <si>
    <t>12/08/2017</t>
  </si>
  <si>
    <t>12/11/2017</t>
  </si>
  <si>
    <t>12/13/2017</t>
  </si>
  <si>
    <t>12/26/2017</t>
  </si>
  <si>
    <t>01/03/2018</t>
  </si>
  <si>
    <t>12/01/2017</t>
  </si>
  <si>
    <t>01/19/2018</t>
  </si>
  <si>
    <t>02/01/2018</t>
  </si>
  <si>
    <t>02/02/2018</t>
  </si>
  <si>
    <t>03/02/2018</t>
  </si>
  <si>
    <t>03/22/2018</t>
  </si>
  <si>
    <t>09/12/2018</t>
  </si>
  <si>
    <t>10/31/2018</t>
  </si>
  <si>
    <t>02/20/2019</t>
  </si>
  <si>
    <t>02/26/2019</t>
  </si>
  <si>
    <t>Spanish</t>
  </si>
  <si>
    <t>English</t>
  </si>
  <si>
    <t>Bengali</t>
  </si>
  <si>
    <t>Urdu</t>
  </si>
  <si>
    <t>QLS</t>
  </si>
  <si>
    <t>LSU</t>
  </si>
  <si>
    <t>Bronx-Main</t>
  </si>
  <si>
    <t>MLS</t>
  </si>
  <si>
    <t>BLS</t>
  </si>
  <si>
    <t>SILS</t>
  </si>
  <si>
    <t>Closed</t>
  </si>
  <si>
    <t>07/05/2017</t>
  </si>
  <si>
    <t>10/10/2017</t>
  </si>
  <si>
    <t>12/22/2017</t>
  </si>
  <si>
    <t>12/28/2018</t>
  </si>
  <si>
    <t>08/27/2018</t>
  </si>
  <si>
    <t>03/14/2019</t>
  </si>
  <si>
    <t>11/30/2018</t>
  </si>
  <si>
    <t>12/31/2017</t>
  </si>
  <si>
    <t>05/29/2018</t>
  </si>
  <si>
    <t>10/01/2018</t>
  </si>
  <si>
    <t>11/01/2018</t>
  </si>
  <si>
    <t>06/25/2019</t>
  </si>
  <si>
    <t>04/06/2018</t>
  </si>
  <si>
    <t>11/13/2018</t>
  </si>
  <si>
    <t>11/28/2018</t>
  </si>
  <si>
    <t>12/31/2018</t>
  </si>
  <si>
    <t>06/26/2019</t>
  </si>
  <si>
    <t>12/27/2018</t>
  </si>
  <si>
    <t>07/18/2018</t>
  </si>
  <si>
    <t>03/01/2018</t>
  </si>
  <si>
    <t>11/19/2018</t>
  </si>
  <si>
    <t>12/12/2018</t>
  </si>
  <si>
    <t>04/22/2019</t>
  </si>
  <si>
    <t>05/22/2019</t>
  </si>
  <si>
    <t>Lewis, Ayesha</t>
  </si>
  <si>
    <t>Woods, Stacey</t>
  </si>
  <si>
    <t>Gonzalez, Migdalia</t>
  </si>
  <si>
    <t>Becker, Margaret</t>
  </si>
  <si>
    <t>Baruni, Aisha</t>
  </si>
  <si>
    <t>DeStefano, Jessica</t>
  </si>
  <si>
    <t>Stephenson, Anne</t>
  </si>
  <si>
    <t>Lorenzo, Alexis</t>
  </si>
  <si>
    <t>Wu, Anita</t>
  </si>
  <si>
    <t>Navarro, Norey</t>
  </si>
  <si>
    <t>Tan, Andrea</t>
  </si>
  <si>
    <t>Sanderman, Robert</t>
  </si>
  <si>
    <t>Arias, Sandra</t>
  </si>
  <si>
    <t>Hong, Connie</t>
  </si>
  <si>
    <t>Huang, Amanda</t>
  </si>
  <si>
    <t>4103 Bank Settlement Grant (Foreclosure &amp; CED)</t>
  </si>
  <si>
    <t>01-09 Consumer</t>
  </si>
  <si>
    <t>70-79 Income Maintenance</t>
  </si>
  <si>
    <t>90-99 Misc</t>
  </si>
  <si>
    <t>80-89 Individual Rights</t>
  </si>
  <si>
    <t>20-29 Employment</t>
  </si>
  <si>
    <t>09 Other Consumer/Finance</t>
  </si>
  <si>
    <t>01 Bankruptcy/Debtor Relief</t>
  </si>
  <si>
    <t>73 Food Stamps</t>
  </si>
  <si>
    <t>91 Legal Assist. to Non-Profit Org. or Group (Incl. Incorp./Diss.)</t>
  </si>
  <si>
    <t>85 Civil Rights</t>
  </si>
  <si>
    <t>04 Collection Practices / Creditor Harassment</t>
  </si>
  <si>
    <t>99 Other Miscellaneous</t>
  </si>
  <si>
    <t>02 Collect/Repo/Def/Garnsh</t>
  </si>
  <si>
    <t>03 Contract/Warranties</t>
  </si>
  <si>
    <t>22 Wage Claims and Other FLSA Issues</t>
  </si>
  <si>
    <t>Hispanic</t>
  </si>
  <si>
    <t>White (Not Hispanic)</t>
  </si>
  <si>
    <t>Asian or Pacific Islander</t>
  </si>
  <si>
    <t>Black/African American/African Descent</t>
  </si>
  <si>
    <t>Latina/o</t>
  </si>
  <si>
    <t>Self-Identified/Other</t>
  </si>
  <si>
    <t>Prefer Not To Say</t>
  </si>
  <si>
    <t>ZZ - Administrative Closing</t>
  </si>
  <si>
    <t>A - Counsel and Advice</t>
  </si>
  <si>
    <t>H - Administrative Agency Decision</t>
  </si>
  <si>
    <t>L - Extensive Service (not resulting in Settlement of Court or Administrative Action)</t>
  </si>
  <si>
    <t>G - Negotiated Settlement with Litigation</t>
  </si>
  <si>
    <t>F - Negotiated Settlement w/out Litigation</t>
  </si>
  <si>
    <t>B - Limited Action (Brief Service)</t>
  </si>
  <si>
    <t>Female</t>
  </si>
  <si>
    <t>Male</t>
  </si>
  <si>
    <t>Lawful Permanent Resident (LPR)</t>
  </si>
  <si>
    <t>Citizen</t>
  </si>
  <si>
    <t>Non-Citizen</t>
  </si>
  <si>
    <t>Foreclosure</t>
  </si>
  <si>
    <t>Income Maintenance</t>
  </si>
  <si>
    <t>LSNYC Access Line</t>
  </si>
  <si>
    <t>Consumer/Bankruptcy</t>
  </si>
  <si>
    <t>Housing</t>
  </si>
  <si>
    <t>Support Staff</t>
  </si>
  <si>
    <t>Community and Economic Development</t>
  </si>
  <si>
    <t>SILS-Foreclosure</t>
  </si>
  <si>
    <t>Unable to determine</t>
  </si>
  <si>
    <t>No</t>
  </si>
  <si>
    <t>Yes</t>
  </si>
  <si>
    <t>NY - Congressional District 7</t>
  </si>
  <si>
    <t>NY - Congressional District 3</t>
  </si>
  <si>
    <t>NY - Congressional District 5</t>
  </si>
  <si>
    <t>NY - Congressional District 10</t>
  </si>
  <si>
    <t>NY - Congressional District 14</t>
  </si>
  <si>
    <t>NY - Congressional District 15</t>
  </si>
  <si>
    <t>NY - Congressional District 8</t>
  </si>
  <si>
    <t>NY - Congressional District 13</t>
  </si>
  <si>
    <t>NY - Congressional District 6</t>
  </si>
  <si>
    <t>NY - Congressional District 9</t>
  </si>
  <si>
    <t>NY - Congressional District 11</t>
  </si>
  <si>
    <t>NY - Assembly District 38</t>
  </si>
  <si>
    <t>NY - Assembly District 26</t>
  </si>
  <si>
    <t>NY - Assembly District 31</t>
  </si>
  <si>
    <t>NY - Assembly District 47</t>
  </si>
  <si>
    <t>NY - Assembly District 29</t>
  </si>
  <si>
    <t>NY - Assembly District 34</t>
  </si>
  <si>
    <t>NY - Assembly District 32</t>
  </si>
  <si>
    <t>NY - Assembly District 79</t>
  </si>
  <si>
    <t>NY - Assembly District 65</t>
  </si>
  <si>
    <t>NY - Assembly District 86</t>
  </si>
  <si>
    <t>NY - Assembly District 60</t>
  </si>
  <si>
    <t>NY - Assembly District 54</t>
  </si>
  <si>
    <t>NY - Assembly District 23</t>
  </si>
  <si>
    <t>NY - Assembly District 70</t>
  </si>
  <si>
    <t>NY - Assembly District 55</t>
  </si>
  <si>
    <t>NY - Assembly District 24</t>
  </si>
  <si>
    <t>NY - Assembly District 39</t>
  </si>
  <si>
    <t>NY - Assembly District 43</t>
  </si>
  <si>
    <t>NY - Assembly District 35</t>
  </si>
  <si>
    <t>NY - Assembly District 63</t>
  </si>
  <si>
    <t>NY - Assembly District 71</t>
  </si>
  <si>
    <t>NY - State Senate District 10</t>
  </si>
  <si>
    <t>NY - State Senate District 11</t>
  </si>
  <si>
    <t>NY - State Senate District 22</t>
  </si>
  <si>
    <t>NY - State Senate District 14</t>
  </si>
  <si>
    <t>NY - State Senate District 12</t>
  </si>
  <si>
    <t>NY - State Senate District 32</t>
  </si>
  <si>
    <t>NY - State Senate District 26</t>
  </si>
  <si>
    <t>NY - State Senate District 33</t>
  </si>
  <si>
    <t>NY - State Senate District 19</t>
  </si>
  <si>
    <t>NY - State Senate District 18</t>
  </si>
  <si>
    <t>NY - State Senate District 15</t>
  </si>
  <si>
    <t>NY - State Senate District 30</t>
  </si>
  <si>
    <t>NY - State Senate District 25</t>
  </si>
  <si>
    <t>NY - State Senate District 13</t>
  </si>
  <si>
    <t>NY - State Senate District 20</t>
  </si>
  <si>
    <t>NY - State Senate District 23</t>
  </si>
  <si>
    <t>NY - State Senate District 31</t>
  </si>
  <si>
    <t>City Council District 30</t>
  </si>
  <si>
    <t>City Council District 23</t>
  </si>
  <si>
    <t>City Council District 28</t>
  </si>
  <si>
    <t>City Council District 47</t>
  </si>
  <si>
    <t>City Council District 31</t>
  </si>
  <si>
    <t>City Council District 26</t>
  </si>
  <si>
    <t>City Council District 17</t>
  </si>
  <si>
    <t>City Council District 1</t>
  </si>
  <si>
    <t>City Council District 15</t>
  </si>
  <si>
    <t>City Council District 42</t>
  </si>
  <si>
    <t>City Council District 37</t>
  </si>
  <si>
    <t>City Council District 32</t>
  </si>
  <si>
    <t>City Council District 9</t>
  </si>
  <si>
    <t>City Council District 41</t>
  </si>
  <si>
    <t>City Council District 25</t>
  </si>
  <si>
    <t>City Council District 24</t>
  </si>
  <si>
    <t>City Council District 27</t>
  </si>
  <si>
    <t>City Council District 40</t>
  </si>
  <si>
    <t>City Council District 21</t>
  </si>
  <si>
    <t>City Council District 49</t>
  </si>
  <si>
    <t>City Council District 7</t>
  </si>
  <si>
    <t>011 Chapter 7 Bankruptcy</t>
  </si>
  <si>
    <t>022 Collection</t>
  </si>
  <si>
    <t>031 Contracts</t>
  </si>
  <si>
    <t>999 Miscellaneous Other</t>
  </si>
  <si>
    <t>Employment, Rental Income, Spousal Employment</t>
  </si>
  <si>
    <t>Social Security Retirement</t>
  </si>
  <si>
    <t>No Income</t>
  </si>
  <si>
    <t>Employment</t>
  </si>
  <si>
    <t>Food Stamps (SNAP), Social Security Disability</t>
  </si>
  <si>
    <t>Child Support, Employment</t>
  </si>
  <si>
    <t>Employment, Other</t>
  </si>
  <si>
    <t>SN/HASA, Welfare</t>
  </si>
  <si>
    <t>Employment, Spousal Employment</t>
  </si>
  <si>
    <t>Other, Rental Income, Social Security Retirement</t>
  </si>
  <si>
    <t>Queens</t>
  </si>
  <si>
    <t>Kings</t>
  </si>
  <si>
    <t>Richmond</t>
  </si>
  <si>
    <t>He</t>
  </si>
  <si>
    <t>ZZ-Client Withdrew—For ZZ Adm Closed Reason Closed Cases Only</t>
  </si>
  <si>
    <t>1013-Obtained advice and counsel  on Consumer matter</t>
  </si>
  <si>
    <t>7006-Obtained, presrved or increased food stamps eligibility/right</t>
  </si>
  <si>
    <t>9010-Client withdrew or benefit unknown</t>
  </si>
  <si>
    <t>8021-Obtained, preserved or improved housing for disabled person</t>
  </si>
  <si>
    <t>1002-Stopped or reduced debt collection Activity</t>
  </si>
  <si>
    <t>9012-Obtained non-litgation advocacy services on a Miscellaneous matter</t>
  </si>
  <si>
    <t>9011-Obtained advice and counsel  a Miscellaneous matter</t>
  </si>
  <si>
    <t>8011-Obtained advice and counsel on an Individual Rights matter</t>
  </si>
  <si>
    <t>9016-Obtained advice and counsel with tax issue</t>
  </si>
  <si>
    <t>1008-Obtained or preserved credit</t>
  </si>
  <si>
    <t>9008-Obtained representation in defensive litigation</t>
  </si>
  <si>
    <t>2002-Obtained wages and/or back pay due</t>
  </si>
  <si>
    <t>9014-Obtained benefit - none of the above (specify:_________________________)</t>
  </si>
  <si>
    <t>6015-Obtained non-litgation advocacy services on a Housing  matter</t>
  </si>
  <si>
    <t>9004-Solved tax problem</t>
  </si>
  <si>
    <t>Representation - State Court</t>
  </si>
  <si>
    <t>Advice</t>
  </si>
  <si>
    <t>Brief Service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</si>
</sst>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36"/>
  <sheetViews>
    <sheetView tabSelected="1" workbookViewId="0"/>
  </sheetViews>
  <sheetFormatPr defaultRowHeight="15"/>
  <cols>
    <col min="1" max="1" width="20.7109375" style="1" customWidth="1"/>
  </cols>
  <sheetData>
    <row r="1" spans="1:5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</row>
    <row r="2" spans="1:59">
      <c r="A2" s="1">
        <f>HYPERLINK("https://lsnyc.legalserver.org/matter/dynamic-profile/view/0821358","16-0821358")</f>
        <v>0</v>
      </c>
      <c r="B2" t="s">
        <v>59</v>
      </c>
      <c r="C2" t="s">
        <v>75</v>
      </c>
      <c r="D2" t="s">
        <v>110</v>
      </c>
      <c r="E2" t="s">
        <v>126</v>
      </c>
      <c r="F2">
        <v>11418</v>
      </c>
      <c r="G2" t="s">
        <v>127</v>
      </c>
      <c r="H2" t="s">
        <v>133</v>
      </c>
      <c r="I2" t="s">
        <v>166</v>
      </c>
      <c r="J2" t="s">
        <v>170</v>
      </c>
      <c r="K2" t="s">
        <v>176</v>
      </c>
      <c r="L2" t="s">
        <v>177</v>
      </c>
      <c r="M2" t="s">
        <v>201</v>
      </c>
      <c r="N2" t="s">
        <v>216</v>
      </c>
      <c r="P2" t="s">
        <v>217</v>
      </c>
      <c r="Q2" t="s">
        <v>222</v>
      </c>
      <c r="R2" t="s">
        <v>232</v>
      </c>
      <c r="T2">
        <v>49200</v>
      </c>
      <c r="U2">
        <v>4100</v>
      </c>
      <c r="V2">
        <v>53</v>
      </c>
      <c r="W2">
        <v>2</v>
      </c>
      <c r="X2">
        <v>2</v>
      </c>
      <c r="Y2" t="s">
        <v>239</v>
      </c>
      <c r="Z2">
        <v>202.47</v>
      </c>
      <c r="AA2">
        <v>40.693074</v>
      </c>
      <c r="AB2">
        <v>-73.845032</v>
      </c>
      <c r="AD2" t="s">
        <v>246</v>
      </c>
      <c r="AG2" t="s">
        <v>249</v>
      </c>
      <c r="AH2" t="s">
        <v>251</v>
      </c>
      <c r="AI2">
        <v>237</v>
      </c>
      <c r="AJ2" t="s">
        <v>170</v>
      </c>
      <c r="AK2" t="s">
        <v>259</v>
      </c>
      <c r="AL2">
        <v>0.7</v>
      </c>
      <c r="AM2" t="s">
        <v>262</v>
      </c>
      <c r="AN2" t="s">
        <v>273</v>
      </c>
      <c r="AO2" t="s">
        <v>294</v>
      </c>
      <c r="AP2" t="s">
        <v>311</v>
      </c>
      <c r="AR2" t="s">
        <v>336</v>
      </c>
      <c r="AS2" t="s">
        <v>346</v>
      </c>
      <c r="AY2" t="s">
        <v>239</v>
      </c>
      <c r="AZ2" t="s">
        <v>350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  <row r="3" spans="1:59">
      <c r="A3" s="1">
        <f>HYPERLINK("https://lsnyc.legalserver.org/matter/dynamic-profile/view/0828610","17-0828610")</f>
        <v>0</v>
      </c>
      <c r="B3" t="s">
        <v>60</v>
      </c>
      <c r="C3" t="s">
        <v>76</v>
      </c>
      <c r="D3" t="s">
        <v>111</v>
      </c>
      <c r="E3" t="s">
        <v>126</v>
      </c>
      <c r="F3">
        <v>11362</v>
      </c>
      <c r="G3" t="s">
        <v>127</v>
      </c>
      <c r="H3" t="s">
        <v>134</v>
      </c>
      <c r="I3" t="s">
        <v>167</v>
      </c>
      <c r="J3" t="s">
        <v>170</v>
      </c>
      <c r="K3" t="s">
        <v>176</v>
      </c>
      <c r="L3" t="s">
        <v>178</v>
      </c>
      <c r="M3" t="s">
        <v>202</v>
      </c>
      <c r="N3" t="s">
        <v>216</v>
      </c>
      <c r="P3" t="s">
        <v>217</v>
      </c>
      <c r="Q3" t="s">
        <v>223</v>
      </c>
      <c r="R3" t="s">
        <v>233</v>
      </c>
      <c r="T3">
        <v>19380</v>
      </c>
      <c r="U3">
        <v>1615</v>
      </c>
      <c r="V3">
        <v>70</v>
      </c>
      <c r="W3">
        <v>1</v>
      </c>
      <c r="X3">
        <v>0</v>
      </c>
      <c r="Y3" t="s">
        <v>240</v>
      </c>
      <c r="Z3">
        <v>160.7</v>
      </c>
      <c r="AA3">
        <v>40.758232</v>
      </c>
      <c r="AB3">
        <v>-73.729578</v>
      </c>
      <c r="AD3" t="s">
        <v>246</v>
      </c>
      <c r="AG3" t="s">
        <v>249</v>
      </c>
      <c r="AH3" t="s">
        <v>251</v>
      </c>
      <c r="AI3">
        <v>237</v>
      </c>
      <c r="AJ3" t="s">
        <v>170</v>
      </c>
      <c r="AK3" t="s">
        <v>260</v>
      </c>
      <c r="AL3">
        <v>2.6</v>
      </c>
      <c r="AM3" t="s">
        <v>263</v>
      </c>
      <c r="AN3" t="s">
        <v>274</v>
      </c>
      <c r="AO3" t="s">
        <v>295</v>
      </c>
      <c r="AP3" t="s">
        <v>312</v>
      </c>
      <c r="AQ3" t="s">
        <v>332</v>
      </c>
      <c r="AR3" t="s">
        <v>337</v>
      </c>
      <c r="AS3" t="s">
        <v>346</v>
      </c>
      <c r="AY3" t="s">
        <v>240</v>
      </c>
      <c r="AZ3" t="s">
        <v>351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</row>
    <row r="4" spans="1:59">
      <c r="A4" s="1">
        <f>HYPERLINK("https://lsnyc.legalserver.org/matter/dynamic-profile/view/0831302","17-0831302")</f>
        <v>0</v>
      </c>
      <c r="B4" t="s">
        <v>61</v>
      </c>
      <c r="C4" t="s">
        <v>77</v>
      </c>
      <c r="D4" t="s">
        <v>112</v>
      </c>
      <c r="E4" t="s">
        <v>126</v>
      </c>
      <c r="F4">
        <v>11420</v>
      </c>
      <c r="G4" t="s">
        <v>127</v>
      </c>
      <c r="H4" t="s">
        <v>135</v>
      </c>
      <c r="J4" t="s">
        <v>170</v>
      </c>
      <c r="K4" t="s">
        <v>176</v>
      </c>
      <c r="L4" t="s">
        <v>179</v>
      </c>
      <c r="M4" t="s">
        <v>203</v>
      </c>
      <c r="N4" t="s">
        <v>216</v>
      </c>
      <c r="P4" t="s">
        <v>218</v>
      </c>
      <c r="Q4" t="s">
        <v>224</v>
      </c>
      <c r="R4" t="s">
        <v>234</v>
      </c>
      <c r="T4">
        <v>0</v>
      </c>
      <c r="U4">
        <v>0</v>
      </c>
      <c r="V4">
        <v>56</v>
      </c>
      <c r="W4">
        <v>1</v>
      </c>
      <c r="X4">
        <v>0</v>
      </c>
      <c r="Y4" t="s">
        <v>241</v>
      </c>
      <c r="Z4">
        <v>0</v>
      </c>
      <c r="AA4">
        <v>40.67902</v>
      </c>
      <c r="AB4">
        <v>-73.830195</v>
      </c>
      <c r="AD4" t="s">
        <v>246</v>
      </c>
      <c r="AG4" t="s">
        <v>249</v>
      </c>
      <c r="AH4" t="s">
        <v>252</v>
      </c>
      <c r="AI4">
        <v>237</v>
      </c>
      <c r="AJ4" t="s">
        <v>170</v>
      </c>
      <c r="AK4" t="s">
        <v>260</v>
      </c>
      <c r="AL4">
        <v>3</v>
      </c>
      <c r="AM4" t="s">
        <v>264</v>
      </c>
      <c r="AN4" t="s">
        <v>275</v>
      </c>
      <c r="AO4" t="s">
        <v>294</v>
      </c>
      <c r="AP4" t="s">
        <v>313</v>
      </c>
      <c r="AR4" t="s">
        <v>338</v>
      </c>
      <c r="AS4" t="s">
        <v>346</v>
      </c>
      <c r="AY4" t="s">
        <v>241</v>
      </c>
      <c r="AZ4" t="s">
        <v>352</v>
      </c>
      <c r="BB4">
        <v>0</v>
      </c>
      <c r="BC4">
        <v>0</v>
      </c>
      <c r="BD4">
        <v>219</v>
      </c>
      <c r="BE4">
        <v>194</v>
      </c>
      <c r="BF4">
        <v>0</v>
      </c>
      <c r="BG4">
        <v>0</v>
      </c>
    </row>
    <row r="5" spans="1:59">
      <c r="A5" s="1">
        <f>HYPERLINK("https://lsnyc.legalserver.org/matter/dynamic-profile/view/0832545","17-0832545")</f>
        <v>0</v>
      </c>
      <c r="C5" t="s">
        <v>78</v>
      </c>
      <c r="D5" t="s">
        <v>113</v>
      </c>
      <c r="E5" t="s">
        <v>126</v>
      </c>
      <c r="F5">
        <v>11223</v>
      </c>
      <c r="G5" t="s">
        <v>128</v>
      </c>
      <c r="H5" t="s">
        <v>136</v>
      </c>
      <c r="J5" t="s">
        <v>171</v>
      </c>
      <c r="K5" t="s">
        <v>176</v>
      </c>
      <c r="L5" t="s">
        <v>180</v>
      </c>
      <c r="M5" t="s">
        <v>204</v>
      </c>
      <c r="N5" t="s">
        <v>216</v>
      </c>
      <c r="P5" t="s">
        <v>219</v>
      </c>
      <c r="Q5" t="s">
        <v>225</v>
      </c>
      <c r="T5">
        <v>0</v>
      </c>
      <c r="U5">
        <v>0</v>
      </c>
      <c r="V5">
        <v>0</v>
      </c>
      <c r="W5">
        <v>0</v>
      </c>
      <c r="X5">
        <v>0</v>
      </c>
      <c r="Y5" t="s">
        <v>242</v>
      </c>
      <c r="Z5">
        <v>0</v>
      </c>
      <c r="AA5">
        <v>40.605237</v>
      </c>
      <c r="AB5">
        <v>-73.98366900000001</v>
      </c>
      <c r="AH5" t="s">
        <v>253</v>
      </c>
      <c r="AI5">
        <v>234</v>
      </c>
      <c r="AJ5" t="s">
        <v>171</v>
      </c>
      <c r="AK5" t="s">
        <v>260</v>
      </c>
      <c r="AL5">
        <v>23.4</v>
      </c>
      <c r="AM5" t="s">
        <v>265</v>
      </c>
      <c r="AN5" t="s">
        <v>276</v>
      </c>
      <c r="AO5" t="s">
        <v>296</v>
      </c>
      <c r="AP5" t="s">
        <v>314</v>
      </c>
      <c r="AS5" t="s">
        <v>347</v>
      </c>
      <c r="AY5" t="s">
        <v>242</v>
      </c>
      <c r="AZ5" t="s">
        <v>353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>
      <c r="A6" s="1">
        <f>HYPERLINK("https://lsnyc.legalserver.org/matter/dynamic-profile/view/1834392","17-1834392")</f>
        <v>0</v>
      </c>
      <c r="B6" t="s">
        <v>62</v>
      </c>
      <c r="C6" t="s">
        <v>79</v>
      </c>
      <c r="D6" t="s">
        <v>114</v>
      </c>
      <c r="E6" t="s">
        <v>126</v>
      </c>
      <c r="F6">
        <v>11413</v>
      </c>
      <c r="G6" t="s">
        <v>127</v>
      </c>
      <c r="H6" t="s">
        <v>137</v>
      </c>
      <c r="J6" t="s">
        <v>170</v>
      </c>
      <c r="K6" t="s">
        <v>176</v>
      </c>
      <c r="L6" t="s">
        <v>144</v>
      </c>
      <c r="M6" t="s">
        <v>202</v>
      </c>
      <c r="N6" t="s">
        <v>216</v>
      </c>
      <c r="P6" t="s">
        <v>217</v>
      </c>
      <c r="Q6" t="s">
        <v>223</v>
      </c>
      <c r="R6" t="s">
        <v>235</v>
      </c>
      <c r="T6">
        <v>96000</v>
      </c>
      <c r="U6">
        <v>8000</v>
      </c>
      <c r="V6">
        <v>59</v>
      </c>
      <c r="W6">
        <v>2</v>
      </c>
      <c r="X6">
        <v>0</v>
      </c>
      <c r="Y6" t="s">
        <v>240</v>
      </c>
      <c r="Z6">
        <v>591.13</v>
      </c>
      <c r="AA6">
        <v>40.681089</v>
      </c>
      <c r="AB6">
        <v>-73.742498</v>
      </c>
      <c r="AD6" t="s">
        <v>246</v>
      </c>
      <c r="AG6" t="s">
        <v>249</v>
      </c>
      <c r="AH6" t="s">
        <v>251</v>
      </c>
      <c r="AI6">
        <v>237</v>
      </c>
      <c r="AJ6" t="s">
        <v>170</v>
      </c>
      <c r="AK6" t="s">
        <v>260</v>
      </c>
      <c r="AL6">
        <v>1.25</v>
      </c>
      <c r="AM6" t="s">
        <v>264</v>
      </c>
      <c r="AN6" t="s">
        <v>277</v>
      </c>
      <c r="AO6" t="s">
        <v>297</v>
      </c>
      <c r="AP6" t="s">
        <v>315</v>
      </c>
      <c r="AR6" t="s">
        <v>339</v>
      </c>
      <c r="AS6" t="s">
        <v>346</v>
      </c>
      <c r="AY6" t="s">
        <v>240</v>
      </c>
      <c r="AZ6" t="s">
        <v>351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</row>
    <row r="7" spans="1:59">
      <c r="A7" s="1">
        <f>HYPERLINK("https://lsnyc.legalserver.org/matter/dynamic-profile/view/1836371","17-1836371")</f>
        <v>0</v>
      </c>
      <c r="B7" t="s">
        <v>63</v>
      </c>
      <c r="C7" t="s">
        <v>80</v>
      </c>
      <c r="D7" t="s">
        <v>115</v>
      </c>
      <c r="E7" t="s">
        <v>126</v>
      </c>
      <c r="F7">
        <v>11422</v>
      </c>
      <c r="G7" t="s">
        <v>127</v>
      </c>
      <c r="H7" t="s">
        <v>138</v>
      </c>
      <c r="I7" t="s">
        <v>167</v>
      </c>
      <c r="J7" t="s">
        <v>170</v>
      </c>
      <c r="K7" t="s">
        <v>176</v>
      </c>
      <c r="L7" t="s">
        <v>138</v>
      </c>
      <c r="M7" t="s">
        <v>205</v>
      </c>
      <c r="N7" t="s">
        <v>216</v>
      </c>
      <c r="P7" t="s">
        <v>217</v>
      </c>
      <c r="Q7" t="s">
        <v>223</v>
      </c>
      <c r="R7" t="s">
        <v>236</v>
      </c>
      <c r="T7">
        <v>8988</v>
      </c>
      <c r="U7">
        <v>749</v>
      </c>
      <c r="V7">
        <v>60</v>
      </c>
      <c r="W7">
        <v>3</v>
      </c>
      <c r="X7">
        <v>0</v>
      </c>
      <c r="Y7" t="s">
        <v>240</v>
      </c>
      <c r="Z7">
        <v>44.02</v>
      </c>
      <c r="AA7">
        <v>40.66805</v>
      </c>
      <c r="AB7">
        <v>-73.73217200000001</v>
      </c>
      <c r="AD7" t="s">
        <v>246</v>
      </c>
      <c r="AG7" t="s">
        <v>249</v>
      </c>
      <c r="AH7" t="s">
        <v>254</v>
      </c>
      <c r="AI7">
        <v>237</v>
      </c>
      <c r="AJ7" t="s">
        <v>170</v>
      </c>
      <c r="AK7" t="s">
        <v>260</v>
      </c>
      <c r="AL7">
        <v>4.7</v>
      </c>
      <c r="AM7" t="s">
        <v>264</v>
      </c>
      <c r="AN7" t="s">
        <v>277</v>
      </c>
      <c r="AO7" t="s">
        <v>297</v>
      </c>
      <c r="AP7" t="s">
        <v>315</v>
      </c>
      <c r="AQ7" t="s">
        <v>332</v>
      </c>
      <c r="AR7" t="s">
        <v>340</v>
      </c>
      <c r="AS7" t="s">
        <v>346</v>
      </c>
      <c r="AY7" t="s">
        <v>240</v>
      </c>
      <c r="AZ7" t="s">
        <v>351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</row>
    <row r="8" spans="1:59">
      <c r="A8" s="1">
        <f>HYPERLINK("https://lsnyc.legalserver.org/matter/dynamic-profile/view/1837023","17-1837023")</f>
        <v>0</v>
      </c>
      <c r="B8" t="s">
        <v>64</v>
      </c>
      <c r="C8" t="s">
        <v>81</v>
      </c>
      <c r="D8" t="s">
        <v>116</v>
      </c>
      <c r="E8" t="s">
        <v>126</v>
      </c>
      <c r="F8">
        <v>11377</v>
      </c>
      <c r="G8" t="s">
        <v>127</v>
      </c>
      <c r="H8" t="s">
        <v>139</v>
      </c>
      <c r="I8" t="s">
        <v>166</v>
      </c>
      <c r="J8" t="s">
        <v>170</v>
      </c>
      <c r="K8" t="s">
        <v>176</v>
      </c>
      <c r="L8" t="s">
        <v>181</v>
      </c>
      <c r="M8" t="s">
        <v>206</v>
      </c>
      <c r="N8" t="s">
        <v>216</v>
      </c>
      <c r="P8" t="s">
        <v>220</v>
      </c>
      <c r="Q8" t="s">
        <v>226</v>
      </c>
      <c r="R8" t="s">
        <v>236</v>
      </c>
      <c r="T8">
        <v>63684</v>
      </c>
      <c r="U8">
        <v>5307</v>
      </c>
      <c r="V8">
        <v>51</v>
      </c>
      <c r="W8">
        <v>2</v>
      </c>
      <c r="X8">
        <v>0</v>
      </c>
      <c r="Y8" t="s">
        <v>243</v>
      </c>
      <c r="Z8">
        <v>392.14</v>
      </c>
      <c r="AA8">
        <v>40.748314</v>
      </c>
      <c r="AB8">
        <v>-73.90249799999999</v>
      </c>
      <c r="AD8" t="s">
        <v>246</v>
      </c>
      <c r="AG8" t="s">
        <v>249</v>
      </c>
      <c r="AH8" t="s">
        <v>255</v>
      </c>
      <c r="AI8">
        <v>237</v>
      </c>
      <c r="AJ8" t="s">
        <v>170</v>
      </c>
      <c r="AK8" t="s">
        <v>261</v>
      </c>
      <c r="AL8">
        <v>82.65000000000001</v>
      </c>
      <c r="AM8" t="s">
        <v>266</v>
      </c>
      <c r="AN8" t="s">
        <v>278</v>
      </c>
      <c r="AO8" t="s">
        <v>298</v>
      </c>
      <c r="AP8" t="s">
        <v>316</v>
      </c>
      <c r="AR8" t="s">
        <v>341</v>
      </c>
      <c r="AS8" t="s">
        <v>346</v>
      </c>
      <c r="AX8" t="s">
        <v>260</v>
      </c>
      <c r="AY8" t="s">
        <v>243</v>
      </c>
      <c r="AZ8" t="s">
        <v>354</v>
      </c>
      <c r="BA8" t="s">
        <v>366</v>
      </c>
      <c r="BB8">
        <v>0</v>
      </c>
      <c r="BC8">
        <v>0</v>
      </c>
      <c r="BD8">
        <v>0</v>
      </c>
      <c r="BE8">
        <v>0</v>
      </c>
      <c r="BF8">
        <v>5</v>
      </c>
      <c r="BG8">
        <v>0</v>
      </c>
    </row>
    <row r="9" spans="1:59">
      <c r="A9" s="1">
        <f>HYPERLINK("https://lsnyc.legalserver.org/matter/dynamic-profile/view/1838818","17-1838818")</f>
        <v>0</v>
      </c>
      <c r="B9" t="s">
        <v>65</v>
      </c>
      <c r="C9" t="s">
        <v>82</v>
      </c>
      <c r="D9" t="s">
        <v>117</v>
      </c>
      <c r="E9" t="s">
        <v>126</v>
      </c>
      <c r="F9">
        <v>11419</v>
      </c>
      <c r="G9" t="s">
        <v>127</v>
      </c>
      <c r="H9" t="s">
        <v>140</v>
      </c>
      <c r="I9" t="s">
        <v>167</v>
      </c>
      <c r="J9" t="s">
        <v>170</v>
      </c>
      <c r="K9" t="s">
        <v>176</v>
      </c>
      <c r="L9" t="s">
        <v>182</v>
      </c>
      <c r="M9" t="s">
        <v>207</v>
      </c>
      <c r="N9" t="s">
        <v>216</v>
      </c>
      <c r="P9" t="s">
        <v>217</v>
      </c>
      <c r="Q9" t="s">
        <v>227</v>
      </c>
      <c r="R9" t="s">
        <v>237</v>
      </c>
      <c r="T9">
        <v>27600</v>
      </c>
      <c r="U9">
        <v>2300</v>
      </c>
      <c r="V9">
        <v>52</v>
      </c>
      <c r="W9">
        <v>3</v>
      </c>
      <c r="X9">
        <v>0</v>
      </c>
      <c r="Y9" t="s">
        <v>243</v>
      </c>
      <c r="Z9">
        <v>135.16</v>
      </c>
      <c r="AA9">
        <v>40.692088</v>
      </c>
      <c r="AB9">
        <v>-73.81356700000001</v>
      </c>
      <c r="AD9" t="s">
        <v>246</v>
      </c>
      <c r="AG9" t="s">
        <v>249</v>
      </c>
      <c r="AH9" t="s">
        <v>251</v>
      </c>
      <c r="AI9">
        <v>237</v>
      </c>
      <c r="AJ9" t="s">
        <v>170</v>
      </c>
      <c r="AK9" t="s">
        <v>260</v>
      </c>
      <c r="AL9">
        <v>111.6</v>
      </c>
      <c r="AM9" t="s">
        <v>264</v>
      </c>
      <c r="AN9" t="s">
        <v>279</v>
      </c>
      <c r="AO9" t="s">
        <v>294</v>
      </c>
      <c r="AP9" t="s">
        <v>313</v>
      </c>
      <c r="AR9" t="s">
        <v>342</v>
      </c>
      <c r="AS9" t="s">
        <v>346</v>
      </c>
      <c r="AY9" t="s">
        <v>243</v>
      </c>
      <c r="AZ9" t="s">
        <v>355</v>
      </c>
      <c r="BB9">
        <v>0</v>
      </c>
      <c r="BC9">
        <v>0</v>
      </c>
      <c r="BD9">
        <v>18000</v>
      </c>
      <c r="BE9">
        <v>0</v>
      </c>
      <c r="BF9">
        <v>0</v>
      </c>
      <c r="BG9">
        <v>0</v>
      </c>
    </row>
    <row r="10" spans="1:59">
      <c r="A10" s="1">
        <f>HYPERLINK("https://lsnyc.legalserver.org/matter/dynamic-profile/view/1839573","17-1839573")</f>
        <v>0</v>
      </c>
      <c r="C10" t="s">
        <v>83</v>
      </c>
      <c r="D10" t="s">
        <v>118</v>
      </c>
      <c r="E10" t="s">
        <v>126</v>
      </c>
      <c r="F10">
        <v>10459</v>
      </c>
      <c r="G10" t="s">
        <v>129</v>
      </c>
      <c r="H10" t="s">
        <v>141</v>
      </c>
      <c r="J10" t="s">
        <v>172</v>
      </c>
      <c r="K10" t="s">
        <v>176</v>
      </c>
      <c r="L10" t="s">
        <v>183</v>
      </c>
      <c r="M10" t="s">
        <v>208</v>
      </c>
      <c r="N10" t="s">
        <v>216</v>
      </c>
      <c r="P10" t="s">
        <v>219</v>
      </c>
      <c r="Q10" t="s">
        <v>225</v>
      </c>
      <c r="T10">
        <v>0</v>
      </c>
      <c r="U10">
        <v>0</v>
      </c>
      <c r="V10">
        <v>0</v>
      </c>
      <c r="W10">
        <v>0</v>
      </c>
      <c r="X10">
        <v>0</v>
      </c>
      <c r="Y10" t="s">
        <v>244</v>
      </c>
      <c r="Z10">
        <v>0</v>
      </c>
      <c r="AA10">
        <v>40.831211</v>
      </c>
      <c r="AB10">
        <v>-73.891836</v>
      </c>
      <c r="AH10" t="s">
        <v>256</v>
      </c>
      <c r="AI10">
        <v>234</v>
      </c>
      <c r="AJ10" t="s">
        <v>171</v>
      </c>
      <c r="AK10" t="s">
        <v>260</v>
      </c>
      <c r="AL10">
        <v>24</v>
      </c>
      <c r="AM10" t="s">
        <v>267</v>
      </c>
      <c r="AN10" t="s">
        <v>280</v>
      </c>
      <c r="AO10" t="s">
        <v>299</v>
      </c>
      <c r="AP10" t="s">
        <v>317</v>
      </c>
      <c r="AS10" t="s">
        <v>118</v>
      </c>
      <c r="AY10" t="s">
        <v>244</v>
      </c>
      <c r="AZ10" t="s">
        <v>356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</row>
    <row r="11" spans="1:59">
      <c r="A11" s="1">
        <f>HYPERLINK("https://lsnyc.legalserver.org/matter/dynamic-profile/view/1840004","17-1840004")</f>
        <v>0</v>
      </c>
      <c r="C11" t="s">
        <v>84</v>
      </c>
      <c r="D11" t="s">
        <v>119</v>
      </c>
      <c r="E11" t="s">
        <v>126</v>
      </c>
      <c r="F11">
        <v>10002</v>
      </c>
      <c r="G11" t="s">
        <v>130</v>
      </c>
      <c r="H11" t="s">
        <v>142</v>
      </c>
      <c r="J11" t="s">
        <v>173</v>
      </c>
      <c r="K11" t="s">
        <v>176</v>
      </c>
      <c r="L11" t="s">
        <v>184</v>
      </c>
      <c r="M11" t="s">
        <v>209</v>
      </c>
      <c r="N11" t="s">
        <v>216</v>
      </c>
      <c r="P11" t="s">
        <v>219</v>
      </c>
      <c r="Q11" t="s">
        <v>225</v>
      </c>
      <c r="T11">
        <v>0</v>
      </c>
      <c r="U11">
        <v>0</v>
      </c>
      <c r="V11">
        <v>0</v>
      </c>
      <c r="W11">
        <v>0</v>
      </c>
      <c r="X11">
        <v>0</v>
      </c>
      <c r="Y11" t="s">
        <v>240</v>
      </c>
      <c r="Z11">
        <v>0</v>
      </c>
      <c r="AA11">
        <v>40.71039</v>
      </c>
      <c r="AB11">
        <v>-73.990196</v>
      </c>
      <c r="AH11" t="s">
        <v>255</v>
      </c>
      <c r="AI11">
        <v>236</v>
      </c>
      <c r="AJ11" t="s">
        <v>173</v>
      </c>
      <c r="AK11" t="s">
        <v>259</v>
      </c>
      <c r="AL11">
        <v>0.2</v>
      </c>
      <c r="AM11" t="s">
        <v>262</v>
      </c>
      <c r="AN11" t="s">
        <v>281</v>
      </c>
      <c r="AO11" t="s">
        <v>300</v>
      </c>
      <c r="AP11" t="s">
        <v>318</v>
      </c>
      <c r="AS11" t="s">
        <v>119</v>
      </c>
      <c r="AY11" t="s">
        <v>240</v>
      </c>
      <c r="AZ11" t="s">
        <v>357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</row>
    <row r="12" spans="1:59">
      <c r="A12" s="1">
        <f>HYPERLINK("https://lsnyc.legalserver.org/matter/dynamic-profile/view/1842098","17-1842098")</f>
        <v>0</v>
      </c>
      <c r="B12" t="s">
        <v>66</v>
      </c>
      <c r="C12" t="s">
        <v>85</v>
      </c>
      <c r="D12" t="s">
        <v>118</v>
      </c>
      <c r="E12" t="s">
        <v>126</v>
      </c>
      <c r="F12">
        <v>10457</v>
      </c>
      <c r="G12" t="s">
        <v>129</v>
      </c>
      <c r="H12" t="s">
        <v>143</v>
      </c>
      <c r="I12" t="s">
        <v>167</v>
      </c>
      <c r="J12" t="s">
        <v>172</v>
      </c>
      <c r="K12" t="s">
        <v>176</v>
      </c>
      <c r="L12" t="s">
        <v>185</v>
      </c>
      <c r="M12" t="s">
        <v>210</v>
      </c>
      <c r="N12" t="s">
        <v>216</v>
      </c>
      <c r="P12" t="s">
        <v>220</v>
      </c>
      <c r="Q12" t="s">
        <v>226</v>
      </c>
      <c r="R12" t="s">
        <v>235</v>
      </c>
      <c r="T12">
        <v>9144</v>
      </c>
      <c r="U12">
        <v>762</v>
      </c>
      <c r="V12">
        <v>46</v>
      </c>
      <c r="W12">
        <v>3</v>
      </c>
      <c r="X12">
        <v>0</v>
      </c>
      <c r="Y12" t="s">
        <v>240</v>
      </c>
      <c r="Z12">
        <v>33.38</v>
      </c>
      <c r="AA12">
        <v>40.845585</v>
      </c>
      <c r="AB12">
        <v>-73.89828900000001</v>
      </c>
      <c r="AD12" t="s">
        <v>247</v>
      </c>
      <c r="AG12" t="s">
        <v>249</v>
      </c>
      <c r="AH12" t="s">
        <v>255</v>
      </c>
      <c r="AI12">
        <v>230</v>
      </c>
      <c r="AJ12" t="s">
        <v>172</v>
      </c>
      <c r="AK12" t="s">
        <v>260</v>
      </c>
      <c r="AL12">
        <v>2.8</v>
      </c>
      <c r="AM12" t="s">
        <v>267</v>
      </c>
      <c r="AN12" t="s">
        <v>282</v>
      </c>
      <c r="AO12" t="s">
        <v>301</v>
      </c>
      <c r="AP12" t="s">
        <v>319</v>
      </c>
      <c r="AR12" t="s">
        <v>343</v>
      </c>
      <c r="AS12" t="s">
        <v>118</v>
      </c>
      <c r="AX12" t="s">
        <v>261</v>
      </c>
      <c r="AY12" t="s">
        <v>240</v>
      </c>
      <c r="AZ12" t="s">
        <v>358</v>
      </c>
      <c r="BA12" t="s">
        <v>367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</row>
    <row r="13" spans="1:59">
      <c r="A13" s="1">
        <f>HYPERLINK("https://lsnyc.legalserver.org/matter/dynamic-profile/view/1843392","17-1843392")</f>
        <v>0</v>
      </c>
      <c r="C13" t="s">
        <v>86</v>
      </c>
      <c r="D13" t="s">
        <v>113</v>
      </c>
      <c r="E13" t="s">
        <v>126</v>
      </c>
      <c r="F13">
        <v>11207</v>
      </c>
      <c r="G13" t="s">
        <v>131</v>
      </c>
      <c r="H13" t="s">
        <v>144</v>
      </c>
      <c r="J13" t="s">
        <v>174</v>
      </c>
      <c r="K13" t="s">
        <v>176</v>
      </c>
      <c r="L13" t="s">
        <v>186</v>
      </c>
      <c r="M13" t="s">
        <v>211</v>
      </c>
      <c r="N13" t="s">
        <v>216</v>
      </c>
      <c r="P13" t="s">
        <v>219</v>
      </c>
      <c r="Q13" t="s">
        <v>225</v>
      </c>
      <c r="T13">
        <v>0</v>
      </c>
      <c r="U13">
        <v>0</v>
      </c>
      <c r="V13">
        <v>0</v>
      </c>
      <c r="W13">
        <v>0</v>
      </c>
      <c r="X13">
        <v>0</v>
      </c>
      <c r="Y13" t="s">
        <v>242</v>
      </c>
      <c r="Z13">
        <v>0</v>
      </c>
      <c r="AA13">
        <v>40.661945</v>
      </c>
      <c r="AB13">
        <v>-73.88646</v>
      </c>
      <c r="AH13" t="s">
        <v>257</v>
      </c>
      <c r="AI13">
        <v>239</v>
      </c>
      <c r="AJ13" t="s">
        <v>174</v>
      </c>
      <c r="AK13" t="s">
        <v>260</v>
      </c>
      <c r="AL13">
        <v>158.9</v>
      </c>
      <c r="AM13" t="s">
        <v>268</v>
      </c>
      <c r="AN13" t="s">
        <v>283</v>
      </c>
      <c r="AO13" t="s">
        <v>302</v>
      </c>
      <c r="AP13" t="s">
        <v>320</v>
      </c>
      <c r="AS13" t="s">
        <v>347</v>
      </c>
      <c r="AY13" t="s">
        <v>242</v>
      </c>
      <c r="AZ13" t="s">
        <v>359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</row>
    <row r="14" spans="1:59">
      <c r="A14" s="1">
        <f>HYPERLINK("https://lsnyc.legalserver.org/matter/dynamic-profile/view/1844474","17-1844474")</f>
        <v>0</v>
      </c>
      <c r="C14" t="s">
        <v>87</v>
      </c>
      <c r="D14" t="s">
        <v>113</v>
      </c>
      <c r="E14" t="s">
        <v>126</v>
      </c>
      <c r="F14">
        <v>11208</v>
      </c>
      <c r="G14" t="s">
        <v>131</v>
      </c>
      <c r="H14" t="s">
        <v>145</v>
      </c>
      <c r="J14" t="s">
        <v>174</v>
      </c>
      <c r="K14" t="s">
        <v>176</v>
      </c>
      <c r="L14" t="s">
        <v>187</v>
      </c>
      <c r="M14" t="s">
        <v>211</v>
      </c>
      <c r="N14" t="s">
        <v>216</v>
      </c>
      <c r="O14" t="s">
        <v>216</v>
      </c>
      <c r="P14" t="s">
        <v>219</v>
      </c>
      <c r="Q14" t="s">
        <v>225</v>
      </c>
      <c r="T14">
        <v>0</v>
      </c>
      <c r="U14">
        <v>0</v>
      </c>
      <c r="V14">
        <v>0</v>
      </c>
      <c r="W14">
        <v>0</v>
      </c>
      <c r="X14">
        <v>0</v>
      </c>
      <c r="Y14" t="s">
        <v>240</v>
      </c>
      <c r="Z14">
        <v>0</v>
      </c>
      <c r="AA14">
        <v>40.690941</v>
      </c>
      <c r="AB14">
        <v>-73.868464</v>
      </c>
      <c r="AH14" t="s">
        <v>256</v>
      </c>
      <c r="AI14">
        <v>234</v>
      </c>
      <c r="AJ14" t="s">
        <v>171</v>
      </c>
      <c r="AK14" t="s">
        <v>260</v>
      </c>
      <c r="AL14">
        <v>3.6</v>
      </c>
      <c r="AM14" t="s">
        <v>262</v>
      </c>
      <c r="AN14" t="s">
        <v>284</v>
      </c>
      <c r="AO14" t="s">
        <v>303</v>
      </c>
      <c r="AP14" t="s">
        <v>321</v>
      </c>
      <c r="AS14" t="s">
        <v>347</v>
      </c>
      <c r="AY14" t="s">
        <v>240</v>
      </c>
      <c r="AZ14" t="s">
        <v>357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</row>
    <row r="15" spans="1:59">
      <c r="A15" s="1">
        <f>HYPERLINK("https://lsnyc.legalserver.org/matter/dynamic-profile/view/1845205","17-1845205")</f>
        <v>0</v>
      </c>
      <c r="C15" t="s">
        <v>88</v>
      </c>
      <c r="D15" t="s">
        <v>120</v>
      </c>
      <c r="E15" t="s">
        <v>126</v>
      </c>
      <c r="F15">
        <v>11693</v>
      </c>
      <c r="G15" t="s">
        <v>127</v>
      </c>
      <c r="H15" t="s">
        <v>146</v>
      </c>
      <c r="J15" t="s">
        <v>170</v>
      </c>
      <c r="K15" t="s">
        <v>176</v>
      </c>
      <c r="L15" t="s">
        <v>188</v>
      </c>
      <c r="M15" t="s">
        <v>212</v>
      </c>
      <c r="N15" t="s">
        <v>216</v>
      </c>
      <c r="P15" t="s">
        <v>219</v>
      </c>
      <c r="Q15" t="s">
        <v>228</v>
      </c>
      <c r="T15">
        <v>0</v>
      </c>
      <c r="U15">
        <v>0</v>
      </c>
      <c r="V15">
        <v>0</v>
      </c>
      <c r="W15">
        <v>0</v>
      </c>
      <c r="X15">
        <v>0</v>
      </c>
      <c r="Y15" t="s">
        <v>240</v>
      </c>
      <c r="Z15">
        <v>0</v>
      </c>
      <c r="AA15">
        <v>40.587339</v>
      </c>
      <c r="AB15">
        <v>-73.809511</v>
      </c>
      <c r="AH15" t="s">
        <v>257</v>
      </c>
      <c r="AI15">
        <v>237</v>
      </c>
      <c r="AJ15" t="s">
        <v>170</v>
      </c>
      <c r="AK15" t="s">
        <v>260</v>
      </c>
      <c r="AL15">
        <v>4</v>
      </c>
      <c r="AM15" t="s">
        <v>264</v>
      </c>
      <c r="AN15" t="s">
        <v>285</v>
      </c>
      <c r="AO15" t="s">
        <v>304</v>
      </c>
      <c r="AP15" t="s">
        <v>322</v>
      </c>
      <c r="AS15" t="s">
        <v>346</v>
      </c>
      <c r="AY15" t="s">
        <v>240</v>
      </c>
      <c r="AZ15" t="s">
        <v>357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</row>
    <row r="16" spans="1:59">
      <c r="A16" s="1">
        <f>HYPERLINK("https://lsnyc.legalserver.org/matter/dynamic-profile/view/1845645","17-1845645")</f>
        <v>0</v>
      </c>
      <c r="B16" t="s">
        <v>67</v>
      </c>
      <c r="C16" t="s">
        <v>89</v>
      </c>
      <c r="D16" t="s">
        <v>121</v>
      </c>
      <c r="E16" t="s">
        <v>126</v>
      </c>
      <c r="F16">
        <v>11433</v>
      </c>
      <c r="G16" t="s">
        <v>127</v>
      </c>
      <c r="H16" t="s">
        <v>147</v>
      </c>
      <c r="I16" t="s">
        <v>167</v>
      </c>
      <c r="J16" t="s">
        <v>170</v>
      </c>
      <c r="K16" t="s">
        <v>176</v>
      </c>
      <c r="L16" t="s">
        <v>189</v>
      </c>
      <c r="M16" t="s">
        <v>213</v>
      </c>
      <c r="N16" t="s">
        <v>216</v>
      </c>
      <c r="P16" t="s">
        <v>217</v>
      </c>
      <c r="Q16" t="s">
        <v>229</v>
      </c>
      <c r="R16" t="s">
        <v>236</v>
      </c>
      <c r="T16">
        <v>70200</v>
      </c>
      <c r="U16">
        <v>5850</v>
      </c>
      <c r="V16">
        <v>62</v>
      </c>
      <c r="W16">
        <v>3</v>
      </c>
      <c r="X16">
        <v>1</v>
      </c>
      <c r="Y16" t="s">
        <v>242</v>
      </c>
      <c r="Z16">
        <v>285.37</v>
      </c>
      <c r="AA16">
        <v>40.693179</v>
      </c>
      <c r="AB16">
        <v>-73.793672</v>
      </c>
      <c r="AD16" t="s">
        <v>247</v>
      </c>
      <c r="AG16" t="s">
        <v>249</v>
      </c>
      <c r="AH16" t="s">
        <v>251</v>
      </c>
      <c r="AI16">
        <v>237</v>
      </c>
      <c r="AJ16" t="s">
        <v>170</v>
      </c>
      <c r="AK16" t="s">
        <v>260</v>
      </c>
      <c r="AL16">
        <v>19.6</v>
      </c>
      <c r="AM16" t="s">
        <v>264</v>
      </c>
      <c r="AN16" t="s">
        <v>279</v>
      </c>
      <c r="AO16" t="s">
        <v>294</v>
      </c>
      <c r="AP16" t="s">
        <v>313</v>
      </c>
      <c r="AQ16" t="s">
        <v>333</v>
      </c>
      <c r="AR16" t="s">
        <v>344</v>
      </c>
      <c r="AS16" t="s">
        <v>346</v>
      </c>
      <c r="AY16" t="s">
        <v>242</v>
      </c>
      <c r="AZ16" t="s">
        <v>351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</row>
    <row r="17" spans="1:59">
      <c r="A17" s="1">
        <f>HYPERLINK("https://lsnyc.legalserver.org/matter/dynamic-profile/view/1846187","17-1846187")</f>
        <v>0</v>
      </c>
      <c r="C17" t="s">
        <v>90</v>
      </c>
      <c r="D17" t="s">
        <v>119</v>
      </c>
      <c r="E17" t="s">
        <v>126</v>
      </c>
      <c r="F17">
        <v>10027</v>
      </c>
      <c r="G17" t="s">
        <v>132</v>
      </c>
      <c r="H17" t="s">
        <v>148</v>
      </c>
      <c r="J17" t="s">
        <v>175</v>
      </c>
      <c r="K17" t="s">
        <v>176</v>
      </c>
      <c r="L17" t="s">
        <v>190</v>
      </c>
      <c r="M17" t="s">
        <v>214</v>
      </c>
      <c r="N17" t="s">
        <v>216</v>
      </c>
      <c r="P17" t="s">
        <v>217</v>
      </c>
      <c r="Q17" t="s">
        <v>222</v>
      </c>
      <c r="T17">
        <v>0</v>
      </c>
      <c r="U17">
        <v>0</v>
      </c>
      <c r="V17">
        <v>0</v>
      </c>
      <c r="W17">
        <v>0</v>
      </c>
      <c r="X17">
        <v>0</v>
      </c>
      <c r="Y17" t="s">
        <v>242</v>
      </c>
      <c r="Z17">
        <v>0</v>
      </c>
      <c r="AA17">
        <v>40.805288</v>
      </c>
      <c r="AB17">
        <v>-73.947817</v>
      </c>
      <c r="AH17" t="s">
        <v>257</v>
      </c>
      <c r="AI17">
        <v>284</v>
      </c>
      <c r="AJ17" t="s">
        <v>258</v>
      </c>
      <c r="AK17" t="s">
        <v>260</v>
      </c>
      <c r="AL17">
        <v>90</v>
      </c>
      <c r="AM17" t="s">
        <v>269</v>
      </c>
      <c r="AN17" t="s">
        <v>286</v>
      </c>
      <c r="AO17" t="s">
        <v>305</v>
      </c>
      <c r="AP17" t="s">
        <v>323</v>
      </c>
      <c r="AS17" t="s">
        <v>119</v>
      </c>
      <c r="AY17" t="s">
        <v>242</v>
      </c>
      <c r="AZ17" t="s">
        <v>360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</row>
    <row r="18" spans="1:59">
      <c r="A18" s="1">
        <f>HYPERLINK("https://lsnyc.legalserver.org/matter/dynamic-profile/view/1848206","17-1848206")</f>
        <v>0</v>
      </c>
      <c r="C18" t="s">
        <v>91</v>
      </c>
      <c r="D18" t="s">
        <v>113</v>
      </c>
      <c r="E18" t="s">
        <v>126</v>
      </c>
      <c r="F18">
        <v>11233</v>
      </c>
      <c r="G18" t="s">
        <v>131</v>
      </c>
      <c r="H18" t="s">
        <v>149</v>
      </c>
      <c r="J18" t="s">
        <v>174</v>
      </c>
      <c r="K18" t="s">
        <v>176</v>
      </c>
      <c r="L18" t="s">
        <v>191</v>
      </c>
      <c r="M18" t="s">
        <v>211</v>
      </c>
      <c r="N18" t="s">
        <v>216</v>
      </c>
      <c r="P18" t="s">
        <v>219</v>
      </c>
      <c r="Q18" t="s">
        <v>225</v>
      </c>
      <c r="T18">
        <v>0</v>
      </c>
      <c r="U18">
        <v>0</v>
      </c>
      <c r="V18">
        <v>0</v>
      </c>
      <c r="W18">
        <v>0</v>
      </c>
      <c r="X18">
        <v>0</v>
      </c>
      <c r="Y18" t="s">
        <v>243</v>
      </c>
      <c r="Z18">
        <v>0</v>
      </c>
      <c r="AA18">
        <v>40.673703</v>
      </c>
      <c r="AB18">
        <v>-73.918504</v>
      </c>
      <c r="AH18" t="s">
        <v>257</v>
      </c>
      <c r="AI18">
        <v>239</v>
      </c>
      <c r="AJ18" t="s">
        <v>174</v>
      </c>
      <c r="AK18" t="s">
        <v>260</v>
      </c>
      <c r="AL18">
        <v>60.9</v>
      </c>
      <c r="AM18" t="s">
        <v>268</v>
      </c>
      <c r="AN18" t="s">
        <v>287</v>
      </c>
      <c r="AO18" t="s">
        <v>306</v>
      </c>
      <c r="AP18" t="s">
        <v>324</v>
      </c>
      <c r="AS18" t="s">
        <v>347</v>
      </c>
      <c r="AY18" t="s">
        <v>243</v>
      </c>
      <c r="AZ18" t="s">
        <v>361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</row>
    <row r="19" spans="1:59">
      <c r="A19" s="1">
        <f>HYPERLINK("https://lsnyc.legalserver.org/matter/dynamic-profile/view/1851127","17-1851127")</f>
        <v>0</v>
      </c>
      <c r="B19" t="s">
        <v>68</v>
      </c>
      <c r="C19" t="s">
        <v>92</v>
      </c>
      <c r="D19" t="s">
        <v>122</v>
      </c>
      <c r="E19" t="s">
        <v>126</v>
      </c>
      <c r="F19">
        <v>11372</v>
      </c>
      <c r="G19" t="s">
        <v>127</v>
      </c>
      <c r="H19" t="s">
        <v>150</v>
      </c>
      <c r="I19" t="s">
        <v>168</v>
      </c>
      <c r="J19" t="s">
        <v>170</v>
      </c>
      <c r="K19" t="s">
        <v>176</v>
      </c>
      <c r="L19" t="s">
        <v>192</v>
      </c>
      <c r="M19" t="s">
        <v>212</v>
      </c>
      <c r="N19" t="s">
        <v>216</v>
      </c>
      <c r="P19" t="s">
        <v>217</v>
      </c>
      <c r="Q19" t="s">
        <v>230</v>
      </c>
      <c r="R19" t="s">
        <v>234</v>
      </c>
      <c r="T19">
        <v>26400</v>
      </c>
      <c r="U19">
        <v>2200</v>
      </c>
      <c r="V19">
        <v>46</v>
      </c>
      <c r="W19">
        <v>2</v>
      </c>
      <c r="X19">
        <v>2</v>
      </c>
      <c r="Y19" t="s">
        <v>242</v>
      </c>
      <c r="Z19">
        <v>107.32</v>
      </c>
      <c r="AA19">
        <v>40.753825</v>
      </c>
      <c r="AB19">
        <v>-73.895178</v>
      </c>
      <c r="AD19" t="s">
        <v>247</v>
      </c>
      <c r="AG19" t="s">
        <v>249</v>
      </c>
      <c r="AH19" t="s">
        <v>255</v>
      </c>
      <c r="AI19">
        <v>237</v>
      </c>
      <c r="AJ19" t="s">
        <v>170</v>
      </c>
      <c r="AK19" t="s">
        <v>260</v>
      </c>
      <c r="AL19">
        <v>2.55</v>
      </c>
      <c r="AM19" t="s">
        <v>266</v>
      </c>
      <c r="AN19" t="s">
        <v>278</v>
      </c>
      <c r="AO19" t="s">
        <v>307</v>
      </c>
      <c r="AP19" t="s">
        <v>325</v>
      </c>
      <c r="AQ19" t="s">
        <v>334</v>
      </c>
      <c r="AR19" t="s">
        <v>339</v>
      </c>
      <c r="AS19" t="s">
        <v>346</v>
      </c>
      <c r="AT19" t="s">
        <v>349</v>
      </c>
      <c r="AY19" t="s">
        <v>242</v>
      </c>
      <c r="AZ19" t="s">
        <v>355</v>
      </c>
      <c r="BA19" t="s">
        <v>368</v>
      </c>
      <c r="BB19">
        <v>0</v>
      </c>
      <c r="BC19">
        <v>0</v>
      </c>
      <c r="BD19">
        <v>0</v>
      </c>
      <c r="BE19">
        <v>0</v>
      </c>
      <c r="BF19">
        <v>2</v>
      </c>
      <c r="BG19">
        <v>0</v>
      </c>
    </row>
    <row r="20" spans="1:59">
      <c r="A20" s="1">
        <f>HYPERLINK("https://lsnyc.legalserver.org/matter/dynamic-profile/view/1853163","17-1853163")</f>
        <v>0</v>
      </c>
      <c r="B20" t="s">
        <v>69</v>
      </c>
      <c r="C20" t="s">
        <v>93</v>
      </c>
      <c r="D20" t="s">
        <v>121</v>
      </c>
      <c r="E20" t="s">
        <v>126</v>
      </c>
      <c r="F20">
        <v>11435</v>
      </c>
      <c r="G20" t="s">
        <v>127</v>
      </c>
      <c r="H20" t="s">
        <v>151</v>
      </c>
      <c r="I20" t="s">
        <v>168</v>
      </c>
      <c r="J20" t="s">
        <v>170</v>
      </c>
      <c r="K20" t="s">
        <v>176</v>
      </c>
      <c r="L20" t="s">
        <v>193</v>
      </c>
      <c r="M20" t="s">
        <v>212</v>
      </c>
      <c r="N20" t="s">
        <v>216</v>
      </c>
      <c r="P20" t="s">
        <v>217</v>
      </c>
      <c r="Q20" t="s">
        <v>230</v>
      </c>
      <c r="R20" t="s">
        <v>234</v>
      </c>
      <c r="T20">
        <v>44400</v>
      </c>
      <c r="U20">
        <v>3700</v>
      </c>
      <c r="V20">
        <v>47</v>
      </c>
      <c r="W20">
        <v>5</v>
      </c>
      <c r="X20">
        <v>1</v>
      </c>
      <c r="Y20" t="s">
        <v>242</v>
      </c>
      <c r="Z20">
        <v>134.71</v>
      </c>
      <c r="AA20">
        <v>40.686454</v>
      </c>
      <c r="AB20">
        <v>-73.801552</v>
      </c>
      <c r="AD20" t="s">
        <v>247</v>
      </c>
      <c r="AG20" t="s">
        <v>249</v>
      </c>
      <c r="AH20" t="s">
        <v>255</v>
      </c>
      <c r="AI20">
        <v>237</v>
      </c>
      <c r="AJ20" t="s">
        <v>170</v>
      </c>
      <c r="AK20" t="s">
        <v>260</v>
      </c>
      <c r="AL20">
        <v>4.1</v>
      </c>
      <c r="AM20" t="s">
        <v>270</v>
      </c>
      <c r="AN20" t="s">
        <v>288</v>
      </c>
      <c r="AO20" t="s">
        <v>295</v>
      </c>
      <c r="AP20" t="s">
        <v>326</v>
      </c>
      <c r="AQ20" t="s">
        <v>334</v>
      </c>
      <c r="AR20" t="s">
        <v>339</v>
      </c>
      <c r="AS20" t="s">
        <v>346</v>
      </c>
      <c r="AT20" t="s">
        <v>349</v>
      </c>
      <c r="AX20" t="s">
        <v>260</v>
      </c>
      <c r="AY20" t="s">
        <v>242</v>
      </c>
      <c r="AZ20" t="s">
        <v>351</v>
      </c>
      <c r="BA20" t="s">
        <v>366</v>
      </c>
      <c r="BB20">
        <v>0</v>
      </c>
      <c r="BC20">
        <v>0</v>
      </c>
      <c r="BD20">
        <v>0</v>
      </c>
      <c r="BE20">
        <v>0</v>
      </c>
      <c r="BF20">
        <v>5</v>
      </c>
      <c r="BG20">
        <v>0</v>
      </c>
    </row>
    <row r="21" spans="1:59">
      <c r="A21" s="1">
        <f>HYPERLINK("https://lsnyc.legalserver.org/matter/dynamic-profile/view/1853169","17-1853169")</f>
        <v>0</v>
      </c>
      <c r="C21" t="s">
        <v>94</v>
      </c>
      <c r="D21" t="s">
        <v>119</v>
      </c>
      <c r="E21" t="s">
        <v>126</v>
      </c>
      <c r="F21">
        <v>10005</v>
      </c>
      <c r="G21" t="s">
        <v>131</v>
      </c>
      <c r="H21" t="s">
        <v>151</v>
      </c>
      <c r="J21" t="s">
        <v>174</v>
      </c>
      <c r="K21" t="s">
        <v>176</v>
      </c>
      <c r="L21" t="s">
        <v>191</v>
      </c>
      <c r="M21" t="s">
        <v>211</v>
      </c>
      <c r="N21" t="s">
        <v>216</v>
      </c>
      <c r="P21" t="s">
        <v>219</v>
      </c>
      <c r="Q21" t="s">
        <v>225</v>
      </c>
      <c r="T21">
        <v>0</v>
      </c>
      <c r="U21">
        <v>0</v>
      </c>
      <c r="V21">
        <v>0</v>
      </c>
      <c r="W21">
        <v>0</v>
      </c>
      <c r="X21">
        <v>0</v>
      </c>
      <c r="Y21" t="s">
        <v>240</v>
      </c>
      <c r="Z21">
        <v>0</v>
      </c>
      <c r="AA21">
        <v>40.704718</v>
      </c>
      <c r="AB21">
        <v>-74.005988</v>
      </c>
      <c r="AH21" t="s">
        <v>257</v>
      </c>
      <c r="AI21">
        <v>239</v>
      </c>
      <c r="AJ21" t="s">
        <v>174</v>
      </c>
      <c r="AK21" t="s">
        <v>260</v>
      </c>
      <c r="AL21">
        <v>10.5</v>
      </c>
      <c r="AM21" t="s">
        <v>265</v>
      </c>
      <c r="AN21" t="s">
        <v>281</v>
      </c>
      <c r="AO21" t="s">
        <v>300</v>
      </c>
      <c r="AP21" t="s">
        <v>318</v>
      </c>
      <c r="AS21" t="s">
        <v>119</v>
      </c>
      <c r="AY21" t="s">
        <v>240</v>
      </c>
      <c r="AZ21" t="s">
        <v>357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</row>
    <row r="22" spans="1:59">
      <c r="A22" s="1">
        <f>HYPERLINK("https://lsnyc.legalserver.org/matter/dynamic-profile/view/1853292","17-1853292")</f>
        <v>0</v>
      </c>
      <c r="B22" t="s">
        <v>70</v>
      </c>
      <c r="C22" t="s">
        <v>95</v>
      </c>
      <c r="D22" t="s">
        <v>123</v>
      </c>
      <c r="E22" t="s">
        <v>126</v>
      </c>
      <c r="F22">
        <v>11370</v>
      </c>
      <c r="G22" t="s">
        <v>127</v>
      </c>
      <c r="H22" t="s">
        <v>152</v>
      </c>
      <c r="I22" t="s">
        <v>169</v>
      </c>
      <c r="J22" t="s">
        <v>170</v>
      </c>
      <c r="K22" t="s">
        <v>176</v>
      </c>
      <c r="L22" t="s">
        <v>192</v>
      </c>
      <c r="M22" t="s">
        <v>212</v>
      </c>
      <c r="N22" t="s">
        <v>216</v>
      </c>
      <c r="P22" t="s">
        <v>221</v>
      </c>
      <c r="Q22" t="s">
        <v>231</v>
      </c>
      <c r="R22" t="s">
        <v>234</v>
      </c>
      <c r="T22">
        <v>52000</v>
      </c>
      <c r="U22">
        <v>4333.33</v>
      </c>
      <c r="V22">
        <v>34</v>
      </c>
      <c r="W22">
        <v>4</v>
      </c>
      <c r="X22">
        <v>2</v>
      </c>
      <c r="Y22" t="s">
        <v>244</v>
      </c>
      <c r="Z22">
        <v>157.77</v>
      </c>
      <c r="AA22">
        <v>40.755103</v>
      </c>
      <c r="AB22">
        <v>-73.895411</v>
      </c>
      <c r="AD22" t="s">
        <v>247</v>
      </c>
      <c r="AF22" t="s">
        <v>248</v>
      </c>
      <c r="AG22" t="s">
        <v>250</v>
      </c>
      <c r="AH22" t="s">
        <v>255</v>
      </c>
      <c r="AI22">
        <v>237</v>
      </c>
      <c r="AJ22" t="s">
        <v>170</v>
      </c>
      <c r="AK22" t="s">
        <v>260</v>
      </c>
      <c r="AL22">
        <v>20.6</v>
      </c>
      <c r="AM22" t="s">
        <v>266</v>
      </c>
      <c r="AN22" t="s">
        <v>278</v>
      </c>
      <c r="AO22" t="s">
        <v>307</v>
      </c>
      <c r="AP22" t="s">
        <v>325</v>
      </c>
      <c r="AR22" t="s">
        <v>339</v>
      </c>
      <c r="AS22" t="s">
        <v>346</v>
      </c>
      <c r="AX22" t="s">
        <v>260</v>
      </c>
      <c r="AY22" t="s">
        <v>244</v>
      </c>
      <c r="AZ22" t="s">
        <v>362</v>
      </c>
      <c r="BA22" t="s">
        <v>368</v>
      </c>
      <c r="BB22">
        <v>0</v>
      </c>
      <c r="BC22">
        <v>0</v>
      </c>
      <c r="BD22">
        <v>0</v>
      </c>
      <c r="BE22">
        <v>0</v>
      </c>
      <c r="BF22">
        <v>2</v>
      </c>
      <c r="BG22">
        <v>0</v>
      </c>
    </row>
    <row r="23" spans="1:59">
      <c r="A23" s="1">
        <f>HYPERLINK("https://lsnyc.legalserver.org/matter/dynamic-profile/view/1853643","17-1853643")</f>
        <v>0</v>
      </c>
      <c r="B23" t="s">
        <v>71</v>
      </c>
      <c r="C23" t="s">
        <v>96</v>
      </c>
      <c r="D23" t="s">
        <v>124</v>
      </c>
      <c r="E23" t="s">
        <v>126</v>
      </c>
      <c r="F23">
        <v>11373</v>
      </c>
      <c r="G23" t="s">
        <v>127</v>
      </c>
      <c r="H23" t="s">
        <v>153</v>
      </c>
      <c r="I23" t="s">
        <v>168</v>
      </c>
      <c r="J23" t="s">
        <v>170</v>
      </c>
      <c r="K23" t="s">
        <v>176</v>
      </c>
      <c r="L23" t="s">
        <v>192</v>
      </c>
      <c r="M23" t="s">
        <v>212</v>
      </c>
      <c r="N23" t="s">
        <v>216</v>
      </c>
      <c r="P23" t="s">
        <v>217</v>
      </c>
      <c r="Q23" t="s">
        <v>230</v>
      </c>
      <c r="R23" t="s">
        <v>234</v>
      </c>
      <c r="T23">
        <v>39000</v>
      </c>
      <c r="U23">
        <v>3250</v>
      </c>
      <c r="V23">
        <v>39</v>
      </c>
      <c r="W23">
        <v>2</v>
      </c>
      <c r="X23">
        <v>1</v>
      </c>
      <c r="Y23" t="s">
        <v>242</v>
      </c>
      <c r="Z23">
        <v>190.99</v>
      </c>
      <c r="AA23">
        <v>40.746315</v>
      </c>
      <c r="AB23">
        <v>-73.88610199999999</v>
      </c>
      <c r="AD23" t="s">
        <v>247</v>
      </c>
      <c r="AG23" t="s">
        <v>249</v>
      </c>
      <c r="AH23" t="s">
        <v>255</v>
      </c>
      <c r="AI23">
        <v>237</v>
      </c>
      <c r="AJ23" t="s">
        <v>170</v>
      </c>
      <c r="AK23" t="s">
        <v>260</v>
      </c>
      <c r="AL23">
        <v>2</v>
      </c>
      <c r="AM23" t="s">
        <v>266</v>
      </c>
      <c r="AN23" t="s">
        <v>289</v>
      </c>
      <c r="AO23" t="s">
        <v>307</v>
      </c>
      <c r="AP23" t="s">
        <v>325</v>
      </c>
      <c r="AQ23" t="s">
        <v>334</v>
      </c>
      <c r="AR23" t="s">
        <v>339</v>
      </c>
      <c r="AS23" t="s">
        <v>346</v>
      </c>
      <c r="AX23" t="s">
        <v>260</v>
      </c>
      <c r="AY23" t="s">
        <v>242</v>
      </c>
      <c r="AZ23" t="s">
        <v>355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</row>
    <row r="24" spans="1:59">
      <c r="A24" s="1">
        <f>HYPERLINK("https://lsnyc.legalserver.org/matter/dynamic-profile/view/1854429","17-1854429")</f>
        <v>0</v>
      </c>
      <c r="C24" t="s">
        <v>97</v>
      </c>
      <c r="D24" t="s">
        <v>121</v>
      </c>
      <c r="E24" t="s">
        <v>126</v>
      </c>
      <c r="F24">
        <v>11434</v>
      </c>
      <c r="G24" t="s">
        <v>127</v>
      </c>
      <c r="H24" t="s">
        <v>154</v>
      </c>
      <c r="J24" t="s">
        <v>170</v>
      </c>
      <c r="K24" t="s">
        <v>176</v>
      </c>
      <c r="L24" t="s">
        <v>193</v>
      </c>
      <c r="M24" t="s">
        <v>212</v>
      </c>
      <c r="N24" t="s">
        <v>216</v>
      </c>
      <c r="P24" t="s">
        <v>219</v>
      </c>
      <c r="Q24" t="s">
        <v>228</v>
      </c>
      <c r="T24">
        <v>0</v>
      </c>
      <c r="U24">
        <v>0</v>
      </c>
      <c r="V24">
        <v>0</v>
      </c>
      <c r="W24">
        <v>0</v>
      </c>
      <c r="X24">
        <v>0</v>
      </c>
      <c r="Y24" t="s">
        <v>239</v>
      </c>
      <c r="Z24">
        <v>0</v>
      </c>
      <c r="AA24">
        <v>40.680304</v>
      </c>
      <c r="AB24">
        <v>-73.766701</v>
      </c>
      <c r="AH24" t="s">
        <v>256</v>
      </c>
      <c r="AI24">
        <v>234</v>
      </c>
      <c r="AJ24" t="s">
        <v>171</v>
      </c>
      <c r="AK24" t="s">
        <v>260</v>
      </c>
      <c r="AL24">
        <v>2.55</v>
      </c>
      <c r="AM24" t="s">
        <v>264</v>
      </c>
      <c r="AN24" t="s">
        <v>279</v>
      </c>
      <c r="AO24" t="s">
        <v>294</v>
      </c>
      <c r="AP24" t="s">
        <v>327</v>
      </c>
      <c r="AS24" t="s">
        <v>346</v>
      </c>
      <c r="AY24" t="s">
        <v>239</v>
      </c>
      <c r="AZ24" t="s">
        <v>350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</row>
    <row r="25" spans="1:59">
      <c r="A25" s="1">
        <f>HYPERLINK("https://lsnyc.legalserver.org/matter/dynamic-profile/view/1855160","18-1855160")</f>
        <v>0</v>
      </c>
      <c r="C25" t="s">
        <v>98</v>
      </c>
      <c r="D25" t="s">
        <v>113</v>
      </c>
      <c r="E25" t="s">
        <v>126</v>
      </c>
      <c r="F25">
        <v>11225</v>
      </c>
      <c r="G25" t="s">
        <v>131</v>
      </c>
      <c r="H25" t="s">
        <v>155</v>
      </c>
      <c r="J25" t="s">
        <v>174</v>
      </c>
      <c r="K25" t="s">
        <v>176</v>
      </c>
      <c r="L25" t="s">
        <v>194</v>
      </c>
      <c r="M25" t="s">
        <v>211</v>
      </c>
      <c r="N25" t="s">
        <v>216</v>
      </c>
      <c r="P25" t="s">
        <v>219</v>
      </c>
      <c r="Q25" t="s">
        <v>225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245</v>
      </c>
      <c r="Z25">
        <v>0</v>
      </c>
      <c r="AA25">
        <v>40.65893</v>
      </c>
      <c r="AB25">
        <v>-73.95020700000001</v>
      </c>
      <c r="AH25" t="s">
        <v>257</v>
      </c>
      <c r="AI25">
        <v>239</v>
      </c>
      <c r="AJ25" t="s">
        <v>174</v>
      </c>
      <c r="AK25" t="s">
        <v>260</v>
      </c>
      <c r="AL25">
        <v>21.95</v>
      </c>
      <c r="AM25" t="s">
        <v>271</v>
      </c>
      <c r="AN25" t="s">
        <v>290</v>
      </c>
      <c r="AO25" t="s">
        <v>308</v>
      </c>
      <c r="AP25" t="s">
        <v>328</v>
      </c>
      <c r="AS25" t="s">
        <v>347</v>
      </c>
      <c r="AY25" t="s">
        <v>245</v>
      </c>
      <c r="AZ25" t="s">
        <v>363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</row>
    <row r="26" spans="1:59">
      <c r="A26" s="1">
        <f>HYPERLINK("https://lsnyc.legalserver.org/matter/dynamic-profile/view/1855452","18-1855452")</f>
        <v>0</v>
      </c>
      <c r="C26" t="s">
        <v>99</v>
      </c>
      <c r="D26" t="s">
        <v>122</v>
      </c>
      <c r="E26" t="s">
        <v>126</v>
      </c>
      <c r="F26">
        <v>11372</v>
      </c>
      <c r="G26" t="s">
        <v>127</v>
      </c>
      <c r="H26" t="s">
        <v>156</v>
      </c>
      <c r="J26" t="s">
        <v>170</v>
      </c>
      <c r="K26" t="s">
        <v>176</v>
      </c>
      <c r="L26" t="s">
        <v>188</v>
      </c>
      <c r="M26" t="s">
        <v>212</v>
      </c>
      <c r="N26" t="s">
        <v>216</v>
      </c>
      <c r="P26" t="s">
        <v>219</v>
      </c>
      <c r="Q26" t="s">
        <v>228</v>
      </c>
      <c r="T26">
        <v>0</v>
      </c>
      <c r="U26">
        <v>0</v>
      </c>
      <c r="V26">
        <v>0</v>
      </c>
      <c r="W26">
        <v>0</v>
      </c>
      <c r="X26">
        <v>0</v>
      </c>
      <c r="Y26" t="s">
        <v>239</v>
      </c>
      <c r="Z26">
        <v>0</v>
      </c>
      <c r="AA26">
        <v>40.74963</v>
      </c>
      <c r="AB26">
        <v>-73.887434</v>
      </c>
      <c r="AH26" t="s">
        <v>257</v>
      </c>
      <c r="AI26">
        <v>237</v>
      </c>
      <c r="AJ26" t="s">
        <v>170</v>
      </c>
      <c r="AK26" t="s">
        <v>260</v>
      </c>
      <c r="AL26">
        <v>1.5</v>
      </c>
      <c r="AM26" t="s">
        <v>266</v>
      </c>
      <c r="AN26" t="s">
        <v>289</v>
      </c>
      <c r="AO26" t="s">
        <v>307</v>
      </c>
      <c r="AP26" t="s">
        <v>325</v>
      </c>
      <c r="AS26" t="s">
        <v>346</v>
      </c>
      <c r="AY26" t="s">
        <v>239</v>
      </c>
      <c r="AZ26" t="s">
        <v>350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</row>
    <row r="27" spans="1:59">
      <c r="A27" s="1">
        <f>HYPERLINK("https://lsnyc.legalserver.org/matter/dynamic-profile/view/1856353","18-1856353")</f>
        <v>0</v>
      </c>
      <c r="C27" t="s">
        <v>100</v>
      </c>
      <c r="D27" t="s">
        <v>119</v>
      </c>
      <c r="E27" t="s">
        <v>126</v>
      </c>
      <c r="F27">
        <v>10027</v>
      </c>
      <c r="G27" t="s">
        <v>130</v>
      </c>
      <c r="H27" t="s">
        <v>157</v>
      </c>
      <c r="J27" t="s">
        <v>173</v>
      </c>
      <c r="K27" t="s">
        <v>176</v>
      </c>
      <c r="L27" t="s">
        <v>195</v>
      </c>
      <c r="M27" t="s">
        <v>215</v>
      </c>
      <c r="N27" t="s">
        <v>216</v>
      </c>
      <c r="T27">
        <v>0</v>
      </c>
      <c r="U27">
        <v>0</v>
      </c>
      <c r="V27">
        <v>0</v>
      </c>
      <c r="W27">
        <v>0</v>
      </c>
      <c r="X27">
        <v>0</v>
      </c>
      <c r="Y27" t="s">
        <v>245</v>
      </c>
      <c r="Z27">
        <v>0</v>
      </c>
      <c r="AA27">
        <v>40.811843</v>
      </c>
      <c r="AB27">
        <v>-73.952101</v>
      </c>
      <c r="AH27" t="s">
        <v>255</v>
      </c>
      <c r="AI27">
        <v>236</v>
      </c>
      <c r="AJ27" t="s">
        <v>173</v>
      </c>
      <c r="AK27" t="s">
        <v>260</v>
      </c>
      <c r="AL27">
        <v>7</v>
      </c>
      <c r="AM27" t="s">
        <v>269</v>
      </c>
      <c r="AN27" t="s">
        <v>286</v>
      </c>
      <c r="AO27" t="s">
        <v>305</v>
      </c>
      <c r="AP27" t="s">
        <v>323</v>
      </c>
      <c r="AS27" t="s">
        <v>119</v>
      </c>
      <c r="AY27" t="s">
        <v>245</v>
      </c>
      <c r="AZ27" t="s">
        <v>364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</row>
    <row r="28" spans="1:59">
      <c r="A28" s="1">
        <f>HYPERLINK("https://lsnyc.legalserver.org/matter/dynamic-profile/view/1856625","18-1856625")</f>
        <v>0</v>
      </c>
      <c r="B28" t="s">
        <v>72</v>
      </c>
      <c r="C28" t="s">
        <v>101</v>
      </c>
      <c r="D28" t="s">
        <v>121</v>
      </c>
      <c r="E28" t="s">
        <v>126</v>
      </c>
      <c r="F28">
        <v>11432</v>
      </c>
      <c r="G28" t="s">
        <v>127</v>
      </c>
      <c r="H28" t="s">
        <v>157</v>
      </c>
      <c r="I28" t="s">
        <v>168</v>
      </c>
      <c r="J28" t="s">
        <v>170</v>
      </c>
      <c r="K28" t="s">
        <v>176</v>
      </c>
      <c r="L28" t="s">
        <v>193</v>
      </c>
      <c r="M28" t="s">
        <v>212</v>
      </c>
      <c r="N28" t="s">
        <v>216</v>
      </c>
      <c r="P28" t="s">
        <v>217</v>
      </c>
      <c r="Q28" t="s">
        <v>230</v>
      </c>
      <c r="R28" t="s">
        <v>234</v>
      </c>
      <c r="T28">
        <v>31200</v>
      </c>
      <c r="U28">
        <v>2600</v>
      </c>
      <c r="V28">
        <v>45</v>
      </c>
      <c r="W28">
        <v>2</v>
      </c>
      <c r="X28">
        <v>3</v>
      </c>
      <c r="Y28" t="s">
        <v>243</v>
      </c>
      <c r="Z28">
        <v>108.41</v>
      </c>
      <c r="AA28">
        <v>40.708123</v>
      </c>
      <c r="AB28">
        <v>-73.79597699999999</v>
      </c>
      <c r="AD28" t="s">
        <v>247</v>
      </c>
      <c r="AG28" t="s">
        <v>249</v>
      </c>
      <c r="AH28" t="s">
        <v>255</v>
      </c>
      <c r="AI28">
        <v>237</v>
      </c>
      <c r="AJ28" t="s">
        <v>170</v>
      </c>
      <c r="AK28" t="s">
        <v>260</v>
      </c>
      <c r="AL28">
        <v>7.3</v>
      </c>
      <c r="AM28" t="s">
        <v>264</v>
      </c>
      <c r="AN28" t="s">
        <v>288</v>
      </c>
      <c r="AO28" t="s">
        <v>297</v>
      </c>
      <c r="AP28" t="s">
        <v>327</v>
      </c>
      <c r="AQ28" t="s">
        <v>334</v>
      </c>
      <c r="AR28" t="s">
        <v>339</v>
      </c>
      <c r="AS28" t="s">
        <v>346</v>
      </c>
      <c r="AX28" t="s">
        <v>260</v>
      </c>
      <c r="AY28" t="s">
        <v>243</v>
      </c>
      <c r="AZ28" t="s">
        <v>355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</row>
    <row r="29" spans="1:59">
      <c r="A29" s="1">
        <f>HYPERLINK("https://lsnyc.legalserver.org/matter/dynamic-profile/view/1857906","18-1857906")</f>
        <v>0</v>
      </c>
      <c r="B29" t="s">
        <v>73</v>
      </c>
      <c r="C29" t="s">
        <v>102</v>
      </c>
      <c r="D29" t="s">
        <v>123</v>
      </c>
      <c r="E29" t="s">
        <v>126</v>
      </c>
      <c r="F29">
        <v>11369</v>
      </c>
      <c r="G29" t="s">
        <v>127</v>
      </c>
      <c r="H29" t="s">
        <v>158</v>
      </c>
      <c r="I29" t="s">
        <v>167</v>
      </c>
      <c r="J29" t="s">
        <v>170</v>
      </c>
      <c r="K29" t="s">
        <v>176</v>
      </c>
      <c r="L29" t="s">
        <v>196</v>
      </c>
      <c r="M29" t="s">
        <v>205</v>
      </c>
      <c r="N29" t="s">
        <v>216</v>
      </c>
      <c r="P29" t="s">
        <v>217</v>
      </c>
      <c r="Q29" t="s">
        <v>223</v>
      </c>
      <c r="R29" t="s">
        <v>235</v>
      </c>
      <c r="T29">
        <v>43080</v>
      </c>
      <c r="U29">
        <v>3590</v>
      </c>
      <c r="V29">
        <v>66</v>
      </c>
      <c r="W29">
        <v>2</v>
      </c>
      <c r="X29">
        <v>1</v>
      </c>
      <c r="Y29" t="s">
        <v>245</v>
      </c>
      <c r="Z29">
        <v>210.97</v>
      </c>
      <c r="AA29">
        <v>40.767911</v>
      </c>
      <c r="AB29">
        <v>-73.87573</v>
      </c>
      <c r="AD29" t="s">
        <v>246</v>
      </c>
      <c r="AG29" t="s">
        <v>249</v>
      </c>
      <c r="AH29" t="s">
        <v>251</v>
      </c>
      <c r="AI29">
        <v>237</v>
      </c>
      <c r="AJ29" t="s">
        <v>170</v>
      </c>
      <c r="AK29" t="s">
        <v>260</v>
      </c>
      <c r="AL29">
        <v>9.6</v>
      </c>
      <c r="AM29" t="s">
        <v>266</v>
      </c>
      <c r="AN29" t="s">
        <v>291</v>
      </c>
      <c r="AO29" t="s">
        <v>307</v>
      </c>
      <c r="AP29" t="s">
        <v>329</v>
      </c>
      <c r="AR29" t="s">
        <v>345</v>
      </c>
      <c r="AS29" t="s">
        <v>346</v>
      </c>
      <c r="AY29" t="s">
        <v>245</v>
      </c>
      <c r="AZ29" t="s">
        <v>351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</row>
    <row r="30" spans="1:59">
      <c r="A30" s="1">
        <f>HYPERLINK("https://lsnyc.legalserver.org/matter/dynamic-profile/view/1858065","18-1858065")</f>
        <v>0</v>
      </c>
      <c r="C30" t="s">
        <v>103</v>
      </c>
      <c r="D30" t="s">
        <v>118</v>
      </c>
      <c r="E30" t="s">
        <v>126</v>
      </c>
      <c r="F30">
        <v>10456</v>
      </c>
      <c r="G30" t="s">
        <v>129</v>
      </c>
      <c r="H30" t="s">
        <v>159</v>
      </c>
      <c r="J30" t="s">
        <v>172</v>
      </c>
      <c r="K30" t="s">
        <v>176</v>
      </c>
      <c r="L30" t="s">
        <v>197</v>
      </c>
      <c r="M30" t="s">
        <v>208</v>
      </c>
      <c r="N30" t="s">
        <v>216</v>
      </c>
      <c r="P30" t="s">
        <v>219</v>
      </c>
      <c r="Q30" t="s">
        <v>225</v>
      </c>
      <c r="T30">
        <v>0</v>
      </c>
      <c r="U30">
        <v>0</v>
      </c>
      <c r="V30">
        <v>0</v>
      </c>
      <c r="W30">
        <v>0</v>
      </c>
      <c r="X30">
        <v>0</v>
      </c>
      <c r="Y30" t="s">
        <v>239</v>
      </c>
      <c r="Z30">
        <v>0</v>
      </c>
      <c r="AA30">
        <v>40.822289</v>
      </c>
      <c r="AB30">
        <v>-73.907605</v>
      </c>
      <c r="AH30" t="s">
        <v>256</v>
      </c>
      <c r="AI30">
        <v>234</v>
      </c>
      <c r="AJ30" t="s">
        <v>171</v>
      </c>
      <c r="AK30" t="s">
        <v>260</v>
      </c>
      <c r="AL30">
        <v>1</v>
      </c>
      <c r="AM30" t="s">
        <v>267</v>
      </c>
      <c r="AN30" t="s">
        <v>280</v>
      </c>
      <c r="AO30" t="s">
        <v>299</v>
      </c>
      <c r="AP30" t="s">
        <v>317</v>
      </c>
      <c r="AS30" t="s">
        <v>118</v>
      </c>
      <c r="AY30" t="s">
        <v>239</v>
      </c>
      <c r="AZ30" t="s">
        <v>350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</row>
    <row r="31" spans="1:59">
      <c r="A31" s="1">
        <f>HYPERLINK("https://lsnyc.legalserver.org/matter/dynamic-profile/view/1861862","18-1861862")</f>
        <v>0</v>
      </c>
      <c r="C31" t="s">
        <v>104</v>
      </c>
      <c r="D31" t="s">
        <v>125</v>
      </c>
      <c r="E31" t="s">
        <v>126</v>
      </c>
      <c r="F31">
        <v>10303</v>
      </c>
      <c r="G31" t="s">
        <v>128</v>
      </c>
      <c r="H31" t="s">
        <v>160</v>
      </c>
      <c r="J31" t="s">
        <v>171</v>
      </c>
      <c r="K31" t="s">
        <v>176</v>
      </c>
      <c r="L31" t="s">
        <v>180</v>
      </c>
      <c r="M31" t="s">
        <v>204</v>
      </c>
      <c r="N31" t="s">
        <v>216</v>
      </c>
      <c r="P31" t="s">
        <v>217</v>
      </c>
      <c r="Q31" t="s">
        <v>222</v>
      </c>
      <c r="T31">
        <v>0</v>
      </c>
      <c r="U31">
        <v>0</v>
      </c>
      <c r="V31">
        <v>0</v>
      </c>
      <c r="W31">
        <v>0</v>
      </c>
      <c r="X31">
        <v>0</v>
      </c>
      <c r="Y31" t="s">
        <v>245</v>
      </c>
      <c r="Z31">
        <v>0</v>
      </c>
      <c r="AA31">
        <v>40.622176</v>
      </c>
      <c r="AB31">
        <v>-74.165527</v>
      </c>
      <c r="AH31" t="s">
        <v>251</v>
      </c>
      <c r="AI31">
        <v>234</v>
      </c>
      <c r="AJ31" t="s">
        <v>171</v>
      </c>
      <c r="AK31" t="s">
        <v>260</v>
      </c>
      <c r="AL31">
        <v>22.9</v>
      </c>
      <c r="AM31" t="s">
        <v>272</v>
      </c>
      <c r="AN31" t="s">
        <v>292</v>
      </c>
      <c r="AO31" t="s">
        <v>309</v>
      </c>
      <c r="AP31" t="s">
        <v>330</v>
      </c>
      <c r="AS31" t="s">
        <v>348</v>
      </c>
      <c r="AY31" t="s">
        <v>245</v>
      </c>
      <c r="AZ31" t="s">
        <v>351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</row>
    <row r="32" spans="1:59">
      <c r="A32" s="1">
        <f>HYPERLINK("https://lsnyc.legalserver.org/matter/dynamic-profile/view/1862357","18-1862357")</f>
        <v>0</v>
      </c>
      <c r="C32" t="s">
        <v>105</v>
      </c>
      <c r="D32" t="s">
        <v>118</v>
      </c>
      <c r="E32" t="s">
        <v>126</v>
      </c>
      <c r="F32">
        <v>10457</v>
      </c>
      <c r="G32" t="s">
        <v>129</v>
      </c>
      <c r="H32" t="s">
        <v>161</v>
      </c>
      <c r="J32" t="s">
        <v>172</v>
      </c>
      <c r="K32" t="s">
        <v>176</v>
      </c>
      <c r="L32" t="s">
        <v>183</v>
      </c>
      <c r="M32" t="s">
        <v>208</v>
      </c>
      <c r="N32" t="s">
        <v>216</v>
      </c>
      <c r="P32" t="s">
        <v>219</v>
      </c>
      <c r="Q32" t="s">
        <v>225</v>
      </c>
      <c r="T32">
        <v>0</v>
      </c>
      <c r="U32">
        <v>0</v>
      </c>
      <c r="V32">
        <v>0</v>
      </c>
      <c r="W32">
        <v>0</v>
      </c>
      <c r="X32">
        <v>0</v>
      </c>
      <c r="Y32" t="s">
        <v>244</v>
      </c>
      <c r="Z32">
        <v>0</v>
      </c>
      <c r="AA32">
        <v>40.855361</v>
      </c>
      <c r="AB32">
        <v>-73.901026</v>
      </c>
      <c r="AH32" t="s">
        <v>256</v>
      </c>
      <c r="AI32">
        <v>234</v>
      </c>
      <c r="AJ32" t="s">
        <v>171</v>
      </c>
      <c r="AK32" t="s">
        <v>260</v>
      </c>
      <c r="AL32">
        <v>13.5</v>
      </c>
      <c r="AM32" t="s">
        <v>267</v>
      </c>
      <c r="AN32" t="s">
        <v>282</v>
      </c>
      <c r="AO32" t="s">
        <v>301</v>
      </c>
      <c r="AP32" t="s">
        <v>319</v>
      </c>
      <c r="AS32" t="s">
        <v>118</v>
      </c>
      <c r="AY32" t="s">
        <v>244</v>
      </c>
      <c r="AZ32" t="s">
        <v>365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</row>
    <row r="33" spans="1:59">
      <c r="A33" s="1">
        <f>HYPERLINK("https://lsnyc.legalserver.org/matter/dynamic-profile/view/1877600","18-1877600")</f>
        <v>0</v>
      </c>
      <c r="C33" t="s">
        <v>106</v>
      </c>
      <c r="D33" t="s">
        <v>119</v>
      </c>
      <c r="E33" t="s">
        <v>126</v>
      </c>
      <c r="F33">
        <v>10031</v>
      </c>
      <c r="G33" t="s">
        <v>131</v>
      </c>
      <c r="H33" t="s">
        <v>162</v>
      </c>
      <c r="J33" t="s">
        <v>174</v>
      </c>
      <c r="K33" t="s">
        <v>176</v>
      </c>
      <c r="L33" t="s">
        <v>198</v>
      </c>
      <c r="M33" t="s">
        <v>211</v>
      </c>
      <c r="N33" t="s">
        <v>216</v>
      </c>
      <c r="P33" t="s">
        <v>219</v>
      </c>
      <c r="Q33" t="s">
        <v>225</v>
      </c>
      <c r="T33">
        <v>0</v>
      </c>
      <c r="U33">
        <v>0</v>
      </c>
      <c r="V33">
        <v>0</v>
      </c>
      <c r="W33">
        <v>0</v>
      </c>
      <c r="X33">
        <v>0</v>
      </c>
      <c r="Y33" t="s">
        <v>240</v>
      </c>
      <c r="Z33">
        <v>0</v>
      </c>
      <c r="AA33">
        <v>40.821081</v>
      </c>
      <c r="AB33">
        <v>-73.95489499999999</v>
      </c>
      <c r="AH33" t="s">
        <v>257</v>
      </c>
      <c r="AI33">
        <v>239</v>
      </c>
      <c r="AJ33" t="s">
        <v>174</v>
      </c>
      <c r="AK33" t="s">
        <v>260</v>
      </c>
      <c r="AL33">
        <v>5.1</v>
      </c>
      <c r="AM33" t="s">
        <v>269</v>
      </c>
      <c r="AN33" t="s">
        <v>286</v>
      </c>
      <c r="AO33" t="s">
        <v>310</v>
      </c>
      <c r="AP33" t="s">
        <v>331</v>
      </c>
      <c r="AS33" t="s">
        <v>119</v>
      </c>
      <c r="AY33" t="s">
        <v>240</v>
      </c>
      <c r="AZ33" t="s">
        <v>359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</row>
    <row r="34" spans="1:59">
      <c r="A34" s="1">
        <f>HYPERLINK("https://lsnyc.legalserver.org/matter/dynamic-profile/view/1883275","18-1883275")</f>
        <v>0</v>
      </c>
      <c r="C34" t="s">
        <v>107</v>
      </c>
      <c r="D34" t="s">
        <v>119</v>
      </c>
      <c r="E34" t="s">
        <v>126</v>
      </c>
      <c r="F34">
        <v>10004</v>
      </c>
      <c r="G34" t="s">
        <v>131</v>
      </c>
      <c r="H34" t="s">
        <v>163</v>
      </c>
      <c r="J34" t="s">
        <v>174</v>
      </c>
      <c r="K34" t="s">
        <v>176</v>
      </c>
      <c r="L34" t="s">
        <v>199</v>
      </c>
      <c r="M34" t="s">
        <v>211</v>
      </c>
      <c r="N34" t="s">
        <v>216</v>
      </c>
      <c r="P34" t="s">
        <v>219</v>
      </c>
      <c r="Q34" t="s">
        <v>225</v>
      </c>
      <c r="T34">
        <v>0</v>
      </c>
      <c r="U34">
        <v>0</v>
      </c>
      <c r="V34">
        <v>0</v>
      </c>
      <c r="W34">
        <v>0</v>
      </c>
      <c r="X34">
        <v>0</v>
      </c>
      <c r="Y34" t="s">
        <v>240</v>
      </c>
      <c r="Z34">
        <v>0</v>
      </c>
      <c r="AA34">
        <v>40.705661</v>
      </c>
      <c r="AB34">
        <v>-74.011903</v>
      </c>
      <c r="AH34" t="s">
        <v>257</v>
      </c>
      <c r="AI34">
        <v>239</v>
      </c>
      <c r="AJ34" t="s">
        <v>174</v>
      </c>
      <c r="AK34" t="s">
        <v>260</v>
      </c>
      <c r="AL34">
        <v>2</v>
      </c>
      <c r="AM34" t="s">
        <v>265</v>
      </c>
      <c r="AN34" t="s">
        <v>281</v>
      </c>
      <c r="AO34" t="s">
        <v>300</v>
      </c>
      <c r="AP34" t="s">
        <v>318</v>
      </c>
      <c r="AS34" t="s">
        <v>119</v>
      </c>
      <c r="AY34" t="s">
        <v>240</v>
      </c>
      <c r="AZ34" t="s">
        <v>357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</row>
    <row r="35" spans="1:59">
      <c r="A35" s="1">
        <f>HYPERLINK("https://lsnyc.legalserver.org/matter/dynamic-profile/view/1891402","19-1891402")</f>
        <v>0</v>
      </c>
      <c r="B35" t="s">
        <v>74</v>
      </c>
      <c r="C35" t="s">
        <v>108</v>
      </c>
      <c r="D35" t="s">
        <v>119</v>
      </c>
      <c r="E35" t="s">
        <v>126</v>
      </c>
      <c r="F35">
        <v>10032</v>
      </c>
      <c r="G35" t="s">
        <v>131</v>
      </c>
      <c r="H35" t="s">
        <v>164</v>
      </c>
      <c r="I35" t="s">
        <v>167</v>
      </c>
      <c r="J35" t="s">
        <v>174</v>
      </c>
      <c r="K35" t="s">
        <v>176</v>
      </c>
      <c r="L35" t="s">
        <v>164</v>
      </c>
      <c r="M35" t="s">
        <v>211</v>
      </c>
      <c r="N35" t="s">
        <v>216</v>
      </c>
      <c r="P35" t="s">
        <v>219</v>
      </c>
      <c r="Q35" t="s">
        <v>228</v>
      </c>
      <c r="R35" t="s">
        <v>238</v>
      </c>
      <c r="T35">
        <v>23400</v>
      </c>
      <c r="U35">
        <v>1950</v>
      </c>
      <c r="V35">
        <v>38</v>
      </c>
      <c r="W35">
        <v>1</v>
      </c>
      <c r="X35">
        <v>0</v>
      </c>
      <c r="Y35" t="s">
        <v>240</v>
      </c>
      <c r="Z35">
        <v>187.35</v>
      </c>
      <c r="AA35">
        <v>40.834544</v>
      </c>
      <c r="AB35">
        <v>-73.94842800000001</v>
      </c>
      <c r="AD35" t="s">
        <v>238</v>
      </c>
      <c r="AG35" t="s">
        <v>249</v>
      </c>
      <c r="AH35" t="s">
        <v>257</v>
      </c>
      <c r="AI35">
        <v>239</v>
      </c>
      <c r="AJ35" t="s">
        <v>174</v>
      </c>
      <c r="AK35" t="s">
        <v>260</v>
      </c>
      <c r="AL35">
        <v>1</v>
      </c>
      <c r="AM35" t="s">
        <v>269</v>
      </c>
      <c r="AN35" t="s">
        <v>293</v>
      </c>
      <c r="AO35" t="s">
        <v>310</v>
      </c>
      <c r="AP35" t="s">
        <v>331</v>
      </c>
      <c r="AQ35" t="s">
        <v>335</v>
      </c>
      <c r="AR35" t="s">
        <v>339</v>
      </c>
      <c r="AS35" t="s">
        <v>119</v>
      </c>
      <c r="AY35" t="s">
        <v>240</v>
      </c>
      <c r="AZ35" t="s">
        <v>357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</row>
    <row r="36" spans="1:59">
      <c r="A36" s="1">
        <f>HYPERLINK("https://lsnyc.legalserver.org/matter/dynamic-profile/view/1892029","19-1892029")</f>
        <v>0</v>
      </c>
      <c r="C36" t="s">
        <v>109</v>
      </c>
      <c r="D36" t="s">
        <v>113</v>
      </c>
      <c r="E36" t="s">
        <v>126</v>
      </c>
      <c r="F36">
        <v>11212</v>
      </c>
      <c r="G36" t="s">
        <v>131</v>
      </c>
      <c r="H36" t="s">
        <v>165</v>
      </c>
      <c r="J36" t="s">
        <v>174</v>
      </c>
      <c r="K36" t="s">
        <v>176</v>
      </c>
      <c r="L36" t="s">
        <v>200</v>
      </c>
      <c r="M36" t="s">
        <v>211</v>
      </c>
      <c r="N36" t="s">
        <v>216</v>
      </c>
      <c r="P36" t="s">
        <v>219</v>
      </c>
      <c r="Q36" t="s">
        <v>225</v>
      </c>
      <c r="T36">
        <v>0</v>
      </c>
      <c r="U36">
        <v>0</v>
      </c>
      <c r="V36">
        <v>0</v>
      </c>
      <c r="W36">
        <v>0</v>
      </c>
      <c r="X36">
        <v>0</v>
      </c>
      <c r="Y36" t="s">
        <v>245</v>
      </c>
      <c r="Z36">
        <v>0</v>
      </c>
      <c r="AA36">
        <v>40.66455</v>
      </c>
      <c r="AB36">
        <v>-73.92445499999999</v>
      </c>
      <c r="AH36" t="s">
        <v>257</v>
      </c>
      <c r="AI36">
        <v>239</v>
      </c>
      <c r="AJ36" t="s">
        <v>174</v>
      </c>
      <c r="AK36" t="s">
        <v>260</v>
      </c>
      <c r="AL36">
        <v>2.1</v>
      </c>
      <c r="AM36" t="s">
        <v>271</v>
      </c>
      <c r="AN36" t="s">
        <v>287</v>
      </c>
      <c r="AO36" t="s">
        <v>308</v>
      </c>
      <c r="AP36" t="s">
        <v>324</v>
      </c>
      <c r="AS36" t="s">
        <v>347</v>
      </c>
      <c r="AY36" t="s">
        <v>245</v>
      </c>
      <c r="AZ36" t="s">
        <v>363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GIS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2019-07-09T20:46:13Z</dcterms:created>
  <dcterms:modified xsi:type="dcterms:W3CDTF">2019-07-09T20:46:13Z</dcterms:modified>
</cp:coreProperties>
</file>