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gef.antunes\Desktop\JoséAmérico\Python_Projects\Financials\"/>
    </mc:Choice>
  </mc:AlternateContent>
  <xr:revisionPtr revIDLastSave="0" documentId="13_ncr:1_{E248BB4B-B14E-48DE-8249-F6C870B91667}" xr6:coauthVersionLast="47" xr6:coauthVersionMax="47" xr10:uidLastSave="{00000000-0000-0000-0000-000000000000}"/>
  <bookViews>
    <workbookView xWindow="-108" yWindow="-108" windowWidth="23256" windowHeight="12576" activeTab="3" xr2:uid="{9BC0B171-694A-49A6-A38F-2F39D1AB5A87}"/>
  </bookViews>
  <sheets>
    <sheet name="Resultado" sheetId="1" r:id="rId1"/>
    <sheet name="Caixa" sheetId="4" r:id="rId2"/>
    <sheet name="Índices" sheetId="2" r:id="rId3"/>
    <sheet name="Planilha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D28" i="2"/>
  <c r="E28" i="2"/>
  <c r="F28" i="2"/>
  <c r="G28" i="2"/>
  <c r="H28" i="2"/>
  <c r="I28" i="2"/>
  <c r="J28" i="2"/>
  <c r="R28" i="2"/>
  <c r="S28" i="2"/>
  <c r="T28" i="2"/>
  <c r="B28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7" i="2"/>
  <c r="Q21" i="4"/>
  <c r="K10" i="4"/>
  <c r="K9" i="4"/>
  <c r="K19" i="4"/>
  <c r="K2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tc={348C4438-9DB0-4365-A552-40024EBAD5CE}</author>
    <author>tc={2BFD802F-C27D-491C-B026-820657052F32}</author>
    <author>tc={2BC92215-E9AF-4EFD-B165-ED3EFBACE112}</author>
  </authors>
  <commentList>
    <comment ref="Q12" authorId="0" shapeId="0" xr:uid="{348C4438-9DB0-4365-A552-40024EBAD5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1" shapeId="0" xr:uid="{2BFD802F-C27D-491C-B026-820657052F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Q24" authorId="2" shapeId="0" xr:uid="{2BC92215-E9AF-4EFD-B165-ED3EFBACE1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Compra de Atletas de 149.461, NE 2.1.9.1; e Luvas de 34919, NE 2.1.9.2</t>
      </text>
    </comment>
  </commentList>
</comments>
</file>

<file path=xl/sharedStrings.xml><?xml version="1.0" encoding="utf-8"?>
<sst xmlns="http://schemas.openxmlformats.org/spreadsheetml/2006/main" count="161" uniqueCount="83">
  <si>
    <t>Publicidade e patrocínio</t>
  </si>
  <si>
    <t>Arrecadação de jogos</t>
  </si>
  <si>
    <t>Negociação de atletas</t>
  </si>
  <si>
    <t>Sócio-torcedor</t>
  </si>
  <si>
    <t>Premiações</t>
  </si>
  <si>
    <t>Licenciamento da marca</t>
  </si>
  <si>
    <t>Direitos de transmissão</t>
  </si>
  <si>
    <t>Outras receitas</t>
  </si>
  <si>
    <t>Pessoal e encargos sociais</t>
  </si>
  <si>
    <t>Direitos de imagem</t>
  </si>
  <si>
    <t>Despesas com jogos</t>
  </si>
  <si>
    <t>Despesas gerais e administrativas</t>
  </si>
  <si>
    <t>Depreciação e amortização</t>
  </si>
  <si>
    <t>Outras despesas</t>
  </si>
  <si>
    <t>DESPESAS</t>
  </si>
  <si>
    <t>Palmeiras</t>
  </si>
  <si>
    <t>Gastos com atletas em formação</t>
  </si>
  <si>
    <t>Pontuação Série A 2023</t>
  </si>
  <si>
    <t>Geração de Caixa Operacional</t>
  </si>
  <si>
    <t>Flamengo</t>
  </si>
  <si>
    <t>RECEITA OPERACIONAL LÍQUIDA</t>
  </si>
  <si>
    <t>RECEITA RECORRENTE</t>
  </si>
  <si>
    <t>Rubricas</t>
  </si>
  <si>
    <t>São Paulo</t>
  </si>
  <si>
    <t>Corinthians</t>
  </si>
  <si>
    <t>Vasco da Gama</t>
  </si>
  <si>
    <t>Fluminense</t>
  </si>
  <si>
    <t>Botafogo</t>
  </si>
  <si>
    <t>Atlético</t>
  </si>
  <si>
    <t>Cruzeiro</t>
  </si>
  <si>
    <t>Grêmio</t>
  </si>
  <si>
    <t>Internacional</t>
  </si>
  <si>
    <t>Bahia</t>
  </si>
  <si>
    <t>Fortaleza</t>
  </si>
  <si>
    <t>Santos</t>
  </si>
  <si>
    <t>Coritiba</t>
  </si>
  <si>
    <t>América</t>
  </si>
  <si>
    <t>Goiás</t>
  </si>
  <si>
    <t>Cuiabá</t>
  </si>
  <si>
    <t>EBITDA</t>
  </si>
  <si>
    <t>Dívida</t>
  </si>
  <si>
    <t>RESULTADO OPERACIONAL</t>
  </si>
  <si>
    <t>Resultado Financeiro</t>
  </si>
  <si>
    <t>Superávit/Déficit</t>
  </si>
  <si>
    <t>Despesas Operacionais c/ Base</t>
  </si>
  <si>
    <t>Provisão p/ Contingências</t>
  </si>
  <si>
    <t>Clubes</t>
  </si>
  <si>
    <t>Vasco</t>
  </si>
  <si>
    <t>SAÍDAS DE CAIXA OPERACIONAIS</t>
  </si>
  <si>
    <t>Compra de Jogadores</t>
  </si>
  <si>
    <t>Compra de Imobilizado</t>
  </si>
  <si>
    <t>Outras</t>
  </si>
  <si>
    <t>CAIXA DESTINADO A INVESTIMENTOS</t>
  </si>
  <si>
    <t>CAIXA DESTINADO A FINANCIAMENTOS</t>
  </si>
  <si>
    <t>GERAÇÃO DE CAIXA TOTAL</t>
  </si>
  <si>
    <t>AUMENTO/DIMINUIÇÃO DE CAIXA</t>
  </si>
  <si>
    <t>GERAÇÃO DE CAIXA OPERACIONAL</t>
  </si>
  <si>
    <t>Ajuste na Geração de Caixa Operacional</t>
  </si>
  <si>
    <t>Imobilizado</t>
  </si>
  <si>
    <t>Sócios-Torcedores</t>
  </si>
  <si>
    <t>Base de Torcedores %</t>
  </si>
  <si>
    <t>Performance Série A 2023</t>
  </si>
  <si>
    <t>Público Médio / Sócios-Torcedores</t>
  </si>
  <si>
    <t>Bilheteria média (R$ mil/jogo)</t>
  </si>
  <si>
    <t>Público Médio (pagantes)</t>
  </si>
  <si>
    <t>PIB do Estado (R$ bilhões)</t>
  </si>
  <si>
    <t>Folha do futebol</t>
  </si>
  <si>
    <t>Aquisições de atletas</t>
  </si>
  <si>
    <t>Receita c/ Direitos de transmissão</t>
  </si>
  <si>
    <t>Receita c/ Publicidade e patrocínio</t>
  </si>
  <si>
    <t>Receita c/ Match-Day</t>
  </si>
  <si>
    <t>Receita c/ Sócio-torcedor</t>
  </si>
  <si>
    <t>Receita c/ Licenciamento da marca</t>
  </si>
  <si>
    <t>Receita c/ Negociação de atletas</t>
  </si>
  <si>
    <t>Receita Operacional Líquida</t>
  </si>
  <si>
    <t>Despesas com Operação de jogos</t>
  </si>
  <si>
    <t>Despesas</t>
  </si>
  <si>
    <t>Resultado</t>
  </si>
  <si>
    <t>Receita Recorrente</t>
  </si>
  <si>
    <t>Base de Torcedores</t>
  </si>
  <si>
    <t>Bilheteria Série A 2023 (R$ milhões)</t>
  </si>
  <si>
    <t>Valor do Elenco (€ milhões)</t>
  </si>
  <si>
    <t>Athletico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</si>
</sst>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3" fontId="0" fillId="2" borderId="0" xfId="0" applyNumberFormat="1" applyFill="1"/>
    <xf numFmtId="3" fontId="2" fillId="2" borderId="0" xfId="0" applyNumberFormat="1" applyFont="1" applyFill="1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Americo Pereira Antunes" id="{D9C177C2-4820-4A14-BCC5-17B8B37A3BE0}" userId="S::jose.antunes@bcb.gov.br::2672cfdf-1968-4225-86d0-f56765cdc2c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2" dT="2024-04-06T11:10:04.91" personId="{D9C177C2-4820-4A14-BCC5-17B8B37A3BE0}" id="{348C4438-9DB0-4365-A552-40024EBAD5CE}">
    <text>Inclui a rubrica "Gastos com atletas, comissão técnica e baixa"</text>
  </threadedComment>
  <threadedComment ref="Q22" dT="2024-04-09T12:45:36.02" personId="{D9C177C2-4820-4A14-BCC5-17B8B37A3BE0}" id="{2BFD802F-C27D-491C-B026-820657052F32}">
    <text>Bancária + Entidades + Fiscais + Partes Relacionadas</text>
  </threadedComment>
  <threadedComment ref="Q24" dT="2024-04-09T12:37:06.83" personId="{D9C177C2-4820-4A14-BCC5-17B8B37A3BE0}" id="{2BC92215-E9AF-4EFD-B165-ED3EFBACE112}">
    <text>Compra de Atletas de 149.461, NE 2.1.9.1; e Luvas de 34919, NE 2.1.9.2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A42B-AAD5-4C2A-9EEC-41614388A592}">
  <dimension ref="A1:T22"/>
  <sheetViews>
    <sheetView showGridLines="0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RowHeight="14.4" x14ac:dyDescent="0.3"/>
  <cols>
    <col min="1" max="1" width="29.66406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1" width="14" style="1" bestFit="1" customWidth="1"/>
    <col min="22" max="22" width="10.6640625" style="1" bestFit="1" customWidth="1"/>
    <col min="23" max="23" width="8.6640625" style="1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0" x14ac:dyDescent="0.3">
      <c r="A1" s="1" t="s">
        <v>22</v>
      </c>
      <c r="B1" s="1" t="s">
        <v>36</v>
      </c>
      <c r="C1" s="1" t="s">
        <v>28</v>
      </c>
      <c r="D1" t="s">
        <v>82</v>
      </c>
      <c r="E1" s="1" t="s">
        <v>32</v>
      </c>
      <c r="F1" s="1" t="s">
        <v>27</v>
      </c>
      <c r="G1" s="1" t="s">
        <v>24</v>
      </c>
      <c r="H1" s="1" t="s">
        <v>35</v>
      </c>
      <c r="I1" s="1" t="s">
        <v>29</v>
      </c>
      <c r="J1" s="1" t="s">
        <v>38</v>
      </c>
      <c r="K1" s="1" t="s">
        <v>19</v>
      </c>
      <c r="L1" s="1" t="s">
        <v>26</v>
      </c>
      <c r="M1" s="1" t="s">
        <v>33</v>
      </c>
      <c r="N1" s="1" t="s">
        <v>30</v>
      </c>
      <c r="O1" s="1" t="s">
        <v>37</v>
      </c>
      <c r="P1" s="1" t="s">
        <v>31</v>
      </c>
      <c r="Q1" s="1" t="s">
        <v>15</v>
      </c>
      <c r="R1" s="1" t="s">
        <v>34</v>
      </c>
      <c r="S1" s="1" t="s">
        <v>23</v>
      </c>
      <c r="T1" s="1" t="s">
        <v>25</v>
      </c>
    </row>
    <row r="2" spans="1:20" x14ac:dyDescent="0.3">
      <c r="A2" s="1" t="s">
        <v>6</v>
      </c>
      <c r="K2" s="1">
        <v>326</v>
      </c>
      <c r="Q2" s="1">
        <v>183</v>
      </c>
    </row>
    <row r="3" spans="1:20" x14ac:dyDescent="0.3">
      <c r="A3" s="1" t="s">
        <v>0</v>
      </c>
      <c r="K3" s="1">
        <v>183</v>
      </c>
      <c r="Q3" s="1">
        <v>121</v>
      </c>
    </row>
    <row r="4" spans="1:20" x14ac:dyDescent="0.3">
      <c r="A4" s="1" t="s">
        <v>1</v>
      </c>
      <c r="K4" s="1">
        <v>169</v>
      </c>
      <c r="Q4" s="1">
        <v>63</v>
      </c>
    </row>
    <row r="5" spans="1:20" x14ac:dyDescent="0.3">
      <c r="A5" s="1" t="s">
        <v>3</v>
      </c>
      <c r="K5" s="1">
        <v>90</v>
      </c>
      <c r="Q5" s="1">
        <v>59</v>
      </c>
    </row>
    <row r="6" spans="1:20" x14ac:dyDescent="0.3">
      <c r="A6" s="1" t="s">
        <v>4</v>
      </c>
      <c r="K6" s="1">
        <v>96</v>
      </c>
      <c r="Q6" s="1">
        <v>80</v>
      </c>
    </row>
    <row r="7" spans="1:20" x14ac:dyDescent="0.3">
      <c r="A7" s="1" t="s">
        <v>5</v>
      </c>
      <c r="K7" s="1">
        <v>59</v>
      </c>
      <c r="Q7" s="1">
        <v>36</v>
      </c>
    </row>
    <row r="8" spans="1:20" x14ac:dyDescent="0.3">
      <c r="A8" s="1" t="s">
        <v>21</v>
      </c>
      <c r="K8" s="1">
        <v>924</v>
      </c>
      <c r="Q8" s="1">
        <v>541</v>
      </c>
    </row>
    <row r="9" spans="1:20" x14ac:dyDescent="0.3">
      <c r="A9" s="1" t="s">
        <v>2</v>
      </c>
      <c r="K9" s="1">
        <v>303</v>
      </c>
      <c r="Q9" s="1">
        <v>187</v>
      </c>
    </row>
    <row r="10" spans="1:20" x14ac:dyDescent="0.3">
      <c r="A10" s="1" t="s">
        <v>7</v>
      </c>
      <c r="K10" s="1">
        <v>18</v>
      </c>
      <c r="Q10" s="1">
        <v>4</v>
      </c>
    </row>
    <row r="11" spans="1:20" x14ac:dyDescent="0.3">
      <c r="A11" s="1" t="s">
        <v>20</v>
      </c>
      <c r="K11" s="1">
        <v>1245</v>
      </c>
      <c r="Q11" s="1">
        <v>732</v>
      </c>
    </row>
    <row r="12" spans="1:20" x14ac:dyDescent="0.3">
      <c r="A12" s="1" t="s">
        <v>8</v>
      </c>
      <c r="K12" s="1">
        <v>339</v>
      </c>
      <c r="Q12" s="1">
        <v>387</v>
      </c>
    </row>
    <row r="13" spans="1:20" x14ac:dyDescent="0.3">
      <c r="A13" s="1" t="s">
        <v>9</v>
      </c>
      <c r="K13" s="1">
        <v>124</v>
      </c>
      <c r="Q13" s="1">
        <v>86</v>
      </c>
    </row>
    <row r="14" spans="1:20" x14ac:dyDescent="0.3">
      <c r="A14" s="1" t="s">
        <v>10</v>
      </c>
      <c r="K14" s="1">
        <v>125</v>
      </c>
      <c r="Q14" s="1">
        <v>26</v>
      </c>
    </row>
    <row r="15" spans="1:20" x14ac:dyDescent="0.3">
      <c r="A15" s="1" t="s">
        <v>11</v>
      </c>
      <c r="K15" s="1">
        <v>131</v>
      </c>
      <c r="Q15" s="1">
        <v>86</v>
      </c>
    </row>
    <row r="16" spans="1:20" x14ac:dyDescent="0.3">
      <c r="A16" s="1" t="s">
        <v>12</v>
      </c>
      <c r="K16" s="1">
        <v>200</v>
      </c>
      <c r="Q16" s="1">
        <v>106</v>
      </c>
    </row>
    <row r="17" spans="1:17" x14ac:dyDescent="0.3">
      <c r="A17" s="1" t="s">
        <v>13</v>
      </c>
      <c r="K17" s="1">
        <v>34</v>
      </c>
      <c r="Q17" s="1">
        <v>5</v>
      </c>
    </row>
    <row r="18" spans="1:17" x14ac:dyDescent="0.3">
      <c r="A18" s="1" t="s">
        <v>14</v>
      </c>
      <c r="K18" s="1">
        <v>953</v>
      </c>
      <c r="Q18" s="1">
        <v>697</v>
      </c>
    </row>
    <row r="19" spans="1:17" x14ac:dyDescent="0.3">
      <c r="A19" s="1" t="s">
        <v>41</v>
      </c>
      <c r="K19" s="1">
        <v>292</v>
      </c>
      <c r="Q19" s="1">
        <v>34</v>
      </c>
    </row>
    <row r="20" spans="1:17" x14ac:dyDescent="0.3">
      <c r="A20" s="1" t="s">
        <v>42</v>
      </c>
      <c r="K20" s="1">
        <v>28</v>
      </c>
      <c r="Q20" s="1">
        <v>51</v>
      </c>
    </row>
    <row r="21" spans="1:17" x14ac:dyDescent="0.3">
      <c r="A21" s="1" t="s">
        <v>43</v>
      </c>
      <c r="K21" s="1">
        <v>320</v>
      </c>
      <c r="Q21" s="1">
        <v>16</v>
      </c>
    </row>
    <row r="22" spans="1:17" x14ac:dyDescent="0.3">
      <c r="Q22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36FD-E37A-42F5-9E50-DEC8A36C4DAA}">
  <dimension ref="A1:T23"/>
  <sheetViews>
    <sheetView showGridLines="0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RowHeight="14.4" x14ac:dyDescent="0.3"/>
  <cols>
    <col min="1" max="1" width="35.332031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1" width="14" style="1" bestFit="1" customWidth="1"/>
    <col min="22" max="22" width="10.6640625" style="1" bestFit="1" customWidth="1"/>
    <col min="23" max="23" width="8.6640625" style="1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0" x14ac:dyDescent="0.3">
      <c r="A1" s="1" t="s">
        <v>22</v>
      </c>
      <c r="B1" s="1" t="s">
        <v>36</v>
      </c>
      <c r="C1" s="1" t="s">
        <v>28</v>
      </c>
      <c r="D1" t="s">
        <v>82</v>
      </c>
      <c r="E1" s="1" t="s">
        <v>32</v>
      </c>
      <c r="F1" s="1" t="s">
        <v>27</v>
      </c>
      <c r="G1" s="1" t="s">
        <v>24</v>
      </c>
      <c r="H1" s="1" t="s">
        <v>35</v>
      </c>
      <c r="I1" s="1" t="s">
        <v>29</v>
      </c>
      <c r="J1" s="1" t="s">
        <v>38</v>
      </c>
      <c r="K1" s="1" t="s">
        <v>19</v>
      </c>
      <c r="L1" s="1" t="s">
        <v>26</v>
      </c>
      <c r="M1" s="1" t="s">
        <v>33</v>
      </c>
      <c r="N1" s="1" t="s">
        <v>30</v>
      </c>
      <c r="O1" s="1" t="s">
        <v>37</v>
      </c>
      <c r="P1" s="1" t="s">
        <v>31</v>
      </c>
      <c r="Q1" s="1" t="s">
        <v>15</v>
      </c>
      <c r="R1" s="1" t="s">
        <v>34</v>
      </c>
      <c r="S1" s="1" t="s">
        <v>23</v>
      </c>
      <c r="T1" s="1" t="s">
        <v>25</v>
      </c>
    </row>
    <row r="2" spans="1:20" x14ac:dyDescent="0.3">
      <c r="A2" s="1" t="s">
        <v>6</v>
      </c>
      <c r="K2" s="1">
        <v>326</v>
      </c>
      <c r="Q2" s="1">
        <v>183</v>
      </c>
    </row>
    <row r="3" spans="1:20" x14ac:dyDescent="0.3">
      <c r="A3" s="1" t="s">
        <v>0</v>
      </c>
      <c r="K3" s="1">
        <v>183</v>
      </c>
      <c r="Q3" s="1">
        <v>121</v>
      </c>
    </row>
    <row r="4" spans="1:20" x14ac:dyDescent="0.3">
      <c r="A4" s="1" t="s">
        <v>1</v>
      </c>
      <c r="K4" s="1">
        <v>169</v>
      </c>
      <c r="Q4" s="1">
        <v>63</v>
      </c>
    </row>
    <row r="5" spans="1:20" x14ac:dyDescent="0.3">
      <c r="A5" s="1" t="s">
        <v>3</v>
      </c>
      <c r="K5" s="1">
        <v>90</v>
      </c>
      <c r="Q5" s="1">
        <v>59</v>
      </c>
    </row>
    <row r="6" spans="1:20" x14ac:dyDescent="0.3">
      <c r="A6" s="1" t="s">
        <v>4</v>
      </c>
      <c r="K6" s="1">
        <v>96</v>
      </c>
      <c r="Q6" s="1">
        <v>80</v>
      </c>
    </row>
    <row r="7" spans="1:20" x14ac:dyDescent="0.3">
      <c r="A7" s="1" t="s">
        <v>5</v>
      </c>
      <c r="K7" s="1">
        <v>59</v>
      </c>
      <c r="Q7" s="1">
        <v>36</v>
      </c>
    </row>
    <row r="8" spans="1:20" x14ac:dyDescent="0.3">
      <c r="A8" s="1" t="s">
        <v>2</v>
      </c>
      <c r="K8" s="1">
        <v>303</v>
      </c>
      <c r="Q8" s="1">
        <v>187</v>
      </c>
    </row>
    <row r="9" spans="1:20" s="3" customFormat="1" x14ac:dyDescent="0.3">
      <c r="A9" s="3" t="s">
        <v>54</v>
      </c>
      <c r="K9" s="3">
        <f>SUM(K2:K8)</f>
        <v>1226</v>
      </c>
      <c r="Q9" s="3">
        <v>732</v>
      </c>
    </row>
    <row r="10" spans="1:20" s="3" customFormat="1" x14ac:dyDescent="0.3">
      <c r="A10" s="3" t="s">
        <v>48</v>
      </c>
      <c r="K10" s="3">
        <f>SUM(K11:K16)</f>
        <v>808</v>
      </c>
      <c r="Q10" s="3">
        <v>495</v>
      </c>
    </row>
    <row r="11" spans="1:20" x14ac:dyDescent="0.3">
      <c r="A11" s="1" t="s">
        <v>8</v>
      </c>
      <c r="K11" s="1">
        <v>339</v>
      </c>
      <c r="Q11" s="1">
        <v>387</v>
      </c>
    </row>
    <row r="12" spans="1:20" x14ac:dyDescent="0.3">
      <c r="A12" s="1" t="s">
        <v>9</v>
      </c>
      <c r="K12" s="1">
        <v>124</v>
      </c>
      <c r="Q12" s="1">
        <v>86</v>
      </c>
    </row>
    <row r="13" spans="1:20" x14ac:dyDescent="0.3">
      <c r="A13" s="1" t="s">
        <v>10</v>
      </c>
      <c r="K13" s="1">
        <v>125</v>
      </c>
      <c r="Q13" s="1">
        <v>26</v>
      </c>
    </row>
    <row r="14" spans="1:20" x14ac:dyDescent="0.3">
      <c r="A14" s="1" t="s">
        <v>11</v>
      </c>
      <c r="K14" s="1">
        <v>131</v>
      </c>
      <c r="Q14" s="1">
        <v>86</v>
      </c>
    </row>
    <row r="15" spans="1:20" x14ac:dyDescent="0.3">
      <c r="A15" s="1" t="s">
        <v>13</v>
      </c>
      <c r="K15" s="1">
        <v>34</v>
      </c>
      <c r="Q15" s="1">
        <v>5</v>
      </c>
    </row>
    <row r="16" spans="1:20" x14ac:dyDescent="0.3">
      <c r="A16" s="1" t="s">
        <v>57</v>
      </c>
      <c r="K16" s="1">
        <v>55</v>
      </c>
      <c r="Q16" s="4">
        <v>95</v>
      </c>
    </row>
    <row r="17" spans="1:17" s="3" customFormat="1" x14ac:dyDescent="0.3">
      <c r="A17" s="3" t="s">
        <v>56</v>
      </c>
      <c r="K17" s="3">
        <v>418</v>
      </c>
      <c r="Q17" s="3">
        <v>237</v>
      </c>
    </row>
    <row r="18" spans="1:17" s="3" customFormat="1" x14ac:dyDescent="0.3">
      <c r="A18" s="3" t="s">
        <v>52</v>
      </c>
      <c r="K18" s="3">
        <v>380</v>
      </c>
      <c r="Q18" s="3">
        <v>220</v>
      </c>
    </row>
    <row r="19" spans="1:17" x14ac:dyDescent="0.3">
      <c r="A19" s="1" t="s">
        <v>49</v>
      </c>
      <c r="K19" s="1">
        <f>273+87-20</f>
        <v>340</v>
      </c>
      <c r="Q19" s="1">
        <v>176</v>
      </c>
    </row>
    <row r="20" spans="1:17" x14ac:dyDescent="0.3">
      <c r="A20" s="1" t="s">
        <v>50</v>
      </c>
      <c r="K20" s="1">
        <v>39</v>
      </c>
      <c r="Q20" s="1">
        <v>12</v>
      </c>
    </row>
    <row r="21" spans="1:17" x14ac:dyDescent="0.3">
      <c r="A21" s="1" t="s">
        <v>51</v>
      </c>
      <c r="K21" s="1">
        <f>K18-SUM(K19:K20)</f>
        <v>1</v>
      </c>
      <c r="Q21" s="1">
        <f>Q18-Q19-Q20</f>
        <v>32</v>
      </c>
    </row>
    <row r="22" spans="1:17" s="3" customFormat="1" x14ac:dyDescent="0.3">
      <c r="A22" s="3" t="s">
        <v>53</v>
      </c>
      <c r="K22" s="3">
        <v>41</v>
      </c>
      <c r="Q22" s="3">
        <v>14</v>
      </c>
    </row>
    <row r="23" spans="1:17" s="3" customFormat="1" x14ac:dyDescent="0.3">
      <c r="A23" s="3" t="s">
        <v>55</v>
      </c>
      <c r="K23" s="5">
        <v>2</v>
      </c>
      <c r="Q23" s="3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K1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921D-0263-476D-B0E9-5252564F378B}">
  <dimension ref="A1:AK39"/>
  <sheetViews>
    <sheetView showGridLines="0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RowHeight="14.4" x14ac:dyDescent="0.3"/>
  <cols>
    <col min="1" max="1" width="30.6640625" bestFit="1" customWidth="1"/>
    <col min="2" max="2" width="8" bestFit="1" customWidth="1"/>
    <col min="3" max="3" width="7.6640625" bestFit="1" customWidth="1"/>
    <col min="4" max="4" width="8.77734375" bestFit="1" customWidth="1"/>
    <col min="5" max="5" width="6.6640625" bestFit="1" customWidth="1"/>
    <col min="6" max="6" width="8.88671875" bestFit="1" customWidth="1"/>
    <col min="7" max="7" width="10.88671875" bestFit="1" customWidth="1"/>
    <col min="8" max="8" width="7.88671875" bestFit="1" customWidth="1"/>
    <col min="9" max="9" width="8.21875" bestFit="1" customWidth="1"/>
    <col min="10" max="10" width="7" bestFit="1" customWidth="1"/>
    <col min="11" max="11" width="9.33203125" bestFit="1" customWidth="1"/>
    <col min="12" max="12" width="10.88671875" bestFit="1" customWidth="1"/>
    <col min="13" max="13" width="8.88671875" bestFit="1" customWidth="1"/>
    <col min="14" max="14" width="7.5546875" bestFit="1" customWidth="1"/>
    <col min="15" max="15" width="6.5546875" bestFit="1" customWidth="1"/>
    <col min="16" max="16" width="12.33203125" bestFit="1" customWidth="1"/>
    <col min="17" max="17" width="9.33203125" bestFit="1" customWidth="1"/>
    <col min="18" max="18" width="6.77734375" bestFit="1" customWidth="1"/>
    <col min="19" max="19" width="9.44140625" bestFit="1" customWidth="1"/>
    <col min="20" max="20" width="6.6640625" bestFit="1" customWidth="1"/>
    <col min="21" max="21" width="14" bestFit="1" customWidth="1"/>
    <col min="22" max="22" width="10.6640625" bestFit="1" customWidth="1"/>
    <col min="23" max="23" width="8.6640625" bestFit="1" customWidth="1"/>
    <col min="24" max="24" width="7.44140625" bestFit="1" customWidth="1"/>
    <col min="25" max="25" width="8" bestFit="1" customWidth="1"/>
    <col min="26" max="26" width="8.5546875" bestFit="1" customWidth="1"/>
    <col min="27" max="27" width="7.21875" bestFit="1" customWidth="1"/>
    <col min="28" max="28" width="12.109375" bestFit="1" customWidth="1"/>
    <col min="29" max="29" width="5.6640625" bestFit="1" customWidth="1"/>
    <col min="30" max="30" width="8.6640625" bestFit="1" customWidth="1"/>
    <col min="31" max="31" width="6.5546875" bestFit="1" customWidth="1"/>
    <col min="32" max="32" width="5.6640625" bestFit="1" customWidth="1"/>
    <col min="33" max="33" width="7.6640625" bestFit="1" customWidth="1"/>
    <col min="34" max="34" width="7.77734375" bestFit="1" customWidth="1"/>
  </cols>
  <sheetData>
    <row r="1" spans="1:37" x14ac:dyDescent="0.3">
      <c r="A1" t="s">
        <v>46</v>
      </c>
      <c r="B1" t="s">
        <v>36</v>
      </c>
      <c r="C1" t="s">
        <v>28</v>
      </c>
      <c r="D1" t="s">
        <v>82</v>
      </c>
      <c r="E1" t="s">
        <v>32</v>
      </c>
      <c r="F1" t="s">
        <v>27</v>
      </c>
      <c r="G1" t="s">
        <v>24</v>
      </c>
      <c r="H1" t="s">
        <v>35</v>
      </c>
      <c r="I1" t="s">
        <v>29</v>
      </c>
      <c r="J1" t="s">
        <v>38</v>
      </c>
      <c r="K1" t="s">
        <v>19</v>
      </c>
      <c r="L1" t="s">
        <v>26</v>
      </c>
      <c r="M1" t="s">
        <v>33</v>
      </c>
      <c r="N1" t="s">
        <v>30</v>
      </c>
      <c r="O1" t="s">
        <v>37</v>
      </c>
      <c r="P1" t="s">
        <v>31</v>
      </c>
      <c r="Q1" t="s">
        <v>15</v>
      </c>
      <c r="R1" t="s">
        <v>34</v>
      </c>
      <c r="S1" t="s">
        <v>23</v>
      </c>
      <c r="T1" t="s">
        <v>47</v>
      </c>
    </row>
    <row r="2" spans="1:37" x14ac:dyDescent="0.3">
      <c r="A2" t="s">
        <v>68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v>326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183</v>
      </c>
      <c r="R2" s="1">
        <v>0</v>
      </c>
      <c r="S2" s="1">
        <v>0</v>
      </c>
      <c r="T2" s="1">
        <v>0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3">
      <c r="A3" t="s">
        <v>69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183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121</v>
      </c>
      <c r="R3" s="1">
        <v>0</v>
      </c>
      <c r="S3" s="1">
        <v>0</v>
      </c>
      <c r="T3" s="1">
        <v>0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A4" t="s">
        <v>70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169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63</v>
      </c>
      <c r="R4" s="1">
        <v>0</v>
      </c>
      <c r="S4" s="1">
        <v>0</v>
      </c>
      <c r="T4" s="1">
        <v>0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t="s">
        <v>71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90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59</v>
      </c>
      <c r="R5" s="1">
        <v>0</v>
      </c>
      <c r="S5" s="1">
        <v>0</v>
      </c>
      <c r="T5" s="1">
        <v>0</v>
      </c>
    </row>
    <row r="6" spans="1:37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v>96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80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3">
      <c r="A7" t="s">
        <v>72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">
        <v>59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36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">
      <c r="A8" t="s">
        <v>78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923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541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">
      <c r="A9" t="s">
        <v>73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304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187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18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4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1245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732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339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387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124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86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t="s">
        <v>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125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26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131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86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200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106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17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5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">
      <c r="A18" t="s">
        <v>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">
        <v>936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697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">
      <c r="A19" t="s">
        <v>77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309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34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319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237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">
        <v>485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186</v>
      </c>
      <c r="R21" s="1">
        <v>0</v>
      </c>
      <c r="S21" s="1">
        <v>0</v>
      </c>
      <c r="T21" s="1">
        <v>0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">
      <c r="A22" t="s">
        <v>40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167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437</v>
      </c>
      <c r="R22" s="1">
        <v>0</v>
      </c>
      <c r="S22" s="1">
        <v>0</v>
      </c>
      <c r="T22" s="1">
        <v>0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 t="s">
        <v>45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184</v>
      </c>
      <c r="R24" s="1">
        <v>0</v>
      </c>
      <c r="S24" s="1">
        <v>0</v>
      </c>
      <c r="T24" s="1">
        <v>0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 t="s">
        <v>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24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32</v>
      </c>
      <c r="R25" s="1">
        <v>0</v>
      </c>
      <c r="S25" s="1">
        <v>0</v>
      </c>
      <c r="T25" s="1">
        <v>0</v>
      </c>
    </row>
    <row r="26" spans="1:37" x14ac:dyDescent="0.3">
      <c r="A26" t="s">
        <v>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</row>
    <row r="27" spans="1:37" x14ac:dyDescent="0.3">
      <c r="A27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701</v>
      </c>
      <c r="R27" s="1">
        <v>0</v>
      </c>
      <c r="S27" s="1">
        <v>0</v>
      </c>
      <c r="T27" s="1">
        <v>0</v>
      </c>
    </row>
    <row r="28" spans="1:37" x14ac:dyDescent="0.3">
      <c r="A28" t="s">
        <v>66</v>
      </c>
      <c r="B28">
        <f>B12+B13</f>
        <v>0</v>
      </c>
      <c r="C28">
        <f t="shared" ref="C28:T28" si="0">C12+C13</f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v>463</v>
      </c>
      <c r="L28">
        <v>0</v>
      </c>
      <c r="M28">
        <v>0</v>
      </c>
      <c r="N28">
        <v>0</v>
      </c>
      <c r="O28">
        <v>0</v>
      </c>
      <c r="P28">
        <v>0</v>
      </c>
      <c r="Q28">
        <v>474</v>
      </c>
      <c r="R28">
        <f t="shared" si="0"/>
        <v>0</v>
      </c>
      <c r="S28">
        <f t="shared" si="0"/>
        <v>0</v>
      </c>
      <c r="T28">
        <f t="shared" si="0"/>
        <v>0</v>
      </c>
    </row>
    <row r="29" spans="1:37" x14ac:dyDescent="0.3">
      <c r="A29" t="s">
        <v>60</v>
      </c>
      <c r="B29">
        <v>0.5</v>
      </c>
      <c r="C29">
        <v>4.3</v>
      </c>
      <c r="D29">
        <v>1.5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</row>
    <row r="30" spans="1:37" x14ac:dyDescent="0.3">
      <c r="A30" t="s">
        <v>79</v>
      </c>
      <c r="B30">
        <v>1</v>
      </c>
      <c r="C30">
        <v>9.5</v>
      </c>
      <c r="D30">
        <v>3.3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</row>
    <row r="31" spans="1:37" x14ac:dyDescent="0.3">
      <c r="A31" t="s">
        <v>17</v>
      </c>
      <c r="B31">
        <v>24</v>
      </c>
      <c r="C31">
        <v>66</v>
      </c>
      <c r="D31">
        <v>56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</row>
    <row r="32" spans="1:37" x14ac:dyDescent="0.3">
      <c r="A32" t="s">
        <v>61</v>
      </c>
      <c r="B32" s="7">
        <v>0</v>
      </c>
      <c r="C32" s="7">
        <v>0.94936786212601332</v>
      </c>
      <c r="D32" s="7">
        <v>0.84248003091726509</v>
      </c>
      <c r="E32" s="7">
        <v>0.52863394681944809</v>
      </c>
      <c r="F32" s="7">
        <v>0.91068099478781195</v>
      </c>
      <c r="G32" s="7">
        <v>0.68301074609085888</v>
      </c>
      <c r="H32" s="7">
        <v>0.22767024869695299</v>
      </c>
      <c r="I32" s="7">
        <v>0.63915119328546977</v>
      </c>
      <c r="J32" s="7">
        <v>0.72169761342906036</v>
      </c>
      <c r="K32" s="7">
        <v>0.93059368160701894</v>
      </c>
      <c r="L32" s="7">
        <v>0.86682144198242272</v>
      </c>
      <c r="M32" s="7">
        <v>0.7876096569652562</v>
      </c>
      <c r="N32" s="7">
        <v>0.96712671343233014</v>
      </c>
      <c r="O32" s="7">
        <v>0.36084880671453018</v>
      </c>
      <c r="P32" s="7">
        <v>0.81618930410843615</v>
      </c>
      <c r="Q32" s="7">
        <v>0.983974444213354</v>
      </c>
      <c r="R32" s="7">
        <v>0.45534049739390597</v>
      </c>
      <c r="S32" s="7">
        <v>0.75630419551640116</v>
      </c>
      <c r="T32" s="7">
        <v>0.58851905541148319</v>
      </c>
    </row>
    <row r="33" spans="1:20" x14ac:dyDescent="0.3">
      <c r="A33" t="s">
        <v>80</v>
      </c>
      <c r="B33">
        <v>7.3</v>
      </c>
      <c r="C33">
        <v>31.2</v>
      </c>
      <c r="D33">
        <v>18.600000000000001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</row>
    <row r="34" spans="1:20" x14ac:dyDescent="0.3">
      <c r="A34" t="s">
        <v>63</v>
      </c>
      <c r="B34" s="1">
        <v>386</v>
      </c>
      <c r="C34" s="1">
        <v>1645</v>
      </c>
      <c r="D34" s="1">
        <v>977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</row>
    <row r="35" spans="1:20" x14ac:dyDescent="0.3">
      <c r="A35" t="s">
        <v>64</v>
      </c>
      <c r="B35" s="1">
        <v>4910</v>
      </c>
      <c r="C35" s="1">
        <v>27989</v>
      </c>
      <c r="D35" s="1">
        <v>22283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</row>
    <row r="36" spans="1:20" x14ac:dyDescent="0.3">
      <c r="A36" t="s">
        <v>59</v>
      </c>
      <c r="B36" s="1">
        <v>1000</v>
      </c>
      <c r="C36" s="1">
        <v>77763</v>
      </c>
      <c r="D36" s="1">
        <v>40000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</row>
    <row r="37" spans="1:20" x14ac:dyDescent="0.3">
      <c r="A37" t="s">
        <v>62</v>
      </c>
      <c r="B37" s="6">
        <f>B35/B36</f>
        <v>4.91</v>
      </c>
      <c r="C37" s="6">
        <f t="shared" ref="C37:T37" si="1">C35/C36</f>
        <v>0.35992695755050602</v>
      </c>
      <c r="D37" s="6">
        <f t="shared" si="1"/>
        <v>0.55707499999999999</v>
      </c>
      <c r="E37" s="6">
        <f t="shared" si="1"/>
        <v>0.54016296296296296</v>
      </c>
      <c r="F37" s="6">
        <f t="shared" si="1"/>
        <v>0.45252021768984285</v>
      </c>
      <c r="G37" s="6">
        <f t="shared" si="1"/>
        <v>0.75358823529411767</v>
      </c>
      <c r="H37" s="6">
        <f t="shared" si="1"/>
        <v>0.6133142857142857</v>
      </c>
      <c r="I37" s="6">
        <f t="shared" si="1"/>
        <v>0.64960656101075032</v>
      </c>
      <c r="J37" s="6">
        <f t="shared" si="1"/>
        <v>5.8803999999999998</v>
      </c>
      <c r="K37" s="6">
        <f t="shared" si="1"/>
        <v>0.64116470588235297</v>
      </c>
      <c r="L37" s="6">
        <f t="shared" si="1"/>
        <v>0.48950577716417665</v>
      </c>
      <c r="M37" s="6">
        <f t="shared" si="1"/>
        <v>0.88848842881144652</v>
      </c>
      <c r="N37" s="6">
        <f t="shared" si="1"/>
        <v>0.279833446271265</v>
      </c>
      <c r="O37" s="6">
        <f t="shared" si="1"/>
        <v>0.76444885799404172</v>
      </c>
      <c r="P37" s="6">
        <f t="shared" si="1"/>
        <v>0.19203064057064548</v>
      </c>
      <c r="Q37" s="6">
        <f t="shared" si="1"/>
        <v>0.18435021371440641</v>
      </c>
      <c r="R37" s="6">
        <f t="shared" si="1"/>
        <v>0.25434482180995854</v>
      </c>
      <c r="S37" s="6">
        <f t="shared" si="1"/>
        <v>0.79142412957807584</v>
      </c>
      <c r="T37" s="6">
        <f t="shared" si="1"/>
        <v>0.58548888888888884</v>
      </c>
    </row>
    <row r="38" spans="1:20" x14ac:dyDescent="0.3">
      <c r="A38" t="s">
        <v>65</v>
      </c>
      <c r="B38">
        <v>858</v>
      </c>
      <c r="C38">
        <v>858</v>
      </c>
      <c r="D38">
        <v>550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</row>
    <row r="39" spans="1:20" x14ac:dyDescent="0.3">
      <c r="A39" t="s">
        <v>81</v>
      </c>
      <c r="B39" s="1">
        <v>15</v>
      </c>
      <c r="C39" s="1">
        <v>89</v>
      </c>
      <c r="D39" s="1">
        <v>69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E02C-9E35-4D4E-AA66-24970E3CCF5E}">
  <dimension ref="A1:B21"/>
  <sheetViews>
    <sheetView tabSelected="1" workbookViewId="0">
      <selection activeCell="B11" sqref="B11"/>
    </sheetView>
  </sheetViews>
  <sheetFormatPr defaultRowHeight="14.4" x14ac:dyDescent="0.3"/>
  <cols>
    <col min="2" max="2" width="29.6640625" bestFit="1" customWidth="1"/>
  </cols>
  <sheetData>
    <row r="1" spans="1:2" x14ac:dyDescent="0.3">
      <c r="B1" t="s">
        <v>22</v>
      </c>
    </row>
    <row r="2" spans="1:2" x14ac:dyDescent="0.3">
      <c r="A2">
        <v>0</v>
      </c>
      <c r="B2" t="s">
        <v>6</v>
      </c>
    </row>
    <row r="3" spans="1:2" x14ac:dyDescent="0.3">
      <c r="A3">
        <v>1</v>
      </c>
      <c r="B3" t="s">
        <v>0</v>
      </c>
    </row>
    <row r="4" spans="1:2" x14ac:dyDescent="0.3">
      <c r="A4">
        <v>2</v>
      </c>
      <c r="B4" t="s">
        <v>1</v>
      </c>
    </row>
    <row r="5" spans="1:2" x14ac:dyDescent="0.3">
      <c r="A5">
        <v>3</v>
      </c>
      <c r="B5" t="s">
        <v>3</v>
      </c>
    </row>
    <row r="6" spans="1:2" x14ac:dyDescent="0.3">
      <c r="A6">
        <v>4</v>
      </c>
      <c r="B6" t="s">
        <v>4</v>
      </c>
    </row>
    <row r="7" spans="1:2" x14ac:dyDescent="0.3">
      <c r="A7">
        <v>5</v>
      </c>
      <c r="B7" t="s">
        <v>5</v>
      </c>
    </row>
    <row r="8" spans="1:2" x14ac:dyDescent="0.3">
      <c r="A8">
        <v>6</v>
      </c>
      <c r="B8" t="s">
        <v>21</v>
      </c>
    </row>
    <row r="9" spans="1:2" x14ac:dyDescent="0.3">
      <c r="A9">
        <v>7</v>
      </c>
      <c r="B9" t="s">
        <v>2</v>
      </c>
    </row>
    <row r="10" spans="1:2" x14ac:dyDescent="0.3">
      <c r="A10">
        <v>8</v>
      </c>
      <c r="B10" t="s">
        <v>7</v>
      </c>
    </row>
    <row r="11" spans="1:2" x14ac:dyDescent="0.3">
      <c r="A11">
        <v>9</v>
      </c>
      <c r="B11" t="s">
        <v>20</v>
      </c>
    </row>
    <row r="12" spans="1:2" x14ac:dyDescent="0.3">
      <c r="A12">
        <v>10</v>
      </c>
      <c r="B12" t="s">
        <v>8</v>
      </c>
    </row>
    <row r="13" spans="1:2" x14ac:dyDescent="0.3">
      <c r="A13">
        <v>11</v>
      </c>
      <c r="B13" t="s">
        <v>9</v>
      </c>
    </row>
    <row r="14" spans="1:2" x14ac:dyDescent="0.3">
      <c r="A14">
        <v>12</v>
      </c>
      <c r="B14" t="s">
        <v>10</v>
      </c>
    </row>
    <row r="15" spans="1:2" x14ac:dyDescent="0.3">
      <c r="A15">
        <v>13</v>
      </c>
      <c r="B15" t="s">
        <v>11</v>
      </c>
    </row>
    <row r="16" spans="1:2" x14ac:dyDescent="0.3">
      <c r="A16">
        <v>14</v>
      </c>
      <c r="B16" t="s">
        <v>12</v>
      </c>
    </row>
    <row r="17" spans="1:2" x14ac:dyDescent="0.3">
      <c r="A17">
        <v>15</v>
      </c>
      <c r="B17" t="s">
        <v>13</v>
      </c>
    </row>
    <row r="18" spans="1:2" x14ac:dyDescent="0.3">
      <c r="A18">
        <v>16</v>
      </c>
      <c r="B18" t="s">
        <v>14</v>
      </c>
    </row>
    <row r="19" spans="1:2" x14ac:dyDescent="0.3">
      <c r="A19">
        <v>17</v>
      </c>
      <c r="B19" t="s">
        <v>41</v>
      </c>
    </row>
    <row r="20" spans="1:2" x14ac:dyDescent="0.3">
      <c r="A20">
        <v>18</v>
      </c>
      <c r="B20" t="s">
        <v>42</v>
      </c>
    </row>
    <row r="21" spans="1:2" x14ac:dyDescent="0.3">
      <c r="A21">
        <v>19</v>
      </c>
      <c r="B21" t="s">
        <v>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Resultado</vt:lpstr>
      <vt:lpstr>Caixa</vt:lpstr>
      <vt:lpstr>Índices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Americo Pereira Antunes</dc:creator>
  <cp:lastModifiedBy>Jose Americo Pereira Antunes</cp:lastModifiedBy>
  <dcterms:created xsi:type="dcterms:W3CDTF">2024-04-06T10:41:42Z</dcterms:created>
  <dcterms:modified xsi:type="dcterms:W3CDTF">2024-04-11T13:23:56Z</dcterms:modified>
</cp:coreProperties>
</file>