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wu\Box Sync\MyResearch\EFRI-related\chemical candidate\With Matt\Drafts\Re-submission\"/>
    </mc:Choice>
  </mc:AlternateContent>
  <bookViews>
    <workbookView xWindow="0" yWindow="0" windowWidth="23040" windowHeight="9408" tabRatio="709" activeTab="2"/>
  </bookViews>
  <sheets>
    <sheet name="Upstream cost calc." sheetId="27" r:id="rId1"/>
    <sheet name="E.coli" sheetId="1" r:id="rId2"/>
    <sheet name="S.cerevisiae" sheetId="2" r:id="rId3"/>
    <sheet name="NSL LT" sheetId="23" r:id="rId4"/>
    <sheet name="NSL HV" sheetId="24" r:id="rId5"/>
    <sheet name="SOL" sheetId="25" r:id="rId6"/>
    <sheet name="Major tech-econ parameters" sheetId="28" r:id="rId7"/>
  </sheets>
  <calcPr calcId="152511"/>
</workbook>
</file>

<file path=xl/calcChain.xml><?xml version="1.0" encoding="utf-8"?>
<calcChain xmlns="http://schemas.openxmlformats.org/spreadsheetml/2006/main">
  <c r="F20" i="27" l="1"/>
  <c r="F15" i="27" l="1"/>
  <c r="F14" i="27"/>
  <c r="F8" i="27"/>
  <c r="F9" i="27" s="1"/>
  <c r="F6" i="27"/>
  <c r="F16" i="27" l="1"/>
  <c r="F17" i="27"/>
  <c r="F19" i="27" s="1"/>
  <c r="F18" i="27" l="1"/>
  <c r="E43" i="2" l="1"/>
  <c r="J43" i="2" s="1"/>
  <c r="I43" i="2"/>
  <c r="E5" i="2"/>
  <c r="J5" i="2" s="1"/>
  <c r="I5" i="2"/>
  <c r="E44" i="2"/>
  <c r="J44" i="2" s="1"/>
  <c r="I44" i="2"/>
  <c r="E45" i="2"/>
  <c r="J45" i="2" s="1"/>
  <c r="I45" i="2"/>
  <c r="E6" i="2"/>
  <c r="J6" i="2" s="1"/>
  <c r="I6" i="2"/>
  <c r="E46" i="2"/>
  <c r="J46" i="2" s="1"/>
  <c r="I46" i="2"/>
  <c r="E47" i="2"/>
  <c r="J47" i="2" s="1"/>
  <c r="I47" i="2"/>
  <c r="I52" i="1"/>
  <c r="I53" i="1"/>
  <c r="I5" i="1"/>
  <c r="I54" i="1"/>
  <c r="I55" i="1"/>
  <c r="E52" i="1"/>
  <c r="J52" i="1" s="1"/>
  <c r="E53" i="1"/>
  <c r="J53" i="1" s="1"/>
  <c r="E5" i="1"/>
  <c r="J5" i="1" s="1"/>
  <c r="E54" i="1"/>
  <c r="J54" i="1" s="1"/>
  <c r="E55" i="1"/>
  <c r="J55" i="1" s="1"/>
  <c r="M43" i="2" l="1"/>
  <c r="G43" i="2" s="1"/>
  <c r="M47" i="2"/>
  <c r="G47" i="2" s="1"/>
  <c r="M5" i="1"/>
  <c r="G5" i="1" s="1"/>
  <c r="L52" i="1"/>
  <c r="M6" i="2"/>
  <c r="G6" i="2" s="1"/>
  <c r="M44" i="2"/>
  <c r="G44" i="2" s="1"/>
  <c r="M45" i="2"/>
  <c r="G45" i="2" s="1"/>
  <c r="M46" i="2"/>
  <c r="G46" i="2" s="1"/>
  <c r="M5" i="2"/>
  <c r="G5" i="2" s="1"/>
  <c r="M52" i="1" l="1"/>
  <c r="G52" i="1" s="1"/>
  <c r="M53" i="1"/>
  <c r="G53" i="1" s="1"/>
  <c r="M55" i="1"/>
  <c r="G55" i="1" s="1"/>
  <c r="M54" i="1"/>
  <c r="G54" i="1" s="1"/>
  <c r="I49" i="2" l="1"/>
  <c r="I50" i="2"/>
  <c r="I139" i="2"/>
  <c r="I140" i="2"/>
  <c r="I141" i="2"/>
  <c r="I51" i="2"/>
  <c r="I52" i="2"/>
  <c r="I7" i="2"/>
  <c r="I53" i="2"/>
  <c r="I54" i="2"/>
  <c r="I8" i="2"/>
  <c r="I55" i="2"/>
  <c r="I56" i="2"/>
  <c r="I57" i="2"/>
  <c r="I142" i="2"/>
  <c r="I179" i="2"/>
  <c r="I180" i="2"/>
  <c r="I58" i="2"/>
  <c r="I9" i="2"/>
  <c r="I59" i="2"/>
  <c r="I60" i="2"/>
  <c r="I61" i="2"/>
  <c r="I62" i="2"/>
  <c r="I143" i="2"/>
  <c r="I63" i="2"/>
  <c r="I64" i="2"/>
  <c r="I144" i="2"/>
  <c r="I65" i="2"/>
  <c r="I66" i="2"/>
  <c r="I181" i="2"/>
  <c r="I10" i="2"/>
  <c r="I11" i="2"/>
  <c r="I12" i="2"/>
  <c r="I13" i="2"/>
  <c r="I14" i="2"/>
  <c r="I145" i="2"/>
  <c r="I67" i="2"/>
  <c r="I146" i="2"/>
  <c r="I147" i="2"/>
  <c r="I182" i="2"/>
  <c r="I183" i="2"/>
  <c r="I68" i="2"/>
  <c r="I69" i="2"/>
  <c r="I148" i="2"/>
  <c r="I70" i="2"/>
  <c r="I15" i="2"/>
  <c r="I71" i="2"/>
  <c r="I72" i="2"/>
  <c r="I73" i="2"/>
  <c r="I74" i="2"/>
  <c r="I75" i="2"/>
  <c r="I76" i="2"/>
  <c r="I16" i="2"/>
  <c r="I77" i="2"/>
  <c r="I149" i="2"/>
  <c r="I78" i="2"/>
  <c r="I184" i="2"/>
  <c r="I185" i="2"/>
  <c r="I17" i="2"/>
  <c r="I79" i="2"/>
  <c r="I80" i="2"/>
  <c r="I81" i="2"/>
  <c r="I82" i="2"/>
  <c r="I83" i="2"/>
  <c r="I84" i="2"/>
  <c r="I85" i="2"/>
  <c r="I18" i="2"/>
  <c r="I86" i="2"/>
  <c r="I19" i="2"/>
  <c r="I150" i="2"/>
  <c r="I87" i="2"/>
  <c r="I20" i="2"/>
  <c r="I88" i="2"/>
  <c r="I151" i="2"/>
  <c r="I21" i="2"/>
  <c r="I152" i="2"/>
  <c r="I89" i="2"/>
  <c r="I153" i="2"/>
  <c r="I154" i="2"/>
  <c r="I22" i="2"/>
  <c r="I90" i="2"/>
  <c r="I23" i="2"/>
  <c r="I91" i="2"/>
  <c r="I155" i="2"/>
  <c r="I24" i="2"/>
  <c r="I92" i="2"/>
  <c r="I93" i="2"/>
  <c r="I94" i="2"/>
  <c r="I25" i="2"/>
  <c r="I95" i="2"/>
  <c r="I96" i="2"/>
  <c r="I156" i="2"/>
  <c r="I97" i="2"/>
  <c r="I98" i="2"/>
  <c r="I157" i="2"/>
  <c r="I158" i="2"/>
  <c r="I159" i="2"/>
  <c r="I26" i="2"/>
  <c r="I27" i="2"/>
  <c r="I160" i="2"/>
  <c r="I28" i="2"/>
  <c r="I99" i="2"/>
  <c r="I100" i="2"/>
  <c r="I161" i="2"/>
  <c r="I101" i="2"/>
  <c r="I29" i="2"/>
  <c r="I162" i="2"/>
  <c r="I186" i="2"/>
  <c r="I102" i="2"/>
  <c r="I103" i="2"/>
  <c r="I104" i="2"/>
  <c r="I105" i="2"/>
  <c r="I106" i="2"/>
  <c r="I187" i="2"/>
  <c r="I107" i="2"/>
  <c r="I163" i="2"/>
  <c r="I30" i="2"/>
  <c r="I188" i="2"/>
  <c r="I164" i="2"/>
  <c r="I108" i="2"/>
  <c r="I109" i="2"/>
  <c r="I165" i="2"/>
  <c r="I166" i="2"/>
  <c r="I110" i="2"/>
  <c r="I167" i="2"/>
  <c r="I111" i="2"/>
  <c r="I168" i="2"/>
  <c r="I112" i="2"/>
  <c r="I113" i="2"/>
  <c r="I114" i="2"/>
  <c r="I31" i="2"/>
  <c r="I115" i="2"/>
  <c r="I32" i="2"/>
  <c r="I116" i="2"/>
  <c r="I33" i="2"/>
  <c r="I189" i="2"/>
  <c r="I117" i="2"/>
  <c r="I190" i="2"/>
  <c r="I118" i="2"/>
  <c r="I119" i="2"/>
  <c r="I169" i="2"/>
  <c r="I191" i="2"/>
  <c r="I120" i="2"/>
  <c r="I121" i="2"/>
  <c r="I170" i="2"/>
  <c r="I122" i="2"/>
  <c r="I34" i="2"/>
  <c r="I171" i="2"/>
  <c r="I123" i="2"/>
  <c r="I172" i="2"/>
  <c r="I173" i="2"/>
  <c r="I124" i="2"/>
  <c r="I174" i="2"/>
  <c r="I125" i="2"/>
  <c r="I126" i="2"/>
  <c r="I127" i="2"/>
  <c r="I128" i="2"/>
  <c r="I175" i="2"/>
  <c r="I129" i="2"/>
  <c r="I35" i="2"/>
  <c r="I130" i="2"/>
  <c r="I36" i="2"/>
  <c r="I37" i="2"/>
  <c r="I131" i="2"/>
  <c r="I38" i="2"/>
  <c r="I132" i="2"/>
  <c r="I39" i="2"/>
  <c r="I176" i="2"/>
  <c r="I133" i="2"/>
  <c r="I134" i="2"/>
  <c r="I135" i="2"/>
  <c r="I40" i="2"/>
  <c r="I41" i="2"/>
  <c r="I136" i="2"/>
  <c r="I177" i="2"/>
  <c r="I42" i="2"/>
  <c r="I192" i="2"/>
  <c r="I137" i="2"/>
  <c r="I138" i="2"/>
  <c r="I178" i="2"/>
  <c r="I48" i="2"/>
  <c r="I66" i="1"/>
  <c r="I9" i="1"/>
  <c r="I67" i="1"/>
  <c r="I68" i="1"/>
  <c r="I10" i="1"/>
  <c r="I11" i="1"/>
  <c r="I69" i="1"/>
  <c r="I148" i="1"/>
  <c r="I70" i="1"/>
  <c r="I71" i="1"/>
  <c r="I149" i="1"/>
  <c r="I72" i="1"/>
  <c r="I73" i="1"/>
  <c r="I191" i="1"/>
  <c r="I12" i="1"/>
  <c r="I13" i="1"/>
  <c r="I14" i="1"/>
  <c r="I15" i="1"/>
  <c r="I16" i="1"/>
  <c r="I150" i="1"/>
  <c r="I74" i="1"/>
  <c r="I151" i="1"/>
  <c r="I152" i="1"/>
  <c r="I192" i="1"/>
  <c r="I193" i="1"/>
  <c r="I75" i="1"/>
  <c r="I76" i="1"/>
  <c r="I77" i="1"/>
  <c r="I153" i="1"/>
  <c r="I194" i="1"/>
  <c r="I78" i="1"/>
  <c r="I17" i="1"/>
  <c r="I79" i="1"/>
  <c r="I80" i="1"/>
  <c r="I18" i="1"/>
  <c r="I81" i="1"/>
  <c r="I82" i="1"/>
  <c r="I83" i="1"/>
  <c r="I19" i="1"/>
  <c r="I84" i="1"/>
  <c r="I195" i="1"/>
  <c r="I154" i="1"/>
  <c r="I85" i="1"/>
  <c r="I196" i="1"/>
  <c r="I197" i="1"/>
  <c r="I20" i="1"/>
  <c r="I86" i="1"/>
  <c r="I87" i="1"/>
  <c r="I88" i="1"/>
  <c r="I89" i="1"/>
  <c r="I90" i="1"/>
  <c r="I91" i="1"/>
  <c r="I92" i="1"/>
  <c r="I21" i="1"/>
  <c r="I198" i="1"/>
  <c r="I93" i="1"/>
  <c r="I94" i="1"/>
  <c r="I22" i="1"/>
  <c r="I155" i="1"/>
  <c r="I156" i="1"/>
  <c r="I95" i="1"/>
  <c r="I23" i="1"/>
  <c r="I157" i="1"/>
  <c r="I96" i="1"/>
  <c r="I158" i="1"/>
  <c r="I24" i="1"/>
  <c r="I159" i="1"/>
  <c r="I97" i="1"/>
  <c r="I160" i="1"/>
  <c r="I161" i="1"/>
  <c r="I199" i="1"/>
  <c r="I25" i="1"/>
  <c r="I98" i="1"/>
  <c r="I26" i="1"/>
  <c r="I99" i="1"/>
  <c r="I162" i="1"/>
  <c r="I27" i="1"/>
  <c r="I100" i="1"/>
  <c r="I101" i="1"/>
  <c r="I102" i="1"/>
  <c r="I28" i="1"/>
  <c r="I103" i="1"/>
  <c r="I29" i="1"/>
  <c r="I104" i="1"/>
  <c r="I163" i="1"/>
  <c r="I105" i="1"/>
  <c r="I106" i="1"/>
  <c r="I164" i="1"/>
  <c r="I165" i="1"/>
  <c r="I107" i="1"/>
  <c r="I166" i="1"/>
  <c r="I30" i="1"/>
  <c r="I31" i="1"/>
  <c r="I167" i="1"/>
  <c r="I168" i="1"/>
  <c r="I32" i="1"/>
  <c r="I169" i="1"/>
  <c r="I108" i="1"/>
  <c r="I109" i="1"/>
  <c r="I170" i="1"/>
  <c r="I33" i="1"/>
  <c r="I34" i="1"/>
  <c r="I171" i="1"/>
  <c r="I200" i="1"/>
  <c r="I110" i="1"/>
  <c r="I111" i="1"/>
  <c r="I35" i="1"/>
  <c r="I112" i="1"/>
  <c r="I113" i="1"/>
  <c r="I201" i="1"/>
  <c r="I114" i="1"/>
  <c r="I172" i="1"/>
  <c r="I36" i="1"/>
  <c r="I202" i="1"/>
  <c r="I115" i="1"/>
  <c r="I116" i="1"/>
  <c r="I117" i="1"/>
  <c r="I173" i="1"/>
  <c r="I174" i="1"/>
  <c r="I175" i="1"/>
  <c r="I176" i="1"/>
  <c r="I118" i="1"/>
  <c r="I177" i="1"/>
  <c r="I119" i="1"/>
  <c r="I120" i="1"/>
  <c r="I121" i="1"/>
  <c r="I37" i="1"/>
  <c r="I38" i="1"/>
  <c r="I122" i="1"/>
  <c r="I39" i="1"/>
  <c r="I203" i="1"/>
  <c r="I123" i="1"/>
  <c r="I204" i="1"/>
  <c r="I124" i="1"/>
  <c r="I125" i="1"/>
  <c r="I178" i="1"/>
  <c r="I205" i="1"/>
  <c r="I126" i="1"/>
  <c r="I127" i="1"/>
  <c r="I179" i="1"/>
  <c r="I128" i="1"/>
  <c r="I40" i="1"/>
  <c r="I180" i="1"/>
  <c r="I129" i="1"/>
  <c r="I181" i="1"/>
  <c r="I182" i="1"/>
  <c r="I130" i="1"/>
  <c r="I183" i="1"/>
  <c r="I131" i="1"/>
  <c r="I132" i="1"/>
  <c r="I41" i="1"/>
  <c r="I133" i="1"/>
  <c r="I134" i="1"/>
  <c r="I184" i="1"/>
  <c r="I135" i="1"/>
  <c r="I42" i="1"/>
  <c r="I136" i="1"/>
  <c r="I43" i="1"/>
  <c r="I44" i="1"/>
  <c r="I137" i="1"/>
  <c r="I185" i="1"/>
  <c r="I45" i="1"/>
  <c r="I46" i="1"/>
  <c r="I47" i="1"/>
  <c r="I138" i="1"/>
  <c r="I139" i="1"/>
  <c r="I140" i="1"/>
  <c r="I186" i="1"/>
  <c r="I48" i="1"/>
  <c r="I49" i="1"/>
  <c r="I141" i="1"/>
  <c r="I187" i="1"/>
  <c r="I50" i="1"/>
  <c r="I188" i="1"/>
  <c r="I189" i="1"/>
  <c r="I51" i="1"/>
  <c r="I142" i="1"/>
  <c r="I63" i="1"/>
  <c r="I64" i="1"/>
  <c r="I65" i="1"/>
  <c r="I147" i="1"/>
  <c r="I190" i="1"/>
  <c r="I57" i="1"/>
  <c r="I58" i="1"/>
  <c r="I143" i="1"/>
  <c r="I144" i="1"/>
  <c r="I145" i="1"/>
  <c r="I59" i="1"/>
  <c r="I60" i="1"/>
  <c r="I146" i="1"/>
  <c r="I6" i="1"/>
  <c r="I61" i="1"/>
  <c r="I62" i="1"/>
  <c r="I7" i="1"/>
  <c r="I8" i="1"/>
  <c r="I56" i="1"/>
  <c r="E49" i="2"/>
  <c r="J49" i="2" s="1"/>
  <c r="E50" i="2"/>
  <c r="J50" i="2" s="1"/>
  <c r="E139" i="2"/>
  <c r="J139" i="2" s="1"/>
  <c r="E140" i="2"/>
  <c r="J140" i="2" s="1"/>
  <c r="E141" i="2"/>
  <c r="J141" i="2" s="1"/>
  <c r="E51" i="2"/>
  <c r="J51" i="2" s="1"/>
  <c r="E52" i="2"/>
  <c r="J52" i="2" s="1"/>
  <c r="E7" i="2"/>
  <c r="J7" i="2" s="1"/>
  <c r="E53" i="2"/>
  <c r="J53" i="2" s="1"/>
  <c r="E54" i="2"/>
  <c r="J54" i="2" s="1"/>
  <c r="E8" i="2"/>
  <c r="J8" i="2" s="1"/>
  <c r="E55" i="2"/>
  <c r="J55" i="2" s="1"/>
  <c r="E56" i="2"/>
  <c r="J56" i="2" s="1"/>
  <c r="E57" i="2"/>
  <c r="J57" i="2" s="1"/>
  <c r="E142" i="2"/>
  <c r="J142" i="2" s="1"/>
  <c r="E179" i="2"/>
  <c r="J179" i="2" s="1"/>
  <c r="E180" i="2"/>
  <c r="J180" i="2" s="1"/>
  <c r="E58" i="2"/>
  <c r="J58" i="2" s="1"/>
  <c r="E9" i="2"/>
  <c r="J9" i="2" s="1"/>
  <c r="E59" i="2"/>
  <c r="J59" i="2" s="1"/>
  <c r="E60" i="2"/>
  <c r="J60" i="2" s="1"/>
  <c r="E61" i="2"/>
  <c r="J61" i="2" s="1"/>
  <c r="E62" i="2"/>
  <c r="J62" i="2" s="1"/>
  <c r="E143" i="2"/>
  <c r="J143" i="2" s="1"/>
  <c r="E63" i="2"/>
  <c r="J63" i="2" s="1"/>
  <c r="E64" i="2"/>
  <c r="J64" i="2" s="1"/>
  <c r="E144" i="2"/>
  <c r="J144" i="2" s="1"/>
  <c r="E65" i="2"/>
  <c r="J65" i="2" s="1"/>
  <c r="E66" i="2"/>
  <c r="J66" i="2" s="1"/>
  <c r="E181" i="2"/>
  <c r="J181" i="2" s="1"/>
  <c r="E10" i="2"/>
  <c r="J10" i="2" s="1"/>
  <c r="E11" i="2"/>
  <c r="J11" i="2" s="1"/>
  <c r="E12" i="2"/>
  <c r="J12" i="2" s="1"/>
  <c r="E13" i="2"/>
  <c r="J13" i="2" s="1"/>
  <c r="E14" i="2"/>
  <c r="J14" i="2" s="1"/>
  <c r="E145" i="2"/>
  <c r="J145" i="2" s="1"/>
  <c r="E67" i="2"/>
  <c r="J67" i="2" s="1"/>
  <c r="E146" i="2"/>
  <c r="J146" i="2" s="1"/>
  <c r="E147" i="2"/>
  <c r="J147" i="2" s="1"/>
  <c r="E182" i="2"/>
  <c r="J182" i="2" s="1"/>
  <c r="E183" i="2"/>
  <c r="J183" i="2" s="1"/>
  <c r="E68" i="2"/>
  <c r="J68" i="2" s="1"/>
  <c r="E69" i="2"/>
  <c r="J69" i="2" s="1"/>
  <c r="E148" i="2"/>
  <c r="J148" i="2" s="1"/>
  <c r="E70" i="2"/>
  <c r="J70" i="2" s="1"/>
  <c r="E15" i="2"/>
  <c r="J15" i="2" s="1"/>
  <c r="E71" i="2"/>
  <c r="J71" i="2" s="1"/>
  <c r="E72" i="2"/>
  <c r="J72" i="2" s="1"/>
  <c r="E73" i="2"/>
  <c r="J73" i="2" s="1"/>
  <c r="E74" i="2"/>
  <c r="J74" i="2" s="1"/>
  <c r="E75" i="2"/>
  <c r="J75" i="2" s="1"/>
  <c r="E76" i="2"/>
  <c r="J76" i="2" s="1"/>
  <c r="E16" i="2"/>
  <c r="J16" i="2" s="1"/>
  <c r="E77" i="2"/>
  <c r="J77" i="2" s="1"/>
  <c r="E149" i="2"/>
  <c r="J149" i="2" s="1"/>
  <c r="E78" i="2"/>
  <c r="J78" i="2" s="1"/>
  <c r="E184" i="2"/>
  <c r="J184" i="2" s="1"/>
  <c r="E185" i="2"/>
  <c r="J185" i="2" s="1"/>
  <c r="E17" i="2"/>
  <c r="J17" i="2" s="1"/>
  <c r="E79" i="2"/>
  <c r="J79" i="2" s="1"/>
  <c r="E80" i="2"/>
  <c r="J80" i="2" s="1"/>
  <c r="E81" i="2"/>
  <c r="J81" i="2" s="1"/>
  <c r="E82" i="2"/>
  <c r="J82" i="2" s="1"/>
  <c r="E83" i="2"/>
  <c r="J83" i="2" s="1"/>
  <c r="E84" i="2"/>
  <c r="J84" i="2" s="1"/>
  <c r="E85" i="2"/>
  <c r="J85" i="2" s="1"/>
  <c r="E18" i="2"/>
  <c r="J18" i="2" s="1"/>
  <c r="E86" i="2"/>
  <c r="J86" i="2" s="1"/>
  <c r="E19" i="2"/>
  <c r="J19" i="2" s="1"/>
  <c r="E150" i="2"/>
  <c r="J150" i="2" s="1"/>
  <c r="E87" i="2"/>
  <c r="J87" i="2" s="1"/>
  <c r="E20" i="2"/>
  <c r="J20" i="2" s="1"/>
  <c r="E88" i="2"/>
  <c r="J88" i="2" s="1"/>
  <c r="E151" i="2"/>
  <c r="J151" i="2" s="1"/>
  <c r="E21" i="2"/>
  <c r="J21" i="2" s="1"/>
  <c r="E152" i="2"/>
  <c r="J152" i="2" s="1"/>
  <c r="E89" i="2"/>
  <c r="J89" i="2" s="1"/>
  <c r="E153" i="2"/>
  <c r="J153" i="2" s="1"/>
  <c r="E154" i="2"/>
  <c r="J154" i="2" s="1"/>
  <c r="E22" i="2"/>
  <c r="J22" i="2" s="1"/>
  <c r="E90" i="2"/>
  <c r="J90" i="2" s="1"/>
  <c r="E23" i="2"/>
  <c r="J23" i="2" s="1"/>
  <c r="E91" i="2"/>
  <c r="J91" i="2" s="1"/>
  <c r="E155" i="2"/>
  <c r="J155" i="2" s="1"/>
  <c r="E24" i="2"/>
  <c r="J24" i="2" s="1"/>
  <c r="E92" i="2"/>
  <c r="J92" i="2" s="1"/>
  <c r="E93" i="2"/>
  <c r="J93" i="2" s="1"/>
  <c r="E94" i="2"/>
  <c r="J94" i="2" s="1"/>
  <c r="E25" i="2"/>
  <c r="J25" i="2" s="1"/>
  <c r="E95" i="2"/>
  <c r="J95" i="2" s="1"/>
  <c r="E96" i="2"/>
  <c r="J96" i="2" s="1"/>
  <c r="E156" i="2"/>
  <c r="J156" i="2" s="1"/>
  <c r="E97" i="2"/>
  <c r="J97" i="2" s="1"/>
  <c r="E98" i="2"/>
  <c r="J98" i="2" s="1"/>
  <c r="E157" i="2"/>
  <c r="J157" i="2" s="1"/>
  <c r="E158" i="2"/>
  <c r="J158" i="2" s="1"/>
  <c r="E159" i="2"/>
  <c r="J159" i="2" s="1"/>
  <c r="E26" i="2"/>
  <c r="J26" i="2" s="1"/>
  <c r="E27" i="2"/>
  <c r="J27" i="2" s="1"/>
  <c r="E160" i="2"/>
  <c r="J160" i="2" s="1"/>
  <c r="E28" i="2"/>
  <c r="J28" i="2" s="1"/>
  <c r="E99" i="2"/>
  <c r="J99" i="2" s="1"/>
  <c r="E100" i="2"/>
  <c r="J100" i="2" s="1"/>
  <c r="E161" i="2"/>
  <c r="J161" i="2" s="1"/>
  <c r="E101" i="2"/>
  <c r="J101" i="2" s="1"/>
  <c r="E29" i="2"/>
  <c r="J29" i="2" s="1"/>
  <c r="E162" i="2"/>
  <c r="J162" i="2" s="1"/>
  <c r="E186" i="2"/>
  <c r="J186" i="2" s="1"/>
  <c r="E102" i="2"/>
  <c r="J102" i="2" s="1"/>
  <c r="E103" i="2"/>
  <c r="J103" i="2" s="1"/>
  <c r="E104" i="2"/>
  <c r="J104" i="2" s="1"/>
  <c r="E105" i="2"/>
  <c r="J105" i="2" s="1"/>
  <c r="E106" i="2"/>
  <c r="J106" i="2" s="1"/>
  <c r="E187" i="2"/>
  <c r="J187" i="2" s="1"/>
  <c r="E107" i="2"/>
  <c r="J107" i="2" s="1"/>
  <c r="E163" i="2"/>
  <c r="J163" i="2" s="1"/>
  <c r="E30" i="2"/>
  <c r="J30" i="2" s="1"/>
  <c r="E188" i="2"/>
  <c r="J188" i="2" s="1"/>
  <c r="E164" i="2"/>
  <c r="J164" i="2" s="1"/>
  <c r="E108" i="2"/>
  <c r="J108" i="2" s="1"/>
  <c r="E109" i="2"/>
  <c r="J109" i="2" s="1"/>
  <c r="E165" i="2"/>
  <c r="J165" i="2" s="1"/>
  <c r="E166" i="2"/>
  <c r="J166" i="2" s="1"/>
  <c r="E110" i="2"/>
  <c r="J110" i="2" s="1"/>
  <c r="E167" i="2"/>
  <c r="J167" i="2" s="1"/>
  <c r="E111" i="2"/>
  <c r="J111" i="2" s="1"/>
  <c r="E168" i="2"/>
  <c r="J168" i="2" s="1"/>
  <c r="E112" i="2"/>
  <c r="J112" i="2" s="1"/>
  <c r="E113" i="2"/>
  <c r="J113" i="2" s="1"/>
  <c r="E114" i="2"/>
  <c r="J114" i="2" s="1"/>
  <c r="E31" i="2"/>
  <c r="J31" i="2" s="1"/>
  <c r="E115" i="2"/>
  <c r="J115" i="2" s="1"/>
  <c r="E32" i="2"/>
  <c r="J32" i="2" s="1"/>
  <c r="E116" i="2"/>
  <c r="J116" i="2" s="1"/>
  <c r="E33" i="2"/>
  <c r="J33" i="2" s="1"/>
  <c r="E189" i="2"/>
  <c r="J189" i="2" s="1"/>
  <c r="E117" i="2"/>
  <c r="J117" i="2" s="1"/>
  <c r="E190" i="2"/>
  <c r="J190" i="2" s="1"/>
  <c r="E118" i="2"/>
  <c r="J118" i="2" s="1"/>
  <c r="E119" i="2"/>
  <c r="J119" i="2" s="1"/>
  <c r="E169" i="2"/>
  <c r="J169" i="2" s="1"/>
  <c r="E191" i="2"/>
  <c r="J191" i="2" s="1"/>
  <c r="E120" i="2"/>
  <c r="J120" i="2" s="1"/>
  <c r="E121" i="2"/>
  <c r="J121" i="2" s="1"/>
  <c r="E170" i="2"/>
  <c r="J170" i="2" s="1"/>
  <c r="E122" i="2"/>
  <c r="J122" i="2" s="1"/>
  <c r="E34" i="2"/>
  <c r="J34" i="2" s="1"/>
  <c r="E171" i="2"/>
  <c r="J171" i="2" s="1"/>
  <c r="E123" i="2"/>
  <c r="J123" i="2" s="1"/>
  <c r="E172" i="2"/>
  <c r="J172" i="2" s="1"/>
  <c r="E173" i="2"/>
  <c r="J173" i="2" s="1"/>
  <c r="E124" i="2"/>
  <c r="J124" i="2" s="1"/>
  <c r="E174" i="2"/>
  <c r="J174" i="2" s="1"/>
  <c r="E125" i="2"/>
  <c r="J125" i="2" s="1"/>
  <c r="E126" i="2"/>
  <c r="J126" i="2" s="1"/>
  <c r="E127" i="2"/>
  <c r="J127" i="2" s="1"/>
  <c r="E128" i="2"/>
  <c r="J128" i="2" s="1"/>
  <c r="E175" i="2"/>
  <c r="J175" i="2" s="1"/>
  <c r="E129" i="2"/>
  <c r="J129" i="2" s="1"/>
  <c r="E35" i="2"/>
  <c r="J35" i="2" s="1"/>
  <c r="E130" i="2"/>
  <c r="J130" i="2" s="1"/>
  <c r="E36" i="2"/>
  <c r="J36" i="2" s="1"/>
  <c r="E37" i="2"/>
  <c r="J37" i="2" s="1"/>
  <c r="E131" i="2"/>
  <c r="J131" i="2" s="1"/>
  <c r="E38" i="2"/>
  <c r="J38" i="2" s="1"/>
  <c r="E132" i="2"/>
  <c r="J132" i="2" s="1"/>
  <c r="E39" i="2"/>
  <c r="J39" i="2" s="1"/>
  <c r="E176" i="2"/>
  <c r="J176" i="2" s="1"/>
  <c r="E133" i="2"/>
  <c r="J133" i="2" s="1"/>
  <c r="E134" i="2"/>
  <c r="J134" i="2" s="1"/>
  <c r="E135" i="2"/>
  <c r="J135" i="2" s="1"/>
  <c r="E40" i="2"/>
  <c r="J40" i="2" s="1"/>
  <c r="E41" i="2"/>
  <c r="J41" i="2" s="1"/>
  <c r="E136" i="2"/>
  <c r="J136" i="2" s="1"/>
  <c r="E177" i="2"/>
  <c r="J177" i="2" s="1"/>
  <c r="E42" i="2"/>
  <c r="J42" i="2" s="1"/>
  <c r="E192" i="2"/>
  <c r="J192" i="2" s="1"/>
  <c r="E137" i="2"/>
  <c r="J137" i="2" s="1"/>
  <c r="E138" i="2"/>
  <c r="J138" i="2" s="1"/>
  <c r="E178" i="2"/>
  <c r="J178" i="2" s="1"/>
  <c r="E48" i="2"/>
  <c r="J48" i="2" s="1"/>
  <c r="E57" i="1"/>
  <c r="J57" i="1" s="1"/>
  <c r="E58" i="1"/>
  <c r="J58" i="1" s="1"/>
  <c r="E143" i="1"/>
  <c r="J143" i="1" s="1"/>
  <c r="E144" i="1"/>
  <c r="J144" i="1" s="1"/>
  <c r="E145" i="1"/>
  <c r="J145" i="1" s="1"/>
  <c r="E59" i="1"/>
  <c r="J59" i="1" s="1"/>
  <c r="E60" i="1"/>
  <c r="J60" i="1" s="1"/>
  <c r="E146" i="1"/>
  <c r="J146" i="1" s="1"/>
  <c r="E6" i="1"/>
  <c r="J6" i="1" s="1"/>
  <c r="E61" i="1"/>
  <c r="J61" i="1" s="1"/>
  <c r="E62" i="1"/>
  <c r="J62" i="1" s="1"/>
  <c r="E7" i="1"/>
  <c r="J7" i="1" s="1"/>
  <c r="E8" i="1"/>
  <c r="J8" i="1" s="1"/>
  <c r="E63" i="1"/>
  <c r="J63" i="1" s="1"/>
  <c r="E64" i="1"/>
  <c r="J64" i="1" s="1"/>
  <c r="E65" i="1"/>
  <c r="J65" i="1" s="1"/>
  <c r="E147" i="1"/>
  <c r="J147" i="1" s="1"/>
  <c r="E190" i="1"/>
  <c r="J190" i="1" s="1"/>
  <c r="E66" i="1"/>
  <c r="J66" i="1" s="1"/>
  <c r="E9" i="1"/>
  <c r="J9" i="1" s="1"/>
  <c r="E67" i="1"/>
  <c r="J67" i="1" s="1"/>
  <c r="E68" i="1"/>
  <c r="J68" i="1" s="1"/>
  <c r="E10" i="1"/>
  <c r="J10" i="1" s="1"/>
  <c r="E11" i="1"/>
  <c r="J11" i="1" s="1"/>
  <c r="E69" i="1"/>
  <c r="J69" i="1" s="1"/>
  <c r="E148" i="1"/>
  <c r="J148" i="1" s="1"/>
  <c r="E70" i="1"/>
  <c r="J70" i="1" s="1"/>
  <c r="E71" i="1"/>
  <c r="J71" i="1" s="1"/>
  <c r="E149" i="1"/>
  <c r="J149" i="1" s="1"/>
  <c r="E72" i="1"/>
  <c r="J72" i="1" s="1"/>
  <c r="E73" i="1"/>
  <c r="J73" i="1" s="1"/>
  <c r="E191" i="1"/>
  <c r="J191" i="1" s="1"/>
  <c r="E12" i="1"/>
  <c r="J12" i="1" s="1"/>
  <c r="E13" i="1"/>
  <c r="J13" i="1" s="1"/>
  <c r="E14" i="1"/>
  <c r="J14" i="1" s="1"/>
  <c r="E15" i="1"/>
  <c r="J15" i="1" s="1"/>
  <c r="E16" i="1"/>
  <c r="J16" i="1" s="1"/>
  <c r="E150" i="1"/>
  <c r="J150" i="1" s="1"/>
  <c r="E74" i="1"/>
  <c r="J74" i="1" s="1"/>
  <c r="E151" i="1"/>
  <c r="J151" i="1" s="1"/>
  <c r="E152" i="1"/>
  <c r="J152" i="1" s="1"/>
  <c r="E192" i="1"/>
  <c r="J192" i="1" s="1"/>
  <c r="E193" i="1"/>
  <c r="J193" i="1" s="1"/>
  <c r="E75" i="1"/>
  <c r="J75" i="1" s="1"/>
  <c r="E76" i="1"/>
  <c r="J76" i="1" s="1"/>
  <c r="E77" i="1"/>
  <c r="J77" i="1" s="1"/>
  <c r="E153" i="1"/>
  <c r="J153" i="1" s="1"/>
  <c r="E194" i="1"/>
  <c r="J194" i="1" s="1"/>
  <c r="E78" i="1"/>
  <c r="J78" i="1" s="1"/>
  <c r="E17" i="1"/>
  <c r="J17" i="1" s="1"/>
  <c r="E79" i="1"/>
  <c r="J79" i="1" s="1"/>
  <c r="E80" i="1"/>
  <c r="J80" i="1" s="1"/>
  <c r="E18" i="1"/>
  <c r="J18" i="1" s="1"/>
  <c r="E81" i="1"/>
  <c r="J81" i="1" s="1"/>
  <c r="E82" i="1"/>
  <c r="J82" i="1" s="1"/>
  <c r="E83" i="1"/>
  <c r="J83" i="1" s="1"/>
  <c r="E19" i="1"/>
  <c r="J19" i="1" s="1"/>
  <c r="E84" i="1"/>
  <c r="J84" i="1" s="1"/>
  <c r="E195" i="1"/>
  <c r="J195" i="1" s="1"/>
  <c r="E154" i="1"/>
  <c r="J154" i="1" s="1"/>
  <c r="E85" i="1"/>
  <c r="J85" i="1" s="1"/>
  <c r="E196" i="1"/>
  <c r="J196" i="1" s="1"/>
  <c r="E197" i="1"/>
  <c r="J197" i="1" s="1"/>
  <c r="E20" i="1"/>
  <c r="J20" i="1" s="1"/>
  <c r="E86" i="1"/>
  <c r="J86" i="1" s="1"/>
  <c r="E87" i="1"/>
  <c r="J87" i="1" s="1"/>
  <c r="E88" i="1"/>
  <c r="J88" i="1" s="1"/>
  <c r="E89" i="1"/>
  <c r="J89" i="1" s="1"/>
  <c r="E90" i="1"/>
  <c r="J90" i="1" s="1"/>
  <c r="E91" i="1"/>
  <c r="J91" i="1" s="1"/>
  <c r="E92" i="1"/>
  <c r="J92" i="1" s="1"/>
  <c r="E21" i="1"/>
  <c r="J21" i="1" s="1"/>
  <c r="E198" i="1"/>
  <c r="J198" i="1" s="1"/>
  <c r="E93" i="1"/>
  <c r="J93" i="1" s="1"/>
  <c r="E94" i="1"/>
  <c r="J94" i="1" s="1"/>
  <c r="E22" i="1"/>
  <c r="J22" i="1" s="1"/>
  <c r="E155" i="1"/>
  <c r="J155" i="1" s="1"/>
  <c r="E156" i="1"/>
  <c r="J156" i="1" s="1"/>
  <c r="E95" i="1"/>
  <c r="J95" i="1" s="1"/>
  <c r="E23" i="1"/>
  <c r="J23" i="1" s="1"/>
  <c r="E157" i="1"/>
  <c r="J157" i="1" s="1"/>
  <c r="E96" i="1"/>
  <c r="J96" i="1" s="1"/>
  <c r="E158" i="1"/>
  <c r="J158" i="1" s="1"/>
  <c r="E24" i="1"/>
  <c r="J24" i="1" s="1"/>
  <c r="E159" i="1"/>
  <c r="J159" i="1" s="1"/>
  <c r="E97" i="1"/>
  <c r="J97" i="1" s="1"/>
  <c r="E160" i="1"/>
  <c r="J160" i="1" s="1"/>
  <c r="E161" i="1"/>
  <c r="J161" i="1" s="1"/>
  <c r="E199" i="1"/>
  <c r="J199" i="1" s="1"/>
  <c r="E25" i="1"/>
  <c r="J25" i="1" s="1"/>
  <c r="E98" i="1"/>
  <c r="J98" i="1" s="1"/>
  <c r="E26" i="1"/>
  <c r="J26" i="1" s="1"/>
  <c r="E99" i="1"/>
  <c r="J99" i="1" s="1"/>
  <c r="E162" i="1"/>
  <c r="J162" i="1" s="1"/>
  <c r="E27" i="1"/>
  <c r="J27" i="1" s="1"/>
  <c r="E100" i="1"/>
  <c r="J100" i="1" s="1"/>
  <c r="E101" i="1"/>
  <c r="J101" i="1" s="1"/>
  <c r="E102" i="1"/>
  <c r="J102" i="1" s="1"/>
  <c r="E28" i="1"/>
  <c r="J28" i="1" s="1"/>
  <c r="E103" i="1"/>
  <c r="J103" i="1" s="1"/>
  <c r="E29" i="1"/>
  <c r="J29" i="1" s="1"/>
  <c r="E104" i="1"/>
  <c r="J104" i="1" s="1"/>
  <c r="E163" i="1"/>
  <c r="J163" i="1" s="1"/>
  <c r="E105" i="1"/>
  <c r="J105" i="1" s="1"/>
  <c r="E106" i="1"/>
  <c r="J106" i="1" s="1"/>
  <c r="E164" i="1"/>
  <c r="J164" i="1" s="1"/>
  <c r="E165" i="1"/>
  <c r="J165" i="1" s="1"/>
  <c r="E107" i="1"/>
  <c r="J107" i="1" s="1"/>
  <c r="E166" i="1"/>
  <c r="J166" i="1" s="1"/>
  <c r="E30" i="1"/>
  <c r="J30" i="1" s="1"/>
  <c r="E31" i="1"/>
  <c r="J31" i="1" s="1"/>
  <c r="E167" i="1"/>
  <c r="J167" i="1" s="1"/>
  <c r="E168" i="1"/>
  <c r="J168" i="1" s="1"/>
  <c r="E32" i="1"/>
  <c r="J32" i="1" s="1"/>
  <c r="E169" i="1"/>
  <c r="J169" i="1" s="1"/>
  <c r="E108" i="1"/>
  <c r="J108" i="1" s="1"/>
  <c r="E109" i="1"/>
  <c r="J109" i="1" s="1"/>
  <c r="E170" i="1"/>
  <c r="J170" i="1" s="1"/>
  <c r="E33" i="1"/>
  <c r="J33" i="1" s="1"/>
  <c r="E34" i="1"/>
  <c r="J34" i="1" s="1"/>
  <c r="E171" i="1"/>
  <c r="J171" i="1" s="1"/>
  <c r="E200" i="1"/>
  <c r="J200" i="1" s="1"/>
  <c r="E110" i="1"/>
  <c r="J110" i="1" s="1"/>
  <c r="E111" i="1"/>
  <c r="J111" i="1" s="1"/>
  <c r="E35" i="1"/>
  <c r="J35" i="1" s="1"/>
  <c r="E112" i="1"/>
  <c r="J112" i="1" s="1"/>
  <c r="E113" i="1"/>
  <c r="J113" i="1" s="1"/>
  <c r="E201" i="1"/>
  <c r="J201" i="1" s="1"/>
  <c r="E114" i="1"/>
  <c r="J114" i="1" s="1"/>
  <c r="E172" i="1"/>
  <c r="J172" i="1" s="1"/>
  <c r="E36" i="1"/>
  <c r="J36" i="1" s="1"/>
  <c r="E202" i="1"/>
  <c r="J202" i="1" s="1"/>
  <c r="E115" i="1"/>
  <c r="J115" i="1" s="1"/>
  <c r="E116" i="1"/>
  <c r="J116" i="1" s="1"/>
  <c r="E117" i="1"/>
  <c r="J117" i="1" s="1"/>
  <c r="E173" i="1"/>
  <c r="J173" i="1" s="1"/>
  <c r="E174" i="1"/>
  <c r="J174" i="1" s="1"/>
  <c r="E175" i="1"/>
  <c r="J175" i="1" s="1"/>
  <c r="E176" i="1"/>
  <c r="J176" i="1" s="1"/>
  <c r="E118" i="1"/>
  <c r="J118" i="1" s="1"/>
  <c r="E177" i="1"/>
  <c r="J177" i="1" s="1"/>
  <c r="E119" i="1"/>
  <c r="J119" i="1" s="1"/>
  <c r="E120" i="1"/>
  <c r="J120" i="1" s="1"/>
  <c r="E121" i="1"/>
  <c r="J121" i="1" s="1"/>
  <c r="E37" i="1"/>
  <c r="J37" i="1" s="1"/>
  <c r="E38" i="1"/>
  <c r="J38" i="1" s="1"/>
  <c r="E122" i="1"/>
  <c r="J122" i="1" s="1"/>
  <c r="E39" i="1"/>
  <c r="J39" i="1" s="1"/>
  <c r="E203" i="1"/>
  <c r="J203" i="1" s="1"/>
  <c r="E123" i="1"/>
  <c r="J123" i="1" s="1"/>
  <c r="E204" i="1"/>
  <c r="J204" i="1" s="1"/>
  <c r="E124" i="1"/>
  <c r="J124" i="1" s="1"/>
  <c r="E125" i="1"/>
  <c r="J125" i="1" s="1"/>
  <c r="E178" i="1"/>
  <c r="J178" i="1" s="1"/>
  <c r="E205" i="1"/>
  <c r="J205" i="1" s="1"/>
  <c r="E126" i="1"/>
  <c r="J126" i="1" s="1"/>
  <c r="E127" i="1"/>
  <c r="J127" i="1" s="1"/>
  <c r="E179" i="1"/>
  <c r="J179" i="1" s="1"/>
  <c r="E128" i="1"/>
  <c r="J128" i="1" s="1"/>
  <c r="E40" i="1"/>
  <c r="J40" i="1" s="1"/>
  <c r="E180" i="1"/>
  <c r="J180" i="1" s="1"/>
  <c r="E129" i="1"/>
  <c r="J129" i="1" s="1"/>
  <c r="E181" i="1"/>
  <c r="J181" i="1" s="1"/>
  <c r="E182" i="1"/>
  <c r="J182" i="1" s="1"/>
  <c r="E130" i="1"/>
  <c r="J130" i="1" s="1"/>
  <c r="E183" i="1"/>
  <c r="J183" i="1" s="1"/>
  <c r="E131" i="1"/>
  <c r="J131" i="1" s="1"/>
  <c r="E132" i="1"/>
  <c r="J132" i="1" s="1"/>
  <c r="E41" i="1"/>
  <c r="J41" i="1" s="1"/>
  <c r="E133" i="1"/>
  <c r="J133" i="1" s="1"/>
  <c r="E134" i="1"/>
  <c r="J134" i="1" s="1"/>
  <c r="E184" i="1"/>
  <c r="J184" i="1" s="1"/>
  <c r="E135" i="1"/>
  <c r="J135" i="1" s="1"/>
  <c r="E42" i="1"/>
  <c r="J42" i="1" s="1"/>
  <c r="E136" i="1"/>
  <c r="J136" i="1" s="1"/>
  <c r="E43" i="1"/>
  <c r="J43" i="1" s="1"/>
  <c r="E44" i="1"/>
  <c r="J44" i="1" s="1"/>
  <c r="E137" i="1"/>
  <c r="J137" i="1" s="1"/>
  <c r="E185" i="1"/>
  <c r="J185" i="1" s="1"/>
  <c r="E45" i="1"/>
  <c r="J45" i="1" s="1"/>
  <c r="E46" i="1"/>
  <c r="J46" i="1" s="1"/>
  <c r="E47" i="1"/>
  <c r="J47" i="1" s="1"/>
  <c r="E138" i="1"/>
  <c r="J138" i="1" s="1"/>
  <c r="E139" i="1"/>
  <c r="J139" i="1" s="1"/>
  <c r="E140" i="1"/>
  <c r="J140" i="1" s="1"/>
  <c r="E186" i="1"/>
  <c r="J186" i="1" s="1"/>
  <c r="E48" i="1"/>
  <c r="J48" i="1" s="1"/>
  <c r="E49" i="1"/>
  <c r="J49" i="1" s="1"/>
  <c r="E141" i="1"/>
  <c r="J141" i="1" s="1"/>
  <c r="E187" i="1"/>
  <c r="J187" i="1" s="1"/>
  <c r="E50" i="1"/>
  <c r="J50" i="1" s="1"/>
  <c r="E188" i="1"/>
  <c r="J188" i="1" s="1"/>
  <c r="E189" i="1"/>
  <c r="J189" i="1" s="1"/>
  <c r="E51" i="1"/>
  <c r="J51" i="1" s="1"/>
  <c r="E142" i="1"/>
  <c r="J142" i="1" s="1"/>
  <c r="E56" i="1"/>
  <c r="J56" i="1" s="1"/>
  <c r="M192" i="1" l="1"/>
  <c r="G192" i="1" s="1"/>
  <c r="M71" i="1" l="1"/>
  <c r="G71" i="1" s="1"/>
  <c r="M41" i="1"/>
  <c r="G41" i="1" s="1"/>
  <c r="M187" i="1"/>
  <c r="G187" i="1" s="1"/>
  <c r="M188" i="1"/>
  <c r="G188" i="1" s="1"/>
  <c r="M51" i="1"/>
  <c r="G51" i="1" s="1"/>
  <c r="M171" i="1"/>
  <c r="G171" i="1" s="1"/>
  <c r="M129" i="1"/>
  <c r="G129" i="1" s="1"/>
  <c r="M101" i="1"/>
  <c r="G101" i="1" s="1"/>
  <c r="M178" i="1"/>
  <c r="G178" i="1" s="1"/>
  <c r="M190" i="1"/>
  <c r="G190" i="1" s="1"/>
  <c r="M72" i="1"/>
  <c r="G72" i="1" s="1"/>
  <c r="M146" i="1"/>
  <c r="G146" i="1" s="1"/>
  <c r="M112" i="1"/>
  <c r="G112" i="1" s="1"/>
  <c r="M50" i="1"/>
  <c r="G50" i="1" s="1"/>
  <c r="M189" i="1"/>
  <c r="G189" i="1" s="1"/>
  <c r="M142" i="1"/>
  <c r="G142" i="1" s="1"/>
  <c r="M108" i="1"/>
  <c r="G108" i="1" s="1"/>
  <c r="M121" i="2"/>
  <c r="G121" i="2" s="1"/>
  <c r="M106" i="2"/>
  <c r="G106" i="2" s="1"/>
  <c r="M80" i="2"/>
  <c r="G80" i="2" s="1"/>
  <c r="M139" i="2"/>
  <c r="G139" i="2" s="1"/>
  <c r="M183" i="2"/>
  <c r="G183" i="2" s="1"/>
  <c r="M177" i="2"/>
  <c r="G177" i="2" s="1"/>
  <c r="M192" i="2"/>
  <c r="G192" i="2" s="1"/>
  <c r="M138" i="2"/>
  <c r="G138" i="2" s="1"/>
  <c r="M90" i="2"/>
  <c r="G90" i="2" s="1"/>
  <c r="M127" i="2"/>
  <c r="G127" i="2" s="1"/>
  <c r="M52" i="2"/>
  <c r="G52" i="2" s="1"/>
  <c r="M154" i="2"/>
  <c r="G154" i="2" s="1"/>
  <c r="M39" i="2"/>
  <c r="G39" i="2" s="1"/>
  <c r="M71" i="2"/>
  <c r="G71" i="2" s="1"/>
  <c r="M42" i="2"/>
  <c r="G42" i="2" s="1"/>
  <c r="M137" i="2"/>
  <c r="G137" i="2" s="1"/>
  <c r="M178" i="2"/>
  <c r="G178" i="2" s="1"/>
  <c r="M57" i="1" l="1"/>
  <c r="M144" i="1"/>
  <c r="M145" i="1"/>
  <c r="M6" i="1"/>
  <c r="M61" i="1"/>
  <c r="M8" i="1"/>
  <c r="M63" i="1"/>
  <c r="M147" i="1"/>
  <c r="M66" i="1"/>
  <c r="M68" i="1"/>
  <c r="M10" i="1"/>
  <c r="M70" i="1"/>
  <c r="M12" i="1"/>
  <c r="M15" i="1"/>
  <c r="M76" i="1"/>
  <c r="M19" i="1"/>
  <c r="M84" i="1"/>
  <c r="M85" i="1"/>
  <c r="M196" i="1"/>
  <c r="M86" i="1"/>
  <c r="M87" i="1"/>
  <c r="M90" i="1"/>
  <c r="M91" i="1"/>
  <c r="M198" i="1"/>
  <c r="M169" i="1"/>
  <c r="M33" i="1"/>
  <c r="M34" i="1"/>
  <c r="M111" i="1"/>
  <c r="M35" i="1"/>
  <c r="M172" i="1"/>
  <c r="M116" i="1"/>
  <c r="M175" i="1"/>
  <c r="M119" i="1"/>
  <c r="M181" i="1"/>
  <c r="M45" i="1" l="1"/>
  <c r="M43" i="1"/>
  <c r="M131" i="1"/>
  <c r="M30" i="1"/>
  <c r="M78" i="1"/>
  <c r="M56" i="1"/>
  <c r="M186" i="1"/>
  <c r="M47" i="1"/>
  <c r="M137" i="1"/>
  <c r="M42" i="1"/>
  <c r="M133" i="1"/>
  <c r="M130" i="1"/>
  <c r="M40" i="1"/>
  <c r="M126" i="1"/>
  <c r="M204" i="1"/>
  <c r="M122" i="1"/>
  <c r="M120" i="1"/>
  <c r="M176" i="1"/>
  <c r="M117" i="1"/>
  <c r="M36" i="1"/>
  <c r="M113" i="1"/>
  <c r="M200" i="1"/>
  <c r="M109" i="1"/>
  <c r="M167" i="1"/>
  <c r="M107" i="1"/>
  <c r="M105" i="1"/>
  <c r="M103" i="1"/>
  <c r="M27" i="1"/>
  <c r="M98" i="1"/>
  <c r="M160" i="1"/>
  <c r="M158" i="1"/>
  <c r="M95" i="1"/>
  <c r="M94" i="1"/>
  <c r="M92" i="1"/>
  <c r="M88" i="1"/>
  <c r="M197" i="1"/>
  <c r="M195" i="1"/>
  <c r="M82" i="1"/>
  <c r="M79" i="1"/>
  <c r="M153" i="1"/>
  <c r="M193" i="1"/>
  <c r="M150" i="1"/>
  <c r="M13" i="1"/>
  <c r="M149" i="1"/>
  <c r="M11" i="1"/>
  <c r="M9" i="1"/>
  <c r="M64" i="1"/>
  <c r="M62" i="1"/>
  <c r="M59" i="1"/>
  <c r="M58" i="1"/>
  <c r="M49" i="1"/>
  <c r="M139" i="1"/>
  <c r="M184" i="1"/>
  <c r="M32" i="1"/>
  <c r="M18" i="1"/>
  <c r="M46" i="1"/>
  <c r="M44" i="1"/>
  <c r="M135" i="1"/>
  <c r="M132" i="1"/>
  <c r="M182" i="1"/>
  <c r="M128" i="1"/>
  <c r="M205" i="1"/>
  <c r="M123" i="1"/>
  <c r="M38" i="1"/>
  <c r="M31" i="1"/>
  <c r="M165" i="1"/>
  <c r="M163" i="1"/>
  <c r="M28" i="1"/>
  <c r="M162" i="1"/>
  <c r="M25" i="1"/>
  <c r="M97" i="1"/>
  <c r="M96" i="1"/>
  <c r="M156" i="1"/>
  <c r="M93" i="1"/>
  <c r="M81" i="1"/>
  <c r="M17" i="1"/>
  <c r="M77" i="1"/>
  <c r="M152" i="1"/>
  <c r="M16" i="1"/>
  <c r="M141" i="1"/>
  <c r="M179" i="1"/>
  <c r="M125" i="1"/>
  <c r="M203" i="1"/>
  <c r="M37" i="1"/>
  <c r="M177" i="1"/>
  <c r="M174" i="1"/>
  <c r="M115" i="1"/>
  <c r="M114" i="1"/>
  <c r="M164" i="1"/>
  <c r="M104" i="1"/>
  <c r="M102" i="1"/>
  <c r="M99" i="1"/>
  <c r="M199" i="1"/>
  <c r="M159" i="1"/>
  <c r="M157" i="1"/>
  <c r="M155" i="1"/>
  <c r="M151" i="1"/>
  <c r="M191" i="1"/>
  <c r="M148" i="1"/>
  <c r="M140" i="1"/>
  <c r="M48" i="1"/>
  <c r="M138" i="1"/>
  <c r="M185" i="1"/>
  <c r="M136" i="1"/>
  <c r="M134" i="1"/>
  <c r="M183" i="1"/>
  <c r="M180" i="1"/>
  <c r="M127" i="1"/>
  <c r="M124" i="1"/>
  <c r="M39" i="1"/>
  <c r="M121" i="1"/>
  <c r="M118" i="1"/>
  <c r="M173" i="1"/>
  <c r="M202" i="1"/>
  <c r="M201" i="1"/>
  <c r="M110" i="1"/>
  <c r="M170" i="1"/>
  <c r="M168" i="1"/>
  <c r="M166" i="1"/>
  <c r="M106" i="1"/>
  <c r="M29" i="1"/>
  <c r="M100" i="1"/>
  <c r="M26" i="1"/>
  <c r="M161" i="1"/>
  <c r="M24" i="1"/>
  <c r="M23" i="1"/>
  <c r="M22" i="1"/>
  <c r="M21" i="1"/>
  <c r="M89" i="1"/>
  <c r="M20" i="1"/>
  <c r="M154" i="1"/>
  <c r="M83" i="1"/>
  <c r="M80" i="1"/>
  <c r="M194" i="1"/>
  <c r="M75" i="1"/>
  <c r="M74" i="1"/>
  <c r="M14" i="1"/>
  <c r="M73" i="1"/>
  <c r="M69" i="1"/>
  <c r="M67" i="1"/>
  <c r="M65" i="1"/>
  <c r="M7" i="1"/>
  <c r="M60" i="1"/>
  <c r="M143" i="1"/>
  <c r="G40" i="1"/>
  <c r="M142" i="2"/>
  <c r="G142" i="2" s="1"/>
  <c r="M51" i="2"/>
  <c r="G51" i="2" s="1"/>
  <c r="M134" i="2"/>
  <c r="G134" i="2" s="1"/>
  <c r="M130" i="2"/>
  <c r="G130" i="2" s="1"/>
  <c r="M124" i="2"/>
  <c r="G124" i="2" s="1"/>
  <c r="M120" i="2"/>
  <c r="G120" i="2" s="1"/>
  <c r="M189" i="2"/>
  <c r="G189" i="2" s="1"/>
  <c r="M112" i="2"/>
  <c r="G112" i="2" s="1"/>
  <c r="M108" i="2"/>
  <c r="G108" i="2" s="1"/>
  <c r="M104" i="2"/>
  <c r="G104" i="2" s="1"/>
  <c r="M100" i="2"/>
  <c r="G100" i="2" s="1"/>
  <c r="M157" i="2"/>
  <c r="G157" i="2" s="1"/>
  <c r="M93" i="2"/>
  <c r="G93" i="2" s="1"/>
  <c r="M89" i="2"/>
  <c r="G89" i="2" s="1"/>
  <c r="M19" i="2"/>
  <c r="G19" i="2" s="1"/>
  <c r="M79" i="2"/>
  <c r="G79" i="2" s="1"/>
  <c r="M76" i="2"/>
  <c r="G76" i="2" s="1"/>
  <c r="M69" i="2"/>
  <c r="G69" i="2" s="1"/>
  <c r="M13" i="2"/>
  <c r="G13" i="2" s="1"/>
  <c r="M64" i="2"/>
  <c r="G64" i="2" s="1"/>
  <c r="M58" i="2"/>
  <c r="G58" i="2" s="1"/>
  <c r="M54" i="2"/>
  <c r="G54" i="2" s="1"/>
  <c r="M133" i="2"/>
  <c r="G133" i="2" s="1"/>
  <c r="M35" i="2"/>
  <c r="G35" i="2" s="1"/>
  <c r="M173" i="2"/>
  <c r="G173" i="2" s="1"/>
  <c r="M191" i="2"/>
  <c r="G191" i="2" s="1"/>
  <c r="M33" i="2"/>
  <c r="G33" i="2" s="1"/>
  <c r="M168" i="2"/>
  <c r="G168" i="2" s="1"/>
  <c r="M164" i="2"/>
  <c r="G164" i="2" s="1"/>
  <c r="M103" i="2"/>
  <c r="G103" i="2" s="1"/>
  <c r="M99" i="2"/>
  <c r="G99" i="2" s="1"/>
  <c r="M98" i="2"/>
  <c r="G98" i="2" s="1"/>
  <c r="M92" i="2"/>
  <c r="G92" i="2" s="1"/>
  <c r="M152" i="2"/>
  <c r="G152" i="2" s="1"/>
  <c r="M86" i="2"/>
  <c r="G86" i="2" s="1"/>
  <c r="M17" i="2"/>
  <c r="G17" i="2" s="1"/>
  <c r="M75" i="2"/>
  <c r="G75" i="2" s="1"/>
  <c r="M68" i="2"/>
  <c r="G68" i="2" s="1"/>
  <c r="M12" i="2"/>
  <c r="G12" i="2" s="1"/>
  <c r="M63" i="2"/>
  <c r="G63" i="2" s="1"/>
  <c r="M180" i="2"/>
  <c r="G180" i="2" s="1"/>
  <c r="M53" i="2"/>
  <c r="G53" i="2" s="1"/>
  <c r="M172" i="2"/>
  <c r="G172" i="2" s="1"/>
  <c r="M169" i="2"/>
  <c r="G169" i="2" s="1"/>
  <c r="M116" i="2"/>
  <c r="G116" i="2" s="1"/>
  <c r="M111" i="2"/>
  <c r="G111" i="2" s="1"/>
  <c r="M188" i="2"/>
  <c r="G188" i="2" s="1"/>
  <c r="M102" i="2"/>
  <c r="G102" i="2" s="1"/>
  <c r="M28" i="2"/>
  <c r="G28" i="2" s="1"/>
  <c r="M97" i="2"/>
  <c r="G97" i="2" s="1"/>
  <c r="M24" i="2"/>
  <c r="G24" i="2" s="1"/>
  <c r="M21" i="2"/>
  <c r="G21" i="2" s="1"/>
  <c r="M18" i="2"/>
  <c r="G18" i="2" s="1"/>
  <c r="M185" i="2"/>
  <c r="G185" i="2" s="1"/>
  <c r="M74" i="2"/>
  <c r="G74" i="2" s="1"/>
  <c r="M182" i="2"/>
  <c r="G182" i="2" s="1"/>
  <c r="M11" i="2"/>
  <c r="G11" i="2" s="1"/>
  <c r="M143" i="2"/>
  <c r="G143" i="2" s="1"/>
  <c r="M179" i="2"/>
  <c r="G179" i="2" s="1"/>
  <c r="M7" i="2"/>
  <c r="G7" i="2" s="1"/>
  <c r="M176" i="2"/>
  <c r="G176" i="2" s="1"/>
  <c r="M123" i="2"/>
  <c r="G123" i="2" s="1"/>
  <c r="M167" i="2"/>
  <c r="G167" i="2" s="1"/>
  <c r="M155" i="2"/>
  <c r="G155" i="2" s="1"/>
  <c r="M73" i="2"/>
  <c r="G73" i="2" s="1"/>
  <c r="M62" i="2"/>
  <c r="G62" i="2" s="1"/>
  <c r="M136" i="2"/>
  <c r="G136" i="2" s="1"/>
  <c r="M128" i="2"/>
  <c r="G128" i="2" s="1"/>
  <c r="M115" i="2"/>
  <c r="G115" i="2" s="1"/>
  <c r="M163" i="2"/>
  <c r="G163" i="2" s="1"/>
  <c r="M96" i="2"/>
  <c r="G96" i="2" s="1"/>
  <c r="M88" i="2"/>
  <c r="G88" i="2" s="1"/>
  <c r="M78" i="2"/>
  <c r="G78" i="2" s="1"/>
  <c r="M146" i="2"/>
  <c r="G146" i="2" s="1"/>
  <c r="M57" i="2"/>
  <c r="G57" i="2" s="1"/>
  <c r="M41" i="2"/>
  <c r="G41" i="2" s="1"/>
  <c r="M131" i="2"/>
  <c r="G131" i="2" s="1"/>
  <c r="M126" i="2"/>
  <c r="G126" i="2" s="1"/>
  <c r="M34" i="2"/>
  <c r="G34" i="2" s="1"/>
  <c r="M190" i="2"/>
  <c r="G190" i="2" s="1"/>
  <c r="M31" i="2"/>
  <c r="G31" i="2" s="1"/>
  <c r="M166" i="2"/>
  <c r="G166" i="2" s="1"/>
  <c r="M107" i="2"/>
  <c r="G107" i="2" s="1"/>
  <c r="M29" i="2"/>
  <c r="G29" i="2" s="1"/>
  <c r="M26" i="2"/>
  <c r="G26" i="2" s="1"/>
  <c r="M95" i="2"/>
  <c r="G95" i="2" s="1"/>
  <c r="M23" i="2"/>
  <c r="G23" i="2" s="1"/>
  <c r="M20" i="2"/>
  <c r="G20" i="2" s="1"/>
  <c r="M83" i="2"/>
  <c r="G83" i="2" s="1"/>
  <c r="M149" i="2"/>
  <c r="G149" i="2" s="1"/>
  <c r="M15" i="2"/>
  <c r="G15" i="2" s="1"/>
  <c r="M67" i="2"/>
  <c r="G67" i="2" s="1"/>
  <c r="M66" i="2"/>
  <c r="G66" i="2" s="1"/>
  <c r="M60" i="2"/>
  <c r="G60" i="2" s="1"/>
  <c r="M56" i="2"/>
  <c r="G56" i="2" s="1"/>
  <c r="M140" i="2"/>
  <c r="G140" i="2" s="1"/>
  <c r="M129" i="2"/>
  <c r="G129" i="2" s="1"/>
  <c r="M175" i="2"/>
  <c r="G175" i="2" s="1"/>
  <c r="M32" i="2"/>
  <c r="G32" i="2" s="1"/>
  <c r="M186" i="2"/>
  <c r="G186" i="2" s="1"/>
  <c r="M160" i="2"/>
  <c r="G160" i="2" s="1"/>
  <c r="M151" i="2"/>
  <c r="G151" i="2" s="1"/>
  <c r="M184" i="2"/>
  <c r="G184" i="2" s="1"/>
  <c r="M10" i="2"/>
  <c r="G10" i="2" s="1"/>
  <c r="M118" i="2"/>
  <c r="G118" i="2" s="1"/>
  <c r="M27" i="2"/>
  <c r="G27" i="2" s="1"/>
  <c r="M84" i="2"/>
  <c r="G84" i="2" s="1"/>
  <c r="M61" i="2"/>
  <c r="G61" i="2" s="1"/>
  <c r="M40" i="2"/>
  <c r="G40" i="2" s="1"/>
  <c r="M37" i="2"/>
  <c r="G37" i="2" s="1"/>
  <c r="M125" i="2"/>
  <c r="G125" i="2" s="1"/>
  <c r="M122" i="2"/>
  <c r="G122" i="2" s="1"/>
  <c r="M117" i="2"/>
  <c r="G117" i="2" s="1"/>
  <c r="M114" i="2"/>
  <c r="G114" i="2" s="1"/>
  <c r="M165" i="2"/>
  <c r="G165" i="2" s="1"/>
  <c r="M187" i="2"/>
  <c r="G187" i="2" s="1"/>
  <c r="M101" i="2"/>
  <c r="G101" i="2" s="1"/>
  <c r="M159" i="2"/>
  <c r="G159" i="2" s="1"/>
  <c r="M25" i="2"/>
  <c r="G25" i="2" s="1"/>
  <c r="M22" i="2"/>
  <c r="G22" i="2" s="1"/>
  <c r="M87" i="2"/>
  <c r="G87" i="2" s="1"/>
  <c r="M82" i="2"/>
  <c r="G82" i="2" s="1"/>
  <c r="M77" i="2"/>
  <c r="G77" i="2" s="1"/>
  <c r="M70" i="2"/>
  <c r="G70" i="2" s="1"/>
  <c r="M145" i="2"/>
  <c r="G145" i="2" s="1"/>
  <c r="M65" i="2"/>
  <c r="G65" i="2" s="1"/>
  <c r="M59" i="2"/>
  <c r="G59" i="2" s="1"/>
  <c r="M55" i="2"/>
  <c r="G55" i="2" s="1"/>
  <c r="M50" i="2"/>
  <c r="G50" i="2" s="1"/>
  <c r="M132" i="2"/>
  <c r="G132" i="2" s="1"/>
  <c r="M119" i="2"/>
  <c r="G119" i="2" s="1"/>
  <c r="M30" i="2"/>
  <c r="G30" i="2" s="1"/>
  <c r="M156" i="2"/>
  <c r="G156" i="2" s="1"/>
  <c r="M85" i="2"/>
  <c r="G85" i="2" s="1"/>
  <c r="M147" i="2"/>
  <c r="G147" i="2" s="1"/>
  <c r="M38" i="2"/>
  <c r="G38" i="2" s="1"/>
  <c r="M171" i="2"/>
  <c r="G171" i="2" s="1"/>
  <c r="M110" i="2"/>
  <c r="G110" i="2" s="1"/>
  <c r="M162" i="2"/>
  <c r="G162" i="2" s="1"/>
  <c r="M91" i="2"/>
  <c r="G91" i="2" s="1"/>
  <c r="M72" i="2"/>
  <c r="G72" i="2" s="1"/>
  <c r="M181" i="2"/>
  <c r="G181" i="2" s="1"/>
  <c r="M141" i="2"/>
  <c r="G141" i="2" s="1"/>
  <c r="M135" i="2"/>
  <c r="G135" i="2" s="1"/>
  <c r="M36" i="2"/>
  <c r="G36" i="2" s="1"/>
  <c r="M174" i="2"/>
  <c r="G174" i="2" s="1"/>
  <c r="M170" i="2"/>
  <c r="G170" i="2" s="1"/>
  <c r="M113" i="2"/>
  <c r="G113" i="2" s="1"/>
  <c r="M109" i="2"/>
  <c r="G109" i="2" s="1"/>
  <c r="M105" i="2"/>
  <c r="G105" i="2" s="1"/>
  <c r="M161" i="2"/>
  <c r="G161" i="2" s="1"/>
  <c r="M158" i="2"/>
  <c r="G158" i="2" s="1"/>
  <c r="M94" i="2"/>
  <c r="G94" i="2" s="1"/>
  <c r="M153" i="2"/>
  <c r="G153" i="2" s="1"/>
  <c r="M150" i="2"/>
  <c r="G150" i="2" s="1"/>
  <c r="M81" i="2"/>
  <c r="G81" i="2" s="1"/>
  <c r="M16" i="2"/>
  <c r="G16" i="2" s="1"/>
  <c r="M148" i="2"/>
  <c r="G148" i="2" s="1"/>
  <c r="M14" i="2"/>
  <c r="G14" i="2" s="1"/>
  <c r="M144" i="2"/>
  <c r="G144" i="2" s="1"/>
  <c r="M9" i="2"/>
  <c r="G9" i="2" s="1"/>
  <c r="M8" i="2"/>
  <c r="G8" i="2" s="1"/>
  <c r="M49" i="2"/>
  <c r="G49" i="2" s="1"/>
  <c r="M48" i="2"/>
  <c r="G48" i="2" s="1"/>
  <c r="G58" i="1" l="1"/>
  <c r="G143" i="1"/>
  <c r="G144" i="1"/>
  <c r="G59" i="1"/>
  <c r="G60" i="1"/>
  <c r="G61" i="1"/>
  <c r="G62" i="1"/>
  <c r="G7" i="1"/>
  <c r="G63" i="1"/>
  <c r="G64" i="1"/>
  <c r="G65" i="1"/>
  <c r="G66" i="1"/>
  <c r="G67" i="1"/>
  <c r="G68" i="1"/>
  <c r="G10" i="1"/>
  <c r="G69" i="1"/>
  <c r="G148" i="1"/>
  <c r="G70" i="1"/>
  <c r="G149" i="1"/>
  <c r="G73" i="1"/>
  <c r="G12" i="1"/>
  <c r="G13" i="1"/>
  <c r="G14" i="1"/>
  <c r="G16" i="1"/>
  <c r="G150" i="1"/>
  <c r="G74" i="1"/>
  <c r="G152" i="1"/>
  <c r="G75" i="1"/>
  <c r="G76" i="1"/>
  <c r="G77" i="1"/>
  <c r="G194" i="1"/>
  <c r="G78" i="1"/>
  <c r="G17" i="1"/>
  <c r="G79" i="1"/>
  <c r="G80" i="1"/>
  <c r="G18" i="1"/>
  <c r="G82" i="1"/>
  <c r="G83" i="1"/>
  <c r="G19" i="1"/>
  <c r="G195" i="1"/>
  <c r="G154" i="1"/>
  <c r="G85" i="1"/>
  <c r="G197" i="1"/>
  <c r="G20" i="1"/>
  <c r="G86" i="1"/>
  <c r="G88" i="1"/>
  <c r="G89" i="1"/>
  <c r="G90" i="1"/>
  <c r="G92" i="1"/>
  <c r="G21" i="1"/>
  <c r="G198" i="1"/>
  <c r="G94" i="1"/>
  <c r="G22" i="1"/>
  <c r="G155" i="1"/>
  <c r="G95" i="1"/>
  <c r="G23" i="1"/>
  <c r="G157" i="1"/>
  <c r="G158" i="1"/>
  <c r="G24" i="1"/>
  <c r="G97" i="1"/>
  <c r="G160" i="1"/>
  <c r="G161" i="1"/>
  <c r="G25" i="1"/>
  <c r="G98" i="1"/>
  <c r="G26" i="1"/>
  <c r="G162" i="1"/>
  <c r="G27" i="1"/>
  <c r="G100" i="1"/>
  <c r="G102" i="1"/>
  <c r="G28" i="1"/>
  <c r="G103" i="1"/>
  <c r="G104" i="1"/>
  <c r="G163" i="1"/>
  <c r="G105" i="1"/>
  <c r="G164" i="1"/>
  <c r="G165" i="1"/>
  <c r="G107" i="1"/>
  <c r="G30" i="1"/>
  <c r="G31" i="1"/>
  <c r="G167" i="1"/>
  <c r="G32" i="1"/>
  <c r="G169" i="1"/>
  <c r="G170" i="1"/>
  <c r="G33" i="1"/>
  <c r="G34" i="1"/>
  <c r="G200" i="1"/>
  <c r="G110" i="1"/>
  <c r="G111" i="1"/>
  <c r="G113" i="1"/>
  <c r="G201" i="1"/>
  <c r="G172" i="1"/>
  <c r="G36" i="1"/>
  <c r="G202" i="1"/>
  <c r="G116" i="1"/>
  <c r="G117" i="1"/>
  <c r="G173" i="1"/>
  <c r="G175" i="1"/>
  <c r="G176" i="1"/>
  <c r="G177" i="1"/>
  <c r="G119" i="1"/>
  <c r="G120" i="1"/>
  <c r="G37" i="1"/>
  <c r="G38" i="1"/>
  <c r="G122" i="1"/>
  <c r="G203" i="1"/>
  <c r="G123" i="1"/>
  <c r="G124" i="1"/>
  <c r="G125" i="1"/>
  <c r="G126" i="1"/>
  <c r="G127" i="1"/>
  <c r="G179" i="1"/>
  <c r="G180" i="1"/>
  <c r="G181" i="1"/>
  <c r="G182" i="1"/>
  <c r="G130" i="1"/>
  <c r="G131" i="1"/>
  <c r="G132" i="1"/>
  <c r="G133" i="1"/>
  <c r="G134" i="1"/>
  <c r="G184" i="1"/>
  <c r="G42" i="1"/>
  <c r="G136" i="1"/>
  <c r="G43" i="1"/>
  <c r="G137" i="1"/>
  <c r="G185" i="1"/>
  <c r="G45" i="1"/>
  <c r="G47" i="1"/>
  <c r="G138" i="1"/>
  <c r="G140" i="1"/>
  <c r="G186" i="1"/>
  <c r="G48" i="1"/>
  <c r="G56" i="1" l="1"/>
  <c r="G141" i="1"/>
  <c r="G49" i="1"/>
  <c r="G139" i="1"/>
  <c r="G46" i="1"/>
  <c r="G44" i="1"/>
  <c r="G135" i="1"/>
  <c r="G183" i="1"/>
  <c r="G128" i="1"/>
  <c r="G205" i="1"/>
  <c r="G204" i="1"/>
  <c r="G39" i="1"/>
  <c r="G121" i="1"/>
  <c r="G118" i="1"/>
  <c r="G174" i="1"/>
  <c r="G115" i="1"/>
  <c r="G114" i="1"/>
  <c r="G35" i="1"/>
  <c r="G109" i="1"/>
  <c r="G168" i="1"/>
  <c r="G166" i="1"/>
  <c r="G106" i="1"/>
  <c r="G29" i="1"/>
  <c r="G99" i="1"/>
  <c r="G199" i="1"/>
  <c r="G159" i="1"/>
  <c r="G96" i="1"/>
  <c r="G156" i="1"/>
  <c r="G93" i="1"/>
  <c r="G91" i="1"/>
  <c r="G87" i="1"/>
  <c r="G196" i="1"/>
  <c r="G84" i="1"/>
  <c r="G81" i="1"/>
  <c r="G153" i="1"/>
  <c r="G193" i="1"/>
  <c r="G151" i="1"/>
  <c r="G15" i="1"/>
  <c r="G191" i="1"/>
  <c r="G11" i="1"/>
  <c r="G9" i="1"/>
  <c r="G147" i="1"/>
  <c r="G8" i="1"/>
  <c r="G6" i="1"/>
  <c r="G145" i="1"/>
  <c r="G57" i="1"/>
  <c r="F52" i="1" l="1"/>
  <c r="H52" i="1" s="1"/>
  <c r="K52" i="1" s="1"/>
  <c r="L154" i="1"/>
  <c r="F154" i="1" s="1"/>
  <c r="H154" i="1" s="1"/>
  <c r="K154" i="1" s="1"/>
  <c r="L138" i="2"/>
  <c r="F138" i="2" s="1"/>
  <c r="H138" i="2" s="1"/>
  <c r="K138" i="2" s="1"/>
  <c r="L177" i="2"/>
  <c r="F177" i="2" s="1"/>
  <c r="H177" i="2" s="1"/>
  <c r="K177" i="2" s="1"/>
  <c r="L139" i="2"/>
  <c r="F139" i="2" s="1"/>
  <c r="H139" i="2" s="1"/>
  <c r="K139" i="2" s="1"/>
  <c r="L121" i="2"/>
  <c r="F121" i="2" s="1"/>
  <c r="H121" i="2" s="1"/>
  <c r="K121" i="2" s="1"/>
  <c r="L127" i="2"/>
  <c r="F127" i="2" s="1"/>
  <c r="H127" i="2" s="1"/>
  <c r="K127" i="2" s="1"/>
  <c r="L84" i="2"/>
  <c r="F84" i="2" s="1"/>
  <c r="H84" i="2" s="1"/>
  <c r="K84" i="2" s="1"/>
  <c r="L47" i="2"/>
  <c r="F47" i="2" s="1"/>
  <c r="H47" i="2" s="1"/>
  <c r="K47" i="2" s="1"/>
  <c r="L5" i="2"/>
  <c r="F5" i="2" s="1"/>
  <c r="H5" i="2" s="1"/>
  <c r="K5" i="2" s="1"/>
  <c r="L71" i="2"/>
  <c r="F71" i="2" s="1"/>
  <c r="H71" i="2" s="1"/>
  <c r="K71" i="2" s="1"/>
  <c r="L183" i="2"/>
  <c r="F183" i="2" s="1"/>
  <c r="H183" i="2" s="1"/>
  <c r="K183" i="2" s="1"/>
  <c r="L43" i="2"/>
  <c r="F43" i="2" s="1"/>
  <c r="H43" i="2" s="1"/>
  <c r="K43" i="2" s="1"/>
  <c r="L44" i="2"/>
  <c r="F44" i="2" s="1"/>
  <c r="H44" i="2" s="1"/>
  <c r="K44" i="2" s="1"/>
  <c r="L154" i="2"/>
  <c r="F154" i="2" s="1"/>
  <c r="H154" i="2" s="1"/>
  <c r="K154" i="2" s="1"/>
  <c r="L90" i="2"/>
  <c r="F90" i="2" s="1"/>
  <c r="H90" i="2" s="1"/>
  <c r="K90" i="2" s="1"/>
  <c r="L137" i="2"/>
  <c r="F137" i="2" s="1"/>
  <c r="H137" i="2" s="1"/>
  <c r="K137" i="2" s="1"/>
  <c r="L115" i="2"/>
  <c r="F115" i="2" s="1"/>
  <c r="H115" i="2" s="1"/>
  <c r="K115" i="2" s="1"/>
  <c r="L45" i="2"/>
  <c r="F45" i="2" s="1"/>
  <c r="H45" i="2" s="1"/>
  <c r="K45" i="2" s="1"/>
  <c r="L178" i="2"/>
  <c r="F178" i="2" s="1"/>
  <c r="H178" i="2" s="1"/>
  <c r="K178" i="2" s="1"/>
  <c r="L106" i="2"/>
  <c r="F106" i="2" s="1"/>
  <c r="H106" i="2" s="1"/>
  <c r="K106" i="2" s="1"/>
  <c r="L42" i="2"/>
  <c r="F42" i="2" s="1"/>
  <c r="H42" i="2" s="1"/>
  <c r="K42" i="2" s="1"/>
  <c r="L38" i="2"/>
  <c r="F38" i="2" s="1"/>
  <c r="H38" i="2" s="1"/>
  <c r="K38" i="2" s="1"/>
  <c r="L27" i="2"/>
  <c r="F27" i="2" s="1"/>
  <c r="H27" i="2" s="1"/>
  <c r="K27" i="2" s="1"/>
  <c r="L41" i="2"/>
  <c r="F41" i="2" s="1"/>
  <c r="H41" i="2" s="1"/>
  <c r="K41" i="2" s="1"/>
  <c r="L56" i="2"/>
  <c r="F56" i="2" s="1"/>
  <c r="H56" i="2" s="1"/>
  <c r="K56" i="2" s="1"/>
  <c r="L170" i="2"/>
  <c r="F170" i="2" s="1"/>
  <c r="H170" i="2" s="1"/>
  <c r="K170" i="2" s="1"/>
  <c r="L173" i="2"/>
  <c r="F173" i="2" s="1"/>
  <c r="H173" i="2" s="1"/>
  <c r="K173" i="2" s="1"/>
  <c r="L82" i="2"/>
  <c r="F82" i="2" s="1"/>
  <c r="H82" i="2" s="1"/>
  <c r="K82" i="2" s="1"/>
  <c r="L86" i="2"/>
  <c r="F86" i="2" s="1"/>
  <c r="H86" i="2" s="1"/>
  <c r="K86" i="2" s="1"/>
  <c r="L179" i="2"/>
  <c r="F179" i="2" s="1"/>
  <c r="H179" i="2" s="1"/>
  <c r="K179" i="2" s="1"/>
  <c r="L52" i="2"/>
  <c r="F52" i="2" s="1"/>
  <c r="H52" i="2" s="1"/>
  <c r="K52" i="2" s="1"/>
  <c r="L181" i="2"/>
  <c r="F181" i="2" s="1"/>
  <c r="H181" i="2" s="1"/>
  <c r="K181" i="2" s="1"/>
  <c r="L14" i="2"/>
  <c r="F14" i="2" s="1"/>
  <c r="H14" i="2" s="1"/>
  <c r="K14" i="2" s="1"/>
  <c r="L148" i="2"/>
  <c r="F148" i="2" s="1"/>
  <c r="H148" i="2" s="1"/>
  <c r="K148" i="2" s="1"/>
  <c r="L29" i="2"/>
  <c r="F29" i="2" s="1"/>
  <c r="H29" i="2" s="1"/>
  <c r="K29" i="2" s="1"/>
  <c r="L6" i="2"/>
  <c r="F6" i="2" s="1"/>
  <c r="H6" i="2" s="1"/>
  <c r="K6" i="2" s="1"/>
  <c r="L80" i="2"/>
  <c r="F80" i="2" s="1"/>
  <c r="H80" i="2" s="1"/>
  <c r="K80" i="2" s="1"/>
  <c r="L192" i="2"/>
  <c r="F192" i="2" s="1"/>
  <c r="H192" i="2" s="1"/>
  <c r="K192" i="2" s="1"/>
  <c r="L126" i="2"/>
  <c r="F126" i="2" s="1"/>
  <c r="H126" i="2" s="1"/>
  <c r="K126" i="2" s="1"/>
  <c r="L19" i="2"/>
  <c r="F19" i="2" s="1"/>
  <c r="H19" i="2" s="1"/>
  <c r="K19" i="2" s="1"/>
  <c r="L53" i="2"/>
  <c r="F53" i="2" s="1"/>
  <c r="H53" i="2" s="1"/>
  <c r="K53" i="2" s="1"/>
  <c r="L111" i="2"/>
  <c r="F111" i="2" s="1"/>
  <c r="H111" i="2" s="1"/>
  <c r="K111" i="2" s="1"/>
  <c r="L77" i="2"/>
  <c r="F77" i="2" s="1"/>
  <c r="H77" i="2" s="1"/>
  <c r="K77" i="2" s="1"/>
  <c r="L144" i="2"/>
  <c r="F144" i="2" s="1"/>
  <c r="H144" i="2" s="1"/>
  <c r="K144" i="2" s="1"/>
  <c r="L189" i="2"/>
  <c r="F189" i="2" s="1"/>
  <c r="H189" i="2" s="1"/>
  <c r="K189" i="2" s="1"/>
  <c r="L151" i="2"/>
  <c r="F151" i="2" s="1"/>
  <c r="H151" i="2" s="1"/>
  <c r="K151" i="2" s="1"/>
  <c r="L147" i="2"/>
  <c r="F147" i="2" s="1"/>
  <c r="H147" i="2" s="1"/>
  <c r="K147" i="2" s="1"/>
  <c r="L51" i="2"/>
  <c r="F51" i="2" s="1"/>
  <c r="H51" i="2" s="1"/>
  <c r="K51" i="2" s="1"/>
  <c r="L20" i="2"/>
  <c r="F20" i="2" s="1"/>
  <c r="H20" i="2" s="1"/>
  <c r="K20" i="2" s="1"/>
  <c r="L75" i="2"/>
  <c r="F75" i="2" s="1"/>
  <c r="H75" i="2" s="1"/>
  <c r="K75" i="2" s="1"/>
  <c r="L95" i="2"/>
  <c r="F95" i="2" s="1"/>
  <c r="H95" i="2" s="1"/>
  <c r="K95" i="2" s="1"/>
  <c r="L24" i="2"/>
  <c r="F24" i="2" s="1"/>
  <c r="H24" i="2" s="1"/>
  <c r="K24" i="2" s="1"/>
  <c r="L76" i="2"/>
  <c r="F76" i="2" s="1"/>
  <c r="H76" i="2" s="1"/>
  <c r="K76" i="2" s="1"/>
  <c r="L17" i="2"/>
  <c r="F17" i="2" s="1"/>
  <c r="H17" i="2" s="1"/>
  <c r="K17" i="2" s="1"/>
  <c r="L72" i="2"/>
  <c r="F72" i="2" s="1"/>
  <c r="H72" i="2" s="1"/>
  <c r="K72" i="2" s="1"/>
  <c r="L99" i="2"/>
  <c r="F99" i="2" s="1"/>
  <c r="H99" i="2" s="1"/>
  <c r="K99" i="2" s="1"/>
  <c r="L18" i="2"/>
  <c r="F18" i="2" s="1"/>
  <c r="H18" i="2" s="1"/>
  <c r="K18" i="2" s="1"/>
  <c r="L156" i="2"/>
  <c r="F156" i="2" s="1"/>
  <c r="H156" i="2" s="1"/>
  <c r="K156" i="2" s="1"/>
  <c r="L78" i="2"/>
  <c r="F78" i="2" s="1"/>
  <c r="H78" i="2" s="1"/>
  <c r="K78" i="2" s="1"/>
  <c r="L140" i="2"/>
  <c r="F140" i="2" s="1"/>
  <c r="H140" i="2" s="1"/>
  <c r="K140" i="2" s="1"/>
  <c r="L109" i="2"/>
  <c r="F109" i="2" s="1"/>
  <c r="H109" i="2" s="1"/>
  <c r="K109" i="2" s="1"/>
  <c r="L164" i="2"/>
  <c r="F164" i="2" s="1"/>
  <c r="H164" i="2" s="1"/>
  <c r="K164" i="2" s="1"/>
  <c r="L105" i="2"/>
  <c r="F105" i="2" s="1"/>
  <c r="H105" i="2" s="1"/>
  <c r="K105" i="2" s="1"/>
  <c r="L129" i="2"/>
  <c r="F129" i="2" s="1"/>
  <c r="H129" i="2" s="1"/>
  <c r="K129" i="2" s="1"/>
  <c r="L7" i="2"/>
  <c r="F7" i="2" s="1"/>
  <c r="H7" i="2" s="1"/>
  <c r="K7" i="2" s="1"/>
  <c r="L161" i="2"/>
  <c r="F161" i="2" s="1"/>
  <c r="H161" i="2" s="1"/>
  <c r="K161" i="2" s="1"/>
  <c r="L180" i="2"/>
  <c r="F180" i="2" s="1"/>
  <c r="H180" i="2" s="1"/>
  <c r="K180" i="2" s="1"/>
  <c r="L85" i="2"/>
  <c r="F85" i="2" s="1"/>
  <c r="H85" i="2" s="1"/>
  <c r="K85" i="2" s="1"/>
  <c r="L91" i="2"/>
  <c r="F91" i="2" s="1"/>
  <c r="H91" i="2" s="1"/>
  <c r="K91" i="2" s="1"/>
  <c r="L104" i="2"/>
  <c r="F104" i="2" s="1"/>
  <c r="H104" i="2" s="1"/>
  <c r="K104" i="2" s="1"/>
  <c r="L11" i="2"/>
  <c r="F11" i="2" s="1"/>
  <c r="H11" i="2" s="1"/>
  <c r="K11" i="2" s="1"/>
  <c r="L184" i="2"/>
  <c r="F184" i="2" s="1"/>
  <c r="H184" i="2" s="1"/>
  <c r="K184" i="2" s="1"/>
  <c r="L88" i="2"/>
  <c r="F88" i="2" s="1"/>
  <c r="H88" i="2" s="1"/>
  <c r="K88" i="2" s="1"/>
  <c r="L60" i="2"/>
  <c r="F60" i="2" s="1"/>
  <c r="H60" i="2" s="1"/>
  <c r="K60" i="2" s="1"/>
  <c r="L124" i="2"/>
  <c r="F124" i="2" s="1"/>
  <c r="H124" i="2" s="1"/>
  <c r="K124" i="2" s="1"/>
  <c r="L54" i="2"/>
  <c r="F54" i="2" s="1"/>
  <c r="H54" i="2" s="1"/>
  <c r="K54" i="2" s="1"/>
  <c r="L113" i="2"/>
  <c r="F113" i="2" s="1"/>
  <c r="H113" i="2" s="1"/>
  <c r="K113" i="2" s="1"/>
  <c r="L168" i="2"/>
  <c r="F168" i="2" s="1"/>
  <c r="H168" i="2" s="1"/>
  <c r="K168" i="2" s="1"/>
  <c r="L66" i="2"/>
  <c r="F66" i="2" s="1"/>
  <c r="H66" i="2" s="1"/>
  <c r="K66" i="2" s="1"/>
  <c r="L58" i="2"/>
  <c r="F58" i="2" s="1"/>
  <c r="H58" i="2" s="1"/>
  <c r="K58" i="2" s="1"/>
  <c r="L61" i="2"/>
  <c r="F61" i="2" s="1"/>
  <c r="H61" i="2" s="1"/>
  <c r="K61" i="2" s="1"/>
  <c r="L112" i="2"/>
  <c r="F112" i="2" s="1"/>
  <c r="H112" i="2" s="1"/>
  <c r="K112" i="2" s="1"/>
  <c r="L9" i="2"/>
  <c r="F9" i="2" s="1"/>
  <c r="H9" i="2" s="1"/>
  <c r="K9" i="2" s="1"/>
  <c r="L101" i="2"/>
  <c r="F101" i="2" s="1"/>
  <c r="H101" i="2" s="1"/>
  <c r="K101" i="2" s="1"/>
  <c r="L132" i="2"/>
  <c r="F132" i="2" s="1"/>
  <c r="H132" i="2" s="1"/>
  <c r="K132" i="2" s="1"/>
  <c r="L83" i="2"/>
  <c r="F83" i="2" s="1"/>
  <c r="H83" i="2" s="1"/>
  <c r="K83" i="2" s="1"/>
  <c r="L55" i="2"/>
  <c r="F55" i="2" s="1"/>
  <c r="H55" i="2" s="1"/>
  <c r="K55" i="2" s="1"/>
  <c r="L141" i="2"/>
  <c r="F141" i="2" s="1"/>
  <c r="H141" i="2" s="1"/>
  <c r="K141" i="2" s="1"/>
  <c r="L8" i="2"/>
  <c r="F8" i="2" s="1"/>
  <c r="H8" i="2" s="1"/>
  <c r="K8" i="2" s="1"/>
  <c r="L23" i="2"/>
  <c r="F23" i="2" s="1"/>
  <c r="H23" i="2" s="1"/>
  <c r="K23" i="2" s="1"/>
  <c r="L32" i="2"/>
  <c r="F32" i="2" s="1"/>
  <c r="H32" i="2" s="1"/>
  <c r="K32" i="2" s="1"/>
  <c r="L146" i="2"/>
  <c r="F146" i="2" s="1"/>
  <c r="H146" i="2" s="1"/>
  <c r="K146" i="2" s="1"/>
  <c r="L15" i="2"/>
  <c r="F15" i="2" s="1"/>
  <c r="H15" i="2" s="1"/>
  <c r="K15" i="2" s="1"/>
  <c r="L28" i="2"/>
  <c r="F28" i="2" s="1"/>
  <c r="H28" i="2" s="1"/>
  <c r="K28" i="2" s="1"/>
  <c r="L158" i="2"/>
  <c r="F158" i="2" s="1"/>
  <c r="H158" i="2" s="1"/>
  <c r="K158" i="2" s="1"/>
  <c r="L94" i="2"/>
  <c r="F94" i="2" s="1"/>
  <c r="H94" i="2" s="1"/>
  <c r="K94" i="2" s="1"/>
  <c r="L128" i="2"/>
  <c r="F128" i="2" s="1"/>
  <c r="H128" i="2" s="1"/>
  <c r="K128" i="2" s="1"/>
  <c r="L67" i="2"/>
  <c r="F67" i="2" s="1"/>
  <c r="H67" i="2" s="1"/>
  <c r="K67" i="2" s="1"/>
  <c r="L37" i="2"/>
  <c r="F37" i="2" s="1"/>
  <c r="H37" i="2" s="1"/>
  <c r="K37" i="2" s="1"/>
  <c r="L68" i="2"/>
  <c r="F68" i="2" s="1"/>
  <c r="H68" i="2" s="1"/>
  <c r="K68" i="2" s="1"/>
  <c r="L133" i="2"/>
  <c r="F133" i="2" s="1"/>
  <c r="H133" i="2" s="1"/>
  <c r="K133" i="2" s="1"/>
  <c r="L21" i="2"/>
  <c r="F21" i="2" s="1"/>
  <c r="H21" i="2" s="1"/>
  <c r="K21" i="2" s="1"/>
  <c r="L108" i="2"/>
  <c r="F108" i="2" s="1"/>
  <c r="H108" i="2" s="1"/>
  <c r="K108" i="2" s="1"/>
  <c r="L160" i="2"/>
  <c r="F160" i="2" s="1"/>
  <c r="H160" i="2" s="1"/>
  <c r="K160" i="2" s="1"/>
  <c r="L48" i="2"/>
  <c r="F48" i="2" s="1"/>
  <c r="H48" i="2" s="1"/>
  <c r="K48" i="2" s="1"/>
  <c r="L12" i="2"/>
  <c r="F12" i="2" s="1"/>
  <c r="H12" i="2" s="1"/>
  <c r="K12" i="2" s="1"/>
  <c r="L175" i="2"/>
  <c r="F175" i="2" s="1"/>
  <c r="H175" i="2" s="1"/>
  <c r="K175" i="2" s="1"/>
  <c r="L118" i="2"/>
  <c r="F118" i="2" s="1"/>
  <c r="H118" i="2" s="1"/>
  <c r="K118" i="2" s="1"/>
  <c r="L26" i="2"/>
  <c r="F26" i="2" s="1"/>
  <c r="H26" i="2" s="1"/>
  <c r="K26" i="2" s="1"/>
  <c r="L135" i="2"/>
  <c r="F135" i="2" s="1"/>
  <c r="H135" i="2" s="1"/>
  <c r="K135" i="2" s="1"/>
  <c r="L119" i="2"/>
  <c r="F119" i="2" s="1"/>
  <c r="H119" i="2" s="1"/>
  <c r="K119" i="2" s="1"/>
  <c r="L117" i="2"/>
  <c r="F117" i="2" s="1"/>
  <c r="H117" i="2" s="1"/>
  <c r="K117" i="2" s="1"/>
  <c r="L131" i="2"/>
  <c r="F131" i="2" s="1"/>
  <c r="H131" i="2" s="1"/>
  <c r="K131" i="2" s="1"/>
  <c r="L120" i="2"/>
  <c r="F120" i="2" s="1"/>
  <c r="H120" i="2" s="1"/>
  <c r="K120" i="2" s="1"/>
  <c r="L169" i="2"/>
  <c r="F169" i="2" s="1"/>
  <c r="H169" i="2" s="1"/>
  <c r="K169" i="2" s="1"/>
  <c r="L134" i="2"/>
  <c r="F134" i="2" s="1"/>
  <c r="H134" i="2" s="1"/>
  <c r="K134" i="2" s="1"/>
  <c r="L191" i="2"/>
  <c r="F191" i="2" s="1"/>
  <c r="H191" i="2" s="1"/>
  <c r="K191" i="2" s="1"/>
  <c r="L30" i="2"/>
  <c r="F30" i="2" s="1"/>
  <c r="H30" i="2" s="1"/>
  <c r="K30" i="2" s="1"/>
  <c r="L39" i="2"/>
  <c r="F39" i="2" s="1"/>
  <c r="H39" i="2" s="1"/>
  <c r="K39" i="2" s="1"/>
  <c r="L25" i="2"/>
  <c r="F25" i="2" s="1"/>
  <c r="H25" i="2" s="1"/>
  <c r="K25" i="2" s="1"/>
  <c r="L36" i="2"/>
  <c r="F36" i="2" s="1"/>
  <c r="H36" i="2" s="1"/>
  <c r="K36" i="2" s="1"/>
  <c r="L114" i="2"/>
  <c r="F114" i="2" s="1"/>
  <c r="H114" i="2" s="1"/>
  <c r="K114" i="2" s="1"/>
  <c r="L186" i="2"/>
  <c r="F186" i="2" s="1"/>
  <c r="H186" i="2" s="1"/>
  <c r="K186" i="2" s="1"/>
  <c r="L50" i="2"/>
  <c r="F50" i="2" s="1"/>
  <c r="H50" i="2" s="1"/>
  <c r="K50" i="2" s="1"/>
  <c r="L190" i="2"/>
  <c r="F190" i="2" s="1"/>
  <c r="H190" i="2" s="1"/>
  <c r="K190" i="2" s="1"/>
  <c r="L35" i="2"/>
  <c r="F35" i="2" s="1"/>
  <c r="H35" i="2" s="1"/>
  <c r="K35" i="2" s="1"/>
  <c r="L110" i="2"/>
  <c r="F110" i="2" s="1"/>
  <c r="H110" i="2" s="1"/>
  <c r="K110" i="2" s="1"/>
  <c r="L34" i="2"/>
  <c r="F34" i="2" s="1"/>
  <c r="H34" i="2" s="1"/>
  <c r="K34" i="2" s="1"/>
  <c r="L65" i="2"/>
  <c r="F65" i="2" s="1"/>
  <c r="H65" i="2" s="1"/>
  <c r="K65" i="2" s="1"/>
  <c r="L122" i="2"/>
  <c r="F122" i="2" s="1"/>
  <c r="H122" i="2" s="1"/>
  <c r="K122" i="2" s="1"/>
  <c r="L188" i="2"/>
  <c r="F188" i="2" s="1"/>
  <c r="H188" i="2" s="1"/>
  <c r="K188" i="2" s="1"/>
  <c r="L182" i="2"/>
  <c r="F182" i="2" s="1"/>
  <c r="H182" i="2" s="1"/>
  <c r="K182" i="2" s="1"/>
  <c r="L145" i="2"/>
  <c r="F145" i="2" s="1"/>
  <c r="H145" i="2" s="1"/>
  <c r="K145" i="2" s="1"/>
  <c r="L13" i="2"/>
  <c r="F13" i="2" s="1"/>
  <c r="H13" i="2" s="1"/>
  <c r="K13" i="2" s="1"/>
  <c r="L10" i="2"/>
  <c r="F10" i="2" s="1"/>
  <c r="H10" i="2" s="1"/>
  <c r="K10" i="2" s="1"/>
  <c r="L163" i="2"/>
  <c r="F163" i="2" s="1"/>
  <c r="H163" i="2" s="1"/>
  <c r="K163" i="2" s="1"/>
  <c r="L166" i="2"/>
  <c r="F166" i="2" s="1"/>
  <c r="H166" i="2" s="1"/>
  <c r="K166" i="2" s="1"/>
  <c r="L59" i="2"/>
  <c r="F59" i="2" s="1"/>
  <c r="H59" i="2" s="1"/>
  <c r="K59" i="2" s="1"/>
  <c r="L136" i="2"/>
  <c r="F136" i="2" s="1"/>
  <c r="H136" i="2" s="1"/>
  <c r="K136" i="2" s="1"/>
  <c r="L162" i="2"/>
  <c r="F162" i="2" s="1"/>
  <c r="H162" i="2" s="1"/>
  <c r="K162" i="2" s="1"/>
  <c r="L165" i="2"/>
  <c r="F165" i="2" s="1"/>
  <c r="H165" i="2" s="1"/>
  <c r="K165" i="2" s="1"/>
  <c r="L150" i="2"/>
  <c r="F150" i="2" s="1"/>
  <c r="H150" i="2" s="1"/>
  <c r="K150" i="2" s="1"/>
  <c r="L93" i="2"/>
  <c r="F93" i="2" s="1"/>
  <c r="H93" i="2" s="1"/>
  <c r="K93" i="2" s="1"/>
  <c r="L152" i="2"/>
  <c r="F152" i="2" s="1"/>
  <c r="H152" i="2" s="1"/>
  <c r="K152" i="2" s="1"/>
  <c r="L63" i="2"/>
  <c r="F63" i="2" s="1"/>
  <c r="H63" i="2" s="1"/>
  <c r="K63" i="2" s="1"/>
  <c r="L22" i="2"/>
  <c r="F22" i="2" s="1"/>
  <c r="H22" i="2" s="1"/>
  <c r="K22" i="2" s="1"/>
  <c r="L81" i="2"/>
  <c r="F81" i="2" s="1"/>
  <c r="H81" i="2" s="1"/>
  <c r="K81" i="2" s="1"/>
  <c r="L116" i="2"/>
  <c r="F116" i="2" s="1"/>
  <c r="H116" i="2" s="1"/>
  <c r="K116" i="2" s="1"/>
  <c r="L97" i="2"/>
  <c r="F97" i="2" s="1"/>
  <c r="H97" i="2" s="1"/>
  <c r="K97" i="2" s="1"/>
  <c r="L31" i="2"/>
  <c r="F31" i="2" s="1"/>
  <c r="H31" i="2" s="1"/>
  <c r="K31" i="2" s="1"/>
  <c r="L125" i="2"/>
  <c r="F125" i="2" s="1"/>
  <c r="H125" i="2" s="1"/>
  <c r="K125" i="2" s="1"/>
  <c r="L87" i="2"/>
  <c r="F87" i="2" s="1"/>
  <c r="H87" i="2" s="1"/>
  <c r="K87" i="2" s="1"/>
  <c r="L16" i="2"/>
  <c r="F16" i="2" s="1"/>
  <c r="H16" i="2" s="1"/>
  <c r="K16" i="2" s="1"/>
  <c r="L89" i="2"/>
  <c r="F89" i="2" s="1"/>
  <c r="H89" i="2" s="1"/>
  <c r="K89" i="2" s="1"/>
  <c r="L92" i="2"/>
  <c r="F92" i="2" s="1"/>
  <c r="H92" i="2" s="1"/>
  <c r="K92" i="2" s="1"/>
  <c r="L123" i="2"/>
  <c r="F123" i="2" s="1"/>
  <c r="H123" i="2" s="1"/>
  <c r="K123" i="2" s="1"/>
  <c r="L155" i="2"/>
  <c r="F155" i="2" s="1"/>
  <c r="H155" i="2" s="1"/>
  <c r="K155" i="2" s="1"/>
  <c r="L73" i="2"/>
  <c r="F73" i="2" s="1"/>
  <c r="H73" i="2" s="1"/>
  <c r="K73" i="2" s="1"/>
  <c r="L64" i="2"/>
  <c r="F64" i="2" s="1"/>
  <c r="H64" i="2" s="1"/>
  <c r="K64" i="2" s="1"/>
  <c r="L187" i="2"/>
  <c r="F187" i="2" s="1"/>
  <c r="H187" i="2" s="1"/>
  <c r="K187" i="2" s="1"/>
  <c r="L100" i="2"/>
  <c r="F100" i="2" s="1"/>
  <c r="H100" i="2" s="1"/>
  <c r="K100" i="2" s="1"/>
  <c r="L159" i="2"/>
  <c r="F159" i="2" s="1"/>
  <c r="H159" i="2" s="1"/>
  <c r="K159" i="2" s="1"/>
  <c r="L62" i="2"/>
  <c r="F62" i="2" s="1"/>
  <c r="H62" i="2" s="1"/>
  <c r="K62" i="2" s="1"/>
  <c r="L46" i="2"/>
  <c r="F46" i="2" s="1"/>
  <c r="H46" i="2" s="1"/>
  <c r="K46" i="2" s="1"/>
  <c r="L74" i="2"/>
  <c r="F74" i="2" s="1"/>
  <c r="H74" i="2" s="1"/>
  <c r="K74" i="2" s="1"/>
  <c r="L171" i="2"/>
  <c r="F171" i="2" s="1"/>
  <c r="H171" i="2" s="1"/>
  <c r="K171" i="2" s="1"/>
  <c r="L40" i="2"/>
  <c r="F40" i="2" s="1"/>
  <c r="H40" i="2" s="1"/>
  <c r="K40" i="2" s="1"/>
  <c r="L176" i="2"/>
  <c r="F176" i="2" s="1"/>
  <c r="H176" i="2" s="1"/>
  <c r="K176" i="2" s="1"/>
  <c r="L96" i="2"/>
  <c r="F96" i="2" s="1"/>
  <c r="H96" i="2" s="1"/>
  <c r="K96" i="2" s="1"/>
  <c r="L69" i="2"/>
  <c r="F69" i="2" s="1"/>
  <c r="H69" i="2" s="1"/>
  <c r="K69" i="2" s="1"/>
  <c r="L70" i="2"/>
  <c r="F70" i="2" s="1"/>
  <c r="H70" i="2" s="1"/>
  <c r="K70" i="2" s="1"/>
  <c r="L103" i="2"/>
  <c r="F103" i="2" s="1"/>
  <c r="H103" i="2" s="1"/>
  <c r="K103" i="2" s="1"/>
  <c r="L57" i="2"/>
  <c r="F57" i="2" s="1"/>
  <c r="H57" i="2" s="1"/>
  <c r="K57" i="2" s="1"/>
  <c r="L157" i="2"/>
  <c r="F157" i="2" s="1"/>
  <c r="H157" i="2" s="1"/>
  <c r="K157" i="2" s="1"/>
  <c r="L149" i="2"/>
  <c r="F149" i="2" s="1"/>
  <c r="H149" i="2" s="1"/>
  <c r="K149" i="2" s="1"/>
  <c r="L107" i="2"/>
  <c r="F107" i="2" s="1"/>
  <c r="H107" i="2" s="1"/>
  <c r="K107" i="2" s="1"/>
  <c r="L79" i="2"/>
  <c r="F79" i="2" s="1"/>
  <c r="H79" i="2" s="1"/>
  <c r="K79" i="2" s="1"/>
  <c r="L33" i="2"/>
  <c r="F33" i="2" s="1"/>
  <c r="H33" i="2" s="1"/>
  <c r="K33" i="2" s="1"/>
  <c r="L185" i="2"/>
  <c r="F185" i="2" s="1"/>
  <c r="H185" i="2" s="1"/>
  <c r="K185" i="2" s="1"/>
  <c r="L143" i="2"/>
  <c r="F143" i="2" s="1"/>
  <c r="H143" i="2" s="1"/>
  <c r="K143" i="2" s="1"/>
  <c r="L174" i="2"/>
  <c r="F174" i="2" s="1"/>
  <c r="H174" i="2" s="1"/>
  <c r="K174" i="2" s="1"/>
  <c r="L130" i="2"/>
  <c r="F130" i="2" s="1"/>
  <c r="H130" i="2" s="1"/>
  <c r="K130" i="2" s="1"/>
  <c r="L172" i="2"/>
  <c r="F172" i="2" s="1"/>
  <c r="H172" i="2" s="1"/>
  <c r="K172" i="2" s="1"/>
  <c r="L142" i="2"/>
  <c r="F142" i="2" s="1"/>
  <c r="H142" i="2" s="1"/>
  <c r="K142" i="2" s="1"/>
  <c r="L49" i="2"/>
  <c r="F49" i="2" s="1"/>
  <c r="H49" i="2" s="1"/>
  <c r="K49" i="2" s="1"/>
  <c r="L102" i="2"/>
  <c r="F102" i="2" s="1"/>
  <c r="H102" i="2" s="1"/>
  <c r="K102" i="2" s="1"/>
  <c r="L153" i="2"/>
  <c r="F153" i="2" s="1"/>
  <c r="H153" i="2" s="1"/>
  <c r="K153" i="2" s="1"/>
  <c r="L98" i="2"/>
  <c r="F98" i="2" s="1"/>
  <c r="H98" i="2" s="1"/>
  <c r="K98" i="2" s="1"/>
  <c r="L167" i="2"/>
  <c r="F167" i="2" s="1"/>
  <c r="H167" i="2" s="1"/>
  <c r="K167" i="2" s="1"/>
  <c r="L59" i="1" l="1"/>
  <c r="F59" i="1" s="1"/>
  <c r="H59" i="1" s="1"/>
  <c r="K59" i="1" s="1"/>
  <c r="L111" i="1"/>
  <c r="F111" i="1" s="1"/>
  <c r="H111" i="1" s="1"/>
  <c r="K111" i="1" s="1"/>
  <c r="L29" i="1"/>
  <c r="F29" i="1" s="1"/>
  <c r="H29" i="1" s="1"/>
  <c r="K29" i="1" s="1"/>
  <c r="L83" i="1"/>
  <c r="F83" i="1" s="1"/>
  <c r="H83" i="1" s="1"/>
  <c r="K83" i="1" s="1"/>
  <c r="L22" i="1"/>
  <c r="F22" i="1" s="1"/>
  <c r="H22" i="1" s="1"/>
  <c r="K22" i="1" s="1"/>
  <c r="L199" i="1"/>
  <c r="F199" i="1" s="1"/>
  <c r="H199" i="1" s="1"/>
  <c r="K199" i="1" s="1"/>
  <c r="L148" i="1"/>
  <c r="F148" i="1" s="1"/>
  <c r="H148" i="1" s="1"/>
  <c r="K148" i="1" s="1"/>
  <c r="L99" i="1"/>
  <c r="F99" i="1" s="1"/>
  <c r="H99" i="1" s="1"/>
  <c r="K99" i="1" s="1"/>
  <c r="L27" i="1"/>
  <c r="F27" i="1" s="1"/>
  <c r="H27" i="1" s="1"/>
  <c r="K27" i="1" s="1"/>
  <c r="L123" i="1"/>
  <c r="F123" i="1" s="1"/>
  <c r="H123" i="1" s="1"/>
  <c r="K123" i="1" s="1"/>
  <c r="L117" i="1"/>
  <c r="F117" i="1" s="1"/>
  <c r="H117" i="1" s="1"/>
  <c r="K117" i="1" s="1"/>
  <c r="L142" i="1"/>
  <c r="F142" i="1" s="1"/>
  <c r="H142" i="1" s="1"/>
  <c r="K142" i="1" s="1"/>
  <c r="L163" i="1"/>
  <c r="F163" i="1" s="1"/>
  <c r="H163" i="1" s="1"/>
  <c r="K163" i="1" s="1"/>
  <c r="L10" i="1"/>
  <c r="F10" i="1" s="1"/>
  <c r="H10" i="1" s="1"/>
  <c r="K10" i="1" s="1"/>
  <c r="L77" i="1"/>
  <c r="F77" i="1" s="1"/>
  <c r="H77" i="1" s="1"/>
  <c r="K77" i="1" s="1"/>
  <c r="L121" i="1"/>
  <c r="F121" i="1" s="1"/>
  <c r="H121" i="1" s="1"/>
  <c r="K121" i="1" s="1"/>
  <c r="L165" i="1"/>
  <c r="F165" i="1" s="1"/>
  <c r="H165" i="1" s="1"/>
  <c r="K165" i="1" s="1"/>
  <c r="L164" i="1"/>
  <c r="F164" i="1" s="1"/>
  <c r="H164" i="1" s="1"/>
  <c r="K164" i="1" s="1"/>
  <c r="L135" i="1"/>
  <c r="F135" i="1" s="1"/>
  <c r="H135" i="1" s="1"/>
  <c r="K135" i="1" s="1"/>
  <c r="L137" i="1"/>
  <c r="F137" i="1" s="1"/>
  <c r="H137" i="1" s="1"/>
  <c r="K137" i="1" s="1"/>
  <c r="L152" i="1"/>
  <c r="F152" i="1" s="1"/>
  <c r="H152" i="1" s="1"/>
  <c r="K152" i="1" s="1"/>
  <c r="L100" i="1"/>
  <c r="F100" i="1" s="1"/>
  <c r="H100" i="1" s="1"/>
  <c r="K100" i="1" s="1"/>
  <c r="L200" i="1"/>
  <c r="F200" i="1" s="1"/>
  <c r="H200" i="1" s="1"/>
  <c r="K200" i="1" s="1"/>
  <c r="L92" i="1"/>
  <c r="F92" i="1" s="1"/>
  <c r="H92" i="1" s="1"/>
  <c r="K92" i="1" s="1"/>
  <c r="L102" i="1"/>
  <c r="F102" i="1" s="1"/>
  <c r="H102" i="1" s="1"/>
  <c r="K102" i="1" s="1"/>
  <c r="L98" i="1"/>
  <c r="F98" i="1" s="1"/>
  <c r="H98" i="1" s="1"/>
  <c r="K98" i="1" s="1"/>
  <c r="L46" i="1"/>
  <c r="F46" i="1" s="1"/>
  <c r="H46" i="1" s="1"/>
  <c r="K46" i="1" s="1"/>
  <c r="L191" i="1"/>
  <c r="F191" i="1" s="1"/>
  <c r="H191" i="1" s="1"/>
  <c r="K191" i="1" s="1"/>
  <c r="L64" i="1"/>
  <c r="F64" i="1" s="1"/>
  <c r="H64" i="1" s="1"/>
  <c r="K64" i="1" s="1"/>
  <c r="L32" i="1"/>
  <c r="F32" i="1" s="1"/>
  <c r="H32" i="1" s="1"/>
  <c r="K32" i="1" s="1"/>
  <c r="L114" i="1"/>
  <c r="F114" i="1" s="1"/>
  <c r="H114" i="1" s="1"/>
  <c r="K114" i="1" s="1"/>
  <c r="L7" i="1"/>
  <c r="F7" i="1" s="1"/>
  <c r="H7" i="1" s="1"/>
  <c r="K7" i="1" s="1"/>
  <c r="L139" i="1"/>
  <c r="F139" i="1" s="1"/>
  <c r="H139" i="1" s="1"/>
  <c r="K139" i="1" s="1"/>
  <c r="L51" i="1"/>
  <c r="F51" i="1" s="1"/>
  <c r="H51" i="1" s="1"/>
  <c r="K51" i="1" s="1"/>
  <c r="L49" i="1"/>
  <c r="F49" i="1" s="1"/>
  <c r="H49" i="1" s="1"/>
  <c r="K49" i="1" s="1"/>
  <c r="L113" i="1"/>
  <c r="F113" i="1" s="1"/>
  <c r="H113" i="1" s="1"/>
  <c r="K113" i="1" s="1"/>
  <c r="L205" i="1"/>
  <c r="F205" i="1" s="1"/>
  <c r="H205" i="1" s="1"/>
  <c r="K205" i="1" s="1"/>
  <c r="L153" i="1"/>
  <c r="F153" i="1" s="1"/>
  <c r="H153" i="1" s="1"/>
  <c r="K153" i="1" s="1"/>
  <c r="L146" i="1"/>
  <c r="F146" i="1" s="1"/>
  <c r="H146" i="1" s="1"/>
  <c r="K146" i="1" s="1"/>
  <c r="L25" i="1"/>
  <c r="F25" i="1" s="1"/>
  <c r="H25" i="1" s="1"/>
  <c r="K25" i="1" s="1"/>
  <c r="L187" i="1"/>
  <c r="F187" i="1" s="1"/>
  <c r="H187" i="1" s="1"/>
  <c r="K187" i="1" s="1"/>
  <c r="L124" i="1"/>
  <c r="F124" i="1" s="1"/>
  <c r="H124" i="1" s="1"/>
  <c r="K124" i="1" s="1"/>
  <c r="L81" i="1"/>
  <c r="F81" i="1" s="1"/>
  <c r="H81" i="1" s="1"/>
  <c r="K81" i="1" s="1"/>
  <c r="L116" i="1"/>
  <c r="F116" i="1" s="1"/>
  <c r="H116" i="1" s="1"/>
  <c r="K116" i="1" s="1"/>
  <c r="L115" i="1"/>
  <c r="F115" i="1" s="1"/>
  <c r="H115" i="1" s="1"/>
  <c r="K115" i="1" s="1"/>
  <c r="L45" i="1"/>
  <c r="F45" i="1" s="1"/>
  <c r="H45" i="1" s="1"/>
  <c r="K45" i="1" s="1"/>
  <c r="L157" i="1"/>
  <c r="F157" i="1" s="1"/>
  <c r="H157" i="1" s="1"/>
  <c r="K157" i="1" s="1"/>
  <c r="L13" i="1"/>
  <c r="F13" i="1" s="1"/>
  <c r="H13" i="1" s="1"/>
  <c r="K13" i="1" s="1"/>
  <c r="L147" i="1"/>
  <c r="F147" i="1" s="1"/>
  <c r="H147" i="1" s="1"/>
  <c r="K147" i="1" s="1"/>
  <c r="L158" i="1"/>
  <c r="F158" i="1" s="1"/>
  <c r="H158" i="1" s="1"/>
  <c r="K158" i="1" s="1"/>
  <c r="L63" i="1"/>
  <c r="F63" i="1" s="1"/>
  <c r="H63" i="1" s="1"/>
  <c r="K63" i="1" s="1"/>
  <c r="L66" i="1"/>
  <c r="F66" i="1" s="1"/>
  <c r="H66" i="1" s="1"/>
  <c r="K66" i="1" s="1"/>
  <c r="L71" i="1"/>
  <c r="F71" i="1" s="1"/>
  <c r="H71" i="1" s="1"/>
  <c r="K71" i="1" s="1"/>
  <c r="L110" i="1"/>
  <c r="F110" i="1" s="1"/>
  <c r="H110" i="1" s="1"/>
  <c r="K110" i="1" s="1"/>
  <c r="L44" i="1"/>
  <c r="F44" i="1" s="1"/>
  <c r="H44" i="1" s="1"/>
  <c r="K44" i="1" s="1"/>
  <c r="L19" i="1"/>
  <c r="F19" i="1" s="1"/>
  <c r="H19" i="1" s="1"/>
  <c r="K19" i="1" s="1"/>
  <c r="L160" i="1"/>
  <c r="F160" i="1" s="1"/>
  <c r="H160" i="1" s="1"/>
  <c r="K160" i="1" s="1"/>
  <c r="L104" i="1"/>
  <c r="F104" i="1" s="1"/>
  <c r="H104" i="1" s="1"/>
  <c r="K104" i="1" s="1"/>
  <c r="L94" i="1"/>
  <c r="F94" i="1" s="1"/>
  <c r="H94" i="1" s="1"/>
  <c r="K94" i="1" s="1"/>
  <c r="L201" i="1"/>
  <c r="F201" i="1" s="1"/>
  <c r="H201" i="1" s="1"/>
  <c r="K201" i="1" s="1"/>
  <c r="L159" i="1"/>
  <c r="F159" i="1" s="1"/>
  <c r="H159" i="1" s="1"/>
  <c r="K159" i="1" s="1"/>
  <c r="L85" i="1"/>
  <c r="F85" i="1" s="1"/>
  <c r="H85" i="1" s="1"/>
  <c r="K85" i="1" s="1"/>
  <c r="L40" i="1"/>
  <c r="F40" i="1" s="1"/>
  <c r="H40" i="1" s="1"/>
  <c r="K40" i="1" s="1"/>
  <c r="L31" i="1"/>
  <c r="F31" i="1" s="1"/>
  <c r="H31" i="1" s="1"/>
  <c r="K31" i="1" s="1"/>
  <c r="L87" i="1"/>
  <c r="F87" i="1" s="1"/>
  <c r="H87" i="1" s="1"/>
  <c r="K87" i="1" s="1"/>
  <c r="L134" i="1"/>
  <c r="F134" i="1" s="1"/>
  <c r="H134" i="1" s="1"/>
  <c r="K134" i="1" s="1"/>
  <c r="L76" i="1"/>
  <c r="F76" i="1" s="1"/>
  <c r="H76" i="1" s="1"/>
  <c r="K76" i="1" s="1"/>
  <c r="L33" i="1"/>
  <c r="F33" i="1" s="1"/>
  <c r="H33" i="1" s="1"/>
  <c r="K33" i="1" s="1"/>
  <c r="L38" i="1"/>
  <c r="F38" i="1" s="1"/>
  <c r="H38" i="1" s="1"/>
  <c r="K38" i="1" s="1"/>
  <c r="L143" i="1"/>
  <c r="F143" i="1" s="1"/>
  <c r="H143" i="1" s="1"/>
  <c r="K143" i="1" s="1"/>
  <c r="L79" i="1"/>
  <c r="F79" i="1" s="1"/>
  <c r="H79" i="1" s="1"/>
  <c r="K79" i="1" s="1"/>
  <c r="L105" i="1"/>
  <c r="F105" i="1" s="1"/>
  <c r="H105" i="1" s="1"/>
  <c r="K105" i="1" s="1"/>
  <c r="L67" i="1"/>
  <c r="F67" i="1" s="1"/>
  <c r="H67" i="1" s="1"/>
  <c r="K67" i="1" s="1"/>
  <c r="L95" i="1"/>
  <c r="F95" i="1" s="1"/>
  <c r="H95" i="1" s="1"/>
  <c r="K95" i="1" s="1"/>
  <c r="L170" i="1"/>
  <c r="F170" i="1" s="1"/>
  <c r="H170" i="1" s="1"/>
  <c r="K170" i="1" s="1"/>
  <c r="L167" i="1"/>
  <c r="F167" i="1" s="1"/>
  <c r="H167" i="1" s="1"/>
  <c r="K167" i="1" s="1"/>
  <c r="L129" i="1"/>
  <c r="F129" i="1" s="1"/>
  <c r="H129" i="1" s="1"/>
  <c r="K129" i="1" s="1"/>
  <c r="L126" i="1"/>
  <c r="F126" i="1" s="1"/>
  <c r="H126" i="1" s="1"/>
  <c r="K126" i="1" s="1"/>
  <c r="L90" i="1"/>
  <c r="F90" i="1" s="1"/>
  <c r="H90" i="1" s="1"/>
  <c r="K90" i="1" s="1"/>
  <c r="L149" i="1"/>
  <c r="F149" i="1" s="1"/>
  <c r="H149" i="1" s="1"/>
  <c r="K149" i="1" s="1"/>
  <c r="L151" i="1"/>
  <c r="F151" i="1" s="1"/>
  <c r="H151" i="1" s="1"/>
  <c r="K151" i="1" s="1"/>
  <c r="L30" i="1"/>
  <c r="F30" i="1" s="1"/>
  <c r="H30" i="1" s="1"/>
  <c r="K30" i="1" s="1"/>
  <c r="L183" i="1"/>
  <c r="F183" i="1" s="1"/>
  <c r="H183" i="1" s="1"/>
  <c r="K183" i="1" s="1"/>
  <c r="L150" i="1"/>
  <c r="F150" i="1" s="1"/>
  <c r="H150" i="1" s="1"/>
  <c r="K150" i="1" s="1"/>
  <c r="L156" i="1"/>
  <c r="F156" i="1" s="1"/>
  <c r="H156" i="1" s="1"/>
  <c r="K156" i="1" s="1"/>
  <c r="L35" i="1"/>
  <c r="F35" i="1" s="1"/>
  <c r="H35" i="1" s="1"/>
  <c r="K35" i="1" s="1"/>
  <c r="L78" i="1"/>
  <c r="F78" i="1" s="1"/>
  <c r="H78" i="1" s="1"/>
  <c r="K78" i="1" s="1"/>
  <c r="L9" i="1"/>
  <c r="F9" i="1" s="1"/>
  <c r="H9" i="1" s="1"/>
  <c r="K9" i="1" s="1"/>
  <c r="L39" i="1"/>
  <c r="F39" i="1" s="1"/>
  <c r="H39" i="1" s="1"/>
  <c r="K39" i="1" s="1"/>
  <c r="L20" i="1"/>
  <c r="F20" i="1" s="1"/>
  <c r="H20" i="1" s="1"/>
  <c r="K20" i="1" s="1"/>
  <c r="L43" i="1"/>
  <c r="F43" i="1" s="1"/>
  <c r="H43" i="1" s="1"/>
  <c r="K43" i="1" s="1"/>
  <c r="L175" i="1"/>
  <c r="F175" i="1" s="1"/>
  <c r="H175" i="1" s="1"/>
  <c r="K175" i="1" s="1"/>
  <c r="L185" i="1"/>
  <c r="F185" i="1" s="1"/>
  <c r="H185" i="1" s="1"/>
  <c r="K185" i="1" s="1"/>
  <c r="L162" i="1"/>
  <c r="F162" i="1" s="1"/>
  <c r="H162" i="1" s="1"/>
  <c r="K162" i="1" s="1"/>
  <c r="L122" i="1"/>
  <c r="F122" i="1" s="1"/>
  <c r="H122" i="1" s="1"/>
  <c r="K122" i="1" s="1"/>
  <c r="L198" i="1"/>
  <c r="F198" i="1" s="1"/>
  <c r="H198" i="1" s="1"/>
  <c r="K198" i="1" s="1"/>
  <c r="L179" i="1"/>
  <c r="F179" i="1" s="1"/>
  <c r="H179" i="1" s="1"/>
  <c r="K179" i="1" s="1"/>
  <c r="L141" i="1"/>
  <c r="F141" i="1" s="1"/>
  <c r="H141" i="1" s="1"/>
  <c r="K141" i="1" s="1"/>
  <c r="L24" i="1"/>
  <c r="F24" i="1" s="1"/>
  <c r="H24" i="1" s="1"/>
  <c r="K24" i="1" s="1"/>
  <c r="L196" i="1"/>
  <c r="F196" i="1" s="1"/>
  <c r="H196" i="1" s="1"/>
  <c r="K196" i="1" s="1"/>
  <c r="L6" i="1"/>
  <c r="F6" i="1" s="1"/>
  <c r="H6" i="1" s="1"/>
  <c r="K6" i="1" s="1"/>
  <c r="L37" i="1"/>
  <c r="F37" i="1" s="1"/>
  <c r="H37" i="1" s="1"/>
  <c r="K37" i="1" s="1"/>
  <c r="L119" i="1"/>
  <c r="F119" i="1" s="1"/>
  <c r="H119" i="1" s="1"/>
  <c r="K119" i="1" s="1"/>
  <c r="L91" i="1"/>
  <c r="F91" i="1" s="1"/>
  <c r="H91" i="1" s="1"/>
  <c r="K91" i="1" s="1"/>
  <c r="L60" i="1"/>
  <c r="F60" i="1" s="1"/>
  <c r="H60" i="1" s="1"/>
  <c r="K60" i="1" s="1"/>
  <c r="L178" i="1"/>
  <c r="F178" i="1" s="1"/>
  <c r="H178" i="1" s="1"/>
  <c r="K178" i="1" s="1"/>
  <c r="L194" i="1"/>
  <c r="F194" i="1" s="1"/>
  <c r="H194" i="1" s="1"/>
  <c r="K194" i="1" s="1"/>
  <c r="L192" i="1"/>
  <c r="F192" i="1" s="1"/>
  <c r="H192" i="1" s="1"/>
  <c r="K192" i="1" s="1"/>
  <c r="L174" i="1"/>
  <c r="F174" i="1" s="1"/>
  <c r="H174" i="1" s="1"/>
  <c r="K174" i="1" s="1"/>
  <c r="L145" i="1"/>
  <c r="F145" i="1" s="1"/>
  <c r="H145" i="1" s="1"/>
  <c r="K145" i="1" s="1"/>
  <c r="L58" i="1"/>
  <c r="F58" i="1" s="1"/>
  <c r="H58" i="1" s="1"/>
  <c r="K58" i="1" s="1"/>
  <c r="L68" i="1"/>
  <c r="F68" i="1" s="1"/>
  <c r="H68" i="1" s="1"/>
  <c r="K68" i="1" s="1"/>
  <c r="L127" i="1"/>
  <c r="F127" i="1" s="1"/>
  <c r="H127" i="1" s="1"/>
  <c r="K127" i="1" s="1"/>
  <c r="L176" i="1"/>
  <c r="F176" i="1" s="1"/>
  <c r="H176" i="1" s="1"/>
  <c r="K176" i="1" s="1"/>
  <c r="L36" i="1"/>
  <c r="F36" i="1" s="1"/>
  <c r="H36" i="1" s="1"/>
  <c r="K36" i="1" s="1"/>
  <c r="L69" i="1"/>
  <c r="F69" i="1" s="1"/>
  <c r="H69" i="1" s="1"/>
  <c r="K69" i="1" s="1"/>
  <c r="L50" i="1"/>
  <c r="F50" i="1" s="1"/>
  <c r="H50" i="1" s="1"/>
  <c r="K50" i="1" s="1"/>
  <c r="L173" i="1"/>
  <c r="F173" i="1" s="1"/>
  <c r="H173" i="1" s="1"/>
  <c r="K173" i="1" s="1"/>
  <c r="L42" i="1"/>
  <c r="F42" i="1" s="1"/>
  <c r="H42" i="1" s="1"/>
  <c r="K42" i="1" s="1"/>
  <c r="L182" i="1"/>
  <c r="F182" i="1" s="1"/>
  <c r="H182" i="1" s="1"/>
  <c r="K182" i="1" s="1"/>
  <c r="L84" i="1"/>
  <c r="F84" i="1" s="1"/>
  <c r="H84" i="1" s="1"/>
  <c r="K84" i="1" s="1"/>
  <c r="L128" i="1"/>
  <c r="F128" i="1" s="1"/>
  <c r="H128" i="1" s="1"/>
  <c r="K128" i="1" s="1"/>
  <c r="L120" i="1"/>
  <c r="F120" i="1" s="1"/>
  <c r="H120" i="1" s="1"/>
  <c r="K120" i="1" s="1"/>
  <c r="L57" i="1"/>
  <c r="F57" i="1" s="1"/>
  <c r="H57" i="1" s="1"/>
  <c r="K57" i="1" s="1"/>
  <c r="L125" i="1"/>
  <c r="F125" i="1" s="1"/>
  <c r="H125" i="1" s="1"/>
  <c r="K125" i="1" s="1"/>
  <c r="L203" i="1"/>
  <c r="F203" i="1" s="1"/>
  <c r="H203" i="1" s="1"/>
  <c r="K203" i="1" s="1"/>
  <c r="L16" i="1"/>
  <c r="F16" i="1" s="1"/>
  <c r="H16" i="1" s="1"/>
  <c r="K16" i="1" s="1"/>
  <c r="L28" i="1"/>
  <c r="F28" i="1" s="1"/>
  <c r="H28" i="1" s="1"/>
  <c r="K28" i="1" s="1"/>
  <c r="L48" i="1"/>
  <c r="F48" i="1" s="1"/>
  <c r="H48" i="1" s="1"/>
  <c r="K48" i="1" s="1"/>
  <c r="L73" i="1"/>
  <c r="F73" i="1" s="1"/>
  <c r="H73" i="1" s="1"/>
  <c r="K73" i="1" s="1"/>
  <c r="L21" i="1"/>
  <c r="F21" i="1" s="1"/>
  <c r="H21" i="1" s="1"/>
  <c r="K21" i="1" s="1"/>
  <c r="L103" i="1"/>
  <c r="F103" i="1" s="1"/>
  <c r="H103" i="1" s="1"/>
  <c r="K103" i="1" s="1"/>
  <c r="L97" i="1"/>
  <c r="F97" i="1" s="1"/>
  <c r="H97" i="1" s="1"/>
  <c r="K97" i="1" s="1"/>
  <c r="L47" i="1"/>
  <c r="F47" i="1" s="1"/>
  <c r="H47" i="1" s="1"/>
  <c r="K47" i="1" s="1"/>
  <c r="L189" i="1"/>
  <c r="F189" i="1" s="1"/>
  <c r="H189" i="1" s="1"/>
  <c r="K189" i="1" s="1"/>
  <c r="L190" i="1"/>
  <c r="F190" i="1" s="1"/>
  <c r="H190" i="1" s="1"/>
  <c r="K190" i="1" s="1"/>
  <c r="L166" i="1"/>
  <c r="F166" i="1" s="1"/>
  <c r="H166" i="1" s="1"/>
  <c r="K166" i="1" s="1"/>
  <c r="L172" i="1"/>
  <c r="F172" i="1" s="1"/>
  <c r="H172" i="1" s="1"/>
  <c r="K172" i="1" s="1"/>
  <c r="L140" i="1"/>
  <c r="F140" i="1" s="1"/>
  <c r="H140" i="1" s="1"/>
  <c r="K140" i="1" s="1"/>
  <c r="L138" i="1"/>
  <c r="F138" i="1" s="1"/>
  <c r="H138" i="1" s="1"/>
  <c r="K138" i="1" s="1"/>
  <c r="L65" i="1"/>
  <c r="F65" i="1" s="1"/>
  <c r="H65" i="1" s="1"/>
  <c r="K65" i="1" s="1"/>
  <c r="L197" i="1"/>
  <c r="F197" i="1" s="1"/>
  <c r="H197" i="1" s="1"/>
  <c r="K197" i="1" s="1"/>
  <c r="L96" i="1"/>
  <c r="F96" i="1" s="1"/>
  <c r="H96" i="1" s="1"/>
  <c r="K96" i="1" s="1"/>
  <c r="L144" i="1"/>
  <c r="F144" i="1" s="1"/>
  <c r="H144" i="1" s="1"/>
  <c r="K144" i="1" s="1"/>
  <c r="L62" i="1"/>
  <c r="F62" i="1" s="1"/>
  <c r="H62" i="1" s="1"/>
  <c r="K62" i="1" s="1"/>
  <c r="L53" i="1"/>
  <c r="F53" i="1" s="1"/>
  <c r="H53" i="1" s="1"/>
  <c r="K53" i="1" s="1"/>
  <c r="L89" i="1"/>
  <c r="F89" i="1" s="1"/>
  <c r="H89" i="1" s="1"/>
  <c r="K89" i="1" s="1"/>
  <c r="L131" i="1"/>
  <c r="F131" i="1" s="1"/>
  <c r="H131" i="1" s="1"/>
  <c r="K131" i="1" s="1"/>
  <c r="L93" i="1"/>
  <c r="F93" i="1" s="1"/>
  <c r="H93" i="1" s="1"/>
  <c r="K93" i="1" s="1"/>
  <c r="L186" i="1"/>
  <c r="F186" i="1" s="1"/>
  <c r="H186" i="1" s="1"/>
  <c r="K186" i="1" s="1"/>
  <c r="L80" i="1"/>
  <c r="F80" i="1" s="1"/>
  <c r="H80" i="1" s="1"/>
  <c r="K80" i="1" s="1"/>
  <c r="L136" i="1"/>
  <c r="F136" i="1" s="1"/>
  <c r="H136" i="1" s="1"/>
  <c r="K136" i="1" s="1"/>
  <c r="L155" i="1"/>
  <c r="F155" i="1" s="1"/>
  <c r="H155" i="1" s="1"/>
  <c r="K155" i="1" s="1"/>
  <c r="L184" i="1"/>
  <c r="F184" i="1" s="1"/>
  <c r="H184" i="1" s="1"/>
  <c r="K184" i="1" s="1"/>
  <c r="L72" i="1"/>
  <c r="F72" i="1" s="1"/>
  <c r="H72" i="1" s="1"/>
  <c r="K72" i="1" s="1"/>
  <c r="L82" i="1"/>
  <c r="F82" i="1" s="1"/>
  <c r="H82" i="1" s="1"/>
  <c r="K82" i="1" s="1"/>
  <c r="L41" i="1"/>
  <c r="F41" i="1" s="1"/>
  <c r="H41" i="1" s="1"/>
  <c r="K41" i="1" s="1"/>
  <c r="L109" i="1"/>
  <c r="F109" i="1" s="1"/>
  <c r="H109" i="1" s="1"/>
  <c r="K109" i="1" s="1"/>
  <c r="L195" i="1"/>
  <c r="F195" i="1" s="1"/>
  <c r="H195" i="1" s="1"/>
  <c r="K195" i="1" s="1"/>
  <c r="L74" i="1"/>
  <c r="F74" i="1" s="1"/>
  <c r="H74" i="1" s="1"/>
  <c r="K74" i="1" s="1"/>
  <c r="L70" i="1"/>
  <c r="F70" i="1" s="1"/>
  <c r="H70" i="1" s="1"/>
  <c r="K70" i="1" s="1"/>
  <c r="L188" i="1"/>
  <c r="F188" i="1" s="1"/>
  <c r="H188" i="1" s="1"/>
  <c r="K188" i="1" s="1"/>
  <c r="L107" i="1"/>
  <c r="F107" i="1" s="1"/>
  <c r="H107" i="1" s="1"/>
  <c r="K107" i="1" s="1"/>
  <c r="L12" i="1"/>
  <c r="F12" i="1" s="1"/>
  <c r="H12" i="1" s="1"/>
  <c r="K12" i="1" s="1"/>
  <c r="L130" i="1"/>
  <c r="F130" i="1" s="1"/>
  <c r="H130" i="1" s="1"/>
  <c r="K130" i="1" s="1"/>
  <c r="L112" i="1"/>
  <c r="F112" i="1" s="1"/>
  <c r="H112" i="1" s="1"/>
  <c r="K112" i="1" s="1"/>
  <c r="L34" i="1"/>
  <c r="F34" i="1" s="1"/>
  <c r="H34" i="1" s="1"/>
  <c r="K34" i="1" s="1"/>
  <c r="L171" i="1"/>
  <c r="F171" i="1" s="1"/>
  <c r="H171" i="1" s="1"/>
  <c r="K171" i="1" s="1"/>
  <c r="L168" i="1"/>
  <c r="F168" i="1" s="1"/>
  <c r="H168" i="1" s="1"/>
  <c r="K168" i="1" s="1"/>
  <c r="L18" i="1"/>
  <c r="F18" i="1" s="1"/>
  <c r="H18" i="1" s="1"/>
  <c r="K18" i="1" s="1"/>
  <c r="L106" i="1"/>
  <c r="F106" i="1" s="1"/>
  <c r="H106" i="1" s="1"/>
  <c r="K106" i="1" s="1"/>
  <c r="L17" i="1"/>
  <c r="F17" i="1" s="1"/>
  <c r="H17" i="1" s="1"/>
  <c r="K17" i="1" s="1"/>
  <c r="L23" i="1"/>
  <c r="F23" i="1" s="1"/>
  <c r="H23" i="1" s="1"/>
  <c r="K23" i="1" s="1"/>
  <c r="L11" i="1"/>
  <c r="F11" i="1" s="1"/>
  <c r="H11" i="1" s="1"/>
  <c r="K11" i="1" s="1"/>
  <c r="L180" i="1"/>
  <c r="F180" i="1" s="1"/>
  <c r="H180" i="1" s="1"/>
  <c r="K180" i="1" s="1"/>
  <c r="L169" i="1"/>
  <c r="F169" i="1" s="1"/>
  <c r="H169" i="1" s="1"/>
  <c r="K169" i="1" s="1"/>
  <c r="L204" i="1"/>
  <c r="F204" i="1" s="1"/>
  <c r="H204" i="1" s="1"/>
  <c r="K204" i="1" s="1"/>
  <c r="L75" i="1"/>
  <c r="F75" i="1" s="1"/>
  <c r="H75" i="1" s="1"/>
  <c r="K75" i="1" s="1"/>
  <c r="L5" i="1"/>
  <c r="F5" i="1" s="1"/>
  <c r="H5" i="1" s="1"/>
  <c r="K5" i="1" s="1"/>
  <c r="L14" i="1"/>
  <c r="F14" i="1" s="1"/>
  <c r="H14" i="1" s="1"/>
  <c r="K14" i="1" s="1"/>
  <c r="L133" i="1"/>
  <c r="F133" i="1" s="1"/>
  <c r="H133" i="1" s="1"/>
  <c r="K133" i="1" s="1"/>
  <c r="L54" i="1"/>
  <c r="F54" i="1" s="1"/>
  <c r="H54" i="1" s="1"/>
  <c r="K54" i="1" s="1"/>
  <c r="L61" i="1"/>
  <c r="F61" i="1" s="1"/>
  <c r="H61" i="1" s="1"/>
  <c r="K61" i="1" s="1"/>
  <c r="L88" i="1"/>
  <c r="F88" i="1" s="1"/>
  <c r="H88" i="1" s="1"/>
  <c r="K88" i="1" s="1"/>
  <c r="L56" i="1"/>
  <c r="F56" i="1" s="1"/>
  <c r="H56" i="1" s="1"/>
  <c r="K56" i="1" s="1"/>
  <c r="L177" i="1"/>
  <c r="F177" i="1" s="1"/>
  <c r="H177" i="1" s="1"/>
  <c r="K177" i="1" s="1"/>
  <c r="L108" i="1"/>
  <c r="F108" i="1" s="1"/>
  <c r="H108" i="1" s="1"/>
  <c r="K108" i="1" s="1"/>
  <c r="L26" i="1"/>
  <c r="F26" i="1" s="1"/>
  <c r="H26" i="1" s="1"/>
  <c r="K26" i="1" s="1"/>
  <c r="L161" i="1"/>
  <c r="F161" i="1" s="1"/>
  <c r="H161" i="1" s="1"/>
  <c r="K161" i="1" s="1"/>
  <c r="L55" i="1"/>
  <c r="F55" i="1" s="1"/>
  <c r="H55" i="1" s="1"/>
  <c r="K55" i="1" s="1"/>
  <c r="L101" i="1"/>
  <c r="F101" i="1" s="1"/>
  <c r="H101" i="1" s="1"/>
  <c r="K101" i="1" s="1"/>
  <c r="L118" i="1"/>
  <c r="F118" i="1" s="1"/>
  <c r="H118" i="1" s="1"/>
  <c r="K118" i="1" s="1"/>
  <c r="L181" i="1"/>
  <c r="F181" i="1" s="1"/>
  <c r="H181" i="1" s="1"/>
  <c r="K181" i="1" s="1"/>
  <c r="L202" i="1"/>
  <c r="F202" i="1" s="1"/>
  <c r="H202" i="1" s="1"/>
  <c r="K202" i="1" s="1"/>
  <c r="L8" i="1"/>
  <c r="F8" i="1" s="1"/>
  <c r="H8" i="1" s="1"/>
  <c r="K8" i="1" s="1"/>
  <c r="L15" i="1"/>
  <c r="F15" i="1" s="1"/>
  <c r="H15" i="1" s="1"/>
  <c r="K15" i="1" s="1"/>
  <c r="L132" i="1"/>
  <c r="F132" i="1" s="1"/>
  <c r="H132" i="1" s="1"/>
  <c r="K132" i="1" s="1"/>
  <c r="L86" i="1"/>
  <c r="F86" i="1" s="1"/>
  <c r="H86" i="1" s="1"/>
  <c r="K86" i="1" s="1"/>
  <c r="L193" i="1"/>
  <c r="F193" i="1" s="1"/>
  <c r="H193" i="1" s="1"/>
  <c r="K193" i="1" s="1"/>
</calcChain>
</file>

<file path=xl/sharedStrings.xml><?xml version="1.0" encoding="utf-8"?>
<sst xmlns="http://schemas.openxmlformats.org/spreadsheetml/2006/main" count="3093" uniqueCount="1327">
  <si>
    <t>CAS</t>
  </si>
  <si>
    <t>Name</t>
  </si>
  <si>
    <t>KEGG ID</t>
  </si>
  <si>
    <t>Anaerobic Reactions</t>
  </si>
  <si>
    <t>100-42-5</t>
  </si>
  <si>
    <t>B enzene, ethenyl-</t>
  </si>
  <si>
    <t>C07083</t>
  </si>
  <si>
    <t>104.151</t>
  </si>
  <si>
    <t>['R00697', 'R00789', 'R11070']</t>
  </si>
  <si>
    <t>79-24-3</t>
  </si>
  <si>
    <t>Ethane, nitro-</t>
  </si>
  <si>
    <t>C01837</t>
  </si>
  <si>
    <t>74.059</t>
  </si>
  <si>
    <t>['R00557', 'R00799']</t>
  </si>
  <si>
    <t>D-Fructose</t>
  </si>
  <si>
    <t>C10906</t>
  </si>
  <si>
    <t>None</t>
  </si>
  <si>
    <t>107-86-8</t>
  </si>
  <si>
    <t>2-Butenal, 3-methyl-</t>
  </si>
  <si>
    <t>C07330</t>
  </si>
  <si>
    <t>['R04038', 'R08069', 'R08072', 'R00326', 'R05708']</t>
  </si>
  <si>
    <t>['R04038', 'R08069', 'R08072', 'R05708', 'R10324']</t>
  </si>
  <si>
    <t>98-92-0</t>
  </si>
  <si>
    <t>3-Pyridinecarboxamide</t>
  </si>
  <si>
    <t>C00153</t>
  </si>
  <si>
    <t>122.126</t>
  </si>
  <si>
    <t>58-55-9</t>
  </si>
  <si>
    <t>1H-Purine-2,6-dione, 3,7-dihydro-1,3-dimethyl-</t>
  </si>
  <si>
    <t>C07130</t>
  </si>
  <si>
    <t>['R08410']</t>
  </si>
  <si>
    <t>334-48-5</t>
  </si>
  <si>
    <t>Decanoic acid</t>
  </si>
  <si>
    <t>C01571</t>
  </si>
  <si>
    <t>106-42-3</t>
  </si>
  <si>
    <t>Benzene, 1,4-dimethyl-</t>
  </si>
  <si>
    <t>C06756</t>
  </si>
  <si>
    <t>106.167</t>
  </si>
  <si>
    <t>['R03568', 'R05282', 'R05288', 'R05289', 'R05290', 'R05293', 'R07463']</t>
  </si>
  <si>
    <t>['R03568', 'R05282', 'R05288', 'R05289', 'R05290', 'R05292', 'R07463']</t>
  </si>
  <si>
    <t>1912-24-9</t>
  </si>
  <si>
    <t>1,3,5-Triazine-2,4-diamine, 6-chloro-N-ethyl-N'-(1-methylethyl)</t>
  </si>
  <si>
    <t>C06551</t>
  </si>
  <si>
    <t>215.685</t>
  </si>
  <si>
    <t>['R00005', 'R00357', 'R01357', 'R05561', 'R05563', 'R05564', 'R05567', 'R05569', 'R05735', 'R06966', 'R06967']</t>
  </si>
  <si>
    <t>102-71-6</t>
  </si>
  <si>
    <t>E thanol, 2,2',2''-nitrilotris-</t>
  </si>
  <si>
    <t>C06771</t>
  </si>
  <si>
    <t>['R05381', 'R05382']</t>
  </si>
  <si>
    <t>586-62-9</t>
  </si>
  <si>
    <t>Cyclohexene, 1-methyl-4-(1-methylethylidene)-</t>
  </si>
  <si>
    <t>C06075</t>
  </si>
  <si>
    <t>['R02010']</t>
  </si>
  <si>
    <t>124-07-2</t>
  </si>
  <si>
    <t>Octanoic acid</t>
  </si>
  <si>
    <t>C06423</t>
  </si>
  <si>
    <t>143.205</t>
  </si>
  <si>
    <t>107-92-6</t>
  </si>
  <si>
    <t>Butanoic acid</t>
  </si>
  <si>
    <t>C00246</t>
  </si>
  <si>
    <t>87.098</t>
  </si>
  <si>
    <t>['R01176']</t>
  </si>
  <si>
    <t>79-01-6</t>
  </si>
  <si>
    <t>E thene, trichloro-</t>
  </si>
  <si>
    <t>C06790</t>
  </si>
  <si>
    <t>['R09152']</t>
  </si>
  <si>
    <t>502-44-3</t>
  </si>
  <si>
    <t>2-Oxepanone</t>
  </si>
  <si>
    <t>C01880</t>
  </si>
  <si>
    <t>114.144</t>
  </si>
  <si>
    <t>['R00829', 'R03751', 'R05099', 'R05283', 'R06942', 'R06943', 'R06944']</t>
  </si>
  <si>
    <t>['R00829', 'R03751', 'R05099', 'R05231', 'R06942', 'R06943', 'R06944']</t>
  </si>
  <si>
    <t>90-15-3</t>
  </si>
  <si>
    <t>1-Naphthalenol</t>
  </si>
  <si>
    <t>C11714</t>
  </si>
  <si>
    <t>144.173</t>
  </si>
  <si>
    <t>['R02941', 'R04117', 'R05136', 'R05137', 'R06602', 'R07009', 'R07011', 'R07020']</t>
  </si>
  <si>
    <t>['R02941', 'R04117', 'R05136', 'R05137', 'R06603', 'R07009', 'R07011', 'R07020']</t>
  </si>
  <si>
    <t>5989-27-5</t>
  </si>
  <si>
    <t>Cyclohexene, 1-methyl-4-(1-methylethenyl)-, (4R)-</t>
  </si>
  <si>
    <t>C06099</t>
  </si>
  <si>
    <t>['R06120']</t>
  </si>
  <si>
    <t>99-94-5</t>
  </si>
  <si>
    <t>B enzoic acid, 4-m ethyl-</t>
  </si>
  <si>
    <t>C01454</t>
  </si>
  <si>
    <t>['R03568', 'R05291', 'R05292', 'R07463']</t>
  </si>
  <si>
    <t>['R03568', 'R05291', 'R05293', 'R07463']</t>
  </si>
  <si>
    <t>Phenol, methyl-</t>
  </si>
  <si>
    <t>C01468</t>
  </si>
  <si>
    <t>+INF</t>
  </si>
  <si>
    <t>669-90-9</t>
  </si>
  <si>
    <t>D -arabino-2-H exulosonic ac id</t>
  </si>
  <si>
    <t>C06473</t>
  </si>
  <si>
    <t>['R01739']</t>
  </si>
  <si>
    <t>91-64-5</t>
  </si>
  <si>
    <t>2H-1-Benzopyran-2-one</t>
  </si>
  <si>
    <t>C05851</t>
  </si>
  <si>
    <t>['R00697', 'R00787', 'R02254', 'R03710', 'R04686', 'R04998', 'R04999']</t>
  </si>
  <si>
    <t>['R01295', 'R01426', 'R02254', 'R03710', 'R04686', 'R04998', 'R04999']</t>
  </si>
  <si>
    <t>57-13-6</t>
  </si>
  <si>
    <t>Urea</t>
  </si>
  <si>
    <t>C00086</t>
  </si>
  <si>
    <t>60.055</t>
  </si>
  <si>
    <t>123-54-6</t>
  </si>
  <si>
    <t>2,4-Pentanedione</t>
  </si>
  <si>
    <t>C15499</t>
  </si>
  <si>
    <t>['R07183']</t>
  </si>
  <si>
    <t>107-22-2</t>
  </si>
  <si>
    <t>E thanedial</t>
  </si>
  <si>
    <t>C14448</t>
  </si>
  <si>
    <t>['R11351']</t>
  </si>
  <si>
    <t>74-98-6</t>
  </si>
  <si>
    <t>Propane</t>
  </si>
  <si>
    <t>C20783</t>
  </si>
  <si>
    <t>['R01357', 'R05735', 'R10702', 'R10703']</t>
  </si>
  <si>
    <t>['R00410', 'R01550', 'R05735', 'R10702']</t>
  </si>
  <si>
    <t>107-06-2</t>
  </si>
  <si>
    <t>Ethane, 1,2-dichloro-</t>
  </si>
  <si>
    <t>C06752</t>
  </si>
  <si>
    <t>['R05284', 'R05286', 'R05287', 'R09127', 'R09128']</t>
  </si>
  <si>
    <t>67-56-1</t>
  </si>
  <si>
    <t>Methanol</t>
  </si>
  <si>
    <t>C00132</t>
  </si>
  <si>
    <t>32.042</t>
  </si>
  <si>
    <t>88-75-5</t>
  </si>
  <si>
    <t>Phenol, 2-nitro-</t>
  </si>
  <si>
    <t>C01988</t>
  </si>
  <si>
    <t>138.102</t>
  </si>
  <si>
    <t>['R00789', 'R00823', 'R00828']</t>
  </si>
  <si>
    <t>74-93-1</t>
  </si>
  <si>
    <t>Methanethiol</t>
  </si>
  <si>
    <t>C00409</t>
  </si>
  <si>
    <t>['R00654', 'R00787']</t>
  </si>
  <si>
    <t>74-82-8</t>
  </si>
  <si>
    <t>Methane</t>
  </si>
  <si>
    <t>C01438</t>
  </si>
  <si>
    <t>88-99-3</t>
  </si>
  <si>
    <t>1,2-B enzenedicarboxylic ac id</t>
  </si>
  <si>
    <t>C01606</t>
  </si>
  <si>
    <t>164.117</t>
  </si>
  <si>
    <t>['R01627', 'R01635', 'R03630', 'R05275']</t>
  </si>
  <si>
    <t>['R01627', 'R01634', 'R09227', 'R09228']</t>
  </si>
  <si>
    <t>74-85-1</t>
  </si>
  <si>
    <t>E thene</t>
  </si>
  <si>
    <t>C06547</t>
  </si>
  <si>
    <t>['R09784']</t>
  </si>
  <si>
    <t>79-14-1</t>
  </si>
  <si>
    <t>Acetic acid, hydroxy-</t>
  </si>
  <si>
    <t>C00160</t>
  </si>
  <si>
    <t>75.044</t>
  </si>
  <si>
    <t>95-80-7</t>
  </si>
  <si>
    <t>1,3-B enzenediam ine, 4-m ethyl-</t>
  </si>
  <si>
    <t>C14401</t>
  </si>
  <si>
    <t>['R00557', 'R00935', 'R09233', 'R09234', 'R09235', 'R09236', 'R09237', 'R09238', 'R09242']</t>
  </si>
  <si>
    <t>['R00149', 'R00789', 'R00935', 'R09233', 'R09234', 'R09236', 'R09237', 'R09238', 'R09240', 'R09241']</t>
  </si>
  <si>
    <t>80-05-7</t>
  </si>
  <si>
    <t>P henol, 4,4'-(1-m ethylethylidene)bis-</t>
  </si>
  <si>
    <t>C13624</t>
  </si>
  <si>
    <t>['R01293', 'R01299', 'R06883', 'R06885', 'R06886', 'R06892', 'R06893']</t>
  </si>
  <si>
    <t>['R01294', 'R01299', 'R06883', 'R06885', 'R06886', 'R06892', 'R06893']</t>
  </si>
  <si>
    <t>98-95-3</t>
  </si>
  <si>
    <t>B enzene, nitro-</t>
  </si>
  <si>
    <t>C06813</t>
  </si>
  <si>
    <t>123.111</t>
  </si>
  <si>
    <t>['R00789', 'R00825', 'R07706']</t>
  </si>
  <si>
    <t>['R00787', 'R00823', 'R07706']</t>
  </si>
  <si>
    <t>105-60-2</t>
  </si>
  <si>
    <t>2H-Azepin-2-one, hexahydro-</t>
  </si>
  <si>
    <t>C06593</t>
  </si>
  <si>
    <t>113.159</t>
  </si>
  <si>
    <t>['R00829', 'R05099', 'R05356', 'R05507', 'R06942', 'R06943', 'R06944']</t>
  </si>
  <si>
    <t>75-86-5</t>
  </si>
  <si>
    <t>P ropanenitrile, 2-hydroxy-2-m ethyl-</t>
  </si>
  <si>
    <t>C02659</t>
  </si>
  <si>
    <t>85.105</t>
  </si>
  <si>
    <t>['R08663', 'R10034', 'R10038']</t>
  </si>
  <si>
    <t>75-07-0</t>
  </si>
  <si>
    <t>Acetaldehyde</t>
  </si>
  <si>
    <t>C00084</t>
  </si>
  <si>
    <t>44.053</t>
  </si>
  <si>
    <t>69-65-8</t>
  </si>
  <si>
    <t>D-Mannitol</t>
  </si>
  <si>
    <t>C00392</t>
  </si>
  <si>
    <t>182.173</t>
  </si>
  <si>
    <t>['R07135']</t>
  </si>
  <si>
    <t>['R00868']</t>
  </si>
  <si>
    <t>120-80-9</t>
  </si>
  <si>
    <t>1,2-Benzenediol</t>
  </si>
  <si>
    <t>C00090</t>
  </si>
  <si>
    <t>110.112</t>
  </si>
  <si>
    <t>['R00821']</t>
  </si>
  <si>
    <t>106-46-7</t>
  </si>
  <si>
    <t>B enzene, 1,4-dichloro-</t>
  </si>
  <si>
    <t>C07092</t>
  </si>
  <si>
    <t>147.004</t>
  </si>
  <si>
    <t>['R00829', 'R02988', 'R02990', 'R04576', 'R05355', 'R05392', 'R05397', 'R05409', 'R05429', 'R05511']</t>
  </si>
  <si>
    <t>['R00829', 'R02989', 'R02990', 'R04576', 'R05355', 'R05392', 'R05397', 'R05409', 'R05429', 'R05511']</t>
  </si>
  <si>
    <t>144-62-7</t>
  </si>
  <si>
    <t>Ethanedioic acid</t>
  </si>
  <si>
    <t>C00209</t>
  </si>
  <si>
    <t>88.02</t>
  </si>
  <si>
    <t>['R00273']</t>
  </si>
  <si>
    <t>['R00522']</t>
  </si>
  <si>
    <t>C01542</t>
  </si>
  <si>
    <t>['R03560', 'R03562', 'R03567', 'R07253']</t>
  </si>
  <si>
    <t>['R03566', 'R03567', 'R03608', 'R07253']</t>
  </si>
  <si>
    <t>91-57-6</t>
  </si>
  <si>
    <t>N aphthalene, 2-m ethyl-</t>
  </si>
  <si>
    <t>C14098</t>
  </si>
  <si>
    <t>['R02941', 'R04117', 'R05136', 'R05137', 'R06603', 'R06902', 'R06926', 'R06927', 'R06928', 'R09818']</t>
  </si>
  <si>
    <t>['R02941', 'R04117', 'R05136', 'R05137', 'R06602', 'R06902', 'R06926', 'R06927', 'R06928', 'R09818']</t>
  </si>
  <si>
    <t>91-20-3</t>
  </si>
  <si>
    <t>Naphthalene</t>
  </si>
  <si>
    <t>C00829</t>
  </si>
  <si>
    <t>128.173</t>
  </si>
  <si>
    <t>['R02941', 'R02968', 'R04115', 'R04117', 'R05136', 'R05137', 'R06603']</t>
  </si>
  <si>
    <t>75-01-4</t>
  </si>
  <si>
    <t>Ethene, chloro-</t>
  </si>
  <si>
    <t>C06793</t>
  </si>
  <si>
    <t>['R05498', 'R09784']</t>
  </si>
  <si>
    <t>107-21-1</t>
  </si>
  <si>
    <t>1,2-Ethanediol</t>
  </si>
  <si>
    <t>C01380</t>
  </si>
  <si>
    <t>62.068</t>
  </si>
  <si>
    <t>['R05351', 'R05842']</t>
  </si>
  <si>
    <t>['R01393', 'R01781']</t>
  </si>
  <si>
    <t>134-20-3</t>
  </si>
  <si>
    <t>B enzoic acid, 2-am ino-, m ethyl ester</t>
  </si>
  <si>
    <t>C20634</t>
  </si>
  <si>
    <t>['R10451']</t>
  </si>
  <si>
    <t>79-36-7</t>
  </si>
  <si>
    <t>Acetyl chloride, dichloro-</t>
  </si>
  <si>
    <t>C14867</t>
  </si>
  <si>
    <t>['R07102', 'R09141', 'R09152']</t>
  </si>
  <si>
    <t>['R07102', 'R09141', 'R09151']</t>
  </si>
  <si>
    <t>108-38-3</t>
  </si>
  <si>
    <t>Benzene, 1,3-dimethyl-</t>
  </si>
  <si>
    <t>C07208</t>
  </si>
  <si>
    <t>['R03566', 'R03567', 'R05309', 'R05347', 'R05443', 'R05664', 'R05665', 'R07253']</t>
  </si>
  <si>
    <t>79-06-1</t>
  </si>
  <si>
    <t>2-P ropenamide</t>
  </si>
  <si>
    <t>C01659</t>
  </si>
  <si>
    <t>['R00189', 'R00919', 'R05509', 'R05551']</t>
  </si>
  <si>
    <t>['R00149', 'R00919', 'R05509', 'R05551']</t>
  </si>
  <si>
    <t>140-11-4</t>
  </si>
  <si>
    <t>Acetic acid, phenylmethyl ester</t>
  </si>
  <si>
    <t>C15513</t>
  </si>
  <si>
    <t>['R01295', 'R01419', 'R01763', 'R10473']</t>
  </si>
  <si>
    <t>['R01295', 'R01420', 'R01763', 'R10473']</t>
  </si>
  <si>
    <t>106-25-2</t>
  </si>
  <si>
    <t>2,6-Octadien-1-ol, 3,7-dimethyl-, (2Z)-</t>
  </si>
  <si>
    <t>C09871</t>
  </si>
  <si>
    <t>['R03581', 'R08083', 'R08099', 'R08396']</t>
  </si>
  <si>
    <t>['R08083', 'R08099', 'R08396', 'R10308']</t>
  </si>
  <si>
    <t>75-56-9</t>
  </si>
  <si>
    <t>Oxirane, m ethyl-</t>
  </si>
  <si>
    <t>C15508</t>
  </si>
  <si>
    <t>['R01357', 'R05689', 'R05713', 'R05729', 'R05761', 'R07194']</t>
  </si>
  <si>
    <t>79-92-5</t>
  </si>
  <si>
    <t>B icyclo[2.2.1]heptane, 2,2-dim ethyl-3- m ethylene-</t>
  </si>
  <si>
    <t>C06076</t>
  </si>
  <si>
    <t>['R02011']</t>
  </si>
  <si>
    <t>60-12-8</t>
  </si>
  <si>
    <t>Benzeneethanol</t>
  </si>
  <si>
    <t>C05853</t>
  </si>
  <si>
    <t>['R01377', 'R02611']</t>
  </si>
  <si>
    <t>121-57-3</t>
  </si>
  <si>
    <t>Benzenesulfonic acid, 4-amino-</t>
  </si>
  <si>
    <t>C06335</t>
  </si>
  <si>
    <t>['R01630', 'R03891', 'R05278', 'R05279', 'R05280', 'R05394', 'R05420']</t>
  </si>
  <si>
    <t>77-92-9</t>
  </si>
  <si>
    <t>1,2,3-Propanetricarboxylic acid, 2-hydroxy-</t>
  </si>
  <si>
    <t>C00158</t>
  </si>
  <si>
    <t>189.101</t>
  </si>
  <si>
    <t>57-48-7</t>
  </si>
  <si>
    <t>75-34-3</t>
  </si>
  <si>
    <t>E thane, 1,1-dichloro-</t>
  </si>
  <si>
    <t>C18247</t>
  </si>
  <si>
    <t>['R00281', 'R09155', 'R09156']</t>
  </si>
  <si>
    <t>['R00297', 'R09155', 'R09156']</t>
  </si>
  <si>
    <t>119-36-8</t>
  </si>
  <si>
    <t>Benzoic acid, 2-hydroxy-, methyl ester</t>
  </si>
  <si>
    <t>C12305</t>
  </si>
  <si>
    <t>['R06602', 'R10448']</t>
  </si>
  <si>
    <t>123-07-9</t>
  </si>
  <si>
    <t>Phenol, 4-ethyl-</t>
  </si>
  <si>
    <t>C13637</t>
  </si>
  <si>
    <t>['R01299', 'R06890', 'R06891', 'R06892', 'R06893']</t>
  </si>
  <si>
    <t>140-67-0</t>
  </si>
  <si>
    <t>Benzene, 1-methoxy-4-(2-propenyl)-</t>
  </si>
  <si>
    <t>C10452</t>
  </si>
  <si>
    <t>['R01308', 'R01615', 'R01616', 'R07437', 'R10249', 'R10251', 'R10254']</t>
  </si>
  <si>
    <t>['R01301', 'R01615', 'R07437', 'R08767', 'R10249', 'R10251', 'R10254']</t>
  </si>
  <si>
    <t>108-19-0</t>
  </si>
  <si>
    <t>Imidodicarbonic diamide</t>
  </si>
  <si>
    <t>C06555</t>
  </si>
  <si>
    <t>103.08</t>
  </si>
  <si>
    <t>['R00005', 'R00673', 'R05563']</t>
  </si>
  <si>
    <t>['R00005', 'R00483', 'R05563']</t>
  </si>
  <si>
    <t>62-53-3</t>
  </si>
  <si>
    <t>B enzenamine</t>
  </si>
  <si>
    <t>C00292</t>
  </si>
  <si>
    <t>93.128</t>
  </si>
  <si>
    <t>['R01860']</t>
  </si>
  <si>
    <t>108-95-2</t>
  </si>
  <si>
    <t>P henol</t>
  </si>
  <si>
    <t>C00146</t>
  </si>
  <si>
    <t>94.113</t>
  </si>
  <si>
    <t>['R01238']</t>
  </si>
  <si>
    <t>Benzene, dimethyl-</t>
  </si>
  <si>
    <t>97-65-4</t>
  </si>
  <si>
    <t>B utanedioic acid, m ethylene-</t>
  </si>
  <si>
    <t>C00490</t>
  </si>
  <si>
    <t>['R02243']</t>
  </si>
  <si>
    <t>58-08-2</t>
  </si>
  <si>
    <t>1H-Purine-2,6-dione, 3,7-dihydro-1,3,7-trimethyl-</t>
  </si>
  <si>
    <t>C07481</t>
  </si>
  <si>
    <t>['R00604', 'R07971', 'R08410']</t>
  </si>
  <si>
    <t>['R01440', 'R07972', 'R08410']</t>
  </si>
  <si>
    <t>90-05-1</t>
  </si>
  <si>
    <t>Phenol, 2-methoxy-</t>
  </si>
  <si>
    <t>C01502</t>
  </si>
  <si>
    <t>124.139</t>
  </si>
  <si>
    <t>['R00821', 'R00827']</t>
  </si>
  <si>
    <t>2216-51-5</t>
  </si>
  <si>
    <t>Cyclohexanol, 5-methyl-2-(1-methylethyl)-, (1R,2S,5R)-</t>
  </si>
  <si>
    <t>C00400</t>
  </si>
  <si>
    <t>156.267</t>
  </si>
  <si>
    <t>['R02013', 'R02177', 'R02469', 'R03261', 'R06417', 'R06418', 'R06419']</t>
  </si>
  <si>
    <t>104-55-2</t>
  </si>
  <si>
    <t>2-Propenal, 3-phenyl-</t>
  </si>
  <si>
    <t>C00903</t>
  </si>
  <si>
    <t>['R00697', 'R00789', 'R02255', 'R02506']</t>
  </si>
  <si>
    <t>['R00697', 'R00787', 'R02255', 'R02506']</t>
  </si>
  <si>
    <t>57-55-6</t>
  </si>
  <si>
    <t>1,2-Propanediol</t>
  </si>
  <si>
    <t>C00583</t>
  </si>
  <si>
    <t>76.095</t>
  </si>
  <si>
    <t>['R10717']</t>
  </si>
  <si>
    <t>120-82-1</t>
  </si>
  <si>
    <t>B enzene, 1,2,4-trichloro-</t>
  </si>
  <si>
    <t>C06594</t>
  </si>
  <si>
    <t>181.449</t>
  </si>
  <si>
    <t>['R00115', 'R01299', 'R05243', 'R05267', 'R05269', 'R05369', 'R05370', 'R05483']</t>
  </si>
  <si>
    <t>100-51-6</t>
  </si>
  <si>
    <t>Benzenemethanol</t>
  </si>
  <si>
    <t>C00556</t>
  </si>
  <si>
    <t>108.14</t>
  </si>
  <si>
    <t>['R01295', 'R01420', 'R01763']</t>
  </si>
  <si>
    <t>108-90-7</t>
  </si>
  <si>
    <t>Benzene, chloro-</t>
  </si>
  <si>
    <t>C06990</t>
  </si>
  <si>
    <t>112.558</t>
  </si>
  <si>
    <t>['R01238', 'R05535', 'R05536', 'R10042']</t>
  </si>
  <si>
    <t>108-80-5</t>
  </si>
  <si>
    <t>1,3,5-Triazine-2,4,6(1H,3H,5H)-trione</t>
  </si>
  <si>
    <t>C06554</t>
  </si>
  <si>
    <t>129.075</t>
  </si>
  <si>
    <t>['R00005', 'R00673', 'R05561', 'R05563']</t>
  </si>
  <si>
    <t>['R00005', 'R00248', 'R05561', 'R05563']</t>
  </si>
  <si>
    <t>75-87-6</t>
  </si>
  <si>
    <t>Acetaldehyde, trichloro-</t>
  </si>
  <si>
    <t>C14866</t>
  </si>
  <si>
    <t>['R07099', 'R09152']</t>
  </si>
  <si>
    <t>75-04-7</t>
  </si>
  <si>
    <t>Ethanamine</t>
  </si>
  <si>
    <t>C00797</t>
  </si>
  <si>
    <t>46.092</t>
  </si>
  <si>
    <t>['R05567', 'R05569', 'R05572', 'R05573', 'R05574', 'R06966', 'R06967', 'R02322']</t>
  </si>
  <si>
    <t>108-88-3</t>
  </si>
  <si>
    <t>B enzene, m ethyl-</t>
  </si>
  <si>
    <t>C01455</t>
  </si>
  <si>
    <t>92.14</t>
  </si>
  <si>
    <t>['R03562', 'R03567', 'R07253']</t>
  </si>
  <si>
    <t>123-38-6</t>
  </si>
  <si>
    <t>P ropanal</t>
  </si>
  <si>
    <t>C00479</t>
  </si>
  <si>
    <t>58.08</t>
  </si>
  <si>
    <t>['R09097']</t>
  </si>
  <si>
    <t>94-75-7</t>
  </si>
  <si>
    <t>Acetic acid, (2,4-dichlorophenoxy)-</t>
  </si>
  <si>
    <t>C03664</t>
  </si>
  <si>
    <t>['R00067', 'R01507', 'R02763', 'R05406', 'R05441', 'R05493', 'R05504', 'R05505']</t>
  </si>
  <si>
    <t>['R00067', 'R00816', 'R00821', 'R05406', 'R05441', 'R05493', 'R05504', 'R05505']</t>
  </si>
  <si>
    <t>71-43-2</t>
  </si>
  <si>
    <t>B enzene</t>
  </si>
  <si>
    <t>C01407</t>
  </si>
  <si>
    <t>78.113</t>
  </si>
  <si>
    <t>['R01238', 'R10042']</t>
  </si>
  <si>
    <t>90-02-8</t>
  </si>
  <si>
    <t>B enzaldehyde, 2-hydroxy-</t>
  </si>
  <si>
    <t>C06202</t>
  </si>
  <si>
    <t>['R02941', 'R06603']</t>
  </si>
  <si>
    <t>['R02941', 'R06602']</t>
  </si>
  <si>
    <t>79-09-4</t>
  </si>
  <si>
    <t>Propanoic acid</t>
  </si>
  <si>
    <t>C00163</t>
  </si>
  <si>
    <t>544-63-8</t>
  </si>
  <si>
    <t>Tetradecanoic acid</t>
  </si>
  <si>
    <t>C06424</t>
  </si>
  <si>
    <t>69-72-7</t>
  </si>
  <si>
    <t>Benzoic acid, 2-hydroxy-</t>
  </si>
  <si>
    <t>C00805</t>
  </si>
  <si>
    <t>137.115</t>
  </si>
  <si>
    <t>['R06602']</t>
  </si>
  <si>
    <t>98-01-1</t>
  </si>
  <si>
    <t>2-F  urancarboxaldehyde</t>
  </si>
  <si>
    <t>C14279</t>
  </si>
  <si>
    <t>['R02986', 'R10210', 'R10211', 'R10212', 'R02987', 'R03532']</t>
  </si>
  <si>
    <t>98-86-2</t>
  </si>
  <si>
    <t>Ethanone, 1-phenyl-</t>
  </si>
  <si>
    <t>C07113</t>
  </si>
  <si>
    <t>120.151</t>
  </si>
  <si>
    <t>['R01295', 'R01422', 'R05452', 'R05453', 'R05506']</t>
  </si>
  <si>
    <t>71-55-6</t>
  </si>
  <si>
    <t>Ethane, 1,1,1-trichloro-</t>
  </si>
  <si>
    <t>C18246</t>
  </si>
  <si>
    <t>['R00273', 'R07107', 'R09148', 'R09157']</t>
  </si>
  <si>
    <t>107-13-1</t>
  </si>
  <si>
    <t>2-P ropenenitrile</t>
  </si>
  <si>
    <t>C01998</t>
  </si>
  <si>
    <t>53.063</t>
  </si>
  <si>
    <t>['R00149', 'R05358', 'R05509', 'R10161']</t>
  </si>
  <si>
    <t>['R00149', 'R00919', 'R05358', 'R05509']</t>
  </si>
  <si>
    <t>78-70-6</t>
  </si>
  <si>
    <t>1,6-Octadien-3-ol, 3,7-dimethyl-</t>
  </si>
  <si>
    <t>C03985</t>
  </si>
  <si>
    <t>['R04366', 'R07631', 'R09922']</t>
  </si>
  <si>
    <t>['R04366', 'R07632', 'R09923']</t>
  </si>
  <si>
    <t>100-21-0</t>
  </si>
  <si>
    <t>1,4-B enzenedicarboxylic acid</t>
  </si>
  <si>
    <t>C06337</t>
  </si>
  <si>
    <t>['R01295', 'R07835']</t>
  </si>
  <si>
    <t>57-50-1</t>
  </si>
  <si>
    <t>.alpha.-D -G luc opyranoside, .beta.-D - fructofuranos yl</t>
  </si>
  <si>
    <t>C00089</t>
  </si>
  <si>
    <t>342.299</t>
  </si>
  <si>
    <t>['R08676']</t>
  </si>
  <si>
    <t>75-75-2</t>
  </si>
  <si>
    <t>Methanesulfonic acid</t>
  </si>
  <si>
    <t>C11145</t>
  </si>
  <si>
    <t>['R00604', 'R09513']</t>
  </si>
  <si>
    <t>108-46-3</t>
  </si>
  <si>
    <t>1,3-Benzenediol</t>
  </si>
  <si>
    <t>C01751</t>
  </si>
  <si>
    <t>['R01627', 'R01629', 'R05249']</t>
  </si>
  <si>
    <t>298-12-4</t>
  </si>
  <si>
    <t>Acetic acid, oxo-</t>
  </si>
  <si>
    <t>C00048</t>
  </si>
  <si>
    <t>73.028</t>
  </si>
  <si>
    <t>106-44-5</t>
  </si>
  <si>
    <t>Phenol, 4-methyl-</t>
  </si>
  <si>
    <t>98-00-0</t>
  </si>
  <si>
    <t>2-Furanmethanol</t>
  </si>
  <si>
    <t>C20441</t>
  </si>
  <si>
    <t>['R02986', 'R10210', 'R10211', 'R10212', 'R10217', 'R02987', 'R03532']</t>
  </si>
  <si>
    <t>74-89-5</t>
  </si>
  <si>
    <t>Methanamine</t>
  </si>
  <si>
    <t>C00218</t>
  </si>
  <si>
    <t>32.065</t>
  </si>
  <si>
    <t>['R00367', 'R05862', 'R10920']</t>
  </si>
  <si>
    <t>78-96-6</t>
  </si>
  <si>
    <t>2-Propanol, 1-amino-</t>
  </si>
  <si>
    <t>C05771</t>
  </si>
  <si>
    <t>76.118</t>
  </si>
  <si>
    <t>127-18-4</t>
  </si>
  <si>
    <t>E thene, tetrachloro-</t>
  </si>
  <si>
    <t>C06789</t>
  </si>
  <si>
    <t>165.834</t>
  </si>
  <si>
    <t>['R05499', 'R09152']</t>
  </si>
  <si>
    <t>110-15-6</t>
  </si>
  <si>
    <t>Butanedioic acid</t>
  </si>
  <si>
    <t>C00042</t>
  </si>
  <si>
    <t>116.073</t>
  </si>
  <si>
    <t>96-09-3</t>
  </si>
  <si>
    <t>Oxirane, phenyl-</t>
  </si>
  <si>
    <t>C02083</t>
  </si>
  <si>
    <t>['R01377', 'R02615']</t>
  </si>
  <si>
    <t>C07212</t>
  </si>
  <si>
    <t>['R03566', 'R03567', 'R05314', 'R05348', 'R05428', 'R05442', 'R05663', 'R07253']</t>
  </si>
  <si>
    <t>106-24-1</t>
  </si>
  <si>
    <t>2,6-Octadien-1-ol, 3,7-dimethyl-, (2E)-</t>
  </si>
  <si>
    <t>C01500</t>
  </si>
  <si>
    <t>154.252</t>
  </si>
  <si>
    <t>['R08396']</t>
  </si>
  <si>
    <t>59-67-6</t>
  </si>
  <si>
    <t>3-P yridinecarboxylic acid</t>
  </si>
  <si>
    <t>C00253</t>
  </si>
  <si>
    <t>122.103</t>
  </si>
  <si>
    <t>3724-65-0</t>
  </si>
  <si>
    <t>2-Butenoic acid</t>
  </si>
  <si>
    <t>C01771</t>
  </si>
  <si>
    <t>85.082</t>
  </si>
  <si>
    <t>['R01179', 'R01689']</t>
  </si>
  <si>
    <t>['R01176', 'R01689']</t>
  </si>
  <si>
    <t>79-11-8</t>
  </si>
  <si>
    <t>A cetic acid, chloro-</t>
  </si>
  <si>
    <t>C06755</t>
  </si>
  <si>
    <t>['R05287']</t>
  </si>
  <si>
    <t>78-93-3</t>
  </si>
  <si>
    <t>2-B utanone</t>
  </si>
  <si>
    <t>C02845</t>
  </si>
  <si>
    <t>72.107</t>
  </si>
  <si>
    <t>['R09358', 'R09403', 'R10030', 'R10036']</t>
  </si>
  <si>
    <t>75-21-8</t>
  </si>
  <si>
    <t>Oxirane</t>
  </si>
  <si>
    <t>C06548</t>
  </si>
  <si>
    <t>['R05351']</t>
  </si>
  <si>
    <t>108-93-0</t>
  </si>
  <si>
    <t>Cyclohexanol</t>
  </si>
  <si>
    <t>C00854</t>
  </si>
  <si>
    <t>100.16</t>
  </si>
  <si>
    <t>['R00829', 'R02229', 'R02231', 'R03751', 'R05099', 'R05283', 'R06942', 'R06943', 'R06944']</t>
  </si>
  <si>
    <t>106-47-8</t>
  </si>
  <si>
    <t>B enzenamine, 4-chloro-</t>
  </si>
  <si>
    <t>C14450</t>
  </si>
  <si>
    <t>['R00697', 'R02604', 'R05406', 'R05504', 'R07793']</t>
  </si>
  <si>
    <t>93-58-3</t>
  </si>
  <si>
    <t>Benzoic acid, methyl ester</t>
  </si>
  <si>
    <t>C20645</t>
  </si>
  <si>
    <t>['R01295', 'R10447']</t>
  </si>
  <si>
    <t>78-79-5</t>
  </si>
  <si>
    <t>1,3-Butadiene, 2-methyl-</t>
  </si>
  <si>
    <t>C16521</t>
  </si>
  <si>
    <t>['R08199']</t>
  </si>
  <si>
    <t>583-78-8</t>
  </si>
  <si>
    <t>Phenol, 2,5-dichloro-</t>
  </si>
  <si>
    <t>C06602</t>
  </si>
  <si>
    <t>161.995</t>
  </si>
  <si>
    <t>['R00120', 'R01297', 'R05243', 'R05267', 'R05269', 'R05370', 'R05484']</t>
  </si>
  <si>
    <t>123-31-9</t>
  </si>
  <si>
    <t>1,4-B enzenediol</t>
  </si>
  <si>
    <t>C00530</t>
  </si>
  <si>
    <t>['R01297']</t>
  </si>
  <si>
    <t>115-07-1</t>
  </si>
  <si>
    <t>1-Propene</t>
  </si>
  <si>
    <t>C11505</t>
  </si>
  <si>
    <t>['R01359', 'R05690', 'R05713', 'R05730', 'R05762']</t>
  </si>
  <si>
    <t>['R01357', 'R05689', 'R05713', 'R05729', 'R05761']</t>
  </si>
  <si>
    <t>57-10-3</t>
  </si>
  <si>
    <t>Hexadecanoic acid</t>
  </si>
  <si>
    <t>C00249</t>
  </si>
  <si>
    <t>255.42</t>
  </si>
  <si>
    <t>64-19-7</t>
  </si>
  <si>
    <t>Acetic acid</t>
  </si>
  <si>
    <t>C00033</t>
  </si>
  <si>
    <t>124-04-9</t>
  </si>
  <si>
    <t>Hexanedioic acid</t>
  </si>
  <si>
    <t>C06104</t>
  </si>
  <si>
    <t>144.127</t>
  </si>
  <si>
    <t>['R00829', 'R06942', 'R06943', 'R06944']</t>
  </si>
  <si>
    <t>526-95-4</t>
  </si>
  <si>
    <t>D-Gluconic acid</t>
  </si>
  <si>
    <t>C00257</t>
  </si>
  <si>
    <t>195.149</t>
  </si>
  <si>
    <t>98-85-1</t>
  </si>
  <si>
    <t>B enzenem ethanol, .alpha.-m ethyl-</t>
  </si>
  <si>
    <t>C07112</t>
  </si>
  <si>
    <t>['R00697', 'R00789', 'R05424', 'R05495', 'R11070']</t>
  </si>
  <si>
    <t>['R00697', 'R00787', 'R05424', 'R05495', 'R11070']</t>
  </si>
  <si>
    <t>95-47-6</t>
  </si>
  <si>
    <t>Benzene, 1,2-dimethyl-</t>
  </si>
  <si>
    <t>100-41-4</t>
  </si>
  <si>
    <t>B enzene, ethyl-</t>
  </si>
  <si>
    <t>C07111</t>
  </si>
  <si>
    <t>['R00697', 'R00787', 'R05424', 'R11070']</t>
  </si>
  <si>
    <t>['R00697', 'R00789', 'R05424', 'R11070']</t>
  </si>
  <si>
    <t>67-63-0</t>
  </si>
  <si>
    <t>2-P ropanol</t>
  </si>
  <si>
    <t>C01845</t>
  </si>
  <si>
    <t>60.096</t>
  </si>
  <si>
    <t>['R01359', 'R01366', 'R10703']</t>
  </si>
  <si>
    <t>['R01359', 'R01550', 'R05735']</t>
  </si>
  <si>
    <t>79-20-9</t>
  </si>
  <si>
    <t>A cetic acid, m ethyl ester</t>
  </si>
  <si>
    <t>C17530</t>
  </si>
  <si>
    <t>74.079</t>
  </si>
  <si>
    <t>108-91-8</t>
  </si>
  <si>
    <t>Cyclohexanamine</t>
  </si>
  <si>
    <t>C00571</t>
  </si>
  <si>
    <t>100.183</t>
  </si>
  <si>
    <t>['R00150', 'R00829', 'R02231', 'R02233', 'R03751', 'R05099', 'R05231', 'R06942', 'R06943', 'R06944']</t>
  </si>
  <si>
    <t>['R00469', 'R00829', 'R02231', 'R02233', 'R03751', 'R05099', 'R05231', 'R06942', 'R06943', 'R06944']</t>
  </si>
  <si>
    <t>121-14-2</t>
  </si>
  <si>
    <t>B enzene, 1-methyl-2,4-dinitro-</t>
  </si>
  <si>
    <t>C11006</t>
  </si>
  <si>
    <t>['R00557', 'R00935', 'R09233', 'R09236', 'R09237', 'R09238', 'R11150']</t>
  </si>
  <si>
    <t>135-19-3</t>
  </si>
  <si>
    <t>2-Naphthalenol</t>
  </si>
  <si>
    <t>C11713</t>
  </si>
  <si>
    <t>['R02941', 'R04117', 'R05136', 'R05137', 'R06602', 'R07020']</t>
  </si>
  <si>
    <t>110-17-8</t>
  </si>
  <si>
    <t>2-Butenedioic acid (2E)-</t>
  </si>
  <si>
    <t>C00122</t>
  </si>
  <si>
    <t>114.057</t>
  </si>
  <si>
    <t>74-90-8</t>
  </si>
  <si>
    <t>Hydrocyanic acid</t>
  </si>
  <si>
    <t>C01326</t>
  </si>
  <si>
    <t>['R00152', 'R01212']</t>
  </si>
  <si>
    <t>['R00152', 'R00689']</t>
  </si>
  <si>
    <t>120-92-3</t>
  </si>
  <si>
    <t>Cyclopentanone</t>
  </si>
  <si>
    <t>C00557</t>
  </si>
  <si>
    <t>84.118</t>
  </si>
  <si>
    <t>['R01255', 'R02274', 'R02554', 'R10980', 'R10981', 'R02825']</t>
  </si>
  <si>
    <t>64-18-6</t>
  </si>
  <si>
    <t>Formic acid</t>
  </si>
  <si>
    <t>C00058</t>
  </si>
  <si>
    <t>45.018</t>
  </si>
  <si>
    <t>112-80-1</t>
  </si>
  <si>
    <t>9-Octadecenoic acid (9Z)-</t>
  </si>
  <si>
    <t>C00712</t>
  </si>
  <si>
    <t>281.457</t>
  </si>
  <si>
    <t>99-04-7</t>
  </si>
  <si>
    <t>Benzoic acid, 3-methyl-</t>
  </si>
  <si>
    <t>C07211</t>
  </si>
  <si>
    <t>['R03566', 'R03567', 'R05309', 'R05665', 'R07253']</t>
  </si>
  <si>
    <t>68-12-2</t>
  </si>
  <si>
    <t>Formamide, N,N-dimethyl-</t>
  </si>
  <si>
    <t>C03134</t>
  </si>
  <si>
    <t>73.094</t>
  </si>
  <si>
    <t>['R00367', 'R02509', 'R05862', 'R00611', 'R01588']</t>
  </si>
  <si>
    <t>['R02509', 'R05862', 'R10060', 'R01565', 'R01588']</t>
  </si>
  <si>
    <t>110-16-7</t>
  </si>
  <si>
    <t>2-Butenedioic acid (2Z)-</t>
  </si>
  <si>
    <t>C01384</t>
  </si>
  <si>
    <t>['R01087']</t>
  </si>
  <si>
    <t>124-40-3</t>
  </si>
  <si>
    <t>Methanamine, N-methyl-</t>
  </si>
  <si>
    <t>C00543</t>
  </si>
  <si>
    <t>75-00-3</t>
  </si>
  <si>
    <t>Ethane, chloro-</t>
  </si>
  <si>
    <t>C18248</t>
  </si>
  <si>
    <t>['R00326', 'R09156']</t>
  </si>
  <si>
    <t>['R00282', 'R09156']</t>
  </si>
  <si>
    <t>100-02-7</t>
  </si>
  <si>
    <t>Phenol, 4-nitro-</t>
  </si>
  <si>
    <t>C00870</t>
  </si>
  <si>
    <t>['R00787', 'R02562', 'R05258', 'R06852']</t>
  </si>
  <si>
    <t>['R00789', 'R02562', 'R05258', 'R06852']</t>
  </si>
  <si>
    <t>104-15-4</t>
  </si>
  <si>
    <t>B enzenes ulfonic ac id, 4-m ethyl-</t>
  </si>
  <si>
    <t>C06677</t>
  </si>
  <si>
    <t>171.19</t>
  </si>
  <si>
    <t>['R07463', 'R07663']</t>
  </si>
  <si>
    <t>118-90-1</t>
  </si>
  <si>
    <t>Benzoic acid, 2-methyl</t>
  </si>
  <si>
    <t>C07215</t>
  </si>
  <si>
    <t>['R03566', 'R03567', 'R05314', 'R05428', 'R07253']</t>
  </si>
  <si>
    <t>92-52-4</t>
  </si>
  <si>
    <t>1,1'-Biphenyl</t>
  </si>
  <si>
    <t>C06588</t>
  </si>
  <si>
    <t>['R01295', 'R01426', 'R02606', 'R03462', 'R05239', 'R05264']</t>
  </si>
  <si>
    <t>['R01295', 'R01426', 'R02606', 'R03462', 'R05239', 'R05263']</t>
  </si>
  <si>
    <t>100-52-7</t>
  </si>
  <si>
    <t>Benzaldehyde</t>
  </si>
  <si>
    <t>C00261</t>
  </si>
  <si>
    <t>106.124</t>
  </si>
  <si>
    <t>['R01295', 'R01420']</t>
  </si>
  <si>
    <t>['R01295', 'R01419']</t>
  </si>
  <si>
    <t>59-02-9</t>
  </si>
  <si>
    <t>2H -1-B enzopyran-6-ol, 3,4-dihydro- 2,5,7,8-tetram ethyl-2-[(4R ,8R )-4,8,12-trim ethyltridecyl]-, (2R )-</t>
  </si>
  <si>
    <t>C02477</t>
  </si>
  <si>
    <t>['R02061', 'R02063', 'R02521', 'R07236', 'R07500', 'R07501', 'R07502', 'R09254']</t>
  </si>
  <si>
    <t>123-72-8</t>
  </si>
  <si>
    <t>B utanal</t>
  </si>
  <si>
    <t>C01412</t>
  </si>
  <si>
    <t>['R01173']</t>
  </si>
  <si>
    <t>108-39-4</t>
  </si>
  <si>
    <t>Phenol, 3-methyl-</t>
  </si>
  <si>
    <t>C01467</t>
  </si>
  <si>
    <t>['R03567', 'R07253']</t>
  </si>
  <si>
    <t>123-35-3</t>
  </si>
  <si>
    <t>1,6-Octadiene, 7-methyl-3-methylene-</t>
  </si>
  <si>
    <t>C06074</t>
  </si>
  <si>
    <t>['R02009']</t>
  </si>
  <si>
    <t>110-94-1</t>
  </si>
  <si>
    <t>Pentanedioic acid</t>
  </si>
  <si>
    <t>C00489</t>
  </si>
  <si>
    <t>['R02402', 'R02487']</t>
  </si>
  <si>
    <t>99-93-4</t>
  </si>
  <si>
    <t>E thanone, 1-(4-hydroxyphenyl)-</t>
  </si>
  <si>
    <t>C10700</t>
  </si>
  <si>
    <t>['R01299', 'R06892', 'R06893']</t>
  </si>
  <si>
    <t>67-64-1</t>
  </si>
  <si>
    <t>2-P ropanone</t>
  </si>
  <si>
    <t>C00207</t>
  </si>
  <si>
    <t>['R01357', 'R05735']</t>
  </si>
  <si>
    <t>['R01357', 'R01366']</t>
  </si>
  <si>
    <t>64-17-5</t>
  </si>
  <si>
    <t>Ethanol</t>
  </si>
  <si>
    <t>C00469</t>
  </si>
  <si>
    <t>46.069</t>
  </si>
  <si>
    <t>67-68-5</t>
  </si>
  <si>
    <t>Methane, sulfinylbis-</t>
  </si>
  <si>
    <t>C11143</t>
  </si>
  <si>
    <t>['R00604', 'R09498', 'R09513', 'R10203']</t>
  </si>
  <si>
    <t>123-30-8</t>
  </si>
  <si>
    <t>P henol, 4-amino-</t>
  </si>
  <si>
    <t>C02372</t>
  </si>
  <si>
    <t>109.127</t>
  </si>
  <si>
    <t>['R02561']</t>
  </si>
  <si>
    <t>96-17-3</t>
  </si>
  <si>
    <t>B utanal, 2-m ethyl-</t>
  </si>
  <si>
    <t>C02223</t>
  </si>
  <si>
    <t>86.133</t>
  </si>
  <si>
    <t>['R03894']</t>
  </si>
  <si>
    <t>74-86-2</t>
  </si>
  <si>
    <t>Ethyne</t>
  </si>
  <si>
    <t>C01548</t>
  </si>
  <si>
    <t>['R05380']</t>
  </si>
  <si>
    <t>75-12-7</t>
  </si>
  <si>
    <t>Formamide</t>
  </si>
  <si>
    <t>C00488</t>
  </si>
  <si>
    <t>['R00524', 'R07165']</t>
  </si>
  <si>
    <t>['R00524', 'R00688']</t>
  </si>
  <si>
    <t>90-80-2</t>
  </si>
  <si>
    <t>D-Gluconic acid, .delta.-lactone</t>
  </si>
  <si>
    <t>C00198</t>
  </si>
  <si>
    <t>178.141</t>
  </si>
  <si>
    <t>['R07147']</t>
  </si>
  <si>
    <t>['R00300']</t>
  </si>
  <si>
    <t>75-15-0</t>
  </si>
  <si>
    <t>Carbon disulfide</t>
  </si>
  <si>
    <t>C19033</t>
  </si>
  <si>
    <t>['R10538']</t>
  </si>
  <si>
    <t>56-81-5</t>
  </si>
  <si>
    <t>1,2,3-Propanetriol</t>
  </si>
  <si>
    <t>C00116</t>
  </si>
  <si>
    <t>92.094</t>
  </si>
  <si>
    <t>7785-26-4</t>
  </si>
  <si>
    <t>Bicyclo[3.1.1]hept-2-ene, 2,6,6-trimethyl-, (1S,5S)-</t>
  </si>
  <si>
    <t>C06308</t>
  </si>
  <si>
    <t>['R05765']</t>
  </si>
  <si>
    <t>75-50-3</t>
  </si>
  <si>
    <t>Methanamine, N,N-dimethyl-</t>
  </si>
  <si>
    <t>C00565</t>
  </si>
  <si>
    <t>60.119</t>
  </si>
  <si>
    <t>95-55-6</t>
  </si>
  <si>
    <t>Phenol, 2-amino-</t>
  </si>
  <si>
    <t>C01987</t>
  </si>
  <si>
    <t>['R02669', 'R09517']</t>
  </si>
  <si>
    <t>90-43-7</t>
  </si>
  <si>
    <t>[1,1'-Biphenyl]-2-ol</t>
  </si>
  <si>
    <t>C02499</t>
  </si>
  <si>
    <t>170.21</t>
  </si>
  <si>
    <t>['R01295', 'R01426', 'R02606', 'R03462', 'R03964']</t>
  </si>
  <si>
    <t>99-96-7</t>
  </si>
  <si>
    <t>B enzoic acid, 4-hydroxy-</t>
  </si>
  <si>
    <t>C00156</t>
  </si>
  <si>
    <t>630-08-0</t>
  </si>
  <si>
    <t>Carbon m onoxide</t>
  </si>
  <si>
    <t>C00237</t>
  </si>
  <si>
    <t>29.018</t>
  </si>
  <si>
    <t>['R00276']</t>
  </si>
  <si>
    <t>57-11-4</t>
  </si>
  <si>
    <t>Octadecanoic acid</t>
  </si>
  <si>
    <t>C01530</t>
  </si>
  <si>
    <t>283.473</t>
  </si>
  <si>
    <t>121-33-5</t>
  </si>
  <si>
    <t>Benzaldehyde, 4-hydroxy-3-methoxy-</t>
  </si>
  <si>
    <t>C00755</t>
  </si>
  <si>
    <t>152.149</t>
  </si>
  <si>
    <t>['R01627', 'R05273', 'R10136']</t>
  </si>
  <si>
    <t>75-09-2</t>
  </si>
  <si>
    <t>Methane, dichloro-</t>
  </si>
  <si>
    <t>C02271</t>
  </si>
  <si>
    <t>84.933</t>
  </si>
  <si>
    <t>['R00603', 'R09093']</t>
  </si>
  <si>
    <t>60-33-3</t>
  </si>
  <si>
    <t>9,12-Octadecadienoic acid (9Z,12Z)-</t>
  </si>
  <si>
    <t>C01595</t>
  </si>
  <si>
    <t>279.442</t>
  </si>
  <si>
    <t>['R02222', 'R08176', 'R08177', 'R11043']</t>
  </si>
  <si>
    <t>50-81-7</t>
  </si>
  <si>
    <t>L-A scorbic acid</t>
  </si>
  <si>
    <t>C00072</t>
  </si>
  <si>
    <t>175.118</t>
  </si>
  <si>
    <t>['R01481', 'R02933', 'R10053']</t>
  </si>
  <si>
    <t>75-18-3</t>
  </si>
  <si>
    <t>Methane, thiobis-</t>
  </si>
  <si>
    <t>C00580</t>
  </si>
  <si>
    <t>62.129</t>
  </si>
  <si>
    <t>['R00604', 'R01851', 'R09786']</t>
  </si>
  <si>
    <t>71-23-8</t>
  </si>
  <si>
    <t>1-P ropanol</t>
  </si>
  <si>
    <t>C05979</t>
  </si>
  <si>
    <t>['R02377', 'R09097']</t>
  </si>
  <si>
    <t>143-07-7</t>
  </si>
  <si>
    <t>Dodecanoic acid</t>
  </si>
  <si>
    <t>C02679</t>
  </si>
  <si>
    <t>199.312</t>
  </si>
  <si>
    <t>108-94-1</t>
  </si>
  <si>
    <t>Cyclohexanone</t>
  </si>
  <si>
    <t>C00414</t>
  </si>
  <si>
    <t>98.144</t>
  </si>
  <si>
    <t>['R00829', 'R02231', 'R03751', 'R05099', 'R05283', 'R06942', 'R06943', 'R06944']</t>
  </si>
  <si>
    <t>['R00829', 'R02231', 'R03751', 'R05099', 'R05231', 'R06942', 'R06943', 'R06944']</t>
  </si>
  <si>
    <t>111-42-2</t>
  </si>
  <si>
    <t>E thanol, 2,2'-im inobis-</t>
  </si>
  <si>
    <t>C06772</t>
  </si>
  <si>
    <t>['R05381']</t>
  </si>
  <si>
    <t>50-00-0</t>
  </si>
  <si>
    <t>Formaldehyde</t>
  </si>
  <si>
    <t>C00067</t>
  </si>
  <si>
    <t>30.026</t>
  </si>
  <si>
    <t>['R00604']</t>
  </si>
  <si>
    <t>120-83-2</t>
  </si>
  <si>
    <t>Phenol, 2,4-dichloro-</t>
  </si>
  <si>
    <t>C02625</t>
  </si>
  <si>
    <t>163.003</t>
  </si>
  <si>
    <t>['R00829', 'R02989', 'R02990', 'R03997', 'R04345', 'R05355', 'R05407', 'R05511', 'R10097']</t>
  </si>
  <si>
    <t>['R00829', 'R02988', 'R02990', 'R03997', 'R04345', 'R05355', 'R05407', 'R05511', 'R10097']</t>
  </si>
  <si>
    <t>79-10-7</t>
  </si>
  <si>
    <t>2-P ropenoic acid</t>
  </si>
  <si>
    <t>C00511</t>
  </si>
  <si>
    <t>['R00919', 'R05509']</t>
  </si>
  <si>
    <t>36653-82-4</t>
  </si>
  <si>
    <t>1-Hexadecanol</t>
  </si>
  <si>
    <t>C00823</t>
  </si>
  <si>
    <t>242.444</t>
  </si>
  <si>
    <t>['R01704', 'R02462']</t>
  </si>
  <si>
    <t>110-82-7</t>
  </si>
  <si>
    <t>Cyclohexane</t>
  </si>
  <si>
    <t>C11249</t>
  </si>
  <si>
    <t>['R00829', 'R02229', 'R02231', 'R03751', 'R05099', 'R05283', 'R06942', 'R06943', 'R06944', 'R06945']</t>
  </si>
  <si>
    <t>124-38-9</t>
  </si>
  <si>
    <t>C arbon dioxide</t>
  </si>
  <si>
    <t>C00011</t>
  </si>
  <si>
    <t>44.01</t>
  </si>
  <si>
    <t>120-51-4</t>
  </si>
  <si>
    <t>Benzoic acid, phenylmethyl ester</t>
  </si>
  <si>
    <t>C12537</t>
  </si>
  <si>
    <t>['R01295', 'R01420', 'R01422', 'R01763', 'R09528']</t>
  </si>
  <si>
    <t>['R01295', 'R01419', 'R01422', 'R01763', 'R09528']</t>
  </si>
  <si>
    <t>301-02-0</t>
  </si>
  <si>
    <t>9-Octadecenamide, (9Z)-</t>
  </si>
  <si>
    <t>C19670</t>
  </si>
  <si>
    <t>['R09537', 'R02322']</t>
  </si>
  <si>
    <t>65-85-0</t>
  </si>
  <si>
    <t>Benzoic acid</t>
  </si>
  <si>
    <t>C00180</t>
  </si>
  <si>
    <t>121.115</t>
  </si>
  <si>
    <t>['R01295']</t>
  </si>
  <si>
    <t>96-48-0</t>
  </si>
  <si>
    <t>2(3H)-Furanone, dihydro-</t>
  </si>
  <si>
    <t>C01770</t>
  </si>
  <si>
    <t>['R03708']</t>
  </si>
  <si>
    <t>141-43-5</t>
  </si>
  <si>
    <t>Ethanol, 2-amino-</t>
  </si>
  <si>
    <t>C00189</t>
  </si>
  <si>
    <t>62.091</t>
  </si>
  <si>
    <t>108-78-1</t>
  </si>
  <si>
    <t>1,3,5-Triazine-2,4,6-triamine</t>
  </si>
  <si>
    <t>C08737</t>
  </si>
  <si>
    <t>['R00005', 'R05563', 'R06967', 'R06968', 'R06969', 'R07165', 'R07305']</t>
  </si>
  <si>
    <t>['R00005', 'R02197', 'R05561', 'R05563', 'R06967', 'R06968', 'R06969']</t>
  </si>
  <si>
    <t>95-48-7</t>
  </si>
  <si>
    <t>P henol, 2-m ethyl-</t>
  </si>
  <si>
    <t>['R02253', 'R11070']</t>
  </si>
  <si>
    <t>['R00787', 'R00799', 'R01710']</t>
  </si>
  <si>
    <t>['R00552', 'R00787', 'R00799']</t>
  </si>
  <si>
    <t>['R04038', 'R08069', 'R08072', 'R00861', 'R05708']</t>
  </si>
  <si>
    <t>['R01271']</t>
  </si>
  <si>
    <t>['R02516', 'R03568', 'R05282', 'R05288', 'R05289', 'R05291', 'R05292', 'R07312']</t>
  </si>
  <si>
    <t>['R02516', 'R03568', 'R05282', 'R05288', 'R05289', 'R05290', 'R05292', 'R07312']</t>
  </si>
  <si>
    <t>['R00482', 'R00749', 'R05381', 'R05382']</t>
  </si>
  <si>
    <t>['R00469', 'R00749', 'R05381', 'R05382']</t>
  </si>
  <si>
    <t>['R01176', 'R01181', 'R01210']</t>
  </si>
  <si>
    <t>['R01179', 'R01181', 'R01210']</t>
  </si>
  <si>
    <t>['R00829', 'R03751', 'R05099', 'R05231', 'R06941', 'R06942', 'R06943', 'R06944']</t>
  </si>
  <si>
    <t>['R02514', 'R03568', 'R05291', 'R05292', 'R07312']</t>
  </si>
  <si>
    <t>['R02514', 'R03568', 'R05290', 'R05292', 'R07312']</t>
  </si>
  <si>
    <t>['R02516', 'R07312']</t>
  </si>
  <si>
    <t>['R01737', 'R01739']</t>
  </si>
  <si>
    <t>['R01737', 'R01741']</t>
  </si>
  <si>
    <t>['R02253', 'R02254', 'R03710', 'R04686', 'R04998', 'R04999']</t>
  </si>
  <si>
    <t>['R01550', 'R05735', 'R10702']</t>
  </si>
  <si>
    <t>['R01366', 'R01550', 'R10702']</t>
  </si>
  <si>
    <t>['R00602']</t>
  </si>
  <si>
    <t>['R00787', 'R00823', 'R00828']</t>
  </si>
  <si>
    <t>['R00651']</t>
  </si>
  <si>
    <t>['R00602', 'R01142']</t>
  </si>
  <si>
    <t>['R00717']</t>
  </si>
  <si>
    <t>['R00465']</t>
  </si>
  <si>
    <t>['R00469', 'R00789', 'R00935', 'R09233', 'R09236', 'R09237', 'R09238', 'R09240', 'R09241', 'R11150']</t>
  </si>
  <si>
    <t>['R00676', 'R00789', 'R00935', 'R09230', 'R09233', 'R09234', 'R09236', 'R09237', 'R09238', 'R09241']</t>
  </si>
  <si>
    <t>['R00789', 'R00823', 'R07706']</t>
  </si>
  <si>
    <t>['R00829', 'R05099', 'R05356', 'R05507', 'R06941', 'R06942', 'R06943', 'R06944']</t>
  </si>
  <si>
    <t>['R00870']</t>
  </si>
  <si>
    <t>['R00822', 'R01627']</t>
  </si>
  <si>
    <t>556-82-1</t>
  </si>
  <si>
    <t>2-Buten-1-ol, 3-methyl-</t>
  </si>
  <si>
    <t>C01390</t>
  </si>
  <si>
    <t>['R02941', 'R04117', 'R05136', 'R05137', 'R05632', 'R06603', 'R06902', 'R06926', 'R06927', 'R06928']</t>
  </si>
  <si>
    <t>['R01781']</t>
  </si>
  <si>
    <t>['R05509', 'R05551', 'R07307', 'R10161']</t>
  </si>
  <si>
    <t>['R00469', 'R05509', 'R05551', 'R10161']</t>
  </si>
  <si>
    <t>['R05690', 'R05713', 'R05730', 'R05762', 'R07194']</t>
  </si>
  <si>
    <t>['R06603', 'R10448']</t>
  </si>
  <si>
    <t>['R01615', 'R07437', 'R10249', 'R10251', 'R10254']</t>
  </si>
  <si>
    <t>['R00005', 'R05563']</t>
  </si>
  <si>
    <t>['R05563', 'R02322']</t>
  </si>
  <si>
    <t>['R01900', 'R02243']</t>
  </si>
  <si>
    <t>['R00237', 'R02491']</t>
  </si>
  <si>
    <t>['R07971', 'R08410']</t>
  </si>
  <si>
    <t>['R00822', 'R00827', 'R01627']</t>
  </si>
  <si>
    <t>['R02506', 'R08815']</t>
  </si>
  <si>
    <t>['R02257']</t>
  </si>
  <si>
    <t>['R01295', 'R01419', 'R01763']</t>
  </si>
  <si>
    <t>['R00005', 'R05561', 'R05563']</t>
  </si>
  <si>
    <t>['R00469', 'R05563', 'R07305']</t>
  </si>
  <si>
    <t>['R00005', 'R05567', 'R05569', 'R05572', 'R05573', 'R05574', 'R06966', 'R06967']</t>
  </si>
  <si>
    <t>['R00469', 'R05567', 'R05569', 'R05572', 'R05573', 'R05574', 'R06966', 'R06967']</t>
  </si>
  <si>
    <t>['R00920']</t>
  </si>
  <si>
    <t>['R06603']</t>
  </si>
  <si>
    <t>['R02986', 'R10210', 'R10211', 'R10212', 'R00281', 'R02987']</t>
  </si>
  <si>
    <t>['R00005', 'R05358', 'R05509', 'R10161']</t>
  </si>
  <si>
    <t>['R00248', 'R05358', 'R05509', 'R10161']</t>
  </si>
  <si>
    <t>['R06087']</t>
  </si>
  <si>
    <t>['R09513']</t>
  </si>
  <si>
    <t>['R01627', 'R01629', 'R11347']</t>
  </si>
  <si>
    <t>['R01627', 'R01630', 'R05249']</t>
  </si>
  <si>
    <t>['R02986', 'R10210', 'R10211', 'R10212', 'R10217', 'R00281', 'R02987']</t>
  </si>
  <si>
    <t>['R01710', 'R06154']</t>
  </si>
  <si>
    <t>['R02529', 'R03759', 'R04975', 'R05218', 'R05225', 'R05226', 'R05815', 'R05220', 'R07268']</t>
  </si>
  <si>
    <t>['R02529', 'R03759', 'R04975', 'R05218', 'R05225', 'R05815', 'R07302', 'R05220', 'R07268']</t>
  </si>
  <si>
    <t>['R02615']</t>
  </si>
  <si>
    <t>['R01724']</t>
  </si>
  <si>
    <t>['R01176', 'R01181', 'R01210', 'R01689']</t>
  </si>
  <si>
    <t>['R09358', 'R09403', 'R10030', 'R10036', 'R00860', 'R05704']</t>
  </si>
  <si>
    <t>['R09358', 'R09403', 'R10030', 'R10036', 'R03532', 'R05704']</t>
  </si>
  <si>
    <t>['R00829', 'R02229', 'R02231', 'R03751', 'R05099', 'R05231', 'R06941', 'R06942', 'R06943', 'R06944']</t>
  </si>
  <si>
    <t>['R01299']</t>
  </si>
  <si>
    <t>['R05690', 'R05713', 'R05730', 'R05762']</t>
  </si>
  <si>
    <t>['R00829', 'R06941', 'R06942', 'R06943', 'R06944']</t>
  </si>
  <si>
    <t>['R01737']</t>
  </si>
  <si>
    <t>['R05424', 'R05488', 'R05495', 'R10697']</t>
  </si>
  <si>
    <t>['R02253', 'R05424', 'R05495', 'R11070']</t>
  </si>
  <si>
    <t>['R02253', 'R05424', 'R11070']</t>
  </si>
  <si>
    <t>['R01366', 'R01550']</t>
  </si>
  <si>
    <t>['R00608', 'R10705']</t>
  </si>
  <si>
    <t>['R00829', 'R00985', 'R02231', 'R02233', 'R03751', 'R05099', 'R05283', 'R06941', 'R06942', 'R06943', 'R06944']</t>
  </si>
  <si>
    <t>['R00829', 'R00999', 'R02231', 'R02233', 'R03751', 'R05099', 'R05231', 'R06941', 'R06942', 'R06943', 'R06944']</t>
  </si>
  <si>
    <t>['R00220', 'R00787', 'R00935', 'R09233', 'R09234', 'R09236', 'R09237', 'R09238']</t>
  </si>
  <si>
    <t>['R00446', 'R00787', 'R00935', 'R09233', 'R09236', 'R09237', 'R09238', 'R11150']</t>
  </si>
  <si>
    <t>['R02941', 'R04117', 'R05136', 'R05137', 'R06603', 'R07020']</t>
  </si>
  <si>
    <t>['R05704', 'R09481']</t>
  </si>
  <si>
    <t>['R02509', 'R02512', 'R05623', 'R10285']</t>
  </si>
  <si>
    <t>['R02509', 'R02512', 'R02560', 'R10285']</t>
  </si>
  <si>
    <t>['R02512', 'R02560', 'R10285']</t>
  </si>
  <si>
    <t>['R02512', 'R02559', 'R10285']</t>
  </si>
  <si>
    <t>['R00787', 'R02561', 'R05258', 'R06852']</t>
  </si>
  <si>
    <t>['R02514', 'R07312', 'R07663']</t>
  </si>
  <si>
    <t>['R02516', 'R07312', 'R07663']</t>
  </si>
  <si>
    <t>['R00750', 'R01295', 'R02601', 'R02606', 'R03462', 'R05239', 'R05263']</t>
  </si>
  <si>
    <t>['R00750', 'R01295', 'R02601', 'R02606', 'R03462', 'R05239', 'R05264']</t>
  </si>
  <si>
    <t>['R02063', 'R07236', 'R07500', 'R07501', 'R07502']</t>
  </si>
  <si>
    <t>['R01173', 'R01181', 'R01210']</t>
  </si>
  <si>
    <t>['R01172', 'R01181', 'R01210']</t>
  </si>
  <si>
    <t>78-83-1</t>
  </si>
  <si>
    <t>1-Propanol, 2-methyl-</t>
  </si>
  <si>
    <t>C14710</t>
  </si>
  <si>
    <t>['R01933', 'R02402']</t>
  </si>
  <si>
    <t>['R01297', 'R06892', 'R06893']</t>
  </si>
  <si>
    <t>['R05735']</t>
  </si>
  <si>
    <t>['R05706', 'R09498', 'R09513', 'R10203']</t>
  </si>
  <si>
    <t>['R05705', 'R09498', 'R10203', 'R10206']</t>
  </si>
  <si>
    <t>['R02562']</t>
  </si>
  <si>
    <t>['R00469', 'R00524']</t>
  </si>
  <si>
    <t>['R10285']</t>
  </si>
  <si>
    <t>['R02669']</t>
  </si>
  <si>
    <t>['R00750', 'R01295', 'R02601', 'R02606', 'R03462', 'R03964']</t>
  </si>
  <si>
    <t>['R01298', 'R05273', 'R10136']</t>
  </si>
  <si>
    <t>['R01627', 'R05699', 'R10136']</t>
  </si>
  <si>
    <t>['R08176', 'R08177', 'R11043', 'R08539']</t>
  </si>
  <si>
    <t>['R02222', 'R08177', 'R11043', 'R08539']</t>
  </si>
  <si>
    <t>['R01184', 'R01481', 'R02933', 'R10053']</t>
  </si>
  <si>
    <t>['R01184', 'R01483', 'R03183', 'R10053']</t>
  </si>
  <si>
    <t>['R00651', 'R09786']</t>
  </si>
  <si>
    <t>['R00829', 'R02231', 'R03751', 'R05099', 'R05283', 'R06941', 'R06942', 'R06943', 'R06944']</t>
  </si>
  <si>
    <t>['R00005', 'R00749', 'R05381']</t>
  </si>
  <si>
    <t>['R00676', 'R00749', 'R05381']</t>
  </si>
  <si>
    <t>['R02462']</t>
  </si>
  <si>
    <t>['R00829', 'R02229', 'R02231', 'R03751', 'R05099', 'R05283', 'R06941', 'R06942', 'R06943', 'R06944', 'R06945']</t>
  </si>
  <si>
    <t>['R00749', 'R01230']</t>
  </si>
  <si>
    <t>['R00469', 'R00749']</t>
  </si>
  <si>
    <t>['R00005', 'R05561', 'R05563', 'R06967', 'R06968', 'R06969']</t>
  </si>
  <si>
    <t>['R00469', 'R05563', 'R06967', 'R06968', 'R06969', 'R07305']</t>
  </si>
  <si>
    <t>Min cost of all $/kg</t>
  </si>
  <si>
    <t>Min cost of max P $/kg</t>
  </si>
  <si>
    <t>Yeast</t>
  </si>
  <si>
    <t>1319-77-3</t>
  </si>
  <si>
    <t>1330-20-7</t>
  </si>
  <si>
    <t>['R10062', 'R10285', 'R08212']</t>
  </si>
  <si>
    <t>['R00319', 'R10062', 'R10285', 'R08212']</t>
  </si>
  <si>
    <t>['R01143']</t>
  </si>
  <si>
    <t>['R01143', 'R10920']</t>
  </si>
  <si>
    <t>['R07463']</t>
  </si>
  <si>
    <t>['R10705']</t>
  </si>
  <si>
    <t>['R00319', 'R10705']</t>
  </si>
  <si>
    <t/>
  </si>
  <si>
    <t>['META_PRENYL-PYROPHOSPHATASE-RXN', 'META_NADPH-PEROXIDASE-RXN']</t>
  </si>
  <si>
    <t>74-87-3</t>
  </si>
  <si>
    <t>Methane, chloro-</t>
  </si>
  <si>
    <t>CPD-845</t>
  </si>
  <si>
    <t>50.488</t>
  </si>
  <si>
    <t>['META_ADENOSYLHOMOCYSTEINASE-RXN', 'META_RXN-11267']</t>
  </si>
  <si>
    <t>6915-15-7</t>
  </si>
  <si>
    <t>Butanedioic acid, hydroxy-</t>
  </si>
  <si>
    <t>MAL</t>
  </si>
  <si>
    <t>132.073</t>
  </si>
  <si>
    <t>79-31-2</t>
  </si>
  <si>
    <t>Propanoic acid, 2-methyl-</t>
  </si>
  <si>
    <t>ISOBUTYRATE</t>
  </si>
  <si>
    <t>['META_LEUCINE-23-AMINOMUTASE-RXN', 'META_RXN-7690', 'META_RXN-7691']</t>
  </si>
  <si>
    <t>141-78-6</t>
  </si>
  <si>
    <t>Acetic acid ethyl ester</t>
  </si>
  <si>
    <t>ETHYLACETATE</t>
  </si>
  <si>
    <t>88.106</t>
  </si>
  <si>
    <t>['META_RXN-12363']</t>
  </si>
  <si>
    <t>71-36-3</t>
  </si>
  <si>
    <t>1-Butanol</t>
  </si>
  <si>
    <t>BUTANOL</t>
  </si>
  <si>
    <t>74.122</t>
  </si>
  <si>
    <t>['META_BUTANAL-DEHYDROGENASE-RXN', 'META_ENZRXN-201-RXN']</t>
  </si>
  <si>
    <t>['META_RXN-161', 'META_BUTANAL-DEHYDROGENASE-RXN']</t>
  </si>
  <si>
    <t>['META_RXN-161', 'META_RXN-13671', 'META_BUTANAL-DEHYDROGENASE-RXN', 'META_RXN-2785', 'META_ISOBUTYRYL-COA-MUTASE-RXN']</t>
  </si>
  <si>
    <t>['META_RXN-161', 'META_BUTANAL-DEHYDROGENASE-RXN', 'META_RXN-2785', 'META_ISOBUTYRYL-COA-MUTASE-RXN', 'META_1.2.1.25-RXN']</t>
  </si>
  <si>
    <t>111-27-3</t>
  </si>
  <si>
    <t>1-Hexanol</t>
  </si>
  <si>
    <t>HEXANOL-CMPD</t>
  </si>
  <si>
    <t>102.176</t>
  </si>
  <si>
    <t>['META_RXN-14275', 'META_RXN-2785', 'META_RXN-12568', 'META_HEXANOL-RXN', 'META_RXN-14276', 'META_RXN-12669', 'META_RXN-14277']</t>
  </si>
  <si>
    <t>5392-40-5</t>
  </si>
  <si>
    <t>2,6-O ctadienal, 3,7-dim ethyl-</t>
  </si>
  <si>
    <t>GERANIAL</t>
  </si>
  <si>
    <t>152.236</t>
  </si>
  <si>
    <t>['META_GERANIOL-DEHYDROGENASE-RXN', 'META_RXN-2785', 'META_RXN-17103']</t>
  </si>
  <si>
    <t>Max yield</t>
  </si>
  <si>
    <t>Aerobic</t>
  </si>
  <si>
    <t>Anaerobic</t>
  </si>
  <si>
    <t>C8H8</t>
  </si>
  <si>
    <t>C2H5NO2</t>
  </si>
  <si>
    <t>C6H12O6</t>
  </si>
  <si>
    <t>C5H8O</t>
  </si>
  <si>
    <t>C6H6N2O</t>
  </si>
  <si>
    <t>C7H8N4O2</t>
  </si>
  <si>
    <t>C10H20O2</t>
  </si>
  <si>
    <t>C8H10</t>
  </si>
  <si>
    <t>C8H14ClN5</t>
  </si>
  <si>
    <t>C6H15NO3</t>
  </si>
  <si>
    <t>C10H16</t>
  </si>
  <si>
    <t>C8H16O2</t>
  </si>
  <si>
    <t>C4H8O2</t>
  </si>
  <si>
    <t>C2HCl3</t>
  </si>
  <si>
    <t>C6H10O2</t>
  </si>
  <si>
    <t>C10H8O</t>
  </si>
  <si>
    <t>C8H8O2</t>
  </si>
  <si>
    <t>C6H10O7</t>
  </si>
  <si>
    <t>C9H6O2</t>
  </si>
  <si>
    <t>CH4N2O</t>
  </si>
  <si>
    <t>C5H8O2</t>
  </si>
  <si>
    <t>C2H2O2</t>
  </si>
  <si>
    <t>C3H8</t>
  </si>
  <si>
    <t>C2H4Cl2</t>
  </si>
  <si>
    <t>CH4O</t>
  </si>
  <si>
    <t>C6H5NO3</t>
  </si>
  <si>
    <t>CH4S</t>
  </si>
  <si>
    <t>CH4</t>
  </si>
  <si>
    <t>C8H6O4</t>
  </si>
  <si>
    <t>C2H4</t>
  </si>
  <si>
    <t>C2H4O3</t>
  </si>
  <si>
    <t>C7H10N2</t>
  </si>
  <si>
    <t>C15H16O2</t>
  </si>
  <si>
    <t>C6H5NO2</t>
  </si>
  <si>
    <t>C6H11NO</t>
  </si>
  <si>
    <t>C4H7NO</t>
  </si>
  <si>
    <t>C2H4O</t>
  </si>
  <si>
    <t>C6H14O6</t>
  </si>
  <si>
    <t>C6H6O2</t>
  </si>
  <si>
    <t>C6H4Cl2</t>
  </si>
  <si>
    <t>C2H2O4</t>
  </si>
  <si>
    <t>C11H10</t>
  </si>
  <si>
    <t>C10H8</t>
  </si>
  <si>
    <t>C2H3Cl</t>
  </si>
  <si>
    <t>C2H6O2</t>
  </si>
  <si>
    <t>C8H9NO2</t>
  </si>
  <si>
    <t>C2HCl3O</t>
  </si>
  <si>
    <t>C3H5NO</t>
  </si>
  <si>
    <t>C9H10O2</t>
  </si>
  <si>
    <t>C10H18O</t>
  </si>
  <si>
    <t>C3H6O</t>
  </si>
  <si>
    <t>C8H10O</t>
  </si>
  <si>
    <t>C6H7NO3S</t>
  </si>
  <si>
    <t>C6H8O7</t>
  </si>
  <si>
    <t>C8H8O3</t>
  </si>
  <si>
    <t>C10H12O</t>
  </si>
  <si>
    <t>C2H5N3O2</t>
  </si>
  <si>
    <t>C6H7N</t>
  </si>
  <si>
    <t>C6H6O</t>
  </si>
  <si>
    <t>C5H6O4</t>
  </si>
  <si>
    <t>C8H10N4O2</t>
  </si>
  <si>
    <t>C7H8O2</t>
  </si>
  <si>
    <t>C10H20O</t>
  </si>
  <si>
    <t>C9H8O</t>
  </si>
  <si>
    <t>C3H8O2</t>
  </si>
  <si>
    <t>C6H3Cl3</t>
  </si>
  <si>
    <t>C7H8O</t>
  </si>
  <si>
    <t>C6H5Cl</t>
  </si>
  <si>
    <t>C3H3N3O3</t>
  </si>
  <si>
    <t>C2H7N</t>
  </si>
  <si>
    <t>C7H8</t>
  </si>
  <si>
    <t>C8H6Cl2O3</t>
  </si>
  <si>
    <t>C6H6</t>
  </si>
  <si>
    <t>C7H6O2</t>
  </si>
  <si>
    <t>C3H6O2</t>
  </si>
  <si>
    <t>C14H28O2</t>
  </si>
  <si>
    <t>C7H6O3</t>
  </si>
  <si>
    <t>C5H4O2</t>
  </si>
  <si>
    <t>C8H8O</t>
  </si>
  <si>
    <t>C2H3Cl3</t>
  </si>
  <si>
    <t>C3H3N</t>
  </si>
  <si>
    <t>C12H22O11</t>
  </si>
  <si>
    <t>CH4SO3</t>
  </si>
  <si>
    <t>C2H2O3</t>
  </si>
  <si>
    <t>C5H6O2</t>
  </si>
  <si>
    <t>CH5N</t>
  </si>
  <si>
    <t>C3H9NO</t>
  </si>
  <si>
    <t>C2Cl4</t>
  </si>
  <si>
    <t>C4H6O4</t>
  </si>
  <si>
    <t>C4H6O2</t>
  </si>
  <si>
    <t>C2H3ClO2</t>
  </si>
  <si>
    <t>C4H8O</t>
  </si>
  <si>
    <t>C6H12O</t>
  </si>
  <si>
    <t>C6H6ClN</t>
  </si>
  <si>
    <t>C5H8</t>
  </si>
  <si>
    <t>C6H4Cl2O</t>
  </si>
  <si>
    <t>C3H6</t>
  </si>
  <si>
    <t>C16H32O2</t>
  </si>
  <si>
    <t>C2H4O2</t>
  </si>
  <si>
    <t>C6H10O4</t>
  </si>
  <si>
    <t>C6H12O7</t>
  </si>
  <si>
    <t>C3H8O</t>
  </si>
  <si>
    <t>C6H13N</t>
  </si>
  <si>
    <t>C7H6N2O4</t>
  </si>
  <si>
    <t>C4H4O4</t>
  </si>
  <si>
    <t>CHN</t>
  </si>
  <si>
    <t>CH2O2</t>
  </si>
  <si>
    <t>C18H34O2</t>
  </si>
  <si>
    <t>C3H7NO</t>
  </si>
  <si>
    <t>C2H5Cl</t>
  </si>
  <si>
    <t>C7H8O3S</t>
  </si>
  <si>
    <t>C12H10</t>
  </si>
  <si>
    <t>C7H6O</t>
  </si>
  <si>
    <t>C29H50O2</t>
  </si>
  <si>
    <t>C5H8O4</t>
  </si>
  <si>
    <t>C2H6O</t>
  </si>
  <si>
    <t>C2H6OS</t>
  </si>
  <si>
    <t>C6H7NO</t>
  </si>
  <si>
    <t>C5H10O</t>
  </si>
  <si>
    <t>C2H2</t>
  </si>
  <si>
    <t>CH3NO</t>
  </si>
  <si>
    <t>C6H10O6</t>
  </si>
  <si>
    <t>CS2</t>
  </si>
  <si>
    <t>C3H8O3</t>
  </si>
  <si>
    <t>C3H9N</t>
  </si>
  <si>
    <t>C12H10O</t>
  </si>
  <si>
    <t>CO</t>
  </si>
  <si>
    <t>C18H36O2</t>
  </si>
  <si>
    <t>CH2Cl2</t>
  </si>
  <si>
    <t>C18H32O2</t>
  </si>
  <si>
    <t>C6H8O6</t>
  </si>
  <si>
    <t>C2H6S</t>
  </si>
  <si>
    <t>C12H24O2</t>
  </si>
  <si>
    <t>C6H10O</t>
  </si>
  <si>
    <t>C4H11NO2</t>
  </si>
  <si>
    <t>CH2O</t>
  </si>
  <si>
    <t>C3H4O2</t>
  </si>
  <si>
    <t>C16H34O</t>
  </si>
  <si>
    <t>C6H12</t>
  </si>
  <si>
    <t>C14H12O2</t>
  </si>
  <si>
    <t>C18H35NO</t>
  </si>
  <si>
    <t>C2H7NO</t>
  </si>
  <si>
    <t>C3H6N6</t>
  </si>
  <si>
    <t>CH3Cl</t>
  </si>
  <si>
    <t>Formula</t>
  </si>
  <si>
    <t>C4H10O</t>
  </si>
  <si>
    <t>CO2</t>
  </si>
  <si>
    <t>C4H4O5</t>
  </si>
  <si>
    <t>C6H14O</t>
  </si>
  <si>
    <t>C10H16O</t>
  </si>
  <si>
    <t>US demand (MT/year)</t>
  </si>
  <si>
    <t>US Price ($/kg)</t>
  </si>
  <si>
    <t>Market size (million $/yr)</t>
  </si>
  <si>
    <t>Microbe</t>
  </si>
  <si>
    <t>80-62-6</t>
  </si>
  <si>
    <t>115-10-6</t>
  </si>
  <si>
    <t>84-65-1</t>
  </si>
  <si>
    <t>106-89-8</t>
  </si>
  <si>
    <t>C14527</t>
  </si>
  <si>
    <t>C11144</t>
  </si>
  <si>
    <t>C16207</t>
  </si>
  <si>
    <t>C14449</t>
  </si>
  <si>
    <t>C3H6O3</t>
  </si>
  <si>
    <t>cresol</t>
  </si>
  <si>
    <t>epichlorohydrin</t>
  </si>
  <si>
    <t>Linalool</t>
  </si>
  <si>
    <t>dodecanedioic acid</t>
  </si>
  <si>
    <t>methyl methacrylate</t>
  </si>
  <si>
    <t>dimethylether</t>
  </si>
  <si>
    <t>9,10-anthraquinone</t>
  </si>
  <si>
    <t>Isoprene</t>
  </si>
  <si>
    <t>Methyl methacrylate</t>
  </si>
  <si>
    <t>2-Propenamide</t>
  </si>
  <si>
    <t>Propanal</t>
  </si>
  <si>
    <t>1-Propanol</t>
  </si>
  <si>
    <t>Butanal</t>
  </si>
  <si>
    <t>2-Propenoic acid</t>
  </si>
  <si>
    <t>2-Propanol</t>
  </si>
  <si>
    <t>Phenol</t>
  </si>
  <si>
    <t>Bisphenol A</t>
  </si>
  <si>
    <t>Terephthalic acid</t>
  </si>
  <si>
    <t>Tetrachloroethylene</t>
  </si>
  <si>
    <t>Trichloroethylene</t>
  </si>
  <si>
    <t>Nitrobenzene</t>
  </si>
  <si>
    <t>Cyanuric acid</t>
  </si>
  <si>
    <t>Melamine</t>
  </si>
  <si>
    <t>1,2-Dichloroethane</t>
  </si>
  <si>
    <t>Dichloromethane</t>
  </si>
  <si>
    <t>m-Cresol</t>
  </si>
  <si>
    <t>Adipic acid</t>
  </si>
  <si>
    <t>Aniline</t>
  </si>
  <si>
    <t>Acrylonitrile</t>
  </si>
  <si>
    <t>Acetone cyanohydrin</t>
  </si>
  <si>
    <t>Ethyl acetate</t>
  </si>
  <si>
    <t>Propylene oxide</t>
  </si>
  <si>
    <t>Triethanolamine</t>
  </si>
  <si>
    <t>ε-Caprolactam</t>
  </si>
  <si>
    <t>Resorcinol</t>
  </si>
  <si>
    <t>Citric acid</t>
  </si>
  <si>
    <t>Diethanolamine</t>
  </si>
  <si>
    <t>Ethanolamine</t>
  </si>
  <si>
    <t>Glycerol</t>
  </si>
  <si>
    <t>Propylene Glycol</t>
  </si>
  <si>
    <t>EX</t>
  </si>
  <si>
    <t>IN</t>
  </si>
  <si>
    <t>Max margin ($/kg)</t>
  </si>
  <si>
    <t>E.coli</t>
  </si>
  <si>
    <t>Marg @ max P</t>
  </si>
  <si>
    <t>IN/EX</t>
  </si>
  <si>
    <t>Yield (g prod/g glucose)</t>
  </si>
  <si>
    <t>Base case values</t>
  </si>
  <si>
    <t>Upstream cost ($/yr)</t>
  </si>
  <si>
    <t xml:space="preserve">Residence time (hour) </t>
  </si>
  <si>
    <t>Pure sugar cost ($/kg pure)</t>
  </si>
  <si>
    <t>cellulosic sugar cost ($/kg pure)</t>
  </si>
  <si>
    <t>Utility cost ($/yr)</t>
  </si>
  <si>
    <t>Other costs ($/yr)</t>
  </si>
  <si>
    <t>Product -pure basis (kg/yr)</t>
  </si>
  <si>
    <t>The calculated upstream costs are in blue</t>
  </si>
  <si>
    <t>Unit upstream cost ($/kg)</t>
  </si>
  <si>
    <t>Key parameters</t>
  </si>
  <si>
    <t>New yield (g prod/g glucose)</t>
  </si>
  <si>
    <t>New residence time (hour)</t>
  </si>
  <si>
    <t>Assuming linear equipment cost when residence time &gt;=17 h; otherwise follow the power rule below</t>
  </si>
  <si>
    <t>New utility cost ($/yr)</t>
  </si>
  <si>
    <t>New total cost ($/yr)</t>
  </si>
  <si>
    <t>New pure product (kg/yr)</t>
  </si>
  <si>
    <t>New unit cost ($/kg)</t>
  </si>
  <si>
    <t>Products</t>
  </si>
  <si>
    <t>Market</t>
  </si>
  <si>
    <t>Basics</t>
  </si>
  <si>
    <t>Max batch prod.</t>
  </si>
  <si>
    <t>Max Yield</t>
  </si>
  <si>
    <t>yield (g prod/g gluc)</t>
  </si>
  <si>
    <t>Base Case</t>
  </si>
  <si>
    <t>Current case</t>
  </si>
  <si>
    <t>Feedstock cost ($/yr)</t>
  </si>
  <si>
    <t>Other</t>
  </si>
  <si>
    <t>Fermenter</t>
  </si>
  <si>
    <t>Glucose ($/kg)</t>
  </si>
  <si>
    <t>Chilled water ($/T)</t>
  </si>
  <si>
    <t>Costing year</t>
  </si>
  <si>
    <t>Water ($/m3)</t>
  </si>
  <si>
    <t>Operating days per year</t>
  </si>
  <si>
    <t>PC Base cost ($)</t>
  </si>
  <si>
    <t>Operating capacity (%)</t>
  </si>
  <si>
    <t>Electricity ($/KW-h)</t>
  </si>
  <si>
    <t>Temperature (C)</t>
  </si>
  <si>
    <t>Pressure (atm)</t>
  </si>
  <si>
    <t>Specific power (kW/m3)</t>
  </si>
  <si>
    <t>Working to vessel volume ratio (%)</t>
  </si>
  <si>
    <t>PC (purhcase cost) base size (m3)</t>
  </si>
  <si>
    <t>Max size per equipment (m3)</t>
  </si>
  <si>
    <t>Feedstock</t>
  </si>
  <si>
    <t>Utility</t>
  </si>
  <si>
    <t>Max chem prod.</t>
  </si>
  <si>
    <t>Res. time (hr)</t>
  </si>
  <si>
    <t>Reactions</t>
  </si>
  <si>
    <t>Upstream cost ($/kg)</t>
  </si>
  <si>
    <t>Demand&gt; 30112 MT/yr?</t>
  </si>
  <si>
    <t>Market size&gt;3M$/yr?</t>
  </si>
  <si>
    <t>For chemicals with 0 volume - we couldn't find data</t>
  </si>
  <si>
    <t>The price estimates are based on limited data (some are confidential due to business sensitivity), so if a more accurate and recent data set is available, the user is encouraged to perform an update</t>
  </si>
  <si>
    <t>Each CAS number can correspond to severl C numbers in KEGG in a few cases</t>
  </si>
  <si>
    <t>Base case assumptions</t>
  </si>
  <si>
    <t>Feedstock costs assumed</t>
  </si>
  <si>
    <t>* New unit cost assuming cellolosic biomass ($/kg)</t>
  </si>
  <si>
    <t>Blue is Ecoli; red is Yeast; optimal EX/IN is chosen</t>
  </si>
  <si>
    <t>Prof marg @ max yield</t>
  </si>
  <si>
    <t>Prof marg @ max prod.</t>
  </si>
  <si>
    <t>Max. prod.</t>
  </si>
  <si>
    <t>Max. yield</t>
  </si>
  <si>
    <t>Prof. margin</t>
  </si>
  <si>
    <t>Capital charge factor</t>
  </si>
  <si>
    <t>Capital cost ($/yr)</t>
  </si>
  <si>
    <t>Final product (assuming 10% separation loss) (kg/yr)</t>
  </si>
  <si>
    <t>MW (g/mol)</t>
  </si>
  <si>
    <t>Volume (MM MT/yr)</t>
  </si>
  <si>
    <t>New capital cost ($/yr)</t>
  </si>
  <si>
    <t>* Product titer (g/L) (can be used to calculate separation cost based on the curves in Fig. 3, and thus calculate total cost by adding it to the upstream cost)</t>
  </si>
  <si>
    <t>The user should change the values in yellow (e.g., according to "E.coli" and "yeast" sheets)</t>
  </si>
  <si>
    <t>Satisfy all 3 criteria?</t>
  </si>
  <si>
    <t>Preliminary screening results</t>
  </si>
  <si>
    <t>Sep. cost margin&gt;0?</t>
  </si>
  <si>
    <t>* Note that separation cost is not yet considered here. With this procedure, we are simply ruling out products whose separation cost margins are negative, i.e., upstream cost &gt; price.</t>
  </si>
  <si>
    <t>For some chemicals, we could only find a lower bound for the volume, in which cases we use the lower bound as the volume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</si>
</sst>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0.0"/>
  </numFmts>
  <fonts count="1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rgb="FF00B050"/>
      <name val="Cambria"/>
      <family val="1"/>
      <scheme val="major"/>
    </font>
    <font>
      <b/>
      <sz val="11"/>
      <name val="Cambria"/>
      <family val="1"/>
      <scheme val="major"/>
    </font>
    <font>
      <i/>
      <sz val="11"/>
      <name val="Cambria"/>
      <family val="1"/>
      <scheme val="major"/>
    </font>
    <font>
      <sz val="11"/>
      <color theme="1"/>
      <name val="Cambria"/>
      <family val="1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" fontId="3" fillId="0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 wrapText="1"/>
    </xf>
    <xf numFmtId="165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2" fontId="9" fillId="0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2" fontId="2" fillId="5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165" fontId="9" fillId="0" borderId="2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" fontId="12" fillId="0" borderId="1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65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 vertical="center"/>
    </xf>
    <xf numFmtId="1" fontId="9" fillId="0" borderId="2" xfId="0" applyNumberFormat="1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2" fontId="9" fillId="0" borderId="0" xfId="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500">
                <a:solidFill>
                  <a:sysClr val="windowText" lastClr="000000"/>
                </a:solidFill>
                <a:latin typeface="Calibri Light" panose="020F0302020204030204" pitchFamily="34" charset="0"/>
              </a:rPr>
              <a:t>At maximum yield</a:t>
            </a:r>
          </a:p>
        </c:rich>
      </c:tx>
      <c:layout>
        <c:manualLayout>
          <c:xMode val="edge"/>
          <c:yMode val="edge"/>
          <c:x val="0.28456873263649063"/>
          <c:y val="9.3192166586911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Ecoli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'NSL LT'!$M$7:$M$11</c:f>
              <c:numCache>
                <c:formatCode>#,##0.00</c:formatCode>
                <c:ptCount val="5"/>
                <c:pt idx="0">
                  <c:v>3.4019399999999998E-2</c:v>
                </c:pt>
                <c:pt idx="1">
                  <c:v>0.17290927040000001</c:v>
                </c:pt>
                <c:pt idx="2">
                  <c:v>0.44270579200000004</c:v>
                </c:pt>
                <c:pt idx="3">
                  <c:v>0.453592</c:v>
                </c:pt>
                <c:pt idx="4">
                  <c:v>1.5694283200000001</c:v>
                </c:pt>
              </c:numCache>
            </c:numRef>
          </c:xVal>
          <c:yVal>
            <c:numRef>
              <c:f>'NSL LT'!$P$7:$P$11</c:f>
              <c:numCache>
                <c:formatCode>0.00</c:formatCode>
                <c:ptCount val="5"/>
                <c:pt idx="0">
                  <c:v>0.26374182132475094</c:v>
                </c:pt>
                <c:pt idx="1">
                  <c:v>0.48400704329053346</c:v>
                </c:pt>
                <c:pt idx="2">
                  <c:v>1.8081965666099664</c:v>
                </c:pt>
                <c:pt idx="3">
                  <c:v>0.18114362881596452</c:v>
                </c:pt>
                <c:pt idx="4">
                  <c:v>0.23356716049175028</c:v>
                </c:pt>
              </c:numCache>
            </c:numRef>
          </c:yVal>
          <c:smooth val="0"/>
        </c:ser>
        <c:ser>
          <c:idx val="1"/>
          <c:order val="1"/>
          <c:tx>
            <c:v>Yeast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'NSL LT'!$M$2:$M$6</c:f>
              <c:numCache>
                <c:formatCode>#,##0.00</c:formatCode>
                <c:ptCount val="5"/>
                <c:pt idx="0">
                  <c:v>3.4019399999999998E-2</c:v>
                </c:pt>
                <c:pt idx="1">
                  <c:v>0.17290927040000001</c:v>
                </c:pt>
                <c:pt idx="2">
                  <c:v>0.44270579200000004</c:v>
                </c:pt>
                <c:pt idx="3">
                  <c:v>0.453592</c:v>
                </c:pt>
                <c:pt idx="4">
                  <c:v>1.5694283200000001</c:v>
                </c:pt>
              </c:numCache>
            </c:numRef>
          </c:xVal>
          <c:yVal>
            <c:numRef>
              <c:f>'NSL LT'!$P$2:$P$6</c:f>
              <c:numCache>
                <c:formatCode>0.00</c:formatCode>
                <c:ptCount val="5"/>
                <c:pt idx="0">
                  <c:v>-0.30415604891548631</c:v>
                </c:pt>
                <c:pt idx="1">
                  <c:v>0.43618949230367587</c:v>
                </c:pt>
                <c:pt idx="2">
                  <c:v>1.2285297947483211</c:v>
                </c:pt>
                <c:pt idx="3">
                  <c:v>0.14630015746958241</c:v>
                </c:pt>
                <c:pt idx="4">
                  <c:v>0.19486455392411567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948544"/>
        <c:axId val="727951344"/>
      </c:scatterChart>
      <c:valAx>
        <c:axId val="727948544"/>
        <c:scaling>
          <c:orientation val="minMax"/>
          <c:max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>
                    <a:solidFill>
                      <a:sysClr val="windowText" lastClr="000000"/>
                    </a:solidFill>
                    <a:latin typeface="Calibri Light" panose="020F0302020204030204" pitchFamily="34" charset="0"/>
                  </a:rPr>
                  <a:t>Volume (million MT/year)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+mn-cs"/>
              </a:defRPr>
            </a:pPr>
            <a:endParaRPr lang="en-US"/>
          </a:p>
        </c:txPr>
        <c:crossAx val="727951344"/>
        <c:crosses val="autoZero"/>
        <c:crossBetween val="midCat"/>
      </c:valAx>
      <c:valAx>
        <c:axId val="727951344"/>
        <c:scaling>
          <c:orientation val="minMax"/>
          <c:max val="2"/>
          <c:min val="-1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+mn-cs"/>
              </a:defRPr>
            </a:pPr>
            <a:endParaRPr lang="en-US"/>
          </a:p>
        </c:txPr>
        <c:crossAx val="72794854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>
                <a:solidFill>
                  <a:sysClr val="windowText" lastClr="000000"/>
                </a:solidFill>
                <a:latin typeface="Calibri Light" panose="020F0302020204030204" pitchFamily="34" charset="0"/>
              </a:rPr>
              <a:t>At maximum productivity</a:t>
            </a:r>
          </a:p>
        </c:rich>
      </c:tx>
      <c:layout>
        <c:manualLayout>
          <c:xMode val="edge"/>
          <c:yMode val="edge"/>
          <c:x val="0.20268299795858852"/>
          <c:y val="0.115621644595561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Ecoli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'NSL LT'!$M$7:$M$11</c:f>
              <c:numCache>
                <c:formatCode>#,##0.00</c:formatCode>
                <c:ptCount val="5"/>
                <c:pt idx="0">
                  <c:v>3.4019399999999998E-2</c:v>
                </c:pt>
                <c:pt idx="1">
                  <c:v>0.17290927040000001</c:v>
                </c:pt>
                <c:pt idx="2">
                  <c:v>0.44270579200000004</c:v>
                </c:pt>
                <c:pt idx="3">
                  <c:v>0.453592</c:v>
                </c:pt>
                <c:pt idx="4">
                  <c:v>1.5694283200000001</c:v>
                </c:pt>
              </c:numCache>
            </c:numRef>
          </c:xVal>
          <c:yVal>
            <c:numRef>
              <c:f>'NSL LT'!$Q$7:$Q$11</c:f>
              <c:numCache>
                <c:formatCode>0.00</c:formatCode>
                <c:ptCount val="5"/>
                <c:pt idx="0">
                  <c:v>-0.71160083804187457</c:v>
                </c:pt>
                <c:pt idx="1">
                  <c:v>-0.52852766710552102</c:v>
                </c:pt>
                <c:pt idx="2">
                  <c:v>1.6201872785654567</c:v>
                </c:pt>
                <c:pt idx="3">
                  <c:v>0.18114362881596452</c:v>
                </c:pt>
                <c:pt idx="4">
                  <c:v>-0.58673602938279157</c:v>
                </c:pt>
              </c:numCache>
            </c:numRef>
          </c:yVal>
          <c:smooth val="0"/>
        </c:ser>
        <c:ser>
          <c:idx val="1"/>
          <c:order val="1"/>
          <c:tx>
            <c:v>yeast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'NSL LT'!$M$2:$M$6</c:f>
              <c:numCache>
                <c:formatCode>#,##0.00</c:formatCode>
                <c:ptCount val="5"/>
                <c:pt idx="0">
                  <c:v>3.4019399999999998E-2</c:v>
                </c:pt>
                <c:pt idx="1">
                  <c:v>0.17290927040000001</c:v>
                </c:pt>
                <c:pt idx="2">
                  <c:v>0.44270579200000004</c:v>
                </c:pt>
                <c:pt idx="3">
                  <c:v>0.453592</c:v>
                </c:pt>
                <c:pt idx="4">
                  <c:v>1.5694283200000001</c:v>
                </c:pt>
              </c:numCache>
            </c:numRef>
          </c:xVal>
          <c:yVal>
            <c:numRef>
              <c:f>'NSL LT'!$Q$2:$Q$6</c:f>
              <c:numCache>
                <c:formatCode>0.00</c:formatCode>
                <c:ptCount val="5"/>
                <c:pt idx="0">
                  <c:v>-1.5872361843761458</c:v>
                </c:pt>
                <c:pt idx="1">
                  <c:v>-0.59519015934249953</c:v>
                </c:pt>
                <c:pt idx="2">
                  <c:v>-0.54342337163087029</c:v>
                </c:pt>
                <c:pt idx="3">
                  <c:v>-0.60567864484170497</c:v>
                </c:pt>
                <c:pt idx="4">
                  <c:v>-0.64013151493236831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955824"/>
        <c:axId val="727956384"/>
      </c:scatterChart>
      <c:valAx>
        <c:axId val="727955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+mn-cs"/>
              </a:defRPr>
            </a:pPr>
            <a:endParaRPr lang="en-US"/>
          </a:p>
        </c:txPr>
        <c:crossAx val="727956384"/>
        <c:crosses val="autoZero"/>
        <c:crossBetween val="midCat"/>
        <c:majorUnit val="0.5"/>
      </c:valAx>
      <c:valAx>
        <c:axId val="72795638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+mn-cs"/>
              </a:defRPr>
            </a:pPr>
            <a:endParaRPr lang="en-US"/>
          </a:p>
        </c:txPr>
        <c:crossAx val="72795582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500">
                <a:solidFill>
                  <a:sysClr val="windowText" lastClr="000000"/>
                </a:solidFill>
                <a:latin typeface="Calibri Light" panose="020F0302020204030204" pitchFamily="34" charset="0"/>
              </a:rPr>
              <a:t>At maximum yield</a:t>
            </a:r>
          </a:p>
        </c:rich>
      </c:tx>
      <c:layout>
        <c:manualLayout>
          <c:xMode val="edge"/>
          <c:yMode val="edge"/>
          <c:x val="0.28456873263649063"/>
          <c:y val="9.3192166586911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Ecoli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'NSL HV'!$J$14:$J$25</c:f>
              <c:numCache>
                <c:formatCode>#,##0.00</c:formatCode>
                <c:ptCount val="12"/>
                <c:pt idx="0">
                  <c:v>3.4019399999999998E-2</c:v>
                </c:pt>
                <c:pt idx="1">
                  <c:v>7.9832191999999996E-2</c:v>
                </c:pt>
                <c:pt idx="2">
                  <c:v>0.1020582</c:v>
                </c:pt>
                <c:pt idx="3">
                  <c:v>0.118387512</c:v>
                </c:pt>
                <c:pt idx="4">
                  <c:v>0.13607759999999999</c:v>
                </c:pt>
                <c:pt idx="5">
                  <c:v>0.19096223199999998</c:v>
                </c:pt>
                <c:pt idx="6">
                  <c:v>0.453592</c:v>
                </c:pt>
                <c:pt idx="7">
                  <c:v>0.453592</c:v>
                </c:pt>
                <c:pt idx="8">
                  <c:v>0.453592</c:v>
                </c:pt>
                <c:pt idx="9">
                  <c:v>0.453592</c:v>
                </c:pt>
                <c:pt idx="10">
                  <c:v>0.96932610400000008</c:v>
                </c:pt>
                <c:pt idx="11">
                  <c:v>12.750471119999998</c:v>
                </c:pt>
              </c:numCache>
            </c:numRef>
          </c:xVal>
          <c:yVal>
            <c:numRef>
              <c:f>'NSL HV'!$M$14:$M$25</c:f>
              <c:numCache>
                <c:formatCode>0.00</c:formatCode>
                <c:ptCount val="12"/>
                <c:pt idx="0">
                  <c:v>4.2578588920463574</c:v>
                </c:pt>
                <c:pt idx="1">
                  <c:v>1.4885448378404278</c:v>
                </c:pt>
                <c:pt idx="2">
                  <c:v>0.58179662396050258</c:v>
                </c:pt>
                <c:pt idx="3">
                  <c:v>0.20099688441426533</c:v>
                </c:pt>
                <c:pt idx="4">
                  <c:v>0.30915586777990361</c:v>
                </c:pt>
                <c:pt idx="5">
                  <c:v>0.64768570552602067</c:v>
                </c:pt>
                <c:pt idx="6">
                  <c:v>-2.1219569809314276E-2</c:v>
                </c:pt>
                <c:pt idx="7">
                  <c:v>0.85871561072852409</c:v>
                </c:pt>
                <c:pt idx="8">
                  <c:v>0.11827563281749881</c:v>
                </c:pt>
                <c:pt idx="9">
                  <c:v>0.87061523032644583</c:v>
                </c:pt>
                <c:pt idx="10">
                  <c:v>0.46721801021687126</c:v>
                </c:pt>
                <c:pt idx="11">
                  <c:v>-3.1323294904257643E-2</c:v>
                </c:pt>
              </c:numCache>
            </c:numRef>
          </c:yVal>
          <c:smooth val="0"/>
        </c:ser>
        <c:ser>
          <c:idx val="1"/>
          <c:order val="1"/>
          <c:tx>
            <c:v>Yeast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'NSL HV'!$J$2:$J$13</c:f>
              <c:numCache>
                <c:formatCode>#,##0.0000</c:formatCode>
                <c:ptCount val="12"/>
                <c:pt idx="0">
                  <c:v>3.4019399999999998E-2</c:v>
                </c:pt>
                <c:pt idx="1">
                  <c:v>7.9832191999999996E-2</c:v>
                </c:pt>
                <c:pt idx="2">
                  <c:v>0.1020582</c:v>
                </c:pt>
                <c:pt idx="3">
                  <c:v>0.118387512</c:v>
                </c:pt>
                <c:pt idx="4">
                  <c:v>0.13607759999999999</c:v>
                </c:pt>
                <c:pt idx="5">
                  <c:v>0.19096223199999998</c:v>
                </c:pt>
                <c:pt idx="6">
                  <c:v>0.453592</c:v>
                </c:pt>
                <c:pt idx="7">
                  <c:v>0.453592</c:v>
                </c:pt>
                <c:pt idx="8">
                  <c:v>0.453592</c:v>
                </c:pt>
                <c:pt idx="9">
                  <c:v>0.453592</c:v>
                </c:pt>
                <c:pt idx="10">
                  <c:v>0.96932610400000008</c:v>
                </c:pt>
                <c:pt idx="11">
                  <c:v>12.750471119999998</c:v>
                </c:pt>
              </c:numCache>
            </c:numRef>
          </c:xVal>
          <c:yVal>
            <c:numRef>
              <c:f>'NSL HV'!$M$2:$M$13</c:f>
              <c:numCache>
                <c:formatCode>0.00</c:formatCode>
                <c:ptCount val="12"/>
                <c:pt idx="0">
                  <c:v>4.2212836651639414</c:v>
                </c:pt>
                <c:pt idx="1">
                  <c:v>1.4715997441566442</c:v>
                </c:pt>
                <c:pt idx="2">
                  <c:v>#N/A</c:v>
                </c:pt>
                <c:pt idx="3">
                  <c:v>#N/A</c:v>
                </c:pt>
                <c:pt idx="4">
                  <c:v>0.29259856763580155</c:v>
                </c:pt>
                <c:pt idx="5">
                  <c:v>#N/A</c:v>
                </c:pt>
                <c:pt idx="6">
                  <c:v>-4.3626786828159347E-2</c:v>
                </c:pt>
                <c:pt idx="7">
                  <c:v>0.83772995817927776</c:v>
                </c:pt>
                <c:pt idx="8">
                  <c:v>8.3299460777987333E-2</c:v>
                </c:pt>
                <c:pt idx="9">
                  <c:v>0.67383580260290099</c:v>
                </c:pt>
                <c:pt idx="10">
                  <c:v>0.43460536958070861</c:v>
                </c:pt>
                <c:pt idx="11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959744"/>
        <c:axId val="727960304"/>
      </c:scatterChart>
      <c:valAx>
        <c:axId val="727959744"/>
        <c:scaling>
          <c:logBase val="10"/>
          <c:orientation val="minMax"/>
          <c:max val="20"/>
          <c:min val="1.0000000000000002E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>
                    <a:solidFill>
                      <a:sysClr val="windowText" lastClr="000000"/>
                    </a:solidFill>
                    <a:latin typeface="Calibri Light" panose="020F0302020204030204" pitchFamily="34" charset="0"/>
                  </a:rPr>
                  <a:t>Volume (million MT/year)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+mn-cs"/>
              </a:defRPr>
            </a:pPr>
            <a:endParaRPr lang="en-US"/>
          </a:p>
        </c:txPr>
        <c:crossAx val="727960304"/>
        <c:crosses val="autoZero"/>
        <c:crossBetween val="midCat"/>
      </c:valAx>
      <c:valAx>
        <c:axId val="72796030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+mn-cs"/>
              </a:defRPr>
            </a:pPr>
            <a:endParaRPr lang="en-US"/>
          </a:p>
        </c:txPr>
        <c:crossAx val="727959744"/>
        <c:crossesAt val="1.0000000000000002E-2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>
                <a:solidFill>
                  <a:sysClr val="windowText" lastClr="000000"/>
                </a:solidFill>
                <a:latin typeface="Calibri Light" panose="020F0302020204030204" pitchFamily="34" charset="0"/>
              </a:rPr>
              <a:t>At maximum productivity</a:t>
            </a:r>
          </a:p>
        </c:rich>
      </c:tx>
      <c:layout>
        <c:manualLayout>
          <c:xMode val="edge"/>
          <c:yMode val="edge"/>
          <c:x val="0.20268299795858852"/>
          <c:y val="0.115621644595561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Ecoli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'NSL HV'!$J$14:$J$25</c:f>
              <c:numCache>
                <c:formatCode>#,##0.00</c:formatCode>
                <c:ptCount val="12"/>
                <c:pt idx="0">
                  <c:v>3.4019399999999998E-2</c:v>
                </c:pt>
                <c:pt idx="1">
                  <c:v>7.9832191999999996E-2</c:v>
                </c:pt>
                <c:pt idx="2">
                  <c:v>0.1020582</c:v>
                </c:pt>
                <c:pt idx="3">
                  <c:v>0.118387512</c:v>
                </c:pt>
                <c:pt idx="4">
                  <c:v>0.13607759999999999</c:v>
                </c:pt>
                <c:pt idx="5">
                  <c:v>0.19096223199999998</c:v>
                </c:pt>
                <c:pt idx="6">
                  <c:v>0.453592</c:v>
                </c:pt>
                <c:pt idx="7">
                  <c:v>0.453592</c:v>
                </c:pt>
                <c:pt idx="8">
                  <c:v>0.453592</c:v>
                </c:pt>
                <c:pt idx="9">
                  <c:v>0.453592</c:v>
                </c:pt>
                <c:pt idx="10">
                  <c:v>0.96932610400000008</c:v>
                </c:pt>
                <c:pt idx="11">
                  <c:v>12.750471119999998</c:v>
                </c:pt>
              </c:numCache>
            </c:numRef>
          </c:xVal>
          <c:yVal>
            <c:numRef>
              <c:f>'NSL HV'!$N$14:$N$25</c:f>
              <c:numCache>
                <c:formatCode>0.00</c:formatCode>
                <c:ptCount val="12"/>
                <c:pt idx="0">
                  <c:v>3.3337357288391556</c:v>
                </c:pt>
                <c:pt idx="1">
                  <c:v>1.4885448378404278</c:v>
                </c:pt>
                <c:pt idx="2">
                  <c:v>0.58179662396050258</c:v>
                </c:pt>
                <c:pt idx="3">
                  <c:v>6.1658615351011456E-2</c:v>
                </c:pt>
                <c:pt idx="4">
                  <c:v>0.30915586777990361</c:v>
                </c:pt>
                <c:pt idx="5">
                  <c:v>0.64768570552602067</c:v>
                </c:pt>
                <c:pt idx="6">
                  <c:v>-2.1219569809314276E-2</c:v>
                </c:pt>
                <c:pt idx="7">
                  <c:v>0.85871561072852409</c:v>
                </c:pt>
                <c:pt idx="8">
                  <c:v>-0.76559327613015382</c:v>
                </c:pt>
                <c:pt idx="9">
                  <c:v>0.42954124244950587</c:v>
                </c:pt>
                <c:pt idx="10">
                  <c:v>-0.35705705552619615</c:v>
                </c:pt>
                <c:pt idx="11">
                  <c:v>-0.33105632222224585</c:v>
                </c:pt>
              </c:numCache>
            </c:numRef>
          </c:yVal>
          <c:smooth val="0"/>
        </c:ser>
        <c:ser>
          <c:idx val="1"/>
          <c:order val="1"/>
          <c:tx>
            <c:v>yeast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'NSL HV'!$J$2:$J$13</c:f>
              <c:numCache>
                <c:formatCode>#,##0.0000</c:formatCode>
                <c:ptCount val="12"/>
                <c:pt idx="0">
                  <c:v>3.4019399999999998E-2</c:v>
                </c:pt>
                <c:pt idx="1">
                  <c:v>7.9832191999999996E-2</c:v>
                </c:pt>
                <c:pt idx="2">
                  <c:v>0.1020582</c:v>
                </c:pt>
                <c:pt idx="3">
                  <c:v>0.118387512</c:v>
                </c:pt>
                <c:pt idx="4">
                  <c:v>0.13607759999999999</c:v>
                </c:pt>
                <c:pt idx="5">
                  <c:v>0.19096223199999998</c:v>
                </c:pt>
                <c:pt idx="6">
                  <c:v>0.453592</c:v>
                </c:pt>
                <c:pt idx="7">
                  <c:v>0.453592</c:v>
                </c:pt>
                <c:pt idx="8">
                  <c:v>0.453592</c:v>
                </c:pt>
                <c:pt idx="9">
                  <c:v>0.453592</c:v>
                </c:pt>
                <c:pt idx="10">
                  <c:v>0.96932610400000008</c:v>
                </c:pt>
                <c:pt idx="11">
                  <c:v>12.750471119999998</c:v>
                </c:pt>
              </c:numCache>
            </c:numRef>
          </c:xVal>
          <c:yVal>
            <c:numRef>
              <c:f>'NSL HV'!$N$2:$N$13</c:f>
              <c:numCache>
                <c:formatCode>0.00</c:formatCode>
                <c:ptCount val="12"/>
                <c:pt idx="0">
                  <c:v>3.2767644458604064</c:v>
                </c:pt>
                <c:pt idx="1">
                  <c:v>1.1832064254399821</c:v>
                </c:pt>
                <c:pt idx="2">
                  <c:v>#N/A</c:v>
                </c:pt>
                <c:pt idx="3">
                  <c:v>#N/A</c:v>
                </c:pt>
                <c:pt idx="4">
                  <c:v>1.0782348033280403E-2</c:v>
                </c:pt>
                <c:pt idx="5">
                  <c:v>#N/A</c:v>
                </c:pt>
                <c:pt idx="6">
                  <c:v>-0.62594711277390447</c:v>
                </c:pt>
                <c:pt idx="7">
                  <c:v>0.29457173968077571</c:v>
                </c:pt>
                <c:pt idx="8">
                  <c:v>-0.82010970150294016</c:v>
                </c:pt>
                <c:pt idx="9">
                  <c:v>-1.6045837017606812E-2</c:v>
                </c:pt>
                <c:pt idx="10">
                  <c:v>-0.40781457137019478</c:v>
                </c:pt>
                <c:pt idx="11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975984"/>
        <c:axId val="1347976544"/>
      </c:scatterChart>
      <c:valAx>
        <c:axId val="1347975984"/>
        <c:scaling>
          <c:logBase val="10"/>
          <c:orientation val="minMax"/>
          <c:max val="20"/>
          <c:min val="1.0000000000000002E-2"/>
        </c:scaling>
        <c:delete val="0"/>
        <c:axPos val="b"/>
        <c:numFmt formatCode="General" sourceLinked="0"/>
        <c:majorTickMark val="out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+mn-cs"/>
              </a:defRPr>
            </a:pPr>
            <a:endParaRPr lang="en-US"/>
          </a:p>
        </c:txPr>
        <c:crossAx val="1347976544"/>
        <c:crosses val="autoZero"/>
        <c:crossBetween val="midCat"/>
        <c:minorUnit val="10"/>
      </c:valAx>
      <c:valAx>
        <c:axId val="134797654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+mn-cs"/>
              </a:defRPr>
            </a:pPr>
            <a:endParaRPr lang="en-US"/>
          </a:p>
        </c:txPr>
        <c:crossAx val="1347975984"/>
        <c:crossesAt val="1.0000000000000002E-2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500">
                <a:solidFill>
                  <a:sysClr val="windowText" lastClr="000000"/>
                </a:solidFill>
                <a:latin typeface="Calibri Light" panose="020F0302020204030204" pitchFamily="34" charset="0"/>
              </a:rPr>
              <a:t>At maximum yield</a:t>
            </a:r>
          </a:p>
        </c:rich>
      </c:tx>
      <c:layout>
        <c:manualLayout>
          <c:xMode val="edge"/>
          <c:yMode val="edge"/>
          <c:x val="0.28456873263649063"/>
          <c:y val="9.31921665869114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Ecoli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SOL!$L$3:$L$30</c:f>
              <c:numCache>
                <c:formatCode>#,##0.00</c:formatCode>
                <c:ptCount val="28"/>
                <c:pt idx="0">
                  <c:v>3.4019399999999998E-2</c:v>
                </c:pt>
                <c:pt idx="1">
                  <c:v>3.4019399999999998E-2</c:v>
                </c:pt>
                <c:pt idx="2">
                  <c:v>0.10296538400000001</c:v>
                </c:pt>
                <c:pt idx="3">
                  <c:v>0.105686936</c:v>
                </c:pt>
                <c:pt idx="4">
                  <c:v>0.13154167999999999</c:v>
                </c:pt>
                <c:pt idx="5">
                  <c:v>0.13607759999999999</c:v>
                </c:pt>
                <c:pt idx="6">
                  <c:v>0.13607759999999999</c:v>
                </c:pt>
                <c:pt idx="7">
                  <c:v>0.13607759999999999</c:v>
                </c:pt>
                <c:pt idx="8">
                  <c:v>0.13607759999999999</c:v>
                </c:pt>
                <c:pt idx="9" formatCode="0.00">
                  <c:v>0.13607759999999999</c:v>
                </c:pt>
                <c:pt idx="10">
                  <c:v>0.13607759999999999</c:v>
                </c:pt>
                <c:pt idx="11">
                  <c:v>0.22906395999999998</c:v>
                </c:pt>
                <c:pt idx="12">
                  <c:v>0.25083637599999997</c:v>
                </c:pt>
                <c:pt idx="13">
                  <c:v>0.341554776</c:v>
                </c:pt>
                <c:pt idx="14">
                  <c:v>0.43318035999999999</c:v>
                </c:pt>
                <c:pt idx="15">
                  <c:v>0.453592</c:v>
                </c:pt>
                <c:pt idx="16">
                  <c:v>0.453592</c:v>
                </c:pt>
                <c:pt idx="17">
                  <c:v>0.453592</c:v>
                </c:pt>
                <c:pt idx="18">
                  <c:v>0.453592</c:v>
                </c:pt>
                <c:pt idx="19">
                  <c:v>0.453592</c:v>
                </c:pt>
                <c:pt idx="20">
                  <c:v>0.453592</c:v>
                </c:pt>
                <c:pt idx="21">
                  <c:v>0.90718399999999999</c:v>
                </c:pt>
                <c:pt idx="22" formatCode="0.00">
                  <c:v>0.94982164800000002</c:v>
                </c:pt>
                <c:pt idx="23">
                  <c:v>0.98973774400000003</c:v>
                </c:pt>
                <c:pt idx="24">
                  <c:v>1.461473424</c:v>
                </c:pt>
                <c:pt idx="25">
                  <c:v>2.1273464799999999</c:v>
                </c:pt>
                <c:pt idx="26">
                  <c:v>2.629926416</c:v>
                </c:pt>
                <c:pt idx="27">
                  <c:v>12</c:v>
                </c:pt>
              </c:numCache>
            </c:numRef>
          </c:xVal>
          <c:yVal>
            <c:numRef>
              <c:f>SOL!$O$3:$O$30</c:f>
              <c:numCache>
                <c:formatCode>0.00</c:formatCode>
                <c:ptCount val="28"/>
                <c:pt idx="0">
                  <c:v>4.0959497579564905</c:v>
                </c:pt>
                <c:pt idx="1">
                  <c:v>9.8415692392904841</c:v>
                </c:pt>
                <c:pt idx="2">
                  <c:v>-0.36320872021871026</c:v>
                </c:pt>
                <c:pt idx="3">
                  <c:v>0.95438529341772171</c:v>
                </c:pt>
                <c:pt idx="4">
                  <c:v>2.5062493854419481</c:v>
                </c:pt>
                <c:pt idx="5">
                  <c:v>-2.0704287339021132E-2</c:v>
                </c:pt>
                <c:pt idx="6">
                  <c:v>0.12142557764459033</c:v>
                </c:pt>
                <c:pt idx="7">
                  <c:v>1.2557887893549904</c:v>
                </c:pt>
                <c:pt idx="8">
                  <c:v>3.4915079503786677</c:v>
                </c:pt>
                <c:pt idx="9">
                  <c:v>0.3087781413125148</c:v>
                </c:pt>
                <c:pt idx="10">
                  <c:v>0.8417933441299158</c:v>
                </c:pt>
                <c:pt idx="11">
                  <c:v>0.44318844560939064</c:v>
                </c:pt>
                <c:pt idx="12">
                  <c:v>0.43876799104597269</c:v>
                </c:pt>
                <c:pt idx="13">
                  <c:v>#N/A</c:v>
                </c:pt>
                <c:pt idx="14">
                  <c:v>0.56757398790677782</c:v>
                </c:pt>
                <c:pt idx="15">
                  <c:v>0.68969426388343136</c:v>
                </c:pt>
                <c:pt idx="16">
                  <c:v>0.31055759471448885</c:v>
                </c:pt>
                <c:pt idx="17">
                  <c:v>0.18815077374125116</c:v>
                </c:pt>
                <c:pt idx="18">
                  <c:v>-5.553478582010718E-2</c:v>
                </c:pt>
                <c:pt idx="19">
                  <c:v>0.36040905509858878</c:v>
                </c:pt>
                <c:pt idx="20">
                  <c:v>-0.28140004649361927</c:v>
                </c:pt>
                <c:pt idx="21">
                  <c:v>-0.72687703254433356</c:v>
                </c:pt>
                <c:pt idx="22">
                  <c:v>-0.4550985572044155</c:v>
                </c:pt>
                <c:pt idx="23">
                  <c:v>-0.19597062866907372</c:v>
                </c:pt>
                <c:pt idx="24">
                  <c:v>0.62628142676536036</c:v>
                </c:pt>
                <c:pt idx="25">
                  <c:v>-0.40721322813896466</c:v>
                </c:pt>
                <c:pt idx="26">
                  <c:v>-0.21599477687865956</c:v>
                </c:pt>
                <c:pt idx="27">
                  <c:v>-0.10101116513254771</c:v>
                </c:pt>
              </c:numCache>
            </c:numRef>
          </c:yVal>
          <c:smooth val="0"/>
        </c:ser>
        <c:ser>
          <c:idx val="1"/>
          <c:order val="1"/>
          <c:tx>
            <c:v>Yeast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SOL!$L$31:$L$58</c:f>
              <c:numCache>
                <c:formatCode>#,##0.00</c:formatCode>
                <c:ptCount val="28"/>
                <c:pt idx="0">
                  <c:v>3.4019399999999998E-2</c:v>
                </c:pt>
                <c:pt idx="1">
                  <c:v>3.4019399999999998E-2</c:v>
                </c:pt>
                <c:pt idx="2">
                  <c:v>0.10296538400000001</c:v>
                </c:pt>
                <c:pt idx="3">
                  <c:v>0.105686936</c:v>
                </c:pt>
                <c:pt idx="4">
                  <c:v>0.13154167999999999</c:v>
                </c:pt>
                <c:pt idx="5">
                  <c:v>0.13607759999999999</c:v>
                </c:pt>
                <c:pt idx="6">
                  <c:v>0.13607759999999999</c:v>
                </c:pt>
                <c:pt idx="7">
                  <c:v>0.13607759999999999</c:v>
                </c:pt>
                <c:pt idx="8">
                  <c:v>0.13607759999999999</c:v>
                </c:pt>
                <c:pt idx="9">
                  <c:v>0.13607759999999999</c:v>
                </c:pt>
                <c:pt idx="10">
                  <c:v>0.13607759999999999</c:v>
                </c:pt>
                <c:pt idx="11">
                  <c:v>0.22906395999999998</c:v>
                </c:pt>
                <c:pt idx="12">
                  <c:v>0.25083637599999997</c:v>
                </c:pt>
                <c:pt idx="13">
                  <c:v>0.341554776</c:v>
                </c:pt>
                <c:pt idx="14">
                  <c:v>0.43318035999999999</c:v>
                </c:pt>
                <c:pt idx="15">
                  <c:v>0.453592</c:v>
                </c:pt>
                <c:pt idx="16">
                  <c:v>0.453592</c:v>
                </c:pt>
                <c:pt idx="17">
                  <c:v>0.453592</c:v>
                </c:pt>
                <c:pt idx="18">
                  <c:v>0.453592</c:v>
                </c:pt>
                <c:pt idx="19">
                  <c:v>0.453592</c:v>
                </c:pt>
                <c:pt idx="20">
                  <c:v>0.453592</c:v>
                </c:pt>
                <c:pt idx="21">
                  <c:v>0.90718399999999999</c:v>
                </c:pt>
                <c:pt idx="22">
                  <c:v>0.94982164800000002</c:v>
                </c:pt>
                <c:pt idx="23">
                  <c:v>0.98973774400000003</c:v>
                </c:pt>
                <c:pt idx="24">
                  <c:v>1.461473424</c:v>
                </c:pt>
                <c:pt idx="25">
                  <c:v>2.1273464799999999</c:v>
                </c:pt>
                <c:pt idx="26">
                  <c:v>2.629926416</c:v>
                </c:pt>
                <c:pt idx="27">
                  <c:v>12</c:v>
                </c:pt>
              </c:numCache>
            </c:numRef>
          </c:xVal>
          <c:yVal>
            <c:numRef>
              <c:f>SOL!$O$31:$O$58</c:f>
              <c:numCache>
                <c:formatCode>0.00</c:formatCode>
                <c:ptCount val="28"/>
                <c:pt idx="0">
                  <c:v>3.9603143894557631</c:v>
                </c:pt>
                <c:pt idx="1">
                  <c:v>9.6419807098710226</c:v>
                </c:pt>
                <c:pt idx="2">
                  <c:v>-0.38961571567665898</c:v>
                </c:pt>
                <c:pt idx="3">
                  <c:v>0.93240194976645463</c:v>
                </c:pt>
                <c:pt idx="4">
                  <c:v>2.4866096609329178</c:v>
                </c:pt>
                <c:pt idx="5">
                  <c:v>-4.409674765375543E-2</c:v>
                </c:pt>
                <c:pt idx="6">
                  <c:v>-0.17860234450063589</c:v>
                </c:pt>
                <c:pt idx="7">
                  <c:v>1.2336594019873788</c:v>
                </c:pt>
                <c:pt idx="8">
                  <c:v>3.4594609155756042</c:v>
                </c:pt>
                <c:pt idx="9">
                  <c:v>0.27395418101135965</c:v>
                </c:pt>
                <c:pt idx="10">
                  <c:v>0.81538598523114569</c:v>
                </c:pt>
                <c:pt idx="11">
                  <c:v>0.42682525526266579</c:v>
                </c:pt>
                <c:pt idx="12">
                  <c:v>0.42400372395038405</c:v>
                </c:pt>
                <c:pt idx="13">
                  <c:v>-8.5235696003585049E-2</c:v>
                </c:pt>
                <c:pt idx="14">
                  <c:v>0.54883820448205167</c:v>
                </c:pt>
                <c:pt idx="15">
                  <c:v>0.67032290842969799</c:v>
                </c:pt>
                <c:pt idx="16">
                  <c:v>0.2797167239922872</c:v>
                </c:pt>
                <c:pt idx="17">
                  <c:v>-1.1513829047563262E-2</c:v>
                </c:pt>
                <c:pt idx="18">
                  <c:v>-7.6927164775007717E-2</c:v>
                </c:pt>
                <c:pt idx="19">
                  <c:v>-0.84777756828020856</c:v>
                </c:pt>
                <c:pt idx="20">
                  <c:v>-0.32618030005800447</c:v>
                </c:pt>
                <c:pt idx="21">
                  <c:v>-0.08</c:v>
                </c:pt>
                <c:pt idx="22">
                  <c:v>-1.4444310340617896</c:v>
                </c:pt>
                <c:pt idx="23">
                  <c:v>-0.23644500753242143</c:v>
                </c:pt>
                <c:pt idx="24">
                  <c:v>0.59997366361549231</c:v>
                </c:pt>
                <c:pt idx="25">
                  <c:v>-0.94892333336310986</c:v>
                </c:pt>
                <c:pt idx="26">
                  <c:v>-0.23149196618550952</c:v>
                </c:pt>
                <c:pt idx="27">
                  <c:v>-0.11251645001834376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979904"/>
        <c:axId val="1347980464"/>
      </c:scatterChart>
      <c:valAx>
        <c:axId val="1347979904"/>
        <c:scaling>
          <c:logBase val="10"/>
          <c:orientation val="minMax"/>
          <c:max val="30"/>
          <c:min val="1.0000000000000002E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>
                    <a:solidFill>
                      <a:sysClr val="windowText" lastClr="000000"/>
                    </a:solidFill>
                    <a:latin typeface="Calibri Light" panose="020F0302020204030204" pitchFamily="34" charset="0"/>
                  </a:rPr>
                  <a:t>Volume (million MT/year)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+mn-cs"/>
              </a:defRPr>
            </a:pPr>
            <a:endParaRPr lang="en-US"/>
          </a:p>
        </c:txPr>
        <c:crossAx val="1347980464"/>
        <c:crosses val="autoZero"/>
        <c:crossBetween val="midCat"/>
      </c:valAx>
      <c:valAx>
        <c:axId val="134798046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+mn-cs"/>
              </a:defRPr>
            </a:pPr>
            <a:endParaRPr lang="en-US"/>
          </a:p>
        </c:txPr>
        <c:crossAx val="1347979904"/>
        <c:crossesAt val="1.0000000000000002E-2"/>
        <c:crossBetween val="midCat"/>
        <c:majorUnit val="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>
                <a:solidFill>
                  <a:sysClr val="windowText" lastClr="000000"/>
                </a:solidFill>
                <a:latin typeface="Calibri Light" panose="020F0302020204030204" pitchFamily="34" charset="0"/>
              </a:rPr>
              <a:t>At maximum productivity</a:t>
            </a:r>
          </a:p>
        </c:rich>
      </c:tx>
      <c:layout>
        <c:manualLayout>
          <c:xMode val="edge"/>
          <c:yMode val="edge"/>
          <c:x val="0.20268299795858852"/>
          <c:y val="0.115621644595561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Ecoli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SOL!$L$3:$L$30</c:f>
              <c:numCache>
                <c:formatCode>#,##0.00</c:formatCode>
                <c:ptCount val="28"/>
                <c:pt idx="0">
                  <c:v>3.4019399999999998E-2</c:v>
                </c:pt>
                <c:pt idx="1">
                  <c:v>3.4019399999999998E-2</c:v>
                </c:pt>
                <c:pt idx="2">
                  <c:v>0.10296538400000001</c:v>
                </c:pt>
                <c:pt idx="3">
                  <c:v>0.105686936</c:v>
                </c:pt>
                <c:pt idx="4">
                  <c:v>0.13154167999999999</c:v>
                </c:pt>
                <c:pt idx="5">
                  <c:v>0.13607759999999999</c:v>
                </c:pt>
                <c:pt idx="6">
                  <c:v>0.13607759999999999</c:v>
                </c:pt>
                <c:pt idx="7">
                  <c:v>0.13607759999999999</c:v>
                </c:pt>
                <c:pt idx="8">
                  <c:v>0.13607759999999999</c:v>
                </c:pt>
                <c:pt idx="9" formatCode="0.00">
                  <c:v>0.13607759999999999</c:v>
                </c:pt>
                <c:pt idx="10">
                  <c:v>0.13607759999999999</c:v>
                </c:pt>
                <c:pt idx="11">
                  <c:v>0.22906395999999998</c:v>
                </c:pt>
                <c:pt idx="12">
                  <c:v>0.25083637599999997</c:v>
                </c:pt>
                <c:pt idx="13">
                  <c:v>0.341554776</c:v>
                </c:pt>
                <c:pt idx="14">
                  <c:v>0.43318035999999999</c:v>
                </c:pt>
                <c:pt idx="15">
                  <c:v>0.453592</c:v>
                </c:pt>
                <c:pt idx="16">
                  <c:v>0.453592</c:v>
                </c:pt>
                <c:pt idx="17">
                  <c:v>0.453592</c:v>
                </c:pt>
                <c:pt idx="18">
                  <c:v>0.453592</c:v>
                </c:pt>
                <c:pt idx="19">
                  <c:v>0.453592</c:v>
                </c:pt>
                <c:pt idx="20">
                  <c:v>0.453592</c:v>
                </c:pt>
                <c:pt idx="21">
                  <c:v>0.90718399999999999</c:v>
                </c:pt>
                <c:pt idx="22" formatCode="0.00">
                  <c:v>0.94982164800000002</c:v>
                </c:pt>
                <c:pt idx="23">
                  <c:v>0.98973774400000003</c:v>
                </c:pt>
                <c:pt idx="24">
                  <c:v>1.461473424</c:v>
                </c:pt>
                <c:pt idx="25">
                  <c:v>2.1273464799999999</c:v>
                </c:pt>
                <c:pt idx="26">
                  <c:v>2.629926416</c:v>
                </c:pt>
                <c:pt idx="27">
                  <c:v>12</c:v>
                </c:pt>
              </c:numCache>
            </c:numRef>
          </c:xVal>
          <c:yVal>
            <c:numRef>
              <c:f>SOL!$Q$3:$Q$30</c:f>
              <c:numCache>
                <c:formatCode>0.00</c:formatCode>
                <c:ptCount val="28"/>
                <c:pt idx="0">
                  <c:v>4.0959497579564905</c:v>
                </c:pt>
                <c:pt idx="1">
                  <c:v>9.3407743969622015</c:v>
                </c:pt>
                <c:pt idx="2">
                  <c:v>-1.1067461582812146</c:v>
                </c:pt>
                <c:pt idx="3">
                  <c:v>0.95438529341772171</c:v>
                </c:pt>
                <c:pt idx="4">
                  <c:v>1.9487376612500211</c:v>
                </c:pt>
                <c:pt idx="5">
                  <c:v>-2.0704287339021132E-2</c:v>
                </c:pt>
                <c:pt idx="6">
                  <c:v>-0.6305082069999427</c:v>
                </c:pt>
                <c:pt idx="7">
                  <c:v>0.63005466678404298</c:v>
                </c:pt>
                <c:pt idx="8">
                  <c:v>2.6114722346269348</c:v>
                </c:pt>
                <c:pt idx="9">
                  <c:v>-0.62948949216735073</c:v>
                </c:pt>
                <c:pt idx="10">
                  <c:v>9.8295083438451725E-2</c:v>
                </c:pt>
                <c:pt idx="11">
                  <c:v>0.44318844560939064</c:v>
                </c:pt>
                <c:pt idx="12">
                  <c:v>0.30911498284695732</c:v>
                </c:pt>
                <c:pt idx="13">
                  <c:v>#N/A</c:v>
                </c:pt>
                <c:pt idx="14">
                  <c:v>3.5627789003044474E-2</c:v>
                </c:pt>
                <c:pt idx="15">
                  <c:v>0.13961415410915623</c:v>
                </c:pt>
                <c:pt idx="16">
                  <c:v>0.31055759471448885</c:v>
                </c:pt>
                <c:pt idx="17">
                  <c:v>-0.80411770258518833</c:v>
                </c:pt>
                <c:pt idx="18">
                  <c:v>-0.74243051545152638</c:v>
                </c:pt>
                <c:pt idx="19">
                  <c:v>-0.51886757805202777</c:v>
                </c:pt>
                <c:pt idx="20">
                  <c:v>-0.28517304913204689</c:v>
                </c:pt>
                <c:pt idx="21">
                  <c:v>-1.7222504408028758</c:v>
                </c:pt>
                <c:pt idx="22">
                  <c:v>-1.4003610777915836</c:v>
                </c:pt>
                <c:pt idx="23">
                  <c:v>-1.107140105351897</c:v>
                </c:pt>
                <c:pt idx="24">
                  <c:v>-0.1152102214546048</c:v>
                </c:pt>
                <c:pt idx="25">
                  <c:v>-1.3397687487368242</c:v>
                </c:pt>
                <c:pt idx="26">
                  <c:v>-0.6580879089336944</c:v>
                </c:pt>
                <c:pt idx="27">
                  <c:v>-0.10101116513254771</c:v>
                </c:pt>
              </c:numCache>
            </c:numRef>
          </c:yVal>
          <c:smooth val="0"/>
        </c:ser>
        <c:ser>
          <c:idx val="1"/>
          <c:order val="1"/>
          <c:tx>
            <c:v>yeast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SOL!$L$31:$L$58</c:f>
              <c:numCache>
                <c:formatCode>#,##0.00</c:formatCode>
                <c:ptCount val="28"/>
                <c:pt idx="0">
                  <c:v>3.4019399999999998E-2</c:v>
                </c:pt>
                <c:pt idx="1">
                  <c:v>3.4019399999999998E-2</c:v>
                </c:pt>
                <c:pt idx="2">
                  <c:v>0.10296538400000001</c:v>
                </c:pt>
                <c:pt idx="3">
                  <c:v>0.105686936</c:v>
                </c:pt>
                <c:pt idx="4">
                  <c:v>0.13154167999999999</c:v>
                </c:pt>
                <c:pt idx="5">
                  <c:v>0.13607759999999999</c:v>
                </c:pt>
                <c:pt idx="6">
                  <c:v>0.13607759999999999</c:v>
                </c:pt>
                <c:pt idx="7">
                  <c:v>0.13607759999999999</c:v>
                </c:pt>
                <c:pt idx="8">
                  <c:v>0.13607759999999999</c:v>
                </c:pt>
                <c:pt idx="9">
                  <c:v>0.13607759999999999</c:v>
                </c:pt>
                <c:pt idx="10">
                  <c:v>0.13607759999999999</c:v>
                </c:pt>
                <c:pt idx="11">
                  <c:v>0.22906395999999998</c:v>
                </c:pt>
                <c:pt idx="12">
                  <c:v>0.25083637599999997</c:v>
                </c:pt>
                <c:pt idx="13">
                  <c:v>0.341554776</c:v>
                </c:pt>
                <c:pt idx="14">
                  <c:v>0.43318035999999999</c:v>
                </c:pt>
                <c:pt idx="15">
                  <c:v>0.453592</c:v>
                </c:pt>
                <c:pt idx="16">
                  <c:v>0.453592</c:v>
                </c:pt>
                <c:pt idx="17">
                  <c:v>0.453592</c:v>
                </c:pt>
                <c:pt idx="18">
                  <c:v>0.453592</c:v>
                </c:pt>
                <c:pt idx="19">
                  <c:v>0.453592</c:v>
                </c:pt>
                <c:pt idx="20">
                  <c:v>0.453592</c:v>
                </c:pt>
                <c:pt idx="21">
                  <c:v>0.90718399999999999</c:v>
                </c:pt>
                <c:pt idx="22">
                  <c:v>0.94982164800000002</c:v>
                </c:pt>
                <c:pt idx="23">
                  <c:v>0.98973774400000003</c:v>
                </c:pt>
                <c:pt idx="24">
                  <c:v>1.461473424</c:v>
                </c:pt>
                <c:pt idx="25">
                  <c:v>2.1273464799999999</c:v>
                </c:pt>
                <c:pt idx="26">
                  <c:v>2.629926416</c:v>
                </c:pt>
                <c:pt idx="27">
                  <c:v>12</c:v>
                </c:pt>
              </c:numCache>
            </c:numRef>
          </c:xVal>
          <c:yVal>
            <c:numRef>
              <c:f>SOL!$Q$31:$Q$58</c:f>
              <c:numCache>
                <c:formatCode>0.00</c:formatCode>
                <c:ptCount val="28"/>
                <c:pt idx="0">
                  <c:v>3.1092163093411975</c:v>
                </c:pt>
                <c:pt idx="1">
                  <c:v>9.0241196718788395</c:v>
                </c:pt>
                <c:pt idx="2">
                  <c:v>-1.1508393411262667</c:v>
                </c:pt>
                <c:pt idx="3">
                  <c:v>0.29577134166626196</c:v>
                </c:pt>
                <c:pt idx="4">
                  <c:v>1.9162601568746964</c:v>
                </c:pt>
                <c:pt idx="5">
                  <c:v>-0.72064915807610663</c:v>
                </c:pt>
                <c:pt idx="6">
                  <c:v>-1.0835938366954303</c:v>
                </c:pt>
                <c:pt idx="7">
                  <c:v>0.59299662969335931</c:v>
                </c:pt>
                <c:pt idx="8">
                  <c:v>2.5619554759918284</c:v>
                </c:pt>
                <c:pt idx="9">
                  <c:v>-0.68335305538584445</c:v>
                </c:pt>
                <c:pt idx="10">
                  <c:v>5.4160927421252558E-2</c:v>
                </c:pt>
                <c:pt idx="11">
                  <c:v>-8.8069305946547827E-2</c:v>
                </c:pt>
                <c:pt idx="12">
                  <c:v>-9.8393449465982719E-3</c:v>
                </c:pt>
                <c:pt idx="13">
                  <c:v>-2.27</c:v>
                </c:pt>
                <c:pt idx="14">
                  <c:v>4.1391220762144187E-3</c:v>
                </c:pt>
                <c:pt idx="15">
                  <c:v>0.10751289718062124</c:v>
                </c:pt>
                <c:pt idx="16">
                  <c:v>-0.59232217389616604</c:v>
                </c:pt>
                <c:pt idx="17">
                  <c:v>-1.058551580048029</c:v>
                </c:pt>
                <c:pt idx="18">
                  <c:v>-0.78332947865282287</c:v>
                </c:pt>
                <c:pt idx="19">
                  <c:v>-2.2911619852159397</c:v>
                </c:pt>
                <c:pt idx="20">
                  <c:v>-1.4122263692155999</c:v>
                </c:pt>
                <c:pt idx="21">
                  <c:v>-0.08</c:v>
                </c:pt>
                <c:pt idx="22">
                  <c:v>-2.8419198262936609</c:v>
                </c:pt>
                <c:pt idx="23">
                  <c:v>-1.1588854131083157</c:v>
                </c:pt>
                <c:pt idx="24">
                  <c:v>-0.15848193245063114</c:v>
                </c:pt>
                <c:pt idx="25">
                  <c:v>-1.9010248653454345</c:v>
                </c:pt>
                <c:pt idx="26">
                  <c:v>-0.68426438429002068</c:v>
                </c:pt>
                <c:pt idx="27">
                  <c:v>-0.34409230301962268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983264"/>
        <c:axId val="1347983824"/>
      </c:scatterChart>
      <c:valAx>
        <c:axId val="1347983264"/>
        <c:scaling>
          <c:logBase val="10"/>
          <c:orientation val="minMax"/>
          <c:max val="30"/>
        </c:scaling>
        <c:delete val="0"/>
        <c:axPos val="b"/>
        <c:numFmt formatCode="General" sourceLinked="0"/>
        <c:majorTickMark val="out"/>
        <c:minorTickMark val="in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+mn-cs"/>
              </a:defRPr>
            </a:pPr>
            <a:endParaRPr lang="en-US"/>
          </a:p>
        </c:txPr>
        <c:crossAx val="1347983824"/>
        <c:crosses val="autoZero"/>
        <c:crossBetween val="midCat"/>
        <c:majorUnit val="0.5"/>
      </c:valAx>
      <c:valAx>
        <c:axId val="1347983824"/>
        <c:scaling>
          <c:orientation val="minMax"/>
          <c:min val="-3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+mn-cs"/>
              </a:defRPr>
            </a:pPr>
            <a:endParaRPr lang="en-US"/>
          </a:p>
        </c:txPr>
        <c:crossAx val="1347983264"/>
        <c:crossesAt val="1.0000000000000002E-2"/>
        <c:crossBetween val="midCat"/>
        <c:majorUnit val="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33428</xdr:colOff>
      <xdr:row>1</xdr:row>
      <xdr:rowOff>30480</xdr:rowOff>
    </xdr:from>
    <xdr:to>
      <xdr:col>16</xdr:col>
      <xdr:colOff>87939</xdr:colOff>
      <xdr:row>17</xdr:row>
      <xdr:rowOff>129540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2548" y="205740"/>
          <a:ext cx="5685691" cy="2903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172122</xdr:colOff>
      <xdr:row>7</xdr:row>
      <xdr:rowOff>146574</xdr:rowOff>
    </xdr:from>
    <xdr:to>
      <xdr:col>9</xdr:col>
      <xdr:colOff>0</xdr:colOff>
      <xdr:row>17</xdr:row>
      <xdr:rowOff>8697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170328</xdr:colOff>
      <xdr:row>0</xdr:row>
      <xdr:rowOff>71719</xdr:rowOff>
    </xdr:from>
    <xdr:to>
      <xdr:col>9</xdr:col>
      <xdr:colOff>0</xdr:colOff>
      <xdr:row>9</xdr:row>
      <xdr:rowOff>67416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181088</xdr:colOff>
      <xdr:row>7</xdr:row>
      <xdr:rowOff>64994</xdr:rowOff>
    </xdr:from>
    <xdr:to>
      <xdr:col>6</xdr:col>
      <xdr:colOff>260336</xdr:colOff>
      <xdr:row>16</xdr:row>
      <xdr:rowOff>74138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179294</xdr:colOff>
      <xdr:row>1</xdr:row>
      <xdr:rowOff>0</xdr:rowOff>
    </xdr:from>
    <xdr:to>
      <xdr:col>6</xdr:col>
      <xdr:colOff>258542</xdr:colOff>
      <xdr:row>8</xdr:row>
      <xdr:rowOff>161544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132166</xdr:colOff>
      <xdr:row>7</xdr:row>
      <xdr:rowOff>81386</xdr:rowOff>
    </xdr:from>
    <xdr:to>
      <xdr:col>7</xdr:col>
      <xdr:colOff>203794</xdr:colOff>
      <xdr:row>16</xdr:row>
      <xdr:rowOff>106795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130372</xdr:colOff>
      <xdr:row>1</xdr:row>
      <xdr:rowOff>0</xdr:rowOff>
    </xdr:from>
    <xdr:to>
      <xdr:col>7</xdr:col>
      <xdr:colOff>202000</xdr:colOff>
      <xdr:row>8</xdr:row>
      <xdr:rowOff>182931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workbookViewId="0">
      <selection activeCell="F14" sqref="F14"/>
    </sheetView>
  </sheetViews>
  <sheetFormatPr defaultRowHeight="13.8"/>
  <cols>
    <col min="1" max="1" width="29.21875" style="14" bestFit="1" customWidth="1"/>
    <col min="2" max="2" width="9.88671875" style="14" customWidth="1"/>
    <col min="3" max="3" width="4.88671875" style="9" customWidth="1"/>
    <col min="4" max="4" width="19.21875" style="5" customWidth="1"/>
    <col min="5" max="5" width="48.5546875" style="14" bestFit="1" customWidth="1"/>
    <col min="6" max="6" width="11" style="14" bestFit="1" customWidth="1"/>
    <col min="7" max="7" width="0.44140625" style="14" customWidth="1"/>
    <col min="8" max="8" width="11" style="14" bestFit="1" customWidth="1"/>
    <col min="9" max="16384" width="8.88671875" style="14"/>
  </cols>
  <sheetData>
    <row r="1" spans="1:6" ht="13.8" customHeight="1">
      <c r="A1" s="72" t="s">
        <v>1305</v>
      </c>
      <c r="B1" s="72"/>
      <c r="C1" s="4"/>
      <c r="E1" s="67" t="s">
        <v>1275</v>
      </c>
      <c r="F1" s="67"/>
    </row>
    <row r="2" spans="1:6">
      <c r="A2" s="14" t="s">
        <v>1250</v>
      </c>
      <c r="B2" s="14">
        <v>0.435</v>
      </c>
      <c r="D2" s="68" t="s">
        <v>1251</v>
      </c>
      <c r="E2" s="14" t="s">
        <v>1252</v>
      </c>
      <c r="F2" s="6">
        <v>176046000</v>
      </c>
    </row>
    <row r="3" spans="1:6">
      <c r="A3" s="47" t="s">
        <v>1253</v>
      </c>
      <c r="B3" s="47">
        <v>48</v>
      </c>
      <c r="D3" s="69"/>
      <c r="E3" s="14" t="s">
        <v>1277</v>
      </c>
      <c r="F3" s="7">
        <v>0.94520000000000004</v>
      </c>
    </row>
    <row r="4" spans="1:6">
      <c r="D4" s="69"/>
      <c r="E4" s="14" t="s">
        <v>1315</v>
      </c>
      <c r="F4" s="7">
        <v>2.1100000000000001E-2</v>
      </c>
    </row>
    <row r="5" spans="1:6">
      <c r="A5" s="72" t="s">
        <v>1306</v>
      </c>
      <c r="B5" s="72"/>
      <c r="C5" s="2"/>
      <c r="D5" s="69"/>
      <c r="E5" s="14" t="s">
        <v>1256</v>
      </c>
      <c r="F5" s="7">
        <v>2.35E-2</v>
      </c>
    </row>
    <row r="6" spans="1:6">
      <c r="A6" s="14" t="s">
        <v>1254</v>
      </c>
      <c r="B6" s="14">
        <v>0.5</v>
      </c>
      <c r="D6" s="69"/>
      <c r="E6" s="14" t="s">
        <v>1257</v>
      </c>
      <c r="F6" s="7">
        <f>1-F3-F4-F5</f>
        <v>1.0199999999999959E-2</v>
      </c>
    </row>
    <row r="7" spans="1:6">
      <c r="A7" s="47" t="s">
        <v>1255</v>
      </c>
      <c r="B7" s="47">
        <v>0.28000000000000003</v>
      </c>
      <c r="C7" s="8"/>
      <c r="D7" s="69"/>
      <c r="E7" s="14" t="s">
        <v>1258</v>
      </c>
      <c r="F7" s="6">
        <v>141904138</v>
      </c>
    </row>
    <row r="8" spans="1:6">
      <c r="D8" s="69"/>
      <c r="E8" s="45" t="s">
        <v>1316</v>
      </c>
      <c r="F8" s="6">
        <f>0.9*F7</f>
        <v>127713724.2</v>
      </c>
    </row>
    <row r="9" spans="1:6" ht="13.8" customHeight="1">
      <c r="A9" s="75" t="s">
        <v>1321</v>
      </c>
      <c r="B9" s="75"/>
      <c r="D9" s="73"/>
      <c r="E9" s="14" t="s">
        <v>1260</v>
      </c>
      <c r="F9" s="10">
        <f>F2/F8</f>
        <v>1.3784423021312222</v>
      </c>
    </row>
    <row r="10" spans="1:6">
      <c r="A10" s="75"/>
      <c r="B10" s="75"/>
      <c r="E10" s="15"/>
      <c r="F10" s="11"/>
    </row>
    <row r="11" spans="1:6">
      <c r="A11" s="75"/>
      <c r="B11" s="75"/>
      <c r="E11" s="67" t="s">
        <v>1276</v>
      </c>
      <c r="F11" s="67"/>
    </row>
    <row r="12" spans="1:6">
      <c r="A12" s="74" t="s">
        <v>1259</v>
      </c>
      <c r="B12" s="74"/>
      <c r="D12" s="68" t="s">
        <v>1261</v>
      </c>
      <c r="E12" s="14" t="s">
        <v>1262</v>
      </c>
      <c r="F12" s="12">
        <v>0.435</v>
      </c>
    </row>
    <row r="13" spans="1:6">
      <c r="D13" s="69"/>
      <c r="E13" s="14" t="s">
        <v>1263</v>
      </c>
      <c r="F13" s="12">
        <v>48</v>
      </c>
    </row>
    <row r="14" spans="1:6">
      <c r="D14" s="70" t="s">
        <v>1264</v>
      </c>
      <c r="E14" s="14" t="s">
        <v>1319</v>
      </c>
      <c r="F14" s="6">
        <f>F4*F2*F13/$B$3</f>
        <v>3714570.6</v>
      </c>
    </row>
    <row r="15" spans="1:6">
      <c r="D15" s="70"/>
      <c r="E15" s="14" t="s">
        <v>1265</v>
      </c>
      <c r="F15" s="6">
        <f>F2*F5*F13/B3</f>
        <v>4137081</v>
      </c>
    </row>
    <row r="16" spans="1:6">
      <c r="D16" s="70"/>
      <c r="E16" s="14" t="s">
        <v>1266</v>
      </c>
      <c r="F16" s="6">
        <f>F2*F3+F14+F15+F6*F2</f>
        <v>176046000</v>
      </c>
    </row>
    <row r="17" spans="4:6">
      <c r="D17" s="70"/>
      <c r="E17" s="14" t="s">
        <v>1267</v>
      </c>
      <c r="F17" s="6">
        <f>F8*F12/$B$2</f>
        <v>127713724.2</v>
      </c>
    </row>
    <row r="18" spans="4:6">
      <c r="D18" s="71"/>
      <c r="E18" s="14" t="s">
        <v>1268</v>
      </c>
      <c r="F18" s="13">
        <f>F16/F17</f>
        <v>1.3784423021312222</v>
      </c>
    </row>
    <row r="19" spans="4:6">
      <c r="E19" s="15" t="s">
        <v>1307</v>
      </c>
      <c r="F19" s="56">
        <f>(F2*F3*(1-43%)+F14+F15+F6*F2)/F17</f>
        <v>0.8181937266222169</v>
      </c>
    </row>
    <row r="20" spans="4:6" ht="41.4">
      <c r="E20" s="66" t="s">
        <v>1320</v>
      </c>
      <c r="F20" s="6">
        <f>240*F12</f>
        <v>104.4</v>
      </c>
    </row>
  </sheetData>
  <mergeCells count="9">
    <mergeCell ref="E11:F11"/>
    <mergeCell ref="D12:D13"/>
    <mergeCell ref="D14:D18"/>
    <mergeCell ref="A1:B1"/>
    <mergeCell ref="E1:F1"/>
    <mergeCell ref="D2:D9"/>
    <mergeCell ref="A5:B5"/>
    <mergeCell ref="A12:B12"/>
    <mergeCell ref="A9:B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210"/>
  <sheetViews>
    <sheetView topLeftCell="A177" zoomScale="85" zoomScaleNormal="85" workbookViewId="0">
      <selection activeCell="A208" sqref="A208:XFD208"/>
    </sheetView>
  </sheetViews>
  <sheetFormatPr defaultRowHeight="13.8"/>
  <cols>
    <col min="1" max="1" width="12" style="33" customWidth="1"/>
    <col min="2" max="2" width="15" style="33" customWidth="1"/>
    <col min="3" max="3" width="13.109375" style="25" customWidth="1"/>
    <col min="4" max="4" width="8.88671875" style="24" customWidth="1"/>
    <col min="5" max="5" width="11.5546875" style="24" customWidth="1"/>
    <col min="6" max="6" width="17.44140625" style="24" hidden="1" customWidth="1"/>
    <col min="7" max="7" width="13.44140625" style="24" hidden="1" customWidth="1"/>
    <col min="8" max="8" width="11.5546875" style="25" customWidth="1"/>
    <col min="9" max="9" width="10.33203125" style="25" customWidth="1"/>
    <col min="10" max="10" width="10.6640625" style="25" customWidth="1"/>
    <col min="11" max="11" width="13" style="25" customWidth="1"/>
    <col min="12" max="12" width="11.6640625" style="33" hidden="1" customWidth="1"/>
    <col min="13" max="13" width="14.44140625" style="33" hidden="1" customWidth="1"/>
    <col min="14" max="14" width="9.33203125" style="33" customWidth="1"/>
    <col min="15" max="15" width="5.5546875" style="25" customWidth="1"/>
    <col min="16" max="16" width="11.6640625" style="33" bestFit="1" customWidth="1"/>
    <col min="17" max="17" width="16.109375" style="33" hidden="1" customWidth="1"/>
    <col min="18" max="18" width="7.44140625" style="40" bestFit="1" customWidth="1"/>
    <col min="19" max="19" width="4.88671875" style="40" bestFit="1" customWidth="1"/>
    <col min="20" max="20" width="7.77734375" style="40" bestFit="1" customWidth="1"/>
    <col min="21" max="21" width="7.44140625" style="40" bestFit="1" customWidth="1"/>
    <col min="22" max="22" width="4.88671875" style="40" bestFit="1" customWidth="1"/>
    <col min="23" max="23" width="9.44140625" style="40" bestFit="1" customWidth="1"/>
    <col min="24" max="24" width="7.44140625" style="40" bestFit="1" customWidth="1"/>
    <col min="25" max="25" width="4.88671875" style="40" bestFit="1" customWidth="1"/>
    <col min="26" max="26" width="7.77734375" style="40" bestFit="1" customWidth="1"/>
    <col min="27" max="27" width="16.109375" style="40" hidden="1" customWidth="1"/>
    <col min="28" max="28" width="7.44140625" style="40" bestFit="1" customWidth="1"/>
    <col min="29" max="29" width="4.88671875" style="40" bestFit="1" customWidth="1"/>
    <col min="30" max="30" width="7.77734375" style="40" bestFit="1" customWidth="1"/>
    <col min="31" max="31" width="7.44140625" style="40" bestFit="1" customWidth="1"/>
    <col min="32" max="32" width="4.88671875" style="40" bestFit="1" customWidth="1"/>
    <col min="33" max="33" width="7.77734375" style="40" bestFit="1" customWidth="1"/>
    <col min="34" max="34" width="7.44140625" style="40" bestFit="1" customWidth="1"/>
    <col min="35" max="35" width="4.88671875" style="40" bestFit="1" customWidth="1"/>
    <col min="36" max="36" width="7.6640625" style="40" bestFit="1" customWidth="1"/>
    <col min="37" max="16384" width="8.88671875" style="33"/>
  </cols>
  <sheetData>
    <row r="1" spans="1:38" ht="55.8" customHeight="1">
      <c r="H1" s="76" t="s">
        <v>1325</v>
      </c>
      <c r="I1" s="76"/>
      <c r="J1" s="76"/>
      <c r="K1" s="76"/>
    </row>
    <row r="2" spans="1:38" s="38" customFormat="1">
      <c r="A2" s="80" t="s">
        <v>1269</v>
      </c>
      <c r="B2" s="80"/>
      <c r="C2" s="81" t="s">
        <v>1270</v>
      </c>
      <c r="D2" s="81"/>
      <c r="E2" s="81"/>
      <c r="F2" s="50"/>
      <c r="G2" s="50"/>
      <c r="H2" s="82" t="s">
        <v>1323</v>
      </c>
      <c r="I2" s="82"/>
      <c r="J2" s="82"/>
      <c r="K2" s="82"/>
      <c r="L2" s="54"/>
      <c r="M2" s="54"/>
      <c r="N2" s="80" t="s">
        <v>1271</v>
      </c>
      <c r="O2" s="80"/>
      <c r="P2" s="80"/>
      <c r="Q2" s="80" t="s">
        <v>1039</v>
      </c>
      <c r="R2" s="80"/>
      <c r="S2" s="80"/>
      <c r="T2" s="80"/>
      <c r="U2" s="80"/>
      <c r="V2" s="80"/>
      <c r="W2" s="80"/>
      <c r="X2" s="80"/>
      <c r="Y2" s="80"/>
      <c r="Z2" s="80"/>
      <c r="AA2" s="79" t="s">
        <v>1040</v>
      </c>
      <c r="AB2" s="79"/>
      <c r="AC2" s="79"/>
      <c r="AD2" s="79"/>
      <c r="AE2" s="79"/>
      <c r="AF2" s="79"/>
      <c r="AG2" s="79"/>
      <c r="AH2" s="79"/>
      <c r="AI2" s="79"/>
      <c r="AJ2" s="79"/>
    </row>
    <row r="3" spans="1:38" s="38" customFormat="1">
      <c r="A3" s="77" t="s">
        <v>0</v>
      </c>
      <c r="B3" s="77" t="s">
        <v>1</v>
      </c>
      <c r="C3" s="83" t="s">
        <v>1191</v>
      </c>
      <c r="D3" s="85" t="s">
        <v>1192</v>
      </c>
      <c r="E3" s="85" t="s">
        <v>1193</v>
      </c>
      <c r="F3" s="60" t="s">
        <v>1246</v>
      </c>
      <c r="G3" s="60" t="s">
        <v>1248</v>
      </c>
      <c r="H3" s="83" t="s">
        <v>1324</v>
      </c>
      <c r="I3" s="83" t="s">
        <v>1300</v>
      </c>
      <c r="J3" s="83" t="s">
        <v>1301</v>
      </c>
      <c r="K3" s="83" t="s">
        <v>1322</v>
      </c>
      <c r="L3" s="53"/>
      <c r="M3" s="53"/>
      <c r="N3" s="77" t="s">
        <v>2</v>
      </c>
      <c r="O3" s="83" t="s">
        <v>1317</v>
      </c>
      <c r="P3" s="77" t="s">
        <v>1185</v>
      </c>
      <c r="Q3" s="53" t="s">
        <v>1298</v>
      </c>
      <c r="R3" s="79" t="s">
        <v>1273</v>
      </c>
      <c r="S3" s="79"/>
      <c r="T3" s="79"/>
      <c r="U3" s="79" t="s">
        <v>1272</v>
      </c>
      <c r="V3" s="79"/>
      <c r="W3" s="79"/>
      <c r="X3" s="79" t="s">
        <v>1296</v>
      </c>
      <c r="Y3" s="79"/>
      <c r="Z3" s="79"/>
      <c r="AA3" s="63" t="s">
        <v>3</v>
      </c>
      <c r="AB3" s="79" t="s">
        <v>1038</v>
      </c>
      <c r="AC3" s="79"/>
      <c r="AD3" s="79"/>
      <c r="AE3" s="79" t="s">
        <v>1272</v>
      </c>
      <c r="AF3" s="79"/>
      <c r="AG3" s="79"/>
      <c r="AH3" s="79" t="s">
        <v>1296</v>
      </c>
      <c r="AI3" s="79"/>
      <c r="AJ3" s="79"/>
    </row>
    <row r="4" spans="1:38" ht="42.6" customHeight="1">
      <c r="A4" s="78"/>
      <c r="B4" s="78"/>
      <c r="C4" s="84"/>
      <c r="D4" s="86"/>
      <c r="E4" s="86"/>
      <c r="F4" s="28"/>
      <c r="G4" s="28"/>
      <c r="H4" s="84"/>
      <c r="I4" s="84"/>
      <c r="J4" s="84"/>
      <c r="K4" s="84"/>
      <c r="L4" s="48" t="s">
        <v>988</v>
      </c>
      <c r="M4" s="48" t="s">
        <v>989</v>
      </c>
      <c r="N4" s="78"/>
      <c r="O4" s="84"/>
      <c r="P4" s="78"/>
      <c r="Q4" s="27"/>
      <c r="R4" s="62" t="s">
        <v>1274</v>
      </c>
      <c r="S4" s="62" t="s">
        <v>1297</v>
      </c>
      <c r="T4" s="62" t="s">
        <v>1299</v>
      </c>
      <c r="U4" s="62" t="s">
        <v>1274</v>
      </c>
      <c r="V4" s="62" t="s">
        <v>1297</v>
      </c>
      <c r="W4" s="62" t="s">
        <v>1299</v>
      </c>
      <c r="X4" s="62" t="s">
        <v>1274</v>
      </c>
      <c r="Y4" s="62" t="s">
        <v>1297</v>
      </c>
      <c r="Z4" s="62" t="s">
        <v>1299</v>
      </c>
      <c r="AA4" s="59"/>
      <c r="AB4" s="62" t="s">
        <v>1274</v>
      </c>
      <c r="AC4" s="62" t="s">
        <v>1297</v>
      </c>
      <c r="AD4" s="62" t="s">
        <v>1299</v>
      </c>
      <c r="AE4" s="62" t="s">
        <v>1274</v>
      </c>
      <c r="AF4" s="62" t="s">
        <v>1297</v>
      </c>
      <c r="AG4" s="62" t="s">
        <v>1299</v>
      </c>
      <c r="AH4" s="62" t="s">
        <v>1274</v>
      </c>
      <c r="AI4" s="62" t="s">
        <v>1297</v>
      </c>
      <c r="AJ4" s="62" t="s">
        <v>1299</v>
      </c>
    </row>
    <row r="5" spans="1:38" ht="15" customHeight="1">
      <c r="A5" s="33" t="s">
        <v>1195</v>
      </c>
      <c r="B5" s="33" t="s">
        <v>1208</v>
      </c>
      <c r="C5" s="25">
        <v>442705.79200000002</v>
      </c>
      <c r="D5" s="24">
        <v>2.4</v>
      </c>
      <c r="E5" s="36">
        <f t="shared" ref="E5:E68" si="0">C5*1000*D5/10^6</f>
        <v>1062.4939007999999</v>
      </c>
      <c r="F5" s="24">
        <f t="shared" ref="F5:F68" si="1">D5-L5</f>
        <v>1.8181965666099664</v>
      </c>
      <c r="G5" s="24">
        <f t="shared" ref="G5:G68" si="2">D5-M5</f>
        <v>1.6270468627821024</v>
      </c>
      <c r="H5" s="25">
        <f t="shared" ref="H5:H68" si="3">IF(F5&gt;0,1,0)</f>
        <v>1</v>
      </c>
      <c r="I5" s="25">
        <f t="shared" ref="I5:I68" si="4">IF(C5&gt;=30112,1,0)</f>
        <v>1</v>
      </c>
      <c r="J5" s="25">
        <f t="shared" ref="J5:J68" si="5">IF(E5&gt;3,1,0)</f>
        <v>1</v>
      </c>
      <c r="K5" s="25">
        <f t="shared" ref="K5:K68" si="6">H5+I5+J5</f>
        <v>3</v>
      </c>
      <c r="L5" s="24">
        <f t="shared" ref="L5:L68" si="7">MIN(T5,W5,Z5,AD5,AG5,AJ5)</f>
        <v>0.58180343339003349</v>
      </c>
      <c r="M5" s="24">
        <f t="shared" ref="M5:M68" si="8">MIN(W5,Z5,AG5,AJ5)</f>
        <v>0.77295313721789749</v>
      </c>
      <c r="N5" s="33" t="s">
        <v>1199</v>
      </c>
      <c r="O5" s="25">
        <v>180.1559</v>
      </c>
      <c r="P5" s="33" t="s">
        <v>1043</v>
      </c>
      <c r="R5" s="40">
        <v>1.0008661111111112</v>
      </c>
      <c r="S5" s="40">
        <v>12.70380781453844</v>
      </c>
      <c r="T5" s="40">
        <v>0.58180343339003349</v>
      </c>
      <c r="U5" s="39">
        <v>0.65463541448705842</v>
      </c>
      <c r="V5" s="40">
        <v>4.9503635099490397</v>
      </c>
      <c r="W5" s="40">
        <v>0.88227721173466667</v>
      </c>
      <c r="X5" s="39">
        <v>0.49496325391858476</v>
      </c>
      <c r="Y5" s="40">
        <v>2.0198040386262801</v>
      </c>
      <c r="Z5" s="40">
        <v>1.1624353707610644</v>
      </c>
      <c r="AB5" s="40">
        <v>1.0008661111111112</v>
      </c>
      <c r="AC5" s="40">
        <v>12.70380781453844</v>
      </c>
      <c r="AD5" s="40">
        <v>0.58180343339003349</v>
      </c>
      <c r="AE5" s="39">
        <v>0.75118567745473275</v>
      </c>
      <c r="AF5" s="40">
        <v>9.7968959474518194</v>
      </c>
      <c r="AG5" s="40">
        <v>0.77295313721789749</v>
      </c>
      <c r="AH5" s="39">
        <v>0.45548173917871582</v>
      </c>
      <c r="AI5" s="40">
        <v>6.8870574652597796</v>
      </c>
      <c r="AJ5" s="40">
        <v>1.2708473437452172</v>
      </c>
    </row>
    <row r="6" spans="1:38" ht="15" customHeight="1">
      <c r="A6" s="33" t="s">
        <v>44</v>
      </c>
      <c r="B6" s="33" t="s">
        <v>45</v>
      </c>
      <c r="C6" s="25">
        <v>136077.6</v>
      </c>
      <c r="D6" s="24">
        <v>1.1907000000000001</v>
      </c>
      <c r="E6" s="36">
        <f t="shared" si="0"/>
        <v>162.02759832000001</v>
      </c>
      <c r="F6" s="24">
        <f t="shared" si="1"/>
        <v>0.31249692788580641</v>
      </c>
      <c r="G6" s="24">
        <f t="shared" si="2"/>
        <v>0.31249692788580641</v>
      </c>
      <c r="H6" s="25">
        <f t="shared" si="3"/>
        <v>1</v>
      </c>
      <c r="I6" s="25">
        <f t="shared" si="4"/>
        <v>1</v>
      </c>
      <c r="J6" s="25">
        <f t="shared" si="5"/>
        <v>1</v>
      </c>
      <c r="K6" s="25">
        <f t="shared" si="6"/>
        <v>3</v>
      </c>
      <c r="L6" s="24">
        <f t="shared" si="7"/>
        <v>0.87820307211419368</v>
      </c>
      <c r="M6" s="24">
        <f t="shared" si="8"/>
        <v>0.87820307211419368</v>
      </c>
      <c r="N6" s="33" t="s">
        <v>46</v>
      </c>
      <c r="O6" s="25">
        <v>149.19004000000001</v>
      </c>
      <c r="P6" s="33" t="s">
        <v>1050</v>
      </c>
      <c r="Q6" s="33" t="s">
        <v>47</v>
      </c>
      <c r="R6" s="40">
        <v>0.66306684444444453</v>
      </c>
      <c r="S6" s="40">
        <v>12.70380781453844</v>
      </c>
      <c r="T6" s="40">
        <v>0.87820307211419368</v>
      </c>
      <c r="U6" s="40">
        <v>0.66306684444444453</v>
      </c>
      <c r="V6" s="40">
        <v>12.70380781453844</v>
      </c>
      <c r="W6" s="40">
        <v>0.87820307211419368</v>
      </c>
      <c r="X6" s="40">
        <v>0.33152283874525951</v>
      </c>
      <c r="Y6" s="40">
        <v>1.3763021382266649</v>
      </c>
      <c r="Z6" s="40">
        <v>1.7337725191367499</v>
      </c>
      <c r="AA6" s="40" t="s">
        <v>47</v>
      </c>
      <c r="AB6" s="40">
        <v>0.66306684444444453</v>
      </c>
      <c r="AC6" s="40">
        <v>12.70380781453844</v>
      </c>
      <c r="AD6" s="40">
        <v>0.87820307211419368</v>
      </c>
      <c r="AE6" s="40">
        <v>0.66306684444444453</v>
      </c>
      <c r="AF6" s="40">
        <v>12.70380781453844</v>
      </c>
      <c r="AG6" s="40">
        <v>0.87820307211419368</v>
      </c>
      <c r="AH6" s="40">
        <v>0.33154233109017178</v>
      </c>
      <c r="AI6" s="40">
        <v>1.3765175310719859</v>
      </c>
      <c r="AJ6" s="40">
        <v>1.7336712016546962</v>
      </c>
    </row>
    <row r="7" spans="1:38" ht="15" customHeight="1">
      <c r="A7" s="33" t="s">
        <v>56</v>
      </c>
      <c r="B7" s="33" t="s">
        <v>57</v>
      </c>
      <c r="C7" s="25">
        <v>136077.6</v>
      </c>
      <c r="D7" s="24">
        <v>1.5</v>
      </c>
      <c r="E7" s="36">
        <f t="shared" si="0"/>
        <v>204.1164</v>
      </c>
      <c r="F7" s="24">
        <f t="shared" si="1"/>
        <v>0.49715147338370214</v>
      </c>
      <c r="G7" s="24">
        <f t="shared" si="2"/>
        <v>-6.3932760027872515E-2</v>
      </c>
      <c r="H7" s="25">
        <f t="shared" si="3"/>
        <v>1</v>
      </c>
      <c r="I7" s="25">
        <f t="shared" si="4"/>
        <v>1</v>
      </c>
      <c r="J7" s="25">
        <f t="shared" si="5"/>
        <v>1</v>
      </c>
      <c r="K7" s="25">
        <f t="shared" si="6"/>
        <v>3</v>
      </c>
      <c r="L7" s="24">
        <f t="shared" si="7"/>
        <v>1.0028485266162979</v>
      </c>
      <c r="M7" s="24">
        <f t="shared" si="8"/>
        <v>1.5639327600278725</v>
      </c>
      <c r="N7" s="33" t="s">
        <v>58</v>
      </c>
      <c r="O7" s="25" t="s">
        <v>59</v>
      </c>
      <c r="P7" s="33" t="s">
        <v>1053</v>
      </c>
      <c r="Q7" s="33" t="s">
        <v>60</v>
      </c>
      <c r="R7" s="40">
        <v>0.58065333333333324</v>
      </c>
      <c r="S7" s="40">
        <v>12.70380781453844</v>
      </c>
      <c r="T7" s="40">
        <v>1.0028485266162979</v>
      </c>
      <c r="U7" s="40">
        <v>0.36881165289887718</v>
      </c>
      <c r="V7" s="40">
        <v>3.8588150266728212</v>
      </c>
      <c r="W7" s="40">
        <v>1.5639419775203318</v>
      </c>
      <c r="X7" s="40">
        <v>0.29033253275509741</v>
      </c>
      <c r="Y7" s="40">
        <v>1.376373819898326</v>
      </c>
      <c r="Z7" s="40">
        <v>1.9797480144759794</v>
      </c>
      <c r="AA7" s="40" t="s">
        <v>60</v>
      </c>
      <c r="AB7" s="40">
        <v>0.58065333333333324</v>
      </c>
      <c r="AC7" s="40">
        <v>12.70380781453844</v>
      </c>
      <c r="AD7" s="40">
        <v>1.0028485266162979</v>
      </c>
      <c r="AE7" s="40">
        <v>0.36881393847482541</v>
      </c>
      <c r="AF7" s="40">
        <v>3.8590556800814722</v>
      </c>
      <c r="AG7" s="40">
        <v>1.5639327600278725</v>
      </c>
      <c r="AH7" s="40">
        <v>0.29032858933803241</v>
      </c>
      <c r="AI7" s="40">
        <v>1.3764897206679489</v>
      </c>
      <c r="AJ7" s="40">
        <v>1.9797752831673954</v>
      </c>
    </row>
    <row r="8" spans="1:38" ht="15" customHeight="1">
      <c r="A8" s="33" t="s">
        <v>61</v>
      </c>
      <c r="B8" s="33" t="s">
        <v>62</v>
      </c>
      <c r="C8" s="25">
        <v>102058.2</v>
      </c>
      <c r="D8" s="24">
        <v>0.9</v>
      </c>
      <c r="E8" s="36">
        <f t="shared" si="0"/>
        <v>91.852379999999997</v>
      </c>
      <c r="F8" s="24">
        <f t="shared" si="1"/>
        <v>0.63751710137111361</v>
      </c>
      <c r="G8" s="24">
        <f t="shared" si="2"/>
        <v>0.63751710137111361</v>
      </c>
      <c r="H8" s="25">
        <f t="shared" si="3"/>
        <v>1</v>
      </c>
      <c r="I8" s="25">
        <f t="shared" si="4"/>
        <v>1</v>
      </c>
      <c r="J8" s="25">
        <f t="shared" si="5"/>
        <v>1</v>
      </c>
      <c r="K8" s="25">
        <f t="shared" si="6"/>
        <v>3</v>
      </c>
      <c r="L8" s="24">
        <f t="shared" si="7"/>
        <v>0.26248289862888646</v>
      </c>
      <c r="M8" s="24">
        <f t="shared" si="8"/>
        <v>0.26248289862888646</v>
      </c>
      <c r="N8" s="33" t="s">
        <v>63</v>
      </c>
      <c r="O8" s="25">
        <v>131.38803999999999</v>
      </c>
      <c r="P8" s="33" t="s">
        <v>1054</v>
      </c>
      <c r="Q8" s="33" t="s">
        <v>64</v>
      </c>
      <c r="R8" s="40">
        <v>2.1898006666666667</v>
      </c>
      <c r="S8" s="40">
        <v>12.70380781453844</v>
      </c>
      <c r="T8" s="40">
        <v>0.26591796626611153</v>
      </c>
      <c r="U8" s="40">
        <v>2.1898006666666667</v>
      </c>
      <c r="V8" s="40">
        <v>3.8588478706764948</v>
      </c>
      <c r="W8" s="40">
        <v>0.26340299298785075</v>
      </c>
      <c r="X8" s="40">
        <v>2.1898006666666667</v>
      </c>
      <c r="Y8" s="40">
        <v>1.376343393712149</v>
      </c>
      <c r="Z8" s="40">
        <v>0.26248289862888646</v>
      </c>
      <c r="AA8" s="40" t="s">
        <v>64</v>
      </c>
      <c r="AB8" s="40">
        <v>2.1898006666666667</v>
      </c>
      <c r="AC8" s="40">
        <v>12.70380781453844</v>
      </c>
      <c r="AD8" s="40">
        <v>0.26591796626611153</v>
      </c>
      <c r="AE8" s="40">
        <v>2.1898006666666667</v>
      </c>
      <c r="AF8" s="40">
        <v>3.8588478706764948</v>
      </c>
      <c r="AG8" s="40">
        <v>0.26340299298785075</v>
      </c>
      <c r="AH8" s="40">
        <v>2.1898006666666667</v>
      </c>
      <c r="AI8" s="40">
        <v>1.376343393712149</v>
      </c>
      <c r="AJ8" s="40">
        <v>0.26248289862888646</v>
      </c>
    </row>
    <row r="9" spans="1:38" ht="15" customHeight="1">
      <c r="A9" s="33" t="s">
        <v>98</v>
      </c>
      <c r="B9" s="33" t="s">
        <v>99</v>
      </c>
      <c r="C9" s="25">
        <v>12000000</v>
      </c>
      <c r="D9" s="24">
        <v>0.30869999999999997</v>
      </c>
      <c r="E9" s="36">
        <f t="shared" si="0"/>
        <v>3704.3999999999996</v>
      </c>
      <c r="F9" s="24">
        <f t="shared" si="1"/>
        <v>2.1569981587390485E-2</v>
      </c>
      <c r="G9" s="24">
        <f t="shared" si="2"/>
        <v>2.1569981587390485E-2</v>
      </c>
      <c r="H9" s="25">
        <f t="shared" si="3"/>
        <v>1</v>
      </c>
      <c r="I9" s="25">
        <f t="shared" si="4"/>
        <v>1</v>
      </c>
      <c r="J9" s="25">
        <f t="shared" si="5"/>
        <v>1</v>
      </c>
      <c r="K9" s="25">
        <f t="shared" si="6"/>
        <v>3</v>
      </c>
      <c r="L9" s="24">
        <f t="shared" si="7"/>
        <v>0.28713001841260949</v>
      </c>
      <c r="M9" s="24">
        <f t="shared" si="8"/>
        <v>0.28713001841260949</v>
      </c>
      <c r="N9" s="33" t="s">
        <v>100</v>
      </c>
      <c r="O9" s="25" t="s">
        <v>101</v>
      </c>
      <c r="P9" s="33" t="s">
        <v>1060</v>
      </c>
      <c r="Q9" s="33" t="s">
        <v>16</v>
      </c>
      <c r="R9" s="40">
        <v>2.0018333333333334</v>
      </c>
      <c r="S9" s="40">
        <v>12.70380781453844</v>
      </c>
      <c r="T9" s="40">
        <v>0.29088702346591055</v>
      </c>
      <c r="U9" s="40">
        <v>2.0018333333333334</v>
      </c>
      <c r="V9" s="40">
        <v>3.8588478706764939</v>
      </c>
      <c r="W9" s="40">
        <v>0.28813590024816799</v>
      </c>
      <c r="X9" s="40">
        <v>2.0018291002244828</v>
      </c>
      <c r="Y9" s="40">
        <v>1.376343393942606</v>
      </c>
      <c r="Z9" s="40">
        <v>0.28713001841260949</v>
      </c>
      <c r="AA9" s="40" t="s">
        <v>16</v>
      </c>
      <c r="AB9" s="40">
        <v>0.57195238085705558</v>
      </c>
      <c r="AC9" s="40">
        <v>12.70380781453844</v>
      </c>
      <c r="AD9" s="40">
        <v>1.0181045823003712</v>
      </c>
      <c r="AE9" s="40">
        <v>0.57195238085705558</v>
      </c>
      <c r="AF9" s="40">
        <v>12.70380781453844</v>
      </c>
      <c r="AG9" s="40">
        <v>1.0181045823003712</v>
      </c>
      <c r="AH9" s="40">
        <v>0.28597992195074368</v>
      </c>
      <c r="AI9" s="40">
        <v>1.37649853679617</v>
      </c>
      <c r="AJ9" s="40">
        <v>2.0098801678375016</v>
      </c>
    </row>
    <row r="10" spans="1:38">
      <c r="A10" s="33" t="s">
        <v>110</v>
      </c>
      <c r="B10" s="33" t="s">
        <v>111</v>
      </c>
      <c r="C10" s="25">
        <v>25410223.84</v>
      </c>
      <c r="D10" s="24">
        <v>2.8</v>
      </c>
      <c r="E10" s="36">
        <f t="shared" si="0"/>
        <v>71148.626751999996</v>
      </c>
      <c r="F10" s="24">
        <f t="shared" si="1"/>
        <v>1.2153651858019399</v>
      </c>
      <c r="G10" s="24">
        <f t="shared" si="2"/>
        <v>0.32881955149277875</v>
      </c>
      <c r="H10" s="25">
        <f t="shared" si="3"/>
        <v>1</v>
      </c>
      <c r="I10" s="25">
        <f t="shared" si="4"/>
        <v>1</v>
      </c>
      <c r="J10" s="25">
        <f t="shared" si="5"/>
        <v>1</v>
      </c>
      <c r="K10" s="25">
        <f t="shared" si="6"/>
        <v>3</v>
      </c>
      <c r="L10" s="24">
        <f t="shared" si="7"/>
        <v>1.58463481419806</v>
      </c>
      <c r="M10" s="24">
        <f t="shared" si="8"/>
        <v>2.4711804485072211</v>
      </c>
      <c r="N10" s="33" t="s">
        <v>112</v>
      </c>
      <c r="O10" s="25">
        <v>44.096519999999998</v>
      </c>
      <c r="P10" s="33" t="s">
        <v>1063</v>
      </c>
      <c r="Q10" s="33" t="s">
        <v>113</v>
      </c>
      <c r="R10" s="40">
        <v>0.36747099999999999</v>
      </c>
      <c r="S10" s="40">
        <v>12.70380781453844</v>
      </c>
      <c r="T10" s="40">
        <v>1.58463481419806</v>
      </c>
      <c r="U10" s="40">
        <v>0.23341075369356709</v>
      </c>
      <c r="V10" s="40">
        <v>3.85890474654822</v>
      </c>
      <c r="W10" s="40">
        <v>2.4711804485072211</v>
      </c>
      <c r="X10" s="40">
        <v>0.18373323002339101</v>
      </c>
      <c r="Y10" s="40">
        <v>1.376329109059274</v>
      </c>
      <c r="Z10" s="40">
        <v>3.1283683021659963</v>
      </c>
      <c r="AA10" s="40" t="s">
        <v>114</v>
      </c>
      <c r="AB10" s="40">
        <v>0.36747099999999999</v>
      </c>
      <c r="AC10" s="40">
        <v>12.70380781453844</v>
      </c>
      <c r="AD10" s="40">
        <v>1.58463481419806</v>
      </c>
      <c r="AE10" s="40">
        <v>0.23340480876493641</v>
      </c>
      <c r="AF10" s="40">
        <v>3.8588064608198329</v>
      </c>
      <c r="AG10" s="40">
        <v>2.4712430844567983</v>
      </c>
      <c r="AH10" s="40">
        <v>0.18373323002339101</v>
      </c>
      <c r="AI10" s="40">
        <v>1.376329109059274</v>
      </c>
      <c r="AJ10" s="40">
        <v>3.1283683021659963</v>
      </c>
      <c r="AK10" s="37"/>
      <c r="AL10" s="37"/>
    </row>
    <row r="11" spans="1:38">
      <c r="A11" s="33" t="s">
        <v>115</v>
      </c>
      <c r="B11" s="33" t="s">
        <v>116</v>
      </c>
      <c r="C11" s="25">
        <v>9750471.1199999992</v>
      </c>
      <c r="D11" s="24">
        <v>0.5</v>
      </c>
      <c r="E11" s="36">
        <f t="shared" si="0"/>
        <v>4875.2355600000001</v>
      </c>
      <c r="F11" s="24">
        <f t="shared" si="1"/>
        <v>5.8676705095742354E-2</v>
      </c>
      <c r="G11" s="24">
        <f t="shared" si="2"/>
        <v>-0.18823483187900147</v>
      </c>
      <c r="H11" s="25">
        <f t="shared" si="3"/>
        <v>1</v>
      </c>
      <c r="I11" s="25">
        <f t="shared" si="4"/>
        <v>1</v>
      </c>
      <c r="J11" s="25">
        <f t="shared" si="5"/>
        <v>1</v>
      </c>
      <c r="K11" s="25">
        <f t="shared" si="6"/>
        <v>3</v>
      </c>
      <c r="L11" s="24">
        <f t="shared" si="7"/>
        <v>0.44132329490425765</v>
      </c>
      <c r="M11" s="24">
        <f t="shared" si="8"/>
        <v>0.68823483187900147</v>
      </c>
      <c r="N11" s="33" t="s">
        <v>117</v>
      </c>
      <c r="O11" s="25">
        <v>98.959159999999997</v>
      </c>
      <c r="P11" s="33" t="s">
        <v>1064</v>
      </c>
      <c r="Q11" s="33" t="s">
        <v>118</v>
      </c>
      <c r="R11" s="40">
        <v>1.319457519083608</v>
      </c>
      <c r="S11" s="40">
        <v>12.70380781453844</v>
      </c>
      <c r="T11" s="40">
        <v>0.44132329490425765</v>
      </c>
      <c r="U11" s="40">
        <v>0.83807604780591383</v>
      </c>
      <c r="V11" s="40">
        <v>3.8588027292961029</v>
      </c>
      <c r="W11" s="40">
        <v>0.68824305185230739</v>
      </c>
      <c r="X11" s="40">
        <v>0.65973407150557384</v>
      </c>
      <c r="Y11" s="40">
        <v>1.37634618432773</v>
      </c>
      <c r="Z11" s="40">
        <v>0.87123775150919014</v>
      </c>
      <c r="AA11" s="40" t="s">
        <v>118</v>
      </c>
      <c r="AB11" s="40">
        <v>1.319457517663525</v>
      </c>
      <c r="AC11" s="40">
        <v>12.70380781453844</v>
      </c>
      <c r="AD11" s="40">
        <v>0.44132329537923748</v>
      </c>
      <c r="AE11" s="40">
        <v>0.83808634050553543</v>
      </c>
      <c r="AF11" s="40">
        <v>3.8590707027474909</v>
      </c>
      <c r="AG11" s="40">
        <v>0.68823483187900147</v>
      </c>
      <c r="AH11" s="40">
        <v>0.6597307807631414</v>
      </c>
      <c r="AI11" s="40">
        <v>1.3764762989615349</v>
      </c>
      <c r="AJ11" s="40">
        <v>0.8712422842780656</v>
      </c>
      <c r="AK11" s="37"/>
      <c r="AL11" s="37"/>
    </row>
    <row r="12" spans="1:38">
      <c r="A12" s="33" t="s">
        <v>154</v>
      </c>
      <c r="B12" s="33" t="s">
        <v>155</v>
      </c>
      <c r="C12" s="25">
        <v>969326.10400000005</v>
      </c>
      <c r="D12" s="24">
        <v>1.9403999999999999</v>
      </c>
      <c r="E12" s="36">
        <f t="shared" si="0"/>
        <v>1880.8803722015998</v>
      </c>
      <c r="F12" s="24">
        <f t="shared" si="1"/>
        <v>0.71605160692420133</v>
      </c>
      <c r="G12" s="24">
        <f t="shared" si="2"/>
        <v>3.1141466890555192E-2</v>
      </c>
      <c r="H12" s="25">
        <f t="shared" si="3"/>
        <v>1</v>
      </c>
      <c r="I12" s="25">
        <f t="shared" si="4"/>
        <v>1</v>
      </c>
      <c r="J12" s="25">
        <f t="shared" si="5"/>
        <v>1</v>
      </c>
      <c r="K12" s="25">
        <f t="shared" si="6"/>
        <v>3</v>
      </c>
      <c r="L12" s="24">
        <f t="shared" si="7"/>
        <v>1.2243483930757986</v>
      </c>
      <c r="M12" s="24">
        <f t="shared" si="8"/>
        <v>1.9092585331094447</v>
      </c>
      <c r="N12" s="33" t="s">
        <v>156</v>
      </c>
      <c r="O12" s="25">
        <v>228.29084</v>
      </c>
      <c r="P12" s="33" t="s">
        <v>1073</v>
      </c>
      <c r="Q12" s="33" t="s">
        <v>157</v>
      </c>
      <c r="R12" s="40">
        <v>0.47560591666666657</v>
      </c>
      <c r="S12" s="40">
        <v>12.70380781453844</v>
      </c>
      <c r="T12" s="40">
        <v>1.2243483930757986</v>
      </c>
      <c r="U12" s="40">
        <v>0.30210690790307182</v>
      </c>
      <c r="V12" s="40">
        <v>3.8590434244929401</v>
      </c>
      <c r="W12" s="40">
        <v>1.9092585331094447</v>
      </c>
      <c r="X12" s="40">
        <v>0.2378180063709566</v>
      </c>
      <c r="Y12" s="40">
        <v>1.376433149427017</v>
      </c>
      <c r="Z12" s="40">
        <v>2.4169124966323223</v>
      </c>
      <c r="AA12" s="40" t="s">
        <v>158</v>
      </c>
      <c r="AB12" s="40">
        <v>0.47560591666666657</v>
      </c>
      <c r="AC12" s="40">
        <v>12.70380781453844</v>
      </c>
      <c r="AD12" s="40">
        <v>1.2243483930757986</v>
      </c>
      <c r="AE12" s="40">
        <v>0.30210690790307182</v>
      </c>
      <c r="AF12" s="40">
        <v>3.8590434244929401</v>
      </c>
      <c r="AG12" s="40">
        <v>1.9092585331094447</v>
      </c>
      <c r="AH12" s="40">
        <v>0.2378180063709566</v>
      </c>
      <c r="AI12" s="40">
        <v>1.376433149427017</v>
      </c>
      <c r="AJ12" s="40">
        <v>2.4169124966323223</v>
      </c>
      <c r="AK12" s="37"/>
      <c r="AL12" s="37"/>
    </row>
    <row r="13" spans="1:38">
      <c r="A13" s="33" t="s">
        <v>159</v>
      </c>
      <c r="B13" s="33" t="s">
        <v>160</v>
      </c>
      <c r="C13" s="25">
        <v>453592</v>
      </c>
      <c r="D13" s="24">
        <v>1.8963000000000001</v>
      </c>
      <c r="E13" s="36">
        <f t="shared" si="0"/>
        <v>860.14650960000006</v>
      </c>
      <c r="F13" s="24">
        <f t="shared" si="1"/>
        <v>1.0449112437924188</v>
      </c>
      <c r="G13" s="24">
        <f t="shared" si="2"/>
        <v>0.67923802088361485</v>
      </c>
      <c r="H13" s="25">
        <f t="shared" si="3"/>
        <v>1</v>
      </c>
      <c r="I13" s="25">
        <f t="shared" si="4"/>
        <v>1</v>
      </c>
      <c r="J13" s="25">
        <f t="shared" si="5"/>
        <v>1</v>
      </c>
      <c r="K13" s="25">
        <f t="shared" si="6"/>
        <v>3</v>
      </c>
      <c r="L13" s="24">
        <f t="shared" si="7"/>
        <v>0.85138875620758125</v>
      </c>
      <c r="M13" s="24">
        <f t="shared" si="8"/>
        <v>1.2170619791163853</v>
      </c>
      <c r="N13" s="33" t="s">
        <v>161</v>
      </c>
      <c r="O13" s="25" t="s">
        <v>162</v>
      </c>
      <c r="P13" s="33" t="s">
        <v>1074</v>
      </c>
      <c r="Q13" s="33" t="s">
        <v>163</v>
      </c>
      <c r="R13" s="40">
        <v>0.68395000000000006</v>
      </c>
      <c r="S13" s="40">
        <v>12.70380781453844</v>
      </c>
      <c r="T13" s="40">
        <v>0.85138875620758125</v>
      </c>
      <c r="U13" s="40">
        <v>0.4739282907193712</v>
      </c>
      <c r="V13" s="40">
        <v>3.8589218886543089</v>
      </c>
      <c r="W13" s="40">
        <v>1.2170619791163853</v>
      </c>
      <c r="X13" s="40">
        <v>0.37305706028942381</v>
      </c>
      <c r="Y13" s="40">
        <v>1.37632184912863</v>
      </c>
      <c r="Z13" s="40">
        <v>1.5407434067300296</v>
      </c>
      <c r="AA13" s="40" t="s">
        <v>164</v>
      </c>
      <c r="AB13" s="40">
        <v>0.68395000000000006</v>
      </c>
      <c r="AC13" s="40">
        <v>12.70380781453844</v>
      </c>
      <c r="AD13" s="40">
        <v>0.85138875620758125</v>
      </c>
      <c r="AE13" s="40">
        <v>0.47391773148030691</v>
      </c>
      <c r="AF13" s="40">
        <v>3.8590524838169848</v>
      </c>
      <c r="AG13" s="40">
        <v>1.2170892965118063</v>
      </c>
      <c r="AH13" s="40">
        <v>0.37305769254206189</v>
      </c>
      <c r="AI13" s="40">
        <v>1.376458671360125</v>
      </c>
      <c r="AJ13" s="40">
        <v>1.5407411433010565</v>
      </c>
      <c r="AK13" s="37"/>
      <c r="AL13" s="37"/>
    </row>
    <row r="14" spans="1:38">
      <c r="A14" s="33" t="s">
        <v>165</v>
      </c>
      <c r="B14" s="33" t="s">
        <v>166</v>
      </c>
      <c r="C14" s="25">
        <v>453592</v>
      </c>
      <c r="D14" s="24">
        <v>1.8963000000000001</v>
      </c>
      <c r="E14" s="36">
        <f t="shared" si="0"/>
        <v>860.14650960000006</v>
      </c>
      <c r="F14" s="24">
        <f t="shared" si="1"/>
        <v>0.73846764502302564</v>
      </c>
      <c r="G14" s="24">
        <f t="shared" si="2"/>
        <v>0.73846764502302564</v>
      </c>
      <c r="H14" s="25">
        <f t="shared" si="3"/>
        <v>1</v>
      </c>
      <c r="I14" s="25">
        <f t="shared" si="4"/>
        <v>1</v>
      </c>
      <c r="J14" s="25">
        <f t="shared" si="5"/>
        <v>1</v>
      </c>
      <c r="K14" s="25">
        <f t="shared" si="6"/>
        <v>3</v>
      </c>
      <c r="L14" s="24">
        <f t="shared" si="7"/>
        <v>1.1578323549769745</v>
      </c>
      <c r="M14" s="24">
        <f t="shared" si="8"/>
        <v>1.1578323549769745</v>
      </c>
      <c r="N14" s="33" t="s">
        <v>167</v>
      </c>
      <c r="O14" s="25" t="s">
        <v>168</v>
      </c>
      <c r="P14" s="33" t="s">
        <v>1075</v>
      </c>
      <c r="Q14" s="33" t="s">
        <v>169</v>
      </c>
      <c r="R14" s="40">
        <v>0.50292888888888887</v>
      </c>
      <c r="S14" s="40">
        <v>12.70380781453844</v>
      </c>
      <c r="T14" s="40">
        <v>1.1578323549769745</v>
      </c>
      <c r="U14" s="40">
        <v>0.50292888888888887</v>
      </c>
      <c r="V14" s="40">
        <v>12.70380781453844</v>
      </c>
      <c r="W14" s="40">
        <v>1.1578323549769745</v>
      </c>
      <c r="X14" s="40">
        <v>0.25147069521307702</v>
      </c>
      <c r="Y14" s="40">
        <v>1.371107659212347</v>
      </c>
      <c r="Z14" s="40">
        <v>2.2856749100543197</v>
      </c>
      <c r="AA14" s="40" t="s">
        <v>169</v>
      </c>
      <c r="AB14" s="40">
        <v>0.50292888888888887</v>
      </c>
      <c r="AC14" s="40">
        <v>12.70380781453844</v>
      </c>
      <c r="AD14" s="40">
        <v>1.1578323549769745</v>
      </c>
      <c r="AE14" s="40">
        <v>0.50292888888888887</v>
      </c>
      <c r="AF14" s="40">
        <v>12.70380781453844</v>
      </c>
      <c r="AG14" s="40">
        <v>1.1578323549769745</v>
      </c>
      <c r="AH14" s="40">
        <v>0.25145876462094158</v>
      </c>
      <c r="AI14" s="40">
        <v>1.3711134466846771</v>
      </c>
      <c r="AJ14" s="40">
        <v>2.2857833769406426</v>
      </c>
      <c r="AK14" s="37"/>
      <c r="AL14" s="37"/>
    </row>
    <row r="15" spans="1:38">
      <c r="A15" s="33" t="s">
        <v>170</v>
      </c>
      <c r="B15" s="33" t="s">
        <v>171</v>
      </c>
      <c r="C15" s="25">
        <v>453592</v>
      </c>
      <c r="D15" s="24">
        <v>1.8081</v>
      </c>
      <c r="E15" s="36">
        <f t="shared" si="0"/>
        <v>820.13969520000001</v>
      </c>
      <c r="F15" s="24">
        <f t="shared" si="1"/>
        <v>0.26859995350638077</v>
      </c>
      <c r="G15" s="24">
        <f t="shared" si="2"/>
        <v>0.26859995350638077</v>
      </c>
      <c r="H15" s="25">
        <f t="shared" si="3"/>
        <v>1</v>
      </c>
      <c r="I15" s="25">
        <f t="shared" si="4"/>
        <v>1</v>
      </c>
      <c r="J15" s="25">
        <f t="shared" si="5"/>
        <v>1</v>
      </c>
      <c r="K15" s="25">
        <f t="shared" si="6"/>
        <v>3</v>
      </c>
      <c r="L15" s="24">
        <f t="shared" si="7"/>
        <v>1.5395000464936193</v>
      </c>
      <c r="M15" s="24">
        <f t="shared" si="8"/>
        <v>1.5395000464936193</v>
      </c>
      <c r="N15" s="33" t="s">
        <v>172</v>
      </c>
      <c r="O15" s="25" t="s">
        <v>173</v>
      </c>
      <c r="P15" s="33" t="s">
        <v>1076</v>
      </c>
      <c r="Q15" s="33" t="s">
        <v>174</v>
      </c>
      <c r="R15" s="40">
        <v>0.37824444444444438</v>
      </c>
      <c r="S15" s="40">
        <v>12.70380781453844</v>
      </c>
      <c r="T15" s="40">
        <v>1.5395000464936193</v>
      </c>
      <c r="U15" s="40">
        <v>0.37824444444444438</v>
      </c>
      <c r="V15" s="40">
        <v>12.70380781453844</v>
      </c>
      <c r="W15" s="40">
        <v>1.5395000464936193</v>
      </c>
      <c r="X15" s="40">
        <v>0.18911618491030169</v>
      </c>
      <c r="Y15" s="40">
        <v>1.3763021382266649</v>
      </c>
      <c r="Z15" s="40">
        <v>3.0393230889009173</v>
      </c>
      <c r="AB15" s="40">
        <v>0.70920833333333344</v>
      </c>
      <c r="AE15" s="40">
        <v>0.70920833333333344</v>
      </c>
      <c r="AH15" s="40">
        <v>0.70920833333333344</v>
      </c>
      <c r="AK15" s="37"/>
      <c r="AL15" s="37"/>
    </row>
    <row r="16" spans="1:38">
      <c r="A16" s="33" t="s">
        <v>175</v>
      </c>
      <c r="B16" s="33" t="s">
        <v>176</v>
      </c>
      <c r="C16" s="25">
        <v>136077.6</v>
      </c>
      <c r="D16" s="24">
        <v>2.2050000000000001</v>
      </c>
      <c r="E16" s="36">
        <f t="shared" si="0"/>
        <v>300.051108</v>
      </c>
      <c r="F16" s="24">
        <f t="shared" si="1"/>
        <v>1.2136263685060484</v>
      </c>
      <c r="G16" s="24">
        <f t="shared" si="2"/>
        <v>0.65899183284954521</v>
      </c>
      <c r="H16" s="25">
        <f t="shared" si="3"/>
        <v>1</v>
      </c>
      <c r="I16" s="25">
        <f t="shared" si="4"/>
        <v>1</v>
      </c>
      <c r="J16" s="25">
        <f t="shared" si="5"/>
        <v>1</v>
      </c>
      <c r="K16" s="25">
        <f t="shared" si="6"/>
        <v>3</v>
      </c>
      <c r="L16" s="24">
        <f t="shared" si="7"/>
        <v>0.99137363149395175</v>
      </c>
      <c r="M16" s="24">
        <f t="shared" si="8"/>
        <v>1.5460081671504549</v>
      </c>
      <c r="N16" s="33" t="s">
        <v>177</v>
      </c>
      <c r="O16" s="25" t="s">
        <v>178</v>
      </c>
      <c r="P16" s="33" t="s">
        <v>1077</v>
      </c>
      <c r="Q16" s="33" t="s">
        <v>16</v>
      </c>
      <c r="R16" s="40">
        <v>0.58737424636881819</v>
      </c>
      <c r="S16" s="40">
        <v>12.70380781453844</v>
      </c>
      <c r="T16" s="40">
        <v>0.9913736317314441</v>
      </c>
      <c r="U16" s="40">
        <v>0.37308676312793082</v>
      </c>
      <c r="V16" s="40">
        <v>3.8588854527391678</v>
      </c>
      <c r="W16" s="40">
        <v>1.5460212850633412</v>
      </c>
      <c r="X16" s="40">
        <v>0.29368957114549771</v>
      </c>
      <c r="Y16" s="40">
        <v>1.3763597431366279</v>
      </c>
      <c r="Z16" s="40">
        <v>1.9571183262267569</v>
      </c>
      <c r="AA16" s="40" t="s">
        <v>16</v>
      </c>
      <c r="AB16" s="40">
        <v>0.58737424650952885</v>
      </c>
      <c r="AC16" s="40">
        <v>12.70380781453844</v>
      </c>
      <c r="AD16" s="40">
        <v>0.99137363149395175</v>
      </c>
      <c r="AE16" s="40">
        <v>0.37309004649030642</v>
      </c>
      <c r="AF16" s="40">
        <v>3.859135758453919</v>
      </c>
      <c r="AG16" s="40">
        <v>1.5460081671504549</v>
      </c>
      <c r="AH16" s="40">
        <v>0.29368808956042908</v>
      </c>
      <c r="AI16" s="40">
        <v>1.3764871476992731</v>
      </c>
      <c r="AJ16" s="40">
        <v>1.9571286107947858</v>
      </c>
      <c r="AK16" s="37"/>
      <c r="AL16" s="37"/>
    </row>
    <row r="17" spans="1:38">
      <c r="A17" s="33" t="s">
        <v>238</v>
      </c>
      <c r="B17" s="33" t="s">
        <v>239</v>
      </c>
      <c r="C17" s="25">
        <v>131541.68</v>
      </c>
      <c r="D17" s="24">
        <v>3.528</v>
      </c>
      <c r="E17" s="36">
        <f t="shared" si="0"/>
        <v>464.07904704000003</v>
      </c>
      <c r="F17" s="24">
        <f t="shared" si="1"/>
        <v>2.7906826692341098</v>
      </c>
      <c r="G17" s="24">
        <f t="shared" si="2"/>
        <v>2.3777851038992486</v>
      </c>
      <c r="H17" s="25">
        <f t="shared" si="3"/>
        <v>1</v>
      </c>
      <c r="I17" s="25">
        <f t="shared" si="4"/>
        <v>1</v>
      </c>
      <c r="J17" s="25">
        <f t="shared" si="5"/>
        <v>1</v>
      </c>
      <c r="K17" s="25">
        <f t="shared" si="6"/>
        <v>3</v>
      </c>
      <c r="L17" s="24">
        <f t="shared" si="7"/>
        <v>0.73731733076589012</v>
      </c>
      <c r="M17" s="24">
        <f t="shared" si="8"/>
        <v>1.1502148961007512</v>
      </c>
      <c r="N17" s="33" t="s">
        <v>240</v>
      </c>
      <c r="O17" s="25">
        <v>71.07884</v>
      </c>
      <c r="P17" s="33" t="s">
        <v>1088</v>
      </c>
      <c r="Q17" s="33" t="s">
        <v>241</v>
      </c>
      <c r="R17" s="40">
        <v>0.78976488888888885</v>
      </c>
      <c r="S17" s="40">
        <v>12.70380781453844</v>
      </c>
      <c r="T17" s="40">
        <v>0.73731733076589012</v>
      </c>
      <c r="U17" s="40">
        <v>0.50145588970675148</v>
      </c>
      <c r="V17" s="40">
        <v>3.8489591232179139</v>
      </c>
      <c r="W17" s="40">
        <v>1.1502364805680965</v>
      </c>
      <c r="X17" s="40">
        <v>0.39488672614667469</v>
      </c>
      <c r="Y17" s="40">
        <v>1.371088490180683</v>
      </c>
      <c r="Z17" s="40">
        <v>1.4555572583401293</v>
      </c>
      <c r="AA17" s="40" t="s">
        <v>242</v>
      </c>
      <c r="AB17" s="40">
        <v>0.78976488888888885</v>
      </c>
      <c r="AC17" s="40">
        <v>12.70380781453844</v>
      </c>
      <c r="AD17" s="40">
        <v>0.73731733076589012</v>
      </c>
      <c r="AE17" s="40">
        <v>0.50146541836226699</v>
      </c>
      <c r="AF17" s="40">
        <v>3.8491465364175168</v>
      </c>
      <c r="AG17" s="40">
        <v>1.1502148961007512</v>
      </c>
      <c r="AH17" s="40">
        <v>0.39488572936458533</v>
      </c>
      <c r="AI17" s="40">
        <v>1.371155832255035</v>
      </c>
      <c r="AJ17" s="40">
        <v>1.4555610943917889</v>
      </c>
      <c r="AK17" s="37"/>
      <c r="AL17" s="37"/>
    </row>
    <row r="18" spans="1:38">
      <c r="A18" s="33" t="s">
        <v>253</v>
      </c>
      <c r="B18" s="33" t="s">
        <v>254</v>
      </c>
      <c r="C18" s="25">
        <v>453592</v>
      </c>
      <c r="D18" s="24">
        <v>2.0065499999999998</v>
      </c>
      <c r="E18" s="36">
        <f t="shared" si="0"/>
        <v>910.15502759999993</v>
      </c>
      <c r="F18" s="24">
        <f t="shared" si="1"/>
        <v>0.80343649014392837</v>
      </c>
      <c r="G18" s="24">
        <f t="shared" si="2"/>
        <v>0.13030780560278132</v>
      </c>
      <c r="H18" s="25">
        <f t="shared" si="3"/>
        <v>1</v>
      </c>
      <c r="I18" s="25">
        <f t="shared" si="4"/>
        <v>1</v>
      </c>
      <c r="J18" s="25">
        <f t="shared" si="5"/>
        <v>1</v>
      </c>
      <c r="K18" s="25">
        <f t="shared" si="6"/>
        <v>3</v>
      </c>
      <c r="L18" s="24">
        <f t="shared" si="7"/>
        <v>1.2031135098560715</v>
      </c>
      <c r="M18" s="24">
        <f t="shared" si="8"/>
        <v>1.8762421943972185</v>
      </c>
      <c r="N18" s="33" t="s">
        <v>255</v>
      </c>
      <c r="O18" s="25">
        <v>58.080039999999997</v>
      </c>
      <c r="P18" s="33" t="s">
        <v>1091</v>
      </c>
      <c r="Q18" s="33" t="s">
        <v>256</v>
      </c>
      <c r="R18" s="40">
        <v>0.48400033333333342</v>
      </c>
      <c r="S18" s="40">
        <v>12.70380781453844</v>
      </c>
      <c r="T18" s="40">
        <v>1.2031135098560715</v>
      </c>
      <c r="U18" s="40">
        <v>0.30742019164459822</v>
      </c>
      <c r="V18" s="40">
        <v>3.8588064608198329</v>
      </c>
      <c r="W18" s="40">
        <v>1.8762593844393167</v>
      </c>
      <c r="X18" s="40">
        <v>0.2419971768540409</v>
      </c>
      <c r="Y18" s="40">
        <v>1.376329109059274</v>
      </c>
      <c r="Z18" s="40">
        <v>2.3751732162000732</v>
      </c>
      <c r="AA18" s="40" t="s">
        <v>256</v>
      </c>
      <c r="AB18" s="40">
        <v>0.48400033333333342</v>
      </c>
      <c r="AC18" s="40">
        <v>12.70380781453844</v>
      </c>
      <c r="AD18" s="40">
        <v>1.2031135098560715</v>
      </c>
      <c r="AE18" s="40">
        <v>0.3074231063201015</v>
      </c>
      <c r="AF18" s="40">
        <v>3.8590596340758441</v>
      </c>
      <c r="AG18" s="40">
        <v>1.8762421943972185</v>
      </c>
      <c r="AH18" s="40">
        <v>0.24200398372457929</v>
      </c>
      <c r="AI18" s="40">
        <v>1.376502324970009</v>
      </c>
      <c r="AJ18" s="40">
        <v>2.3751070882161294</v>
      </c>
      <c r="AK18" s="37"/>
      <c r="AL18" s="37"/>
    </row>
    <row r="19" spans="1:38">
      <c r="A19" s="33" t="s">
        <v>269</v>
      </c>
      <c r="B19" s="33" t="s">
        <v>270</v>
      </c>
      <c r="C19" s="25">
        <v>250836.37599999999</v>
      </c>
      <c r="D19" s="24">
        <v>1.21275</v>
      </c>
      <c r="E19" s="36">
        <f t="shared" si="0"/>
        <v>304.20181499400002</v>
      </c>
      <c r="F19" s="24">
        <f t="shared" si="1"/>
        <v>0.65846778485850643</v>
      </c>
      <c r="G19" s="24">
        <f t="shared" si="2"/>
        <v>0.56446690082130668</v>
      </c>
      <c r="H19" s="25">
        <f t="shared" si="3"/>
        <v>1</v>
      </c>
      <c r="I19" s="25">
        <f t="shared" si="4"/>
        <v>1</v>
      </c>
      <c r="J19" s="25">
        <f t="shared" si="5"/>
        <v>1</v>
      </c>
      <c r="K19" s="25">
        <f t="shared" si="6"/>
        <v>3</v>
      </c>
      <c r="L19" s="24">
        <f t="shared" si="7"/>
        <v>0.55428221514149356</v>
      </c>
      <c r="M19" s="24">
        <f t="shared" si="8"/>
        <v>0.64828309917869331</v>
      </c>
      <c r="N19" s="33" t="s">
        <v>271</v>
      </c>
      <c r="O19" s="25" t="s">
        <v>272</v>
      </c>
      <c r="P19" s="33" t="s">
        <v>1094</v>
      </c>
      <c r="Q19" s="33" t="s">
        <v>16</v>
      </c>
      <c r="R19" s="40">
        <v>1.0505611111111111</v>
      </c>
      <c r="S19" s="40">
        <v>12.70380781453844</v>
      </c>
      <c r="T19" s="40">
        <v>0.55428221514149356</v>
      </c>
      <c r="U19" s="40">
        <v>0.88972573946517275</v>
      </c>
      <c r="V19" s="40">
        <v>3.8588897212874551</v>
      </c>
      <c r="W19" s="40">
        <v>0.64828975322369697</v>
      </c>
      <c r="X19" s="40">
        <v>0.70036588586737225</v>
      </c>
      <c r="Y19" s="40">
        <v>1.3763300276431549</v>
      </c>
      <c r="Z19" s="40">
        <v>0.82069276263936575</v>
      </c>
      <c r="AA19" s="40" t="s">
        <v>16</v>
      </c>
      <c r="AB19" s="40">
        <v>1.0505611111111111</v>
      </c>
      <c r="AC19" s="40">
        <v>12.70380781453844</v>
      </c>
      <c r="AD19" s="40">
        <v>0.55428221514149356</v>
      </c>
      <c r="AE19" s="40">
        <v>0.8897351603154956</v>
      </c>
      <c r="AF19" s="40">
        <v>3.8591470658780378</v>
      </c>
      <c r="AG19" s="40">
        <v>0.64828309917869331</v>
      </c>
      <c r="AH19" s="40">
        <v>0.70038319612333055</v>
      </c>
      <c r="AI19" s="40">
        <v>1.376498480243741</v>
      </c>
      <c r="AJ19" s="40">
        <v>0.82067270696436634</v>
      </c>
      <c r="AK19" s="37"/>
      <c r="AL19" s="37"/>
    </row>
    <row r="20" spans="1:38">
      <c r="A20" s="33" t="s">
        <v>298</v>
      </c>
      <c r="B20" s="33" t="s">
        <v>299</v>
      </c>
      <c r="C20" s="25">
        <v>453592</v>
      </c>
      <c r="D20" s="24">
        <v>1.6978500000000001</v>
      </c>
      <c r="E20" s="36">
        <f t="shared" si="0"/>
        <v>770.13117720000002</v>
      </c>
      <c r="F20" s="24">
        <f t="shared" si="1"/>
        <v>0.38476970857209913</v>
      </c>
      <c r="G20" s="24">
        <f t="shared" si="2"/>
        <v>-0.34982694187985586</v>
      </c>
      <c r="H20" s="25">
        <f t="shared" si="3"/>
        <v>1</v>
      </c>
      <c r="I20" s="25">
        <f t="shared" si="4"/>
        <v>1</v>
      </c>
      <c r="J20" s="25">
        <f t="shared" si="5"/>
        <v>1</v>
      </c>
      <c r="K20" s="25">
        <f t="shared" si="6"/>
        <v>3</v>
      </c>
      <c r="L20" s="24">
        <f t="shared" si="7"/>
        <v>1.3130802914279009</v>
      </c>
      <c r="M20" s="24">
        <f t="shared" si="8"/>
        <v>2.0476769418798559</v>
      </c>
      <c r="N20" s="33" t="s">
        <v>300</v>
      </c>
      <c r="O20" s="25" t="s">
        <v>301</v>
      </c>
      <c r="P20" s="33" t="s">
        <v>1098</v>
      </c>
      <c r="Q20" s="33" t="s">
        <v>302</v>
      </c>
      <c r="R20" s="40">
        <v>0.44346666659275558</v>
      </c>
      <c r="S20" s="40">
        <v>12.70380781453844</v>
      </c>
      <c r="T20" s="40">
        <v>1.3130802914279009</v>
      </c>
      <c r="U20" s="40">
        <v>0.28168073366846602</v>
      </c>
      <c r="V20" s="40">
        <v>3.85889015824571</v>
      </c>
      <c r="W20" s="40">
        <v>2.0477086696004818</v>
      </c>
      <c r="X20" s="40">
        <v>0.22172886787646109</v>
      </c>
      <c r="Y20" s="40">
        <v>1.3763183194953299</v>
      </c>
      <c r="Z20" s="40">
        <v>2.5922885374945492</v>
      </c>
      <c r="AA20" s="40" t="s">
        <v>302</v>
      </c>
      <c r="AB20" s="40">
        <v>0.44346666659275558</v>
      </c>
      <c r="AC20" s="40">
        <v>12.70380781453844</v>
      </c>
      <c r="AD20" s="40">
        <v>1.3130802914279009</v>
      </c>
      <c r="AE20" s="40">
        <v>0.28168519679670168</v>
      </c>
      <c r="AF20" s="40">
        <v>3.8591679337693692</v>
      </c>
      <c r="AG20" s="40">
        <v>2.0476769418798559</v>
      </c>
      <c r="AH20" s="40">
        <v>0.22172878556858369</v>
      </c>
      <c r="AI20" s="40">
        <v>1.3764523300517411</v>
      </c>
      <c r="AJ20" s="40">
        <v>2.5922900729246656</v>
      </c>
      <c r="AK20" s="37"/>
      <c r="AL20" s="37"/>
    </row>
    <row r="21" spans="1:38">
      <c r="A21" s="33" t="s">
        <v>333</v>
      </c>
      <c r="B21" s="33" t="s">
        <v>334</v>
      </c>
      <c r="C21" s="25">
        <v>453592</v>
      </c>
      <c r="D21" s="24">
        <v>1.21275</v>
      </c>
      <c r="E21" s="36">
        <f t="shared" si="0"/>
        <v>550.09369800000002</v>
      </c>
      <c r="F21" s="24">
        <f t="shared" si="1"/>
        <v>0.2944652141798928</v>
      </c>
      <c r="G21" s="24">
        <f t="shared" si="2"/>
        <v>-0.21928177700516005</v>
      </c>
      <c r="H21" s="25">
        <f t="shared" si="3"/>
        <v>1</v>
      </c>
      <c r="I21" s="25">
        <f t="shared" si="4"/>
        <v>1</v>
      </c>
      <c r="J21" s="25">
        <f t="shared" si="5"/>
        <v>1</v>
      </c>
      <c r="K21" s="25">
        <f t="shared" si="6"/>
        <v>3</v>
      </c>
      <c r="L21" s="24">
        <f t="shared" si="7"/>
        <v>0.9182847858201072</v>
      </c>
      <c r="M21" s="24">
        <f t="shared" si="8"/>
        <v>1.43203177700516</v>
      </c>
      <c r="N21" s="33" t="s">
        <v>335</v>
      </c>
      <c r="O21" s="25" t="s">
        <v>336</v>
      </c>
      <c r="P21" s="33" t="s">
        <v>1105</v>
      </c>
      <c r="Q21" s="33" t="s">
        <v>337</v>
      </c>
      <c r="R21" s="40">
        <v>0.63412499999999994</v>
      </c>
      <c r="S21" s="40">
        <v>12.70380781453844</v>
      </c>
      <c r="T21" s="40">
        <v>0.9182847858201072</v>
      </c>
      <c r="U21" s="40">
        <v>0.40278442158954919</v>
      </c>
      <c r="V21" s="40">
        <v>3.85890474654822</v>
      </c>
      <c r="W21" s="40">
        <v>1.43203177700516</v>
      </c>
      <c r="X21" s="40">
        <v>0.31705858282308758</v>
      </c>
      <c r="Y21" s="40">
        <v>1.376329109059274</v>
      </c>
      <c r="Z21" s="40">
        <v>1.8128675393104532</v>
      </c>
      <c r="AA21" s="40" t="s">
        <v>337</v>
      </c>
      <c r="AB21" s="40">
        <v>0.63412499999999994</v>
      </c>
      <c r="AC21" s="40">
        <v>12.70380781453844</v>
      </c>
      <c r="AD21" s="40">
        <v>0.9182847858201072</v>
      </c>
      <c r="AE21" s="40">
        <v>0.40277798147914717</v>
      </c>
      <c r="AF21" s="40">
        <v>3.8590596340758441</v>
      </c>
      <c r="AG21" s="40">
        <v>1.4320549536799818</v>
      </c>
      <c r="AH21" s="40">
        <v>0.31706750101277248</v>
      </c>
      <c r="AI21" s="40">
        <v>1.376502324970009</v>
      </c>
      <c r="AJ21" s="40">
        <v>1.8128170666650407</v>
      </c>
      <c r="AK21" s="37"/>
      <c r="AL21" s="37"/>
    </row>
    <row r="22" spans="1:38">
      <c r="A22" s="33" t="s">
        <v>353</v>
      </c>
      <c r="B22" s="33" t="s">
        <v>354</v>
      </c>
      <c r="C22" s="25">
        <v>136077.6</v>
      </c>
      <c r="D22" s="24">
        <v>0.79380000000000006</v>
      </c>
      <c r="E22" s="36">
        <f t="shared" si="0"/>
        <v>108.01839888000001</v>
      </c>
      <c r="F22" s="24">
        <f t="shared" si="1"/>
        <v>0.39351725041520619</v>
      </c>
      <c r="G22" s="24">
        <f t="shared" si="2"/>
        <v>0.39351725041520619</v>
      </c>
      <c r="H22" s="25">
        <f t="shared" si="3"/>
        <v>1</v>
      </c>
      <c r="I22" s="25">
        <f t="shared" si="4"/>
        <v>1</v>
      </c>
      <c r="J22" s="25">
        <f t="shared" si="5"/>
        <v>1</v>
      </c>
      <c r="K22" s="25">
        <f t="shared" si="6"/>
        <v>3</v>
      </c>
      <c r="L22" s="24">
        <f t="shared" si="7"/>
        <v>0.40028274958479387</v>
      </c>
      <c r="M22" s="24">
        <f t="shared" si="8"/>
        <v>0.40028274958479387</v>
      </c>
      <c r="N22" s="33" t="s">
        <v>355</v>
      </c>
      <c r="O22" s="25" t="s">
        <v>356</v>
      </c>
      <c r="P22" s="33" t="s">
        <v>1109</v>
      </c>
      <c r="Q22" s="33" t="s">
        <v>357</v>
      </c>
      <c r="R22" s="40">
        <v>1.4341666666666666</v>
      </c>
      <c r="S22" s="40">
        <v>12.70380781453844</v>
      </c>
      <c r="T22" s="40">
        <v>0.40602487377676377</v>
      </c>
      <c r="U22" s="40">
        <v>1.4341666666666666</v>
      </c>
      <c r="V22" s="40">
        <v>2.0427529107326818</v>
      </c>
      <c r="W22" s="40">
        <v>0.40119632074313638</v>
      </c>
      <c r="X22" s="40">
        <v>1.4341666666666666</v>
      </c>
      <c r="Y22" s="40">
        <v>0.68817303243923078</v>
      </c>
      <c r="Z22" s="40">
        <v>0.40028274958479387</v>
      </c>
      <c r="AA22" s="40" t="s">
        <v>358</v>
      </c>
      <c r="AB22" s="40">
        <v>1.4341666666666666</v>
      </c>
      <c r="AC22" s="40">
        <v>12.70380781453844</v>
      </c>
      <c r="AD22" s="40">
        <v>0.40602487377676377</v>
      </c>
      <c r="AE22" s="40">
        <v>1.4341666666666666</v>
      </c>
      <c r="AF22" s="40">
        <v>2.042888755388049</v>
      </c>
      <c r="AG22" s="40">
        <v>0.40119640150600561</v>
      </c>
      <c r="AH22" s="40">
        <v>1.4341666666666666</v>
      </c>
      <c r="AI22" s="40">
        <v>0.6882402917904431</v>
      </c>
      <c r="AJ22" s="40">
        <v>0.4002828038689078</v>
      </c>
      <c r="AK22" s="37"/>
      <c r="AL22" s="37"/>
    </row>
    <row r="23" spans="1:38">
      <c r="A23" s="33" t="s">
        <v>373</v>
      </c>
      <c r="B23" s="33" t="s">
        <v>374</v>
      </c>
      <c r="C23" s="25">
        <v>136077.6</v>
      </c>
      <c r="D23" s="24">
        <v>5.1376499999999998</v>
      </c>
      <c r="E23" s="36">
        <f t="shared" si="0"/>
        <v>699.11908163999999</v>
      </c>
      <c r="F23" s="24">
        <f t="shared" si="1"/>
        <v>3.9345356615533569</v>
      </c>
      <c r="G23" s="24">
        <f t="shared" si="2"/>
        <v>3.2607820390582365</v>
      </c>
      <c r="H23" s="25">
        <f t="shared" si="3"/>
        <v>1</v>
      </c>
      <c r="I23" s="25">
        <f t="shared" si="4"/>
        <v>1</v>
      </c>
      <c r="J23" s="25">
        <f t="shared" si="5"/>
        <v>1</v>
      </c>
      <c r="K23" s="25">
        <f t="shared" si="6"/>
        <v>3</v>
      </c>
      <c r="L23" s="24">
        <f t="shared" si="7"/>
        <v>1.203114338446643</v>
      </c>
      <c r="M23" s="24">
        <f t="shared" si="8"/>
        <v>1.8768679609417631</v>
      </c>
      <c r="N23" s="33" t="s">
        <v>375</v>
      </c>
      <c r="O23" s="25" t="s">
        <v>376</v>
      </c>
      <c r="P23" s="33" t="s">
        <v>1091</v>
      </c>
      <c r="Q23" s="33" t="s">
        <v>377</v>
      </c>
      <c r="R23" s="40">
        <v>0.48399999999999999</v>
      </c>
      <c r="S23" s="40">
        <v>12.70380781453844</v>
      </c>
      <c r="T23" s="40">
        <v>1.203114338446643</v>
      </c>
      <c r="U23" s="40">
        <v>0.30731671470665461</v>
      </c>
      <c r="V23" s="40">
        <v>3.8490112993917318</v>
      </c>
      <c r="W23" s="40">
        <v>1.8768679609417631</v>
      </c>
      <c r="X23" s="40">
        <v>0.24199766486464999</v>
      </c>
      <c r="Y23" s="40">
        <v>1.371060291930867</v>
      </c>
      <c r="Z23" s="40">
        <v>2.3751477685424742</v>
      </c>
      <c r="AA23" s="40" t="s">
        <v>377</v>
      </c>
      <c r="AB23" s="40">
        <v>0.48399999999999999</v>
      </c>
      <c r="AC23" s="40">
        <v>12.70380781453844</v>
      </c>
      <c r="AD23" s="40">
        <v>1.203114338446643</v>
      </c>
      <c r="AE23" s="40">
        <v>0.30731357674560122</v>
      </c>
      <c r="AF23" s="40">
        <v>3.8490864567278051</v>
      </c>
      <c r="AG23" s="40">
        <v>1.8768873034506626</v>
      </c>
      <c r="AH23" s="40">
        <v>0.24200417311054809</v>
      </c>
      <c r="AI23" s="40">
        <v>1.371168084157468</v>
      </c>
      <c r="AJ23" s="40">
        <v>2.3750843162602893</v>
      </c>
      <c r="AK23" s="37"/>
      <c r="AL23" s="37"/>
    </row>
    <row r="24" spans="1:38">
      <c r="A24" s="33" t="s">
        <v>393</v>
      </c>
      <c r="B24" s="33" t="s">
        <v>394</v>
      </c>
      <c r="C24" s="25">
        <v>105686.936</v>
      </c>
      <c r="D24" s="24">
        <v>2.0947499999999999</v>
      </c>
      <c r="E24" s="36">
        <f t="shared" si="0"/>
        <v>221.387709186</v>
      </c>
      <c r="F24" s="24">
        <f t="shared" si="1"/>
        <v>1.2693891348254147</v>
      </c>
      <c r="G24" s="24">
        <f t="shared" si="2"/>
        <v>1.2693891348254147</v>
      </c>
      <c r="H24" s="25">
        <f t="shared" si="3"/>
        <v>1</v>
      </c>
      <c r="I24" s="25">
        <f t="shared" si="4"/>
        <v>1</v>
      </c>
      <c r="J24" s="25">
        <f t="shared" si="5"/>
        <v>1</v>
      </c>
      <c r="K24" s="25">
        <f t="shared" si="6"/>
        <v>3</v>
      </c>
      <c r="L24" s="24">
        <f t="shared" si="7"/>
        <v>0.82536086517458518</v>
      </c>
      <c r="M24" s="24">
        <f t="shared" si="8"/>
        <v>0.82536086517458518</v>
      </c>
      <c r="N24" s="33" t="s">
        <v>395</v>
      </c>
      <c r="O24" s="25">
        <v>74.079440000000005</v>
      </c>
      <c r="P24" s="33" t="s">
        <v>1115</v>
      </c>
      <c r="Q24" s="33" t="s">
        <v>16</v>
      </c>
      <c r="R24" s="40">
        <v>0.70551847607288987</v>
      </c>
      <c r="S24" s="40">
        <v>12.70380781453844</v>
      </c>
      <c r="T24" s="40">
        <v>0.82536086517458518</v>
      </c>
      <c r="U24" s="40">
        <v>0.70551847607288987</v>
      </c>
      <c r="V24" s="40">
        <v>12.70380781453844</v>
      </c>
      <c r="W24" s="40">
        <v>0.82536086517458518</v>
      </c>
      <c r="X24" s="40">
        <v>0.35276401591804291</v>
      </c>
      <c r="Y24" s="40">
        <v>1.3710920874482579</v>
      </c>
      <c r="Z24" s="40">
        <v>1.6293618905094129</v>
      </c>
      <c r="AA24" s="40" t="s">
        <v>16</v>
      </c>
      <c r="AB24" s="40">
        <v>0.70551847607288987</v>
      </c>
      <c r="AC24" s="40">
        <v>12.70380781453844</v>
      </c>
      <c r="AD24" s="40">
        <v>0.82536086517458518</v>
      </c>
      <c r="AE24" s="40">
        <v>0.70551847607288987</v>
      </c>
      <c r="AF24" s="40">
        <v>12.70380781453844</v>
      </c>
      <c r="AG24" s="40">
        <v>0.82536086517458518</v>
      </c>
      <c r="AH24" s="40">
        <v>0.35276460509314611</v>
      </c>
      <c r="AI24" s="40">
        <v>1.3711652186670851</v>
      </c>
      <c r="AJ24" s="40">
        <v>1.6293593660067274</v>
      </c>
      <c r="AK24" s="37"/>
      <c r="AL24" s="37"/>
    </row>
    <row r="25" spans="1:38">
      <c r="A25" s="33" t="s">
        <v>417</v>
      </c>
      <c r="B25" s="33" t="s">
        <v>418</v>
      </c>
      <c r="C25" s="25">
        <v>1461473.4240000001</v>
      </c>
      <c r="D25" s="24">
        <v>1.9844999999999999</v>
      </c>
      <c r="E25" s="36">
        <f t="shared" si="0"/>
        <v>2900.2940099279999</v>
      </c>
      <c r="F25" s="24">
        <f t="shared" si="1"/>
        <v>0.99685021422204212</v>
      </c>
      <c r="G25" s="24">
        <f t="shared" si="2"/>
        <v>0.44376652157695706</v>
      </c>
      <c r="H25" s="25">
        <f t="shared" si="3"/>
        <v>1</v>
      </c>
      <c r="I25" s="25">
        <f t="shared" si="4"/>
        <v>1</v>
      </c>
      <c r="J25" s="25">
        <f t="shared" si="5"/>
        <v>1</v>
      </c>
      <c r="K25" s="25">
        <f t="shared" si="6"/>
        <v>3</v>
      </c>
      <c r="L25" s="24">
        <f t="shared" si="7"/>
        <v>0.98764978577795781</v>
      </c>
      <c r="M25" s="24">
        <f t="shared" si="8"/>
        <v>1.5407334784230429</v>
      </c>
      <c r="N25" s="33" t="s">
        <v>419</v>
      </c>
      <c r="O25" s="25" t="s">
        <v>420</v>
      </c>
      <c r="P25" s="33" t="s">
        <v>1121</v>
      </c>
      <c r="Q25" s="33" t="s">
        <v>421</v>
      </c>
      <c r="R25" s="40">
        <v>0.58958888888888894</v>
      </c>
      <c r="S25" s="40">
        <v>12.70380781453844</v>
      </c>
      <c r="T25" s="40">
        <v>0.98764978577795781</v>
      </c>
      <c r="U25" s="40">
        <v>0.37435548857450901</v>
      </c>
      <c r="V25" s="40">
        <v>3.8489591232179139</v>
      </c>
      <c r="W25" s="40">
        <v>1.540762391204094</v>
      </c>
      <c r="X25" s="40">
        <v>0.29479764089454757</v>
      </c>
      <c r="Y25" s="40">
        <v>1.371088490180683</v>
      </c>
      <c r="Z25" s="40">
        <v>1.9497450478939502</v>
      </c>
      <c r="AA25" s="40" t="s">
        <v>422</v>
      </c>
      <c r="AB25" s="40">
        <v>0.58958888888888894</v>
      </c>
      <c r="AC25" s="40">
        <v>12.70380781453844</v>
      </c>
      <c r="AD25" s="40">
        <v>0.98764978577795781</v>
      </c>
      <c r="AE25" s="40">
        <v>0.3743626020705596</v>
      </c>
      <c r="AF25" s="40">
        <v>3.8491465364175168</v>
      </c>
      <c r="AG25" s="40">
        <v>1.5407334784230429</v>
      </c>
      <c r="AH25" s="40">
        <v>0.29479689675961213</v>
      </c>
      <c r="AI25" s="40">
        <v>1.371155832255035</v>
      </c>
      <c r="AJ25" s="40">
        <v>1.9497501863539355</v>
      </c>
      <c r="AK25" s="37"/>
      <c r="AL25" s="37"/>
    </row>
    <row r="26" spans="1:38">
      <c r="A26" s="33" t="s">
        <v>428</v>
      </c>
      <c r="B26" s="33" t="s">
        <v>429</v>
      </c>
      <c r="C26" s="25">
        <v>453592</v>
      </c>
      <c r="D26" s="24">
        <v>0.99224999999999997</v>
      </c>
      <c r="E26" s="36">
        <f t="shared" si="0"/>
        <v>450.076662</v>
      </c>
      <c r="F26" s="24">
        <f t="shared" si="1"/>
        <v>0.15103507182571008</v>
      </c>
      <c r="G26" s="24">
        <f t="shared" si="2"/>
        <v>0.15103507182571008</v>
      </c>
      <c r="H26" s="25">
        <f t="shared" si="3"/>
        <v>1</v>
      </c>
      <c r="I26" s="25">
        <f t="shared" si="4"/>
        <v>1</v>
      </c>
      <c r="J26" s="25">
        <f t="shared" si="5"/>
        <v>1</v>
      </c>
      <c r="K26" s="25">
        <f t="shared" si="6"/>
        <v>3</v>
      </c>
      <c r="L26" s="24">
        <f t="shared" si="7"/>
        <v>0.84121492817428989</v>
      </c>
      <c r="M26" s="24">
        <f t="shared" si="8"/>
        <v>0.84121492817428989</v>
      </c>
      <c r="N26" s="33" t="s">
        <v>430</v>
      </c>
      <c r="O26" s="25">
        <v>166.13324</v>
      </c>
      <c r="P26" s="33" t="s">
        <v>1069</v>
      </c>
      <c r="Q26" s="33" t="s">
        <v>431</v>
      </c>
      <c r="R26" s="40">
        <v>0.69222183333333331</v>
      </c>
      <c r="S26" s="40">
        <v>12.70380781453844</v>
      </c>
      <c r="T26" s="40">
        <v>0.84121492817428989</v>
      </c>
      <c r="U26" s="40">
        <v>0.69222183333333331</v>
      </c>
      <c r="V26" s="40">
        <v>12.70380781453844</v>
      </c>
      <c r="W26" s="40">
        <v>0.84121492817428989</v>
      </c>
      <c r="X26" s="40">
        <v>0.42599156067343469</v>
      </c>
      <c r="Y26" s="40">
        <v>1.376374812973191</v>
      </c>
      <c r="Z26" s="40">
        <v>1.3492878950295919</v>
      </c>
      <c r="AA26" s="40" t="s">
        <v>431</v>
      </c>
      <c r="AB26" s="40">
        <v>0.69222183333333331</v>
      </c>
      <c r="AC26" s="40">
        <v>12.70380781453844</v>
      </c>
      <c r="AD26" s="40">
        <v>0.84121492817428989</v>
      </c>
      <c r="AE26" s="40">
        <v>0.69222183333333331</v>
      </c>
      <c r="AF26" s="40">
        <v>12.70380781453844</v>
      </c>
      <c r="AG26" s="40">
        <v>0.84121492817428989</v>
      </c>
      <c r="AH26" s="40">
        <v>0.42599156067343469</v>
      </c>
      <c r="AI26" s="40">
        <v>1.376374812973191</v>
      </c>
      <c r="AJ26" s="40">
        <v>1.3492878950295919</v>
      </c>
      <c r="AK26" s="37"/>
      <c r="AL26" s="37"/>
    </row>
    <row r="27" spans="1:38">
      <c r="A27" s="33" t="s">
        <v>441</v>
      </c>
      <c r="B27" s="33" t="s">
        <v>442</v>
      </c>
      <c r="C27" s="25">
        <v>34019.4</v>
      </c>
      <c r="D27" s="24">
        <v>5.5125000000000002</v>
      </c>
      <c r="E27" s="36">
        <f t="shared" si="0"/>
        <v>187.53194250000001</v>
      </c>
      <c r="F27" s="24">
        <f t="shared" si="1"/>
        <v>4.4812819898273375</v>
      </c>
      <c r="G27" s="24">
        <f t="shared" si="2"/>
        <v>4.4812819898273375</v>
      </c>
      <c r="H27" s="25">
        <f t="shared" si="3"/>
        <v>1</v>
      </c>
      <c r="I27" s="25">
        <f t="shared" si="4"/>
        <v>1</v>
      </c>
      <c r="J27" s="25">
        <f t="shared" si="5"/>
        <v>1</v>
      </c>
      <c r="K27" s="25">
        <f t="shared" si="6"/>
        <v>3</v>
      </c>
      <c r="L27" s="24">
        <f t="shared" si="7"/>
        <v>1.0312180101726625</v>
      </c>
      <c r="M27" s="24">
        <f t="shared" si="8"/>
        <v>1.0312180101726625</v>
      </c>
      <c r="N27" s="33" t="s">
        <v>443</v>
      </c>
      <c r="O27" s="25">
        <v>110.11244000000001</v>
      </c>
      <c r="P27" s="33" t="s">
        <v>1079</v>
      </c>
      <c r="Q27" s="33" t="s">
        <v>444</v>
      </c>
      <c r="R27" s="40">
        <v>0.56467917944012291</v>
      </c>
      <c r="S27" s="40">
        <v>12.70380781453844</v>
      </c>
      <c r="T27" s="40">
        <v>1.0312180101726625</v>
      </c>
      <c r="U27" s="40">
        <v>0.56467917944012291</v>
      </c>
      <c r="V27" s="40">
        <v>12.70380781453844</v>
      </c>
      <c r="W27" s="40">
        <v>1.0312180101726625</v>
      </c>
      <c r="X27" s="40">
        <v>0.28234548465532811</v>
      </c>
      <c r="Y27" s="40">
        <v>1.376374812973191</v>
      </c>
      <c r="Z27" s="40">
        <v>2.0357515435499018</v>
      </c>
      <c r="AA27" s="40" t="s">
        <v>444</v>
      </c>
      <c r="AB27" s="40">
        <v>0.56467917944012291</v>
      </c>
      <c r="AC27" s="40">
        <v>12.70380781453844</v>
      </c>
      <c r="AD27" s="40">
        <v>1.0312180101726625</v>
      </c>
      <c r="AE27" s="40">
        <v>0.35867934230354792</v>
      </c>
      <c r="AF27" s="40">
        <v>3.859181718124495</v>
      </c>
      <c r="AG27" s="40">
        <v>1.6081224211769662</v>
      </c>
      <c r="AH27" s="40">
        <v>0.28234560066101527</v>
      </c>
      <c r="AI27" s="40">
        <v>1.3765098906216691</v>
      </c>
      <c r="AJ27" s="40">
        <v>2.0357511608097343</v>
      </c>
      <c r="AK27" s="37"/>
      <c r="AL27" s="37"/>
    </row>
    <row r="28" spans="1:38">
      <c r="A28" s="33" t="s">
        <v>455</v>
      </c>
      <c r="B28" s="33" t="s">
        <v>456</v>
      </c>
      <c r="C28" s="25">
        <v>204116.4</v>
      </c>
      <c r="D28" s="24">
        <v>1.4994000000000001</v>
      </c>
      <c r="E28" s="36">
        <f t="shared" si="0"/>
        <v>306.05213016000005</v>
      </c>
      <c r="F28" s="24">
        <f t="shared" si="1"/>
        <v>0.95459350711850122</v>
      </c>
      <c r="G28" s="24">
        <f t="shared" si="2"/>
        <v>0.83949176468425324</v>
      </c>
      <c r="H28" s="25">
        <f t="shared" si="3"/>
        <v>1</v>
      </c>
      <c r="I28" s="25">
        <f t="shared" si="4"/>
        <v>1</v>
      </c>
      <c r="J28" s="25">
        <f t="shared" si="5"/>
        <v>1</v>
      </c>
      <c r="K28" s="25">
        <f t="shared" si="6"/>
        <v>3</v>
      </c>
      <c r="L28" s="24">
        <f t="shared" si="7"/>
        <v>0.54480649288149885</v>
      </c>
      <c r="M28" s="24">
        <f t="shared" si="8"/>
        <v>0.65990823531574683</v>
      </c>
      <c r="N28" s="33" t="s">
        <v>457</v>
      </c>
      <c r="O28" s="25" t="s">
        <v>458</v>
      </c>
      <c r="P28" s="33" t="s">
        <v>1126</v>
      </c>
      <c r="Q28" s="33" t="s">
        <v>459</v>
      </c>
      <c r="R28" s="40">
        <v>0.16</v>
      </c>
      <c r="S28" s="40">
        <v>12.70380781453844</v>
      </c>
      <c r="T28" s="40">
        <v>3.6394208738010958</v>
      </c>
      <c r="U28" s="40">
        <v>0.1</v>
      </c>
      <c r="V28" s="40">
        <v>3.86</v>
      </c>
      <c r="W28" s="40">
        <v>5.768008872838787</v>
      </c>
      <c r="X28" s="40">
        <v>0.08</v>
      </c>
      <c r="Y28" s="40">
        <v>1.38</v>
      </c>
      <c r="Z28" s="40">
        <v>7.1848586594234609</v>
      </c>
      <c r="AA28" s="40" t="s">
        <v>459</v>
      </c>
      <c r="AB28" s="40">
        <v>1.0688333333333333</v>
      </c>
      <c r="AC28" s="40">
        <v>12.70380781453844</v>
      </c>
      <c r="AD28" s="40">
        <v>0.54480649288149885</v>
      </c>
      <c r="AE28" s="40">
        <v>0.87</v>
      </c>
      <c r="AF28" s="40">
        <v>0.73</v>
      </c>
      <c r="AG28" s="40">
        <v>0.65990823531574683</v>
      </c>
      <c r="AH28" s="40">
        <v>0.76736499999999996</v>
      </c>
      <c r="AI28" s="40">
        <v>0.15</v>
      </c>
      <c r="AJ28" s="40">
        <v>0.74712885505111426</v>
      </c>
      <c r="AK28" s="37"/>
      <c r="AL28" s="37"/>
    </row>
    <row r="29" spans="1:38">
      <c r="A29" s="33" t="s">
        <v>464</v>
      </c>
      <c r="B29" s="33" t="s">
        <v>465</v>
      </c>
      <c r="C29" s="25">
        <v>190962.23199999999</v>
      </c>
      <c r="D29" s="24">
        <v>0.9</v>
      </c>
      <c r="E29" s="36">
        <f t="shared" si="0"/>
        <v>171.8660088</v>
      </c>
      <c r="F29" s="24">
        <f t="shared" si="1"/>
        <v>0.6920383420506766</v>
      </c>
      <c r="G29" s="24">
        <f t="shared" si="2"/>
        <v>0.6920383420506766</v>
      </c>
      <c r="H29" s="25">
        <f t="shared" si="3"/>
        <v>1</v>
      </c>
      <c r="I29" s="25">
        <f t="shared" si="4"/>
        <v>1</v>
      </c>
      <c r="J29" s="25">
        <f t="shared" si="5"/>
        <v>1</v>
      </c>
      <c r="K29" s="25">
        <f t="shared" si="6"/>
        <v>3</v>
      </c>
      <c r="L29" s="24">
        <f t="shared" si="7"/>
        <v>0.20796165794932336</v>
      </c>
      <c r="M29" s="24">
        <f t="shared" si="8"/>
        <v>0.20796165794932336</v>
      </c>
      <c r="N29" s="33" t="s">
        <v>466</v>
      </c>
      <c r="O29" s="25" t="s">
        <v>467</v>
      </c>
      <c r="P29" s="33" t="s">
        <v>1128</v>
      </c>
      <c r="Q29" s="33" t="s">
        <v>468</v>
      </c>
      <c r="R29" s="40">
        <v>2.7639</v>
      </c>
      <c r="S29" s="40">
        <v>12.70380781453844</v>
      </c>
      <c r="T29" s="40">
        <v>0.21068321567646273</v>
      </c>
      <c r="U29" s="40">
        <v>2.7639</v>
      </c>
      <c r="V29" s="40">
        <v>3.8588478706764948</v>
      </c>
      <c r="W29" s="40">
        <v>0.20869063629175838</v>
      </c>
      <c r="X29" s="40">
        <v>2.7639</v>
      </c>
      <c r="Y29" s="40">
        <v>1.376343393712149</v>
      </c>
      <c r="Z29" s="40">
        <v>0.20796165794932336</v>
      </c>
      <c r="AA29" s="40" t="s">
        <v>468</v>
      </c>
      <c r="AB29" s="40">
        <v>2.7639</v>
      </c>
      <c r="AC29" s="40">
        <v>12.70380781453844</v>
      </c>
      <c r="AD29" s="40">
        <v>0.21068321567646273</v>
      </c>
      <c r="AE29" s="40">
        <v>2.7639</v>
      </c>
      <c r="AF29" s="40">
        <v>3.8588478706764948</v>
      </c>
      <c r="AG29" s="40">
        <v>0.20869063629175838</v>
      </c>
      <c r="AH29" s="40">
        <v>2.7639</v>
      </c>
      <c r="AI29" s="40">
        <v>1.376343393712149</v>
      </c>
      <c r="AJ29" s="40">
        <v>0.20796165794932336</v>
      </c>
      <c r="AK29" s="37"/>
      <c r="AL29" s="37"/>
    </row>
    <row r="30" spans="1:38">
      <c r="A30" s="33" t="s">
        <v>503</v>
      </c>
      <c r="B30" s="33" t="s">
        <v>504</v>
      </c>
      <c r="C30" s="25">
        <v>4002785.0548800002</v>
      </c>
      <c r="D30" s="24">
        <v>1.323</v>
      </c>
      <c r="E30" s="36">
        <f t="shared" si="0"/>
        <v>5295.6846276062406</v>
      </c>
      <c r="F30" s="24">
        <f t="shared" si="1"/>
        <v>0.33162996975563952</v>
      </c>
      <c r="G30" s="24">
        <f t="shared" si="2"/>
        <v>-0.22300253934518222</v>
      </c>
      <c r="H30" s="25">
        <f t="shared" si="3"/>
        <v>1</v>
      </c>
      <c r="I30" s="25">
        <f t="shared" si="4"/>
        <v>1</v>
      </c>
      <c r="J30" s="25">
        <f t="shared" si="5"/>
        <v>1</v>
      </c>
      <c r="K30" s="25">
        <f t="shared" si="6"/>
        <v>3</v>
      </c>
      <c r="L30" s="24">
        <f t="shared" si="7"/>
        <v>0.99137003024436043</v>
      </c>
      <c r="M30" s="24">
        <f t="shared" si="8"/>
        <v>1.5460025393451822</v>
      </c>
      <c r="N30" s="33" t="s">
        <v>505</v>
      </c>
      <c r="O30" s="25">
        <v>44.053159999999998</v>
      </c>
      <c r="P30" s="33" t="s">
        <v>1077</v>
      </c>
      <c r="Q30" s="33" t="s">
        <v>506</v>
      </c>
      <c r="R30" s="40">
        <v>0.58737637976962831</v>
      </c>
      <c r="S30" s="40">
        <v>12.70380781453844</v>
      </c>
      <c r="T30" s="40">
        <v>0.9913700309783634</v>
      </c>
      <c r="U30" s="40">
        <v>0.37308811817485382</v>
      </c>
      <c r="V30" s="40">
        <v>3.8588854527391678</v>
      </c>
      <c r="W30" s="40">
        <v>1.5460156699518348</v>
      </c>
      <c r="X30" s="40">
        <v>0.29369063782271337</v>
      </c>
      <c r="Y30" s="40">
        <v>1.3763597431366279</v>
      </c>
      <c r="Z30" s="40">
        <v>1.9571112180208488</v>
      </c>
      <c r="AA30" s="40" t="s">
        <v>506</v>
      </c>
      <c r="AB30" s="40">
        <v>0.58737638020451732</v>
      </c>
      <c r="AC30" s="40">
        <v>12.70380781453844</v>
      </c>
      <c r="AD30" s="40">
        <v>0.99137003024436043</v>
      </c>
      <c r="AE30" s="40">
        <v>0.37309140281646891</v>
      </c>
      <c r="AF30" s="40">
        <v>3.859131914906393</v>
      </c>
      <c r="AG30" s="40">
        <v>1.5460025393451822</v>
      </c>
      <c r="AH30" s="40">
        <v>0.29368448671911768</v>
      </c>
      <c r="AI30" s="40">
        <v>1.376462867380186</v>
      </c>
      <c r="AJ30" s="40">
        <v>1.9571525419158395</v>
      </c>
      <c r="AK30" s="37"/>
      <c r="AL30" s="37"/>
    </row>
    <row r="31" spans="1:38">
      <c r="A31" s="33" t="s">
        <v>507</v>
      </c>
      <c r="B31" s="33" t="s">
        <v>508</v>
      </c>
      <c r="C31" s="25">
        <v>453592</v>
      </c>
      <c r="D31" s="24">
        <v>1.4994000000000001</v>
      </c>
      <c r="E31" s="36">
        <f t="shared" si="0"/>
        <v>680.1158448000001</v>
      </c>
      <c r="F31" s="24">
        <f t="shared" si="1"/>
        <v>0.19130144312260922</v>
      </c>
      <c r="G31" s="24">
        <f t="shared" si="2"/>
        <v>0.19130144312260922</v>
      </c>
      <c r="H31" s="25">
        <f t="shared" si="3"/>
        <v>1</v>
      </c>
      <c r="I31" s="25">
        <f t="shared" si="4"/>
        <v>1</v>
      </c>
      <c r="J31" s="25">
        <f t="shared" si="5"/>
        <v>1</v>
      </c>
      <c r="K31" s="25">
        <f t="shared" si="6"/>
        <v>3</v>
      </c>
      <c r="L31" s="24">
        <f t="shared" si="7"/>
        <v>1.3080985568773909</v>
      </c>
      <c r="M31" s="24">
        <f t="shared" si="8"/>
        <v>1.3080985568773909</v>
      </c>
      <c r="N31" s="33" t="s">
        <v>509</v>
      </c>
      <c r="O31" s="25" t="s">
        <v>510</v>
      </c>
      <c r="P31" s="33" t="s">
        <v>1133</v>
      </c>
      <c r="Q31" s="33" t="s">
        <v>511</v>
      </c>
      <c r="R31" s="40">
        <v>0.44515555555555553</v>
      </c>
      <c r="S31" s="40">
        <v>12.70380781453844</v>
      </c>
      <c r="T31" s="40">
        <v>1.3080985568773909</v>
      </c>
      <c r="U31" s="40">
        <v>0.44515555555555553</v>
      </c>
      <c r="V31" s="40">
        <v>12.70380781453844</v>
      </c>
      <c r="W31" s="40">
        <v>1.3080985568773909</v>
      </c>
      <c r="X31" s="40">
        <v>0.222583310497104</v>
      </c>
      <c r="Y31" s="40">
        <v>1.371107659212347</v>
      </c>
      <c r="Z31" s="40">
        <v>2.5823151672008469</v>
      </c>
      <c r="AA31" s="40" t="s">
        <v>511</v>
      </c>
      <c r="AB31" s="40">
        <v>0.44515555555555553</v>
      </c>
      <c r="AC31" s="40">
        <v>12.70380781453844</v>
      </c>
      <c r="AD31" s="40">
        <v>1.3080985568773909</v>
      </c>
      <c r="AE31" s="40">
        <v>0.44515555555555553</v>
      </c>
      <c r="AF31" s="40">
        <v>12.70380781453844</v>
      </c>
      <c r="AG31" s="40">
        <v>1.3080985568773909</v>
      </c>
      <c r="AH31" s="40">
        <v>0.222583310497104</v>
      </c>
      <c r="AI31" s="40">
        <v>1.371107659212347</v>
      </c>
      <c r="AJ31" s="40">
        <v>2.5823151672008469</v>
      </c>
      <c r="AK31" s="37"/>
      <c r="AL31" s="37"/>
    </row>
    <row r="32" spans="1:38">
      <c r="A32" s="33" t="s">
        <v>520</v>
      </c>
      <c r="B32" s="33" t="s">
        <v>521</v>
      </c>
      <c r="C32" s="25">
        <v>172909.27040000001</v>
      </c>
      <c r="D32" s="24">
        <v>2.2932000000000001</v>
      </c>
      <c r="E32" s="36">
        <f t="shared" si="0"/>
        <v>396.51553888128007</v>
      </c>
      <c r="F32" s="24">
        <f t="shared" si="1"/>
        <v>0.49802680216631856</v>
      </c>
      <c r="G32" s="24">
        <f t="shared" si="2"/>
        <v>-0.50627447835606532</v>
      </c>
      <c r="H32" s="25">
        <f t="shared" si="3"/>
        <v>1</v>
      </c>
      <c r="I32" s="25">
        <f t="shared" si="4"/>
        <v>1</v>
      </c>
      <c r="J32" s="25">
        <f t="shared" si="5"/>
        <v>1</v>
      </c>
      <c r="K32" s="25">
        <f t="shared" si="6"/>
        <v>3</v>
      </c>
      <c r="L32" s="24">
        <f t="shared" si="7"/>
        <v>1.7951731978336816</v>
      </c>
      <c r="M32" s="24">
        <f t="shared" si="8"/>
        <v>2.7994744783560654</v>
      </c>
      <c r="N32" s="33" t="s">
        <v>522</v>
      </c>
      <c r="O32" s="25">
        <v>68.11851999999999</v>
      </c>
      <c r="P32" s="33" t="s">
        <v>1135</v>
      </c>
      <c r="Q32" s="33" t="s">
        <v>523</v>
      </c>
      <c r="R32" s="40">
        <v>0.32437390470784239</v>
      </c>
      <c r="S32" s="40">
        <v>12.70380781453844</v>
      </c>
      <c r="T32" s="40">
        <v>1.7951731978336816</v>
      </c>
      <c r="U32" s="40">
        <v>0.20603550693679751</v>
      </c>
      <c r="V32" s="40">
        <v>3.85889015824571</v>
      </c>
      <c r="W32" s="40">
        <v>2.7995178548000403</v>
      </c>
      <c r="X32" s="40">
        <v>0.16218368612039419</v>
      </c>
      <c r="Y32" s="40">
        <v>1.3763183194953299</v>
      </c>
      <c r="Z32" s="40">
        <v>3.5440383455159101</v>
      </c>
      <c r="AA32" s="40" t="s">
        <v>523</v>
      </c>
      <c r="AB32" s="40">
        <v>0.32437390470784239</v>
      </c>
      <c r="AC32" s="40">
        <v>12.70380781453844</v>
      </c>
      <c r="AD32" s="40">
        <v>1.7951731978336816</v>
      </c>
      <c r="AE32" s="40">
        <v>0.20603877149407329</v>
      </c>
      <c r="AF32" s="40">
        <v>3.8591679337693692</v>
      </c>
      <c r="AG32" s="40">
        <v>2.7994744783560654</v>
      </c>
      <c r="AH32" s="40">
        <v>0.16218362591625801</v>
      </c>
      <c r="AI32" s="40">
        <v>1.3764523300517411</v>
      </c>
      <c r="AJ32" s="40">
        <v>3.5440404446739051</v>
      </c>
      <c r="AK32" s="37"/>
      <c r="AL32" s="37"/>
    </row>
    <row r="33" spans="1:38">
      <c r="A33" s="33" t="s">
        <v>542</v>
      </c>
      <c r="B33" s="33" t="s">
        <v>543</v>
      </c>
      <c r="C33" s="25">
        <v>5029926.4160000002</v>
      </c>
      <c r="D33" s="24">
        <v>0.59535000000000005</v>
      </c>
      <c r="E33" s="36">
        <f t="shared" si="0"/>
        <v>2994.5666917656004</v>
      </c>
      <c r="F33" s="24">
        <f t="shared" si="1"/>
        <v>1.355231496391629E-2</v>
      </c>
      <c r="G33" s="24">
        <f t="shared" si="2"/>
        <v>-0.31194795605861692</v>
      </c>
      <c r="H33" s="25">
        <f t="shared" si="3"/>
        <v>1</v>
      </c>
      <c r="I33" s="25">
        <f t="shared" si="4"/>
        <v>1</v>
      </c>
      <c r="J33" s="25">
        <f t="shared" si="5"/>
        <v>1</v>
      </c>
      <c r="K33" s="25">
        <f t="shared" si="6"/>
        <v>3</v>
      </c>
      <c r="L33" s="24">
        <f t="shared" si="7"/>
        <v>0.58179768503608376</v>
      </c>
      <c r="M33" s="24">
        <f t="shared" si="8"/>
        <v>0.90729795605861696</v>
      </c>
      <c r="N33" s="33" t="s">
        <v>544</v>
      </c>
      <c r="O33" s="25">
        <v>60.05256</v>
      </c>
      <c r="P33" s="33" t="s">
        <v>1139</v>
      </c>
      <c r="Q33" s="33" t="s">
        <v>16</v>
      </c>
      <c r="R33" s="40">
        <v>1.0008759999999999</v>
      </c>
      <c r="S33" s="40">
        <v>12.70380781453844</v>
      </c>
      <c r="T33" s="40">
        <v>0.58179768503608376</v>
      </c>
      <c r="U33" s="40">
        <v>0.63573390614875602</v>
      </c>
      <c r="V33" s="40">
        <v>3.8588808791867728</v>
      </c>
      <c r="W33" s="40">
        <v>0.90729795605861696</v>
      </c>
      <c r="X33" s="40">
        <v>0.5004421724982121</v>
      </c>
      <c r="Y33" s="40">
        <v>1.376357613407567</v>
      </c>
      <c r="Z33" s="40">
        <v>1.1485547611256404</v>
      </c>
      <c r="AA33" s="40" t="s">
        <v>16</v>
      </c>
      <c r="AB33" s="40">
        <v>1.0008759999999999</v>
      </c>
      <c r="AC33" s="40">
        <v>12.70380781453844</v>
      </c>
      <c r="AD33" s="40">
        <v>0.58179768503608376</v>
      </c>
      <c r="AE33" s="40">
        <v>0.63573205718602188</v>
      </c>
      <c r="AF33" s="40">
        <v>3.8590863162506022</v>
      </c>
      <c r="AG33" s="40">
        <v>0.90730082979113535</v>
      </c>
      <c r="AH33" s="40">
        <v>0.50044208445803928</v>
      </c>
      <c r="AI33" s="40">
        <v>1.3764919173359571</v>
      </c>
      <c r="AJ33" s="40">
        <v>1.1485552176808616</v>
      </c>
      <c r="AK33" s="37"/>
      <c r="AL33" s="37"/>
    </row>
    <row r="34" spans="1:38">
      <c r="A34" s="33" t="s">
        <v>545</v>
      </c>
      <c r="B34" s="33" t="s">
        <v>546</v>
      </c>
      <c r="C34" s="25">
        <v>453592</v>
      </c>
      <c r="D34" s="24">
        <v>1.8081</v>
      </c>
      <c r="E34" s="36">
        <f t="shared" si="0"/>
        <v>820.13969520000001</v>
      </c>
      <c r="F34" s="24">
        <f t="shared" si="1"/>
        <v>1.0202536473245356</v>
      </c>
      <c r="G34" s="24">
        <f t="shared" si="2"/>
        <v>1.0202536473245356</v>
      </c>
      <c r="H34" s="25">
        <f t="shared" si="3"/>
        <v>1</v>
      </c>
      <c r="I34" s="25">
        <f t="shared" si="4"/>
        <v>1</v>
      </c>
      <c r="J34" s="25">
        <f t="shared" si="5"/>
        <v>1</v>
      </c>
      <c r="K34" s="25">
        <f t="shared" si="6"/>
        <v>3</v>
      </c>
      <c r="L34" s="24">
        <f t="shared" si="7"/>
        <v>0.78784635267546455</v>
      </c>
      <c r="M34" s="24">
        <f t="shared" si="8"/>
        <v>0.78784635267546455</v>
      </c>
      <c r="N34" s="33" t="s">
        <v>547</v>
      </c>
      <c r="O34" s="25" t="s">
        <v>548</v>
      </c>
      <c r="P34" s="33" t="s">
        <v>1140</v>
      </c>
      <c r="Q34" s="33" t="s">
        <v>549</v>
      </c>
      <c r="R34" s="40">
        <v>0.73911282045122773</v>
      </c>
      <c r="S34" s="40">
        <v>12.70380781453844</v>
      </c>
      <c r="T34" s="40">
        <v>0.78784635267546455</v>
      </c>
      <c r="U34" s="40">
        <v>0.73911282045122773</v>
      </c>
      <c r="V34" s="40">
        <v>12.70380781453844</v>
      </c>
      <c r="W34" s="40">
        <v>0.78784635267546455</v>
      </c>
      <c r="X34" s="40">
        <v>0.36956393483923877</v>
      </c>
      <c r="Y34" s="40">
        <v>1.3711015323191651</v>
      </c>
      <c r="Z34" s="40">
        <v>1.5552931405390598</v>
      </c>
      <c r="AA34" s="40" t="s">
        <v>549</v>
      </c>
      <c r="AB34" s="40">
        <v>0.73911282045122773</v>
      </c>
      <c r="AC34" s="40">
        <v>12.70380781453844</v>
      </c>
      <c r="AD34" s="40">
        <v>0.78784635267546455</v>
      </c>
      <c r="AE34" s="40">
        <v>0.46930953391246533</v>
      </c>
      <c r="AF34" s="40">
        <v>3.8491950435755129</v>
      </c>
      <c r="AG34" s="40">
        <v>1.2290247431367787</v>
      </c>
      <c r="AH34" s="40">
        <v>0.36956406189757668</v>
      </c>
      <c r="AI34" s="40">
        <v>1.371172806268238</v>
      </c>
      <c r="AJ34" s="40">
        <v>1.5552927889033072</v>
      </c>
      <c r="AK34" s="37"/>
      <c r="AL34" s="37"/>
    </row>
    <row r="35" spans="1:38">
      <c r="A35" s="33" t="s">
        <v>566</v>
      </c>
      <c r="B35" s="33" t="s">
        <v>567</v>
      </c>
      <c r="C35" s="25">
        <v>949821.64800000004</v>
      </c>
      <c r="D35" s="24">
        <v>1.323</v>
      </c>
      <c r="E35" s="36">
        <f t="shared" si="0"/>
        <v>1256.6140403039999</v>
      </c>
      <c r="F35" s="24">
        <f t="shared" si="1"/>
        <v>1.4901442795584474E-2</v>
      </c>
      <c r="G35" s="24">
        <f t="shared" si="2"/>
        <v>-0.71691916829389779</v>
      </c>
      <c r="H35" s="25">
        <f t="shared" si="3"/>
        <v>1</v>
      </c>
      <c r="I35" s="25">
        <f t="shared" si="4"/>
        <v>1</v>
      </c>
      <c r="J35" s="25">
        <f t="shared" si="5"/>
        <v>1</v>
      </c>
      <c r="K35" s="25">
        <f t="shared" si="6"/>
        <v>3</v>
      </c>
      <c r="L35" s="24">
        <f t="shared" si="7"/>
        <v>1.3080985572044155</v>
      </c>
      <c r="M35" s="24">
        <f t="shared" si="8"/>
        <v>2.0399191682938977</v>
      </c>
      <c r="N35" s="33" t="s">
        <v>568</v>
      </c>
      <c r="O35" s="25" t="s">
        <v>569</v>
      </c>
      <c r="P35" s="33" t="s">
        <v>1142</v>
      </c>
      <c r="Q35" s="33" t="s">
        <v>570</v>
      </c>
      <c r="R35" s="40">
        <v>0.4451555554442666</v>
      </c>
      <c r="S35" s="40">
        <v>12.70380781453844</v>
      </c>
      <c r="T35" s="40">
        <v>1.3080985572044155</v>
      </c>
      <c r="U35" s="40">
        <v>0.28275343884431609</v>
      </c>
      <c r="V35" s="40">
        <v>3.8588897212874551</v>
      </c>
      <c r="W35" s="40">
        <v>2.0399401062359281</v>
      </c>
      <c r="X35" s="40">
        <v>0.22257517557858289</v>
      </c>
      <c r="Y35" s="40">
        <v>1.3763300276431549</v>
      </c>
      <c r="Z35" s="40">
        <v>2.5824318109003377</v>
      </c>
      <c r="AA35" s="40" t="s">
        <v>571</v>
      </c>
      <c r="AB35" s="40">
        <v>0.4451555554442666</v>
      </c>
      <c r="AC35" s="40">
        <v>12.70380781453844</v>
      </c>
      <c r="AD35" s="40">
        <v>1.3080985572044155</v>
      </c>
      <c r="AE35" s="40">
        <v>0.28275643277571261</v>
      </c>
      <c r="AF35" s="40">
        <v>3.8591470658780378</v>
      </c>
      <c r="AG35" s="40">
        <v>2.0399191682938977</v>
      </c>
      <c r="AH35" s="40">
        <v>0.2225806767506659</v>
      </c>
      <c r="AI35" s="40">
        <v>1.376498480243741</v>
      </c>
      <c r="AJ35" s="40">
        <v>2.5823687027367659</v>
      </c>
      <c r="AK35" s="37"/>
      <c r="AL35" s="37"/>
    </row>
    <row r="36" spans="1:38">
      <c r="A36" s="33" t="s">
        <v>594</v>
      </c>
      <c r="B36" s="33" t="s">
        <v>595</v>
      </c>
      <c r="C36" s="25">
        <v>833702.09600000002</v>
      </c>
      <c r="D36" s="24">
        <v>1.323</v>
      </c>
      <c r="E36" s="36">
        <f t="shared" si="0"/>
        <v>1102.987873008</v>
      </c>
      <c r="F36" s="24">
        <f t="shared" si="1"/>
        <v>0.68495645197315591</v>
      </c>
      <c r="G36" s="24">
        <f t="shared" si="2"/>
        <v>0.68495645197315591</v>
      </c>
      <c r="H36" s="25">
        <f t="shared" si="3"/>
        <v>1</v>
      </c>
      <c r="I36" s="25">
        <f t="shared" si="4"/>
        <v>1</v>
      </c>
      <c r="J36" s="25">
        <f t="shared" si="5"/>
        <v>1</v>
      </c>
      <c r="K36" s="25">
        <f t="shared" si="6"/>
        <v>3</v>
      </c>
      <c r="L36" s="24">
        <f t="shared" si="7"/>
        <v>0.63804354802684404</v>
      </c>
      <c r="M36" s="24">
        <f t="shared" si="8"/>
        <v>0.63804354802684404</v>
      </c>
      <c r="N36" s="33" t="s">
        <v>596</v>
      </c>
      <c r="O36" s="25">
        <v>27.025680000000001</v>
      </c>
      <c r="P36" s="33" t="s">
        <v>1146</v>
      </c>
      <c r="Q36" s="33" t="s">
        <v>597</v>
      </c>
      <c r="R36" s="40">
        <v>0.9008560000000001</v>
      </c>
      <c r="S36" s="40">
        <v>12.70380781453844</v>
      </c>
      <c r="T36" s="40">
        <v>0.64639336343230802</v>
      </c>
      <c r="U36" s="40">
        <v>0.9008560000000001</v>
      </c>
      <c r="V36" s="40">
        <v>3.8588478706764948</v>
      </c>
      <c r="W36" s="40">
        <v>0.64027996666147635</v>
      </c>
      <c r="X36" s="40">
        <v>0.90085409503476599</v>
      </c>
      <c r="Y36" s="40">
        <v>1.376343393712149</v>
      </c>
      <c r="Z36" s="40">
        <v>0.63804475061408539</v>
      </c>
      <c r="AA36" s="40" t="s">
        <v>598</v>
      </c>
      <c r="AB36" s="40">
        <v>0.9008560000000001</v>
      </c>
      <c r="AC36" s="40">
        <v>12.70380781453844</v>
      </c>
      <c r="AD36" s="40">
        <v>0.64639336343230802</v>
      </c>
      <c r="AE36" s="40">
        <v>0.9008560000000001</v>
      </c>
      <c r="AF36" s="40">
        <v>3.8590984281979139</v>
      </c>
      <c r="AG36" s="40">
        <v>0.64028016887902184</v>
      </c>
      <c r="AH36" s="40">
        <v>0.9008560000000001</v>
      </c>
      <c r="AI36" s="40">
        <v>1.3764826900854921</v>
      </c>
      <c r="AJ36" s="40">
        <v>0.63804354802684404</v>
      </c>
      <c r="AK36" s="37"/>
      <c r="AL36" s="37"/>
    </row>
    <row r="37" spans="1:38">
      <c r="A37" s="33" t="s">
        <v>663</v>
      </c>
      <c r="B37" s="33" t="s">
        <v>664</v>
      </c>
      <c r="C37" s="25">
        <v>453592</v>
      </c>
      <c r="D37" s="24">
        <v>2.0065499999999998</v>
      </c>
      <c r="E37" s="36">
        <f t="shared" si="0"/>
        <v>910.15502759999993</v>
      </c>
      <c r="F37" s="24">
        <f t="shared" si="1"/>
        <v>0.67407588430607013</v>
      </c>
      <c r="G37" s="24">
        <f t="shared" si="2"/>
        <v>-7.138580804911232E-2</v>
      </c>
      <c r="H37" s="25">
        <f t="shared" si="3"/>
        <v>1</v>
      </c>
      <c r="I37" s="25">
        <f t="shared" si="4"/>
        <v>1</v>
      </c>
      <c r="J37" s="25">
        <f t="shared" si="5"/>
        <v>1</v>
      </c>
      <c r="K37" s="25">
        <f t="shared" si="6"/>
        <v>3</v>
      </c>
      <c r="L37" s="24">
        <f t="shared" si="7"/>
        <v>1.3324741156939297</v>
      </c>
      <c r="M37" s="24">
        <f t="shared" si="8"/>
        <v>2.0779358080491122</v>
      </c>
      <c r="N37" s="33" t="s">
        <v>665</v>
      </c>
      <c r="O37" s="25" t="s">
        <v>501</v>
      </c>
      <c r="P37" s="33" t="s">
        <v>1132</v>
      </c>
      <c r="Q37" s="33" t="s">
        <v>666</v>
      </c>
      <c r="R37" s="40">
        <v>0.43701212124853889</v>
      </c>
      <c r="S37" s="40">
        <v>12.70380781453844</v>
      </c>
      <c r="T37" s="40">
        <v>1.3324741156939297</v>
      </c>
      <c r="U37" s="40">
        <v>0.27758321562574989</v>
      </c>
      <c r="V37" s="40">
        <v>3.8589218886543089</v>
      </c>
      <c r="W37" s="40">
        <v>2.0779358080491122</v>
      </c>
      <c r="X37" s="40">
        <v>0.21850220895199851</v>
      </c>
      <c r="Y37" s="40">
        <v>1.37632184912863</v>
      </c>
      <c r="Z37" s="40">
        <v>2.6305693142959856</v>
      </c>
      <c r="AA37" s="40" t="s">
        <v>666</v>
      </c>
      <c r="AB37" s="40">
        <v>0.43701212124853889</v>
      </c>
      <c r="AC37" s="40">
        <v>12.70380781453844</v>
      </c>
      <c r="AD37" s="40">
        <v>1.3324741156939297</v>
      </c>
      <c r="AE37" s="40">
        <v>0.27757703100332609</v>
      </c>
      <c r="AF37" s="40">
        <v>3.8590524838169848</v>
      </c>
      <c r="AG37" s="40">
        <v>2.0779824480683575</v>
      </c>
      <c r="AH37" s="40">
        <v>0.2185025792669254</v>
      </c>
      <c r="AI37" s="40">
        <v>1.376458671360125</v>
      </c>
      <c r="AJ37" s="40">
        <v>2.6305654498583548</v>
      </c>
      <c r="AK37" s="37"/>
      <c r="AL37" s="37"/>
    </row>
    <row r="38" spans="1:38">
      <c r="A38" s="33" t="s">
        <v>667</v>
      </c>
      <c r="B38" s="33" t="s">
        <v>668</v>
      </c>
      <c r="C38" s="25">
        <v>34019.4</v>
      </c>
      <c r="D38" s="24">
        <v>5.9093999999999998</v>
      </c>
      <c r="E38" s="36">
        <f t="shared" si="0"/>
        <v>201.03424235999998</v>
      </c>
      <c r="F38" s="24">
        <f t="shared" si="1"/>
        <v>4.5362876304909312</v>
      </c>
      <c r="G38" s="24">
        <f t="shared" si="2"/>
        <v>3.7681136386553646</v>
      </c>
      <c r="H38" s="25">
        <f t="shared" si="3"/>
        <v>1</v>
      </c>
      <c r="I38" s="25">
        <f t="shared" si="4"/>
        <v>1</v>
      </c>
      <c r="J38" s="25">
        <f t="shared" si="5"/>
        <v>1</v>
      </c>
      <c r="K38" s="25">
        <f t="shared" si="6"/>
        <v>3</v>
      </c>
      <c r="L38" s="24">
        <f t="shared" si="7"/>
        <v>1.3731123695090688</v>
      </c>
      <c r="M38" s="24">
        <f t="shared" si="8"/>
        <v>2.1412863613446351</v>
      </c>
      <c r="N38" s="33" t="s">
        <v>669</v>
      </c>
      <c r="O38" s="25" t="s">
        <v>346</v>
      </c>
      <c r="P38" s="33" t="s">
        <v>1107</v>
      </c>
      <c r="Q38" s="33" t="s">
        <v>670</v>
      </c>
      <c r="R38" s="40">
        <v>0.42407843140788881</v>
      </c>
      <c r="S38" s="40">
        <v>12.70380781453844</v>
      </c>
      <c r="T38" s="40">
        <v>1.3731123695090688</v>
      </c>
      <c r="U38" s="40">
        <v>0.26937085303487412</v>
      </c>
      <c r="V38" s="40">
        <v>3.8589635432203102</v>
      </c>
      <c r="W38" s="40">
        <v>2.1412863613446351</v>
      </c>
      <c r="X38" s="40">
        <v>0.21204466488526261</v>
      </c>
      <c r="Y38" s="40">
        <v>1.376381428377389</v>
      </c>
      <c r="Z38" s="40">
        <v>2.7106801427232123</v>
      </c>
      <c r="AA38" s="40" t="s">
        <v>670</v>
      </c>
      <c r="AB38" s="40">
        <v>0.42407843140788881</v>
      </c>
      <c r="AC38" s="40">
        <v>12.70380781453844</v>
      </c>
      <c r="AD38" s="40">
        <v>1.3731123695090688</v>
      </c>
      <c r="AE38" s="40">
        <v>0.26935894758079287</v>
      </c>
      <c r="AF38" s="40">
        <v>3.859009571793758</v>
      </c>
      <c r="AG38" s="40">
        <v>2.1413811287615609</v>
      </c>
      <c r="AH38" s="40">
        <v>0.21204398355080739</v>
      </c>
      <c r="AI38" s="40">
        <v>1.3765115092527791</v>
      </c>
      <c r="AJ38" s="40">
        <v>2.7106894343568237</v>
      </c>
      <c r="AK38" s="37"/>
      <c r="AL38" s="37"/>
    </row>
    <row r="39" spans="1:38">
      <c r="A39" s="33" t="s">
        <v>675</v>
      </c>
      <c r="B39" s="33" t="s">
        <v>676</v>
      </c>
      <c r="C39" s="25">
        <v>34019.4</v>
      </c>
      <c r="D39" s="24">
        <v>10.760400000000001</v>
      </c>
      <c r="E39" s="36">
        <f t="shared" si="0"/>
        <v>366.06235176000007</v>
      </c>
      <c r="F39" s="24">
        <f t="shared" si="1"/>
        <v>10.099268709047569</v>
      </c>
      <c r="G39" s="24">
        <f t="shared" si="2"/>
        <v>9.7293720260259882</v>
      </c>
      <c r="H39" s="25">
        <f t="shared" si="3"/>
        <v>1</v>
      </c>
      <c r="I39" s="25">
        <f t="shared" si="4"/>
        <v>1</v>
      </c>
      <c r="J39" s="25">
        <f t="shared" si="5"/>
        <v>1</v>
      </c>
      <c r="K39" s="25">
        <f t="shared" si="6"/>
        <v>3</v>
      </c>
      <c r="L39" s="24">
        <f t="shared" si="7"/>
        <v>0.66113129095243117</v>
      </c>
      <c r="M39" s="24">
        <f t="shared" si="8"/>
        <v>1.0310279739740134</v>
      </c>
      <c r="N39" s="33" t="s">
        <v>677</v>
      </c>
      <c r="O39" s="25">
        <v>132.11612</v>
      </c>
      <c r="P39" s="33" t="s">
        <v>1155</v>
      </c>
      <c r="Q39" s="33" t="s">
        <v>678</v>
      </c>
      <c r="R39" s="40">
        <v>0.88077413333333321</v>
      </c>
      <c r="S39" s="40">
        <v>12.70380781453844</v>
      </c>
      <c r="T39" s="40">
        <v>0.66113129095243117</v>
      </c>
      <c r="U39" s="40">
        <v>0.55943838655062583</v>
      </c>
      <c r="V39" s="40">
        <v>3.8588150266728212</v>
      </c>
      <c r="W39" s="40">
        <v>1.0310340506371656</v>
      </c>
      <c r="X39" s="40">
        <v>0.44039596474518788</v>
      </c>
      <c r="Y39" s="40">
        <v>1.376373819898326</v>
      </c>
      <c r="Z39" s="40">
        <v>1.3051555901341101</v>
      </c>
      <c r="AA39" s="40" t="s">
        <v>678</v>
      </c>
      <c r="AB39" s="40">
        <v>0.88077413333333321</v>
      </c>
      <c r="AC39" s="40">
        <v>12.70380781453844</v>
      </c>
      <c r="AD39" s="40">
        <v>0.66113129095243117</v>
      </c>
      <c r="AE39" s="40">
        <v>0.55944185346635578</v>
      </c>
      <c r="AF39" s="40">
        <v>3.8590556800814722</v>
      </c>
      <c r="AG39" s="40">
        <v>1.0310279739740134</v>
      </c>
      <c r="AH39" s="40">
        <v>0.44038998310425281</v>
      </c>
      <c r="AI39" s="40">
        <v>1.3764897206679489</v>
      </c>
      <c r="AJ39" s="40">
        <v>1.3051735671113702</v>
      </c>
      <c r="AK39" s="37"/>
      <c r="AL39" s="37"/>
    </row>
    <row r="40" spans="1:38">
      <c r="A40" s="33" t="s">
        <v>725</v>
      </c>
      <c r="B40" s="33" t="s">
        <v>726</v>
      </c>
      <c r="C40" s="25">
        <v>229063.96</v>
      </c>
      <c r="D40" s="24">
        <v>1.3671</v>
      </c>
      <c r="E40" s="36">
        <f t="shared" si="0"/>
        <v>313.153339716</v>
      </c>
      <c r="F40" s="24">
        <f t="shared" si="1"/>
        <v>0.70318844560939064</v>
      </c>
      <c r="G40" s="24">
        <f t="shared" si="2"/>
        <v>0.70318844560939064</v>
      </c>
      <c r="H40" s="25">
        <f t="shared" si="3"/>
        <v>1</v>
      </c>
      <c r="I40" s="25">
        <f t="shared" si="4"/>
        <v>1</v>
      </c>
      <c r="J40" s="25">
        <f t="shared" si="5"/>
        <v>1</v>
      </c>
      <c r="K40" s="25">
        <f t="shared" si="6"/>
        <v>3</v>
      </c>
      <c r="L40" s="24">
        <f t="shared" si="7"/>
        <v>0.66391155439060934</v>
      </c>
      <c r="M40" s="24">
        <f t="shared" si="8"/>
        <v>0.66391155439060934</v>
      </c>
      <c r="N40" s="33" t="s">
        <v>727</v>
      </c>
      <c r="O40" s="25" t="s">
        <v>728</v>
      </c>
      <c r="P40" s="33" t="s">
        <v>1164</v>
      </c>
      <c r="Q40" s="33" t="s">
        <v>16</v>
      </c>
      <c r="R40" s="40">
        <v>0.8770857141395334</v>
      </c>
      <c r="S40" s="40">
        <v>12.70380781453844</v>
      </c>
      <c r="T40" s="40">
        <v>0.66391155439060934</v>
      </c>
      <c r="U40" s="40">
        <v>0.55710816672771213</v>
      </c>
      <c r="V40" s="40">
        <v>3.8589019454341131</v>
      </c>
      <c r="W40" s="40">
        <v>1.0353466766611223</v>
      </c>
      <c r="X40" s="40">
        <v>0.43854727139836891</v>
      </c>
      <c r="Y40" s="40">
        <v>1.376359895428199</v>
      </c>
      <c r="Z40" s="40">
        <v>1.310657435450842</v>
      </c>
      <c r="AA40" s="40" t="s">
        <v>16</v>
      </c>
      <c r="AB40" s="40">
        <v>0.8770857141395334</v>
      </c>
      <c r="AC40" s="40">
        <v>12.70380781453844</v>
      </c>
      <c r="AD40" s="40">
        <v>0.66391155439060934</v>
      </c>
      <c r="AE40" s="40">
        <v>0.8770857141395334</v>
      </c>
      <c r="AF40" s="40">
        <v>12.70380781453844</v>
      </c>
      <c r="AG40" s="40">
        <v>0.66391155439060934</v>
      </c>
      <c r="AH40" s="40">
        <v>0.43854857933780361</v>
      </c>
      <c r="AI40" s="40">
        <v>1.37649853679617</v>
      </c>
      <c r="AJ40" s="40">
        <v>1.3106538263022685</v>
      </c>
      <c r="AK40" s="37"/>
      <c r="AL40" s="37"/>
    </row>
    <row r="41" spans="1:38">
      <c r="A41" s="33" t="s">
        <v>763</v>
      </c>
      <c r="B41" s="33" t="s">
        <v>764</v>
      </c>
      <c r="C41" s="25">
        <v>118387.512</v>
      </c>
      <c r="D41" s="24">
        <v>0.45</v>
      </c>
      <c r="E41" s="36">
        <f t="shared" si="0"/>
        <v>53.274380399999998</v>
      </c>
      <c r="F41" s="24">
        <f t="shared" si="1"/>
        <v>0.24431755943755698</v>
      </c>
      <c r="G41" s="24">
        <f t="shared" si="2"/>
        <v>0.12924543679236838</v>
      </c>
      <c r="H41" s="25">
        <f t="shared" si="3"/>
        <v>1</v>
      </c>
      <c r="I41" s="25">
        <f t="shared" si="4"/>
        <v>1</v>
      </c>
      <c r="J41" s="25">
        <f t="shared" si="5"/>
        <v>1</v>
      </c>
      <c r="K41" s="25">
        <f t="shared" si="6"/>
        <v>3</v>
      </c>
      <c r="L41" s="24">
        <f t="shared" si="7"/>
        <v>0.20568244056244303</v>
      </c>
      <c r="M41" s="24">
        <f t="shared" si="8"/>
        <v>0.32075456320763163</v>
      </c>
      <c r="N41" s="33" t="s">
        <v>765</v>
      </c>
      <c r="O41" s="25" t="s">
        <v>766</v>
      </c>
      <c r="P41" s="33" t="s">
        <v>1169</v>
      </c>
      <c r="Q41" s="33" t="s">
        <v>767</v>
      </c>
      <c r="R41" s="40">
        <v>2.8310988780651281</v>
      </c>
      <c r="S41" s="40">
        <v>12.703784544932571</v>
      </c>
      <c r="T41" s="40">
        <v>0.20568244056244303</v>
      </c>
      <c r="U41" s="40">
        <v>1.7982340747023791</v>
      </c>
      <c r="V41" s="40">
        <v>3.8588441200016739</v>
      </c>
      <c r="W41" s="40">
        <v>0.32075915757257045</v>
      </c>
      <c r="X41" s="40">
        <v>1.415545946490377</v>
      </c>
      <c r="Y41" s="40">
        <v>1.3763419157861541</v>
      </c>
      <c r="Z41" s="40">
        <v>0.40605197339562382</v>
      </c>
      <c r="AA41" s="40" t="s">
        <v>767</v>
      </c>
      <c r="AB41" s="40">
        <v>2.8310988780407622</v>
      </c>
      <c r="AC41" s="40">
        <v>12.70378454451021</v>
      </c>
      <c r="AD41" s="40">
        <v>0.20568244056412929</v>
      </c>
      <c r="AE41" s="40">
        <v>1.7982604527305239</v>
      </c>
      <c r="AF41" s="40">
        <v>3.8591180052480381</v>
      </c>
      <c r="AG41" s="40">
        <v>0.32075456320763163</v>
      </c>
      <c r="AH41" s="40">
        <v>1.4155552858837439</v>
      </c>
      <c r="AI41" s="40">
        <v>1.3764859256252979</v>
      </c>
      <c r="AJ41" s="40">
        <v>0.40604939086547542</v>
      </c>
      <c r="AK41" s="37"/>
      <c r="AL41" s="37"/>
    </row>
    <row r="42" spans="1:38">
      <c r="A42" s="33" t="s">
        <v>783</v>
      </c>
      <c r="B42" s="33" t="s">
        <v>784</v>
      </c>
      <c r="C42" s="25">
        <v>136077.6</v>
      </c>
      <c r="D42" s="24">
        <v>2.0947499999999999</v>
      </c>
      <c r="E42" s="36">
        <f t="shared" si="0"/>
        <v>285.04855259999994</v>
      </c>
      <c r="F42" s="24">
        <f t="shared" si="1"/>
        <v>0.78665144279558441</v>
      </c>
      <c r="G42" s="24">
        <f t="shared" si="2"/>
        <v>5.4103246807220451E-2</v>
      </c>
      <c r="H42" s="25">
        <f t="shared" si="3"/>
        <v>1</v>
      </c>
      <c r="I42" s="25">
        <f t="shared" si="4"/>
        <v>1</v>
      </c>
      <c r="J42" s="25">
        <f t="shared" si="5"/>
        <v>1</v>
      </c>
      <c r="K42" s="25">
        <f t="shared" si="6"/>
        <v>3</v>
      </c>
      <c r="L42" s="24">
        <f t="shared" si="7"/>
        <v>1.3080985572044155</v>
      </c>
      <c r="M42" s="24">
        <f t="shared" si="8"/>
        <v>2.0406467531927794</v>
      </c>
      <c r="N42" s="33" t="s">
        <v>785</v>
      </c>
      <c r="O42" s="25" t="s">
        <v>569</v>
      </c>
      <c r="P42" s="33" t="s">
        <v>1142</v>
      </c>
      <c r="Q42" s="33" t="s">
        <v>786</v>
      </c>
      <c r="R42" s="40">
        <v>0.4451555554442666</v>
      </c>
      <c r="S42" s="40">
        <v>12.70380781453844</v>
      </c>
      <c r="T42" s="40">
        <v>1.3080985572044155</v>
      </c>
      <c r="U42" s="40">
        <v>0.28265200297207682</v>
      </c>
      <c r="V42" s="40">
        <v>3.8490064246385081</v>
      </c>
      <c r="W42" s="40">
        <v>2.0406467531927794</v>
      </c>
      <c r="X42" s="40">
        <v>0.22257358453826939</v>
      </c>
      <c r="Y42" s="40">
        <v>1.3710476946827459</v>
      </c>
      <c r="Z42" s="40">
        <v>2.5824277527329373</v>
      </c>
      <c r="AA42" s="40" t="s">
        <v>786</v>
      </c>
      <c r="AB42" s="40">
        <v>0.4451555554442666</v>
      </c>
      <c r="AC42" s="40">
        <v>12.70380781453844</v>
      </c>
      <c r="AD42" s="40">
        <v>1.3080985572044155</v>
      </c>
      <c r="AE42" s="40">
        <v>0.28264698307523489</v>
      </c>
      <c r="AF42" s="40">
        <v>3.8490524886532929</v>
      </c>
      <c r="AG42" s="40">
        <v>2.0406831142666966</v>
      </c>
      <c r="AH42" s="40">
        <v>0.22257530720922841</v>
      </c>
      <c r="AI42" s="40">
        <v>1.371129200181803</v>
      </c>
      <c r="AJ42" s="40">
        <v>2.5824081130942989</v>
      </c>
      <c r="AK42" s="37"/>
      <c r="AL42" s="37"/>
    </row>
    <row r="43" spans="1:38">
      <c r="A43" s="33" t="s">
        <v>791</v>
      </c>
      <c r="B43" s="33" t="s">
        <v>792</v>
      </c>
      <c r="C43" s="25">
        <v>989737.74400000006</v>
      </c>
      <c r="D43" s="24">
        <v>1.5</v>
      </c>
      <c r="E43" s="36">
        <f t="shared" si="0"/>
        <v>1484.6066160000003</v>
      </c>
      <c r="F43" s="24">
        <f t="shared" si="1"/>
        <v>0.25402937133092629</v>
      </c>
      <c r="G43" s="24">
        <f t="shared" si="2"/>
        <v>-0.4437057220052083</v>
      </c>
      <c r="H43" s="25">
        <f t="shared" si="3"/>
        <v>1</v>
      </c>
      <c r="I43" s="25">
        <f t="shared" si="4"/>
        <v>1</v>
      </c>
      <c r="J43" s="25">
        <f t="shared" si="5"/>
        <v>1</v>
      </c>
      <c r="K43" s="25">
        <f t="shared" si="6"/>
        <v>3</v>
      </c>
      <c r="L43" s="24">
        <f t="shared" si="7"/>
        <v>1.2459706286690737</v>
      </c>
      <c r="M43" s="24">
        <f t="shared" si="8"/>
        <v>1.9437057220052083</v>
      </c>
      <c r="N43" s="33" t="s">
        <v>793</v>
      </c>
      <c r="O43" s="25" t="s">
        <v>794</v>
      </c>
      <c r="P43" s="33" t="s">
        <v>1174</v>
      </c>
      <c r="Q43" s="33" t="s">
        <v>795</v>
      </c>
      <c r="R43" s="40">
        <v>0.46735238087448888</v>
      </c>
      <c r="S43" s="40">
        <v>12.70380781453844</v>
      </c>
      <c r="T43" s="40">
        <v>1.2459706286690737</v>
      </c>
      <c r="U43" s="40">
        <v>0.29674909934517801</v>
      </c>
      <c r="V43" s="40">
        <v>3.8490480035145298</v>
      </c>
      <c r="W43" s="40">
        <v>1.9437057220052083</v>
      </c>
      <c r="X43" s="40">
        <v>0.23368173544014889</v>
      </c>
      <c r="Y43" s="40">
        <v>1.371106120092185</v>
      </c>
      <c r="Z43" s="40">
        <v>2.4596712965979792</v>
      </c>
      <c r="AA43" s="40" t="s">
        <v>796</v>
      </c>
      <c r="AB43" s="40">
        <v>0.46735238087448888</v>
      </c>
      <c r="AC43" s="40">
        <v>12.70380781453844</v>
      </c>
      <c r="AD43" s="40">
        <v>1.2459706286690737</v>
      </c>
      <c r="AE43" s="40">
        <v>0.29674909934517801</v>
      </c>
      <c r="AF43" s="40">
        <v>3.8490480035145298</v>
      </c>
      <c r="AG43" s="40">
        <v>1.9437057220052083</v>
      </c>
      <c r="AH43" s="40">
        <v>0.23368173544014889</v>
      </c>
      <c r="AI43" s="40">
        <v>1.371106120092185</v>
      </c>
      <c r="AJ43" s="40">
        <v>2.4596712965979792</v>
      </c>
      <c r="AK43" s="37"/>
      <c r="AL43" s="37"/>
    </row>
    <row r="44" spans="1:38">
      <c r="A44" s="33" t="s">
        <v>797</v>
      </c>
      <c r="B44" s="33" t="s">
        <v>798</v>
      </c>
      <c r="C44" s="25">
        <v>136077.6</v>
      </c>
      <c r="D44" s="24">
        <v>2.4034499999999999</v>
      </c>
      <c r="E44" s="36">
        <f t="shared" si="0"/>
        <v>327.05570771999999</v>
      </c>
      <c r="F44" s="24">
        <f t="shared" si="1"/>
        <v>1.5726653983338073</v>
      </c>
      <c r="G44" s="24">
        <f t="shared" si="2"/>
        <v>1.1078883971794276</v>
      </c>
      <c r="H44" s="25">
        <f t="shared" si="3"/>
        <v>1</v>
      </c>
      <c r="I44" s="25">
        <f t="shared" si="4"/>
        <v>1</v>
      </c>
      <c r="J44" s="25">
        <f t="shared" si="5"/>
        <v>1</v>
      </c>
      <c r="K44" s="25">
        <f t="shared" si="6"/>
        <v>3</v>
      </c>
      <c r="L44" s="24">
        <f t="shared" si="7"/>
        <v>0.83078460166619261</v>
      </c>
      <c r="M44" s="24">
        <f t="shared" si="8"/>
        <v>1.2955616028205723</v>
      </c>
      <c r="N44" s="33" t="s">
        <v>799</v>
      </c>
      <c r="O44" s="25">
        <v>105.13688</v>
      </c>
      <c r="P44" s="33" t="s">
        <v>1175</v>
      </c>
      <c r="Q44" s="33" t="s">
        <v>800</v>
      </c>
      <c r="R44" s="40">
        <v>0.70091253333333337</v>
      </c>
      <c r="S44" s="40">
        <v>12.70380781453844</v>
      </c>
      <c r="T44" s="40">
        <v>0.83078460166619261</v>
      </c>
      <c r="U44" s="40">
        <v>0.44519629031012092</v>
      </c>
      <c r="V44" s="40">
        <v>3.8588150266728212</v>
      </c>
      <c r="W44" s="40">
        <v>1.2956083379882095</v>
      </c>
      <c r="X44" s="40">
        <v>0.35046334768156262</v>
      </c>
      <c r="Y44" s="40">
        <v>1.376373819898326</v>
      </c>
      <c r="Z44" s="40">
        <v>1.6400723757907683</v>
      </c>
      <c r="AA44" s="40" t="s">
        <v>800</v>
      </c>
      <c r="AB44" s="40">
        <v>0.70091253333333337</v>
      </c>
      <c r="AC44" s="40">
        <v>12.70380781453844</v>
      </c>
      <c r="AD44" s="40">
        <v>0.83078460166619261</v>
      </c>
      <c r="AE44" s="40">
        <v>0.44521254842764341</v>
      </c>
      <c r="AF44" s="40">
        <v>3.8591686039530382</v>
      </c>
      <c r="AG44" s="40">
        <v>1.2955616028205723</v>
      </c>
      <c r="AH44" s="40">
        <v>0.35046409982154952</v>
      </c>
      <c r="AI44" s="40">
        <v>1.3765088319478149</v>
      </c>
      <c r="AJ44" s="40">
        <v>1.6400692213094885</v>
      </c>
      <c r="AK44" s="37"/>
      <c r="AL44" s="37"/>
    </row>
    <row r="45" spans="1:38">
      <c r="A45" s="33" t="s">
        <v>812</v>
      </c>
      <c r="B45" s="33" t="s">
        <v>813</v>
      </c>
      <c r="C45" s="25">
        <v>453592</v>
      </c>
      <c r="D45" s="24">
        <v>1.6978500000000001</v>
      </c>
      <c r="E45" s="36">
        <f t="shared" si="0"/>
        <v>770.13117720000002</v>
      </c>
      <c r="F45" s="24">
        <f t="shared" si="1"/>
        <v>0.97060781847669231</v>
      </c>
      <c r="G45" s="24">
        <f t="shared" si="2"/>
        <v>0.56335233480608093</v>
      </c>
      <c r="H45" s="25">
        <f t="shared" si="3"/>
        <v>1</v>
      </c>
      <c r="I45" s="25">
        <f t="shared" si="4"/>
        <v>1</v>
      </c>
      <c r="J45" s="25">
        <f t="shared" si="5"/>
        <v>1</v>
      </c>
      <c r="K45" s="25">
        <f t="shared" si="6"/>
        <v>3</v>
      </c>
      <c r="L45" s="24">
        <f t="shared" si="7"/>
        <v>0.72724218152330777</v>
      </c>
      <c r="M45" s="24">
        <f t="shared" si="8"/>
        <v>1.1344976651939191</v>
      </c>
      <c r="N45" s="33" t="s">
        <v>814</v>
      </c>
      <c r="O45" s="25">
        <v>72.063559999999995</v>
      </c>
      <c r="P45" s="33" t="s">
        <v>1177</v>
      </c>
      <c r="Q45" s="33" t="s">
        <v>815</v>
      </c>
      <c r="R45" s="40">
        <v>0.80070622222222221</v>
      </c>
      <c r="S45" s="40">
        <v>12.70380781453844</v>
      </c>
      <c r="T45" s="40">
        <v>0.72724218152330777</v>
      </c>
      <c r="U45" s="40">
        <v>0.50840301551398226</v>
      </c>
      <c r="V45" s="40">
        <v>3.8489591232179139</v>
      </c>
      <c r="W45" s="40">
        <v>1.1345189547180692</v>
      </c>
      <c r="X45" s="40">
        <v>0.40035745213166768</v>
      </c>
      <c r="Y45" s="40">
        <v>1.371088490180683</v>
      </c>
      <c r="Z45" s="40">
        <v>1.4356676450122181</v>
      </c>
      <c r="AA45" s="40" t="s">
        <v>815</v>
      </c>
      <c r="AB45" s="40">
        <v>0.80070622222222221</v>
      </c>
      <c r="AC45" s="40">
        <v>12.70380781453844</v>
      </c>
      <c r="AD45" s="40">
        <v>0.72724218152330777</v>
      </c>
      <c r="AE45" s="40">
        <v>0.5084126761786536</v>
      </c>
      <c r="AF45" s="40">
        <v>3.8491465364175168</v>
      </c>
      <c r="AG45" s="40">
        <v>1.1344976651939191</v>
      </c>
      <c r="AH45" s="40">
        <v>0.40035644154024669</v>
      </c>
      <c r="AI45" s="40">
        <v>1.371155832255035</v>
      </c>
      <c r="AJ45" s="40">
        <v>1.4356714286457524</v>
      </c>
      <c r="AK45" s="37"/>
      <c r="AL45" s="37"/>
    </row>
    <row r="46" spans="1:38">
      <c r="A46" s="33" t="s">
        <v>816</v>
      </c>
      <c r="B46" s="33" t="s">
        <v>817</v>
      </c>
      <c r="C46" s="25">
        <v>34019.4</v>
      </c>
      <c r="D46" s="24">
        <v>2.0065499999999998</v>
      </c>
      <c r="E46" s="36">
        <f t="shared" si="0"/>
        <v>68.261627069999989</v>
      </c>
      <c r="F46" s="24">
        <f t="shared" si="1"/>
        <v>0.27723813968633459</v>
      </c>
      <c r="G46" s="24">
        <f t="shared" si="2"/>
        <v>-0.69017690154239419</v>
      </c>
      <c r="H46" s="25">
        <f t="shared" si="3"/>
        <v>1</v>
      </c>
      <c r="I46" s="25">
        <f t="shared" si="4"/>
        <v>1</v>
      </c>
      <c r="J46" s="25">
        <f t="shared" si="5"/>
        <v>1</v>
      </c>
      <c r="K46" s="25">
        <f t="shared" si="6"/>
        <v>3</v>
      </c>
      <c r="L46" s="24">
        <f t="shared" si="7"/>
        <v>1.7293118603136652</v>
      </c>
      <c r="M46" s="24">
        <f t="shared" si="8"/>
        <v>2.696726901542394</v>
      </c>
      <c r="N46" s="33" t="s">
        <v>818</v>
      </c>
      <c r="O46" s="25" t="s">
        <v>819</v>
      </c>
      <c r="P46" s="33" t="s">
        <v>1178</v>
      </c>
      <c r="Q46" s="33" t="s">
        <v>820</v>
      </c>
      <c r="R46" s="40">
        <v>0.33672777777777779</v>
      </c>
      <c r="S46" s="40">
        <v>12.70380781453844</v>
      </c>
      <c r="T46" s="40">
        <v>1.7293118603136652</v>
      </c>
      <c r="U46" s="40">
        <v>0.21386682660277301</v>
      </c>
      <c r="V46" s="40">
        <v>3.8586087046522319</v>
      </c>
      <c r="W46" s="40">
        <v>2.6970048834587557</v>
      </c>
      <c r="X46" s="40">
        <v>0.1683529201857249</v>
      </c>
      <c r="Y46" s="40">
        <v>1.376256384550208</v>
      </c>
      <c r="Z46" s="40">
        <v>3.4141679470670105</v>
      </c>
      <c r="AA46" s="40" t="s">
        <v>820</v>
      </c>
      <c r="AB46" s="40">
        <v>0.33672777777777779</v>
      </c>
      <c r="AC46" s="40">
        <v>12.70380781453844</v>
      </c>
      <c r="AD46" s="40">
        <v>1.7293118603136652</v>
      </c>
      <c r="AE46" s="40">
        <v>0.21388903871468221</v>
      </c>
      <c r="AF46" s="40">
        <v>3.859226111024824</v>
      </c>
      <c r="AG46" s="40">
        <v>2.696726901542394</v>
      </c>
      <c r="AH46" s="40">
        <v>0.16837941708387599</v>
      </c>
      <c r="AI46" s="40">
        <v>1.376607554210268</v>
      </c>
      <c r="AJ46" s="40">
        <v>3.4136326568989466</v>
      </c>
      <c r="AK46" s="37"/>
      <c r="AL46" s="37"/>
    </row>
    <row r="47" spans="1:38">
      <c r="A47" s="33" t="s">
        <v>821</v>
      </c>
      <c r="B47" s="33" t="s">
        <v>822</v>
      </c>
      <c r="C47" s="25">
        <v>1569428.32</v>
      </c>
      <c r="D47" s="24">
        <v>1.6978500000000001</v>
      </c>
      <c r="E47" s="36">
        <f t="shared" si="0"/>
        <v>2664.6538731119999</v>
      </c>
      <c r="F47" s="24">
        <f t="shared" si="1"/>
        <v>0.24487136920805441</v>
      </c>
      <c r="G47" s="24">
        <f t="shared" si="2"/>
        <v>-0.56878679996881254</v>
      </c>
      <c r="H47" s="25">
        <f t="shared" si="3"/>
        <v>1</v>
      </c>
      <c r="I47" s="25">
        <f t="shared" si="4"/>
        <v>1</v>
      </c>
      <c r="J47" s="25">
        <f t="shared" si="5"/>
        <v>1</v>
      </c>
      <c r="K47" s="25">
        <f t="shared" si="6"/>
        <v>3</v>
      </c>
      <c r="L47" s="24">
        <f t="shared" si="7"/>
        <v>1.4529786307919457</v>
      </c>
      <c r="M47" s="24">
        <f t="shared" si="8"/>
        <v>2.2666367999688126</v>
      </c>
      <c r="N47" s="33" t="s">
        <v>823</v>
      </c>
      <c r="O47" s="25">
        <v>84.161280000000005</v>
      </c>
      <c r="P47" s="33" t="s">
        <v>1179</v>
      </c>
      <c r="Q47" s="33" t="s">
        <v>824</v>
      </c>
      <c r="R47" s="40">
        <v>0.40076799993320539</v>
      </c>
      <c r="S47" s="40">
        <v>12.70380781453844</v>
      </c>
      <c r="T47" s="40">
        <v>1.4529786307919457</v>
      </c>
      <c r="U47" s="40">
        <v>0.25447081879419359</v>
      </c>
      <c r="V47" s="40">
        <v>3.8490480035145298</v>
      </c>
      <c r="W47" s="40">
        <v>2.2666367999688126</v>
      </c>
      <c r="X47" s="40">
        <v>0.20038875496478939</v>
      </c>
      <c r="Y47" s="40">
        <v>1.371106120092185</v>
      </c>
      <c r="Z47" s="40">
        <v>2.8683259063230988</v>
      </c>
      <c r="AA47" s="40" t="s">
        <v>824</v>
      </c>
      <c r="AB47" s="40">
        <v>0.40076799993320539</v>
      </c>
      <c r="AC47" s="40">
        <v>12.70380781453844</v>
      </c>
      <c r="AD47" s="40">
        <v>1.4529786307919457</v>
      </c>
      <c r="AE47" s="40">
        <v>0.25447081879419359</v>
      </c>
      <c r="AF47" s="40">
        <v>3.8490480035145298</v>
      </c>
      <c r="AG47" s="40">
        <v>2.2666367999688126</v>
      </c>
      <c r="AH47" s="40">
        <v>0.20038875496478939</v>
      </c>
      <c r="AI47" s="40">
        <v>1.371106120092185</v>
      </c>
      <c r="AJ47" s="40">
        <v>2.8683259063230988</v>
      </c>
      <c r="AK47" s="37"/>
      <c r="AL47" s="37"/>
    </row>
    <row r="48" spans="1:38">
      <c r="A48" s="33" t="s">
        <v>847</v>
      </c>
      <c r="B48" s="33" t="s">
        <v>848</v>
      </c>
      <c r="C48" s="25">
        <v>433180.36</v>
      </c>
      <c r="D48" s="24">
        <v>1.5435000000000001</v>
      </c>
      <c r="E48" s="36">
        <f t="shared" si="0"/>
        <v>668.61388566000005</v>
      </c>
      <c r="F48" s="24">
        <f t="shared" si="1"/>
        <v>0.84012942156618131</v>
      </c>
      <c r="G48" s="24">
        <f t="shared" si="2"/>
        <v>0.44662126093187426</v>
      </c>
      <c r="H48" s="25">
        <f t="shared" si="3"/>
        <v>1</v>
      </c>
      <c r="I48" s="25">
        <f t="shared" si="4"/>
        <v>1</v>
      </c>
      <c r="J48" s="25">
        <f t="shared" si="5"/>
        <v>1</v>
      </c>
      <c r="K48" s="25">
        <f t="shared" si="6"/>
        <v>3</v>
      </c>
      <c r="L48" s="24">
        <f t="shared" si="7"/>
        <v>0.70337057843381878</v>
      </c>
      <c r="M48" s="24">
        <f t="shared" si="8"/>
        <v>1.0968787390681258</v>
      </c>
      <c r="N48" s="33" t="s">
        <v>849</v>
      </c>
      <c r="O48" s="25" t="s">
        <v>850</v>
      </c>
      <c r="P48" s="33" t="s">
        <v>1182</v>
      </c>
      <c r="Q48" s="33" t="s">
        <v>16</v>
      </c>
      <c r="R48" s="40">
        <v>0.82788128676241723</v>
      </c>
      <c r="S48" s="40">
        <v>12.70380781453844</v>
      </c>
      <c r="T48" s="40">
        <v>0.70337057875217324</v>
      </c>
      <c r="U48" s="40">
        <v>0.52585136561360979</v>
      </c>
      <c r="V48" s="40">
        <v>3.8588854527391678</v>
      </c>
      <c r="W48" s="40">
        <v>1.096888046108057</v>
      </c>
      <c r="X48" s="40">
        <v>0.4139440937505981</v>
      </c>
      <c r="Y48" s="40">
        <v>1.3763597431366279</v>
      </c>
      <c r="Z48" s="40">
        <v>1.3885576593269124</v>
      </c>
      <c r="AA48" s="40" t="s">
        <v>16</v>
      </c>
      <c r="AB48" s="40">
        <v>0.82788128713712683</v>
      </c>
      <c r="AC48" s="40">
        <v>12.70380781453844</v>
      </c>
      <c r="AD48" s="40">
        <v>0.70337057843381878</v>
      </c>
      <c r="AE48" s="40">
        <v>0.52585599338591271</v>
      </c>
      <c r="AF48" s="40">
        <v>3.859135758453919</v>
      </c>
      <c r="AG48" s="40">
        <v>1.0968787390681258</v>
      </c>
      <c r="AH48" s="40">
        <v>0.41394200551373578</v>
      </c>
      <c r="AI48" s="40">
        <v>1.3764871476992731</v>
      </c>
      <c r="AJ48" s="40">
        <v>1.3885649561344267</v>
      </c>
      <c r="AK48" s="37"/>
      <c r="AL48" s="37"/>
    </row>
    <row r="49" spans="1:38">
      <c r="A49" s="33" t="s">
        <v>851</v>
      </c>
      <c r="B49" s="33" t="s">
        <v>852</v>
      </c>
      <c r="C49" s="25">
        <v>79832.191999999995</v>
      </c>
      <c r="D49" s="24">
        <v>1.9844999999999999</v>
      </c>
      <c r="E49" s="36">
        <f t="shared" si="0"/>
        <v>158.42698502399998</v>
      </c>
      <c r="F49" s="24">
        <f t="shared" si="1"/>
        <v>1.5748421069447132</v>
      </c>
      <c r="G49" s="24">
        <f t="shared" si="2"/>
        <v>1.5748421069447132</v>
      </c>
      <c r="H49" s="25">
        <f t="shared" si="3"/>
        <v>1</v>
      </c>
      <c r="I49" s="25">
        <f t="shared" si="4"/>
        <v>1</v>
      </c>
      <c r="J49" s="25">
        <f t="shared" si="5"/>
        <v>1</v>
      </c>
      <c r="K49" s="25">
        <f t="shared" si="6"/>
        <v>3</v>
      </c>
      <c r="L49" s="24">
        <f t="shared" si="7"/>
        <v>0.40965789305528671</v>
      </c>
      <c r="M49" s="24">
        <f t="shared" si="8"/>
        <v>0.40965789305528671</v>
      </c>
      <c r="N49" s="33" t="s">
        <v>853</v>
      </c>
      <c r="O49" s="25">
        <v>126.12108000000001</v>
      </c>
      <c r="P49" s="33" t="s">
        <v>1183</v>
      </c>
      <c r="Q49" s="33" t="s">
        <v>854</v>
      </c>
      <c r="R49" s="40">
        <v>1.4013453333333334</v>
      </c>
      <c r="S49" s="40">
        <v>12.70380781453844</v>
      </c>
      <c r="T49" s="40">
        <v>0.41553450527648333</v>
      </c>
      <c r="U49" s="40">
        <v>1.4013453333333334</v>
      </c>
      <c r="V49" s="40">
        <v>2.0427529107326818</v>
      </c>
      <c r="W49" s="40">
        <v>0.41059286124032807</v>
      </c>
      <c r="X49" s="40">
        <v>1.4013453333333334</v>
      </c>
      <c r="Y49" s="40">
        <v>0.68817303243923078</v>
      </c>
      <c r="Z49" s="40">
        <v>0.40965789305528671</v>
      </c>
      <c r="AA49" s="40" t="s">
        <v>855</v>
      </c>
      <c r="AB49" s="40">
        <v>1.4013453333333334</v>
      </c>
      <c r="AC49" s="40">
        <v>12.70380781453844</v>
      </c>
      <c r="AD49" s="40">
        <v>0.41553450527648333</v>
      </c>
      <c r="AE49" s="40">
        <v>1.4013453333333334</v>
      </c>
      <c r="AF49" s="40">
        <v>2.042888755388049</v>
      </c>
      <c r="AG49" s="40">
        <v>0.41059294389476886</v>
      </c>
      <c r="AH49" s="40">
        <v>1.4013453333333334</v>
      </c>
      <c r="AI49" s="40">
        <v>0.6882402917904431</v>
      </c>
      <c r="AJ49" s="40">
        <v>0.40965794861080529</v>
      </c>
      <c r="AK49" s="37"/>
      <c r="AL49" s="37"/>
    </row>
    <row r="50" spans="1:38">
      <c r="A50" s="33" t="s">
        <v>1002</v>
      </c>
      <c r="B50" s="33" t="s">
        <v>1003</v>
      </c>
      <c r="C50" s="25">
        <v>633214.43200000003</v>
      </c>
      <c r="D50" s="24">
        <v>0.8</v>
      </c>
      <c r="E50" s="36">
        <f t="shared" si="0"/>
        <v>506.57154560000004</v>
      </c>
      <c r="F50" s="24">
        <f t="shared" si="1"/>
        <v>0.28098894209776826</v>
      </c>
      <c r="G50" s="24">
        <f t="shared" si="2"/>
        <v>-9.3825521625655606E-3</v>
      </c>
      <c r="H50" s="25">
        <f t="shared" si="3"/>
        <v>1</v>
      </c>
      <c r="I50" s="25">
        <f t="shared" si="4"/>
        <v>1</v>
      </c>
      <c r="J50" s="25">
        <f t="shared" si="5"/>
        <v>1</v>
      </c>
      <c r="K50" s="25">
        <f t="shared" si="6"/>
        <v>3</v>
      </c>
      <c r="L50" s="24">
        <f t="shared" si="7"/>
        <v>0.51901105790223179</v>
      </c>
      <c r="M50" s="24">
        <f t="shared" si="8"/>
        <v>0.8093825521625656</v>
      </c>
      <c r="N50" s="33" t="s">
        <v>1004</v>
      </c>
      <c r="O50" s="25" t="s">
        <v>1005</v>
      </c>
      <c r="P50" s="33" t="s">
        <v>1184</v>
      </c>
      <c r="Q50" s="33" t="s">
        <v>1006</v>
      </c>
      <c r="R50" s="40">
        <v>1.121955555555556</v>
      </c>
      <c r="S50" s="40">
        <v>12.70380781453844</v>
      </c>
      <c r="T50" s="40">
        <v>0.51901105790223179</v>
      </c>
      <c r="U50" s="40">
        <v>0.71263571715379814</v>
      </c>
      <c r="V50" s="40">
        <v>3.8587378866196631</v>
      </c>
      <c r="W50" s="40">
        <v>0.80938964438271466</v>
      </c>
      <c r="X50" s="40">
        <v>0.5609813685857068</v>
      </c>
      <c r="Y50" s="40">
        <v>1.376283629702264</v>
      </c>
      <c r="Z50" s="40">
        <v>1.024606523349824</v>
      </c>
      <c r="AA50" s="40" t="s">
        <v>1006</v>
      </c>
      <c r="AB50" s="40">
        <v>1.121955555555556</v>
      </c>
      <c r="AC50" s="40">
        <v>12.70380781453844</v>
      </c>
      <c r="AD50" s="40">
        <v>0.51901105790223179</v>
      </c>
      <c r="AE50" s="40">
        <v>0.71264218782264543</v>
      </c>
      <c r="AF50" s="40">
        <v>3.8589896915682922</v>
      </c>
      <c r="AG50" s="40">
        <v>0.8093825521625656</v>
      </c>
      <c r="AH50" s="40">
        <v>0.56097994197941237</v>
      </c>
      <c r="AI50" s="40">
        <v>1.376414736310374</v>
      </c>
      <c r="AJ50" s="40">
        <v>1.0246093506175187</v>
      </c>
      <c r="AK50" s="37"/>
      <c r="AL50" s="37"/>
    </row>
    <row r="51" spans="1:38">
      <c r="A51" s="33" t="s">
        <v>1015</v>
      </c>
      <c r="B51" s="33" t="s">
        <v>1016</v>
      </c>
      <c r="C51" s="25">
        <v>102965.38400000001</v>
      </c>
      <c r="D51" s="24">
        <v>1</v>
      </c>
      <c r="E51" s="36">
        <f t="shared" si="0"/>
        <v>102.965384</v>
      </c>
      <c r="F51" s="24">
        <f t="shared" si="1"/>
        <v>8.6248272396171055E-3</v>
      </c>
      <c r="G51" s="24">
        <f t="shared" si="2"/>
        <v>-0.54604017357396373</v>
      </c>
      <c r="H51" s="25">
        <f t="shared" si="3"/>
        <v>1</v>
      </c>
      <c r="I51" s="25">
        <f t="shared" si="4"/>
        <v>1</v>
      </c>
      <c r="J51" s="25">
        <f t="shared" si="5"/>
        <v>1</v>
      </c>
      <c r="K51" s="25">
        <f t="shared" si="6"/>
        <v>3</v>
      </c>
      <c r="L51" s="24">
        <f t="shared" si="7"/>
        <v>0.99137517276038289</v>
      </c>
      <c r="M51" s="24">
        <f t="shared" si="8"/>
        <v>1.5460401735739637</v>
      </c>
      <c r="N51" s="33" t="s">
        <v>1017</v>
      </c>
      <c r="O51" s="25" t="s">
        <v>1018</v>
      </c>
      <c r="P51" s="33" t="s">
        <v>1053</v>
      </c>
      <c r="Q51" s="33" t="s">
        <v>1019</v>
      </c>
      <c r="R51" s="40">
        <v>0.5873733333333333</v>
      </c>
      <c r="S51" s="40">
        <v>12.70380781453844</v>
      </c>
      <c r="T51" s="40">
        <v>0.99137517276038289</v>
      </c>
      <c r="U51" s="40">
        <v>0.37307997302243989</v>
      </c>
      <c r="V51" s="40">
        <v>3.8588150266728212</v>
      </c>
      <c r="W51" s="40">
        <v>1.546049285611262</v>
      </c>
      <c r="X51" s="40">
        <v>0.29369260064433872</v>
      </c>
      <c r="Y51" s="40">
        <v>1.376373819898326</v>
      </c>
      <c r="Z51" s="40">
        <v>1.9570981836064383</v>
      </c>
      <c r="AA51" s="40" t="s">
        <v>1019</v>
      </c>
      <c r="AB51" s="40">
        <v>0.5873733333333333</v>
      </c>
      <c r="AC51" s="40">
        <v>12.70380781453844</v>
      </c>
      <c r="AD51" s="40">
        <v>0.99137517276038289</v>
      </c>
      <c r="AE51" s="40">
        <v>0.37308228504974822</v>
      </c>
      <c r="AF51" s="40">
        <v>3.8590556800814722</v>
      </c>
      <c r="AG51" s="40">
        <v>1.5460401735739637</v>
      </c>
      <c r="AH51" s="40">
        <v>0.29368861158943582</v>
      </c>
      <c r="AI51" s="40">
        <v>1.3764897206679489</v>
      </c>
      <c r="AJ51" s="40">
        <v>1.9571251403231769</v>
      </c>
      <c r="AK51" s="37"/>
      <c r="AL51" s="37"/>
    </row>
    <row r="52" spans="1:38">
      <c r="A52" s="33" t="s">
        <v>449</v>
      </c>
      <c r="B52" s="33" t="s">
        <v>1204</v>
      </c>
      <c r="C52" s="25">
        <v>13607.76</v>
      </c>
      <c r="D52" s="24">
        <v>3.99105</v>
      </c>
      <c r="E52" s="36">
        <f t="shared" si="0"/>
        <v>54.309250548000001</v>
      </c>
      <c r="F52" s="24">
        <f t="shared" si="1"/>
        <v>2.860251577957122</v>
      </c>
      <c r="G52" s="24">
        <f t="shared" si="2"/>
        <v>9.1850617749621666E-2</v>
      </c>
      <c r="H52" s="25">
        <f t="shared" si="3"/>
        <v>1</v>
      </c>
      <c r="I52" s="25">
        <f t="shared" si="4"/>
        <v>0</v>
      </c>
      <c r="J52" s="25">
        <f t="shared" si="5"/>
        <v>1</v>
      </c>
      <c r="K52" s="25">
        <f t="shared" si="6"/>
        <v>2</v>
      </c>
      <c r="L52" s="24">
        <f t="shared" si="7"/>
        <v>1.1307984220428779</v>
      </c>
      <c r="M52" s="24">
        <f t="shared" si="8"/>
        <v>3.8991993822503783</v>
      </c>
      <c r="N52" s="33" t="s">
        <v>87</v>
      </c>
      <c r="O52" s="25">
        <v>108.14</v>
      </c>
      <c r="P52" s="33" t="s">
        <v>1107</v>
      </c>
      <c r="R52" s="40">
        <v>1.5142859999999999E-2</v>
      </c>
      <c r="S52" s="40">
        <v>12.70380781453844</v>
      </c>
      <c r="T52" s="40">
        <v>38.454251033700068</v>
      </c>
      <c r="U52" s="39">
        <v>0.14811724220000166</v>
      </c>
      <c r="V52" s="40">
        <v>4.9048558943898097</v>
      </c>
      <c r="W52" s="40">
        <v>3.8991993822503783</v>
      </c>
      <c r="X52" s="39">
        <v>0.11219189385645027</v>
      </c>
      <c r="Y52" s="40">
        <v>1.99071821069427</v>
      </c>
      <c r="Z52" s="40">
        <v>5.1281590197973435</v>
      </c>
      <c r="AB52" s="40">
        <v>0.51495238095238094</v>
      </c>
      <c r="AC52" s="40">
        <v>12.70380781453844</v>
      </c>
      <c r="AD52" s="40">
        <v>1.1307984220428779</v>
      </c>
      <c r="AE52" s="39">
        <v>9.9509380216273202E-2</v>
      </c>
      <c r="AF52" s="40">
        <v>9.6721286011002992</v>
      </c>
      <c r="AG52" s="40">
        <v>5.8341971666142234</v>
      </c>
      <c r="AH52" s="39">
        <v>6.0748860307123981E-2</v>
      </c>
      <c r="AI52" s="40">
        <v>6.7017214818230499</v>
      </c>
      <c r="AJ52" s="40">
        <v>9.5265865798662848</v>
      </c>
      <c r="AK52" s="37"/>
      <c r="AL52" s="37"/>
    </row>
    <row r="53" spans="1:38">
      <c r="A53" s="33" t="s">
        <v>787</v>
      </c>
      <c r="B53" s="33" t="s">
        <v>1207</v>
      </c>
      <c r="C53" s="25">
        <v>34019.4</v>
      </c>
      <c r="D53" s="24">
        <v>0.88200000000000001</v>
      </c>
      <c r="E53" s="36">
        <f t="shared" si="0"/>
        <v>30.005110800000001</v>
      </c>
      <c r="F53" s="24">
        <f t="shared" si="1"/>
        <v>-0.16977130494372183</v>
      </c>
      <c r="G53" s="24">
        <f t="shared" si="2"/>
        <v>-0.92413889347606226</v>
      </c>
      <c r="H53" s="25">
        <f t="shared" si="3"/>
        <v>0</v>
      </c>
      <c r="I53" s="25">
        <f t="shared" si="4"/>
        <v>1</v>
      </c>
      <c r="J53" s="25">
        <f t="shared" si="5"/>
        <v>1</v>
      </c>
      <c r="K53" s="25">
        <f t="shared" si="6"/>
        <v>2</v>
      </c>
      <c r="L53" s="24">
        <f t="shared" si="7"/>
        <v>1.0517713049437218</v>
      </c>
      <c r="M53" s="24">
        <f t="shared" si="8"/>
        <v>1.8061388934760623</v>
      </c>
      <c r="N53" s="33" t="s">
        <v>789</v>
      </c>
      <c r="O53" s="25">
        <v>199.31200000000001</v>
      </c>
      <c r="P53" s="33" t="s">
        <v>1173</v>
      </c>
      <c r="R53" s="40">
        <v>0.55364444444444449</v>
      </c>
      <c r="S53" s="40">
        <v>12.70380781453844</v>
      </c>
      <c r="T53" s="40">
        <v>1.0517713049437218</v>
      </c>
      <c r="U53" s="39">
        <v>0.2789905512727418</v>
      </c>
      <c r="V53" s="40">
        <v>4.8939666521099703</v>
      </c>
      <c r="W53" s="40">
        <v>2.070074307031649</v>
      </c>
      <c r="X53" s="39">
        <v>0.21455083102956318</v>
      </c>
      <c r="Y53" s="40">
        <v>2.01963129207624</v>
      </c>
      <c r="Z53" s="40">
        <v>2.6817078409293513</v>
      </c>
      <c r="AB53" s="40">
        <v>0.55364444444444449</v>
      </c>
      <c r="AC53" s="40">
        <v>12.70380781453844</v>
      </c>
      <c r="AD53" s="40">
        <v>1.0517713049437218</v>
      </c>
      <c r="AE53" s="39">
        <v>0.32026797526725487</v>
      </c>
      <c r="AF53" s="40">
        <v>6.2668831115162398</v>
      </c>
      <c r="AG53" s="40">
        <v>1.8061388934760623</v>
      </c>
      <c r="AH53" s="39">
        <v>0.3109094900468346</v>
      </c>
      <c r="AI53" s="40">
        <v>4.6177176576932801</v>
      </c>
      <c r="AJ53" s="40">
        <v>1.8569388740021608</v>
      </c>
      <c r="AK53" s="37"/>
      <c r="AL53" s="37"/>
    </row>
    <row r="54" spans="1:38">
      <c r="A54" s="33" t="s">
        <v>1197</v>
      </c>
      <c r="B54" s="33" t="s">
        <v>1210</v>
      </c>
      <c r="C54" s="25">
        <v>9979.0239999999994</v>
      </c>
      <c r="D54" s="24">
        <v>3.8</v>
      </c>
      <c r="E54" s="36">
        <f t="shared" si="0"/>
        <v>37.920291199999994</v>
      </c>
      <c r="F54" s="24">
        <f t="shared" si="1"/>
        <v>2.5177048171348373</v>
      </c>
      <c r="G54" s="24">
        <f t="shared" si="2"/>
        <v>1.3846454289465289</v>
      </c>
      <c r="H54" s="25">
        <f t="shared" si="3"/>
        <v>1</v>
      </c>
      <c r="I54" s="25">
        <f t="shared" si="4"/>
        <v>0</v>
      </c>
      <c r="J54" s="25">
        <f t="shared" si="5"/>
        <v>1</v>
      </c>
      <c r="K54" s="25">
        <f t="shared" si="6"/>
        <v>2</v>
      </c>
      <c r="L54" s="24">
        <f t="shared" si="7"/>
        <v>1.2822951828651628</v>
      </c>
      <c r="M54" s="24">
        <f t="shared" si="8"/>
        <v>2.415354571053471</v>
      </c>
      <c r="N54" s="33" t="s">
        <v>1201</v>
      </c>
      <c r="O54" s="25">
        <v>136.23400000000001</v>
      </c>
      <c r="P54" s="33" t="s">
        <v>1051</v>
      </c>
      <c r="R54" s="40">
        <v>0.45411333333333337</v>
      </c>
      <c r="S54" s="40">
        <v>12.70380781453844</v>
      </c>
      <c r="T54" s="40">
        <v>1.2822951828651628</v>
      </c>
      <c r="U54" s="39">
        <v>0.2060710085155717</v>
      </c>
      <c r="V54" s="40">
        <v>4.8989100781884103</v>
      </c>
      <c r="W54" s="40">
        <v>2.8025998208744829</v>
      </c>
      <c r="X54" s="39">
        <v>0.15790290470398316</v>
      </c>
      <c r="Y54" s="40">
        <v>2.0198635574200199</v>
      </c>
      <c r="Z54" s="40">
        <v>3.6437761899314345</v>
      </c>
      <c r="AB54" s="40">
        <v>0.45411333333333337</v>
      </c>
      <c r="AC54" s="40">
        <v>12.70380781453844</v>
      </c>
      <c r="AD54" s="40">
        <v>1.2822951828651628</v>
      </c>
      <c r="AE54" s="39">
        <v>0.24039293754551111</v>
      </c>
      <c r="AF54" s="40">
        <v>9.8017164464588493</v>
      </c>
      <c r="AG54" s="40">
        <v>2.415354571053471</v>
      </c>
      <c r="AH54" s="39">
        <v>0.14571485148157101</v>
      </c>
      <c r="AI54" s="40">
        <v>6.8938198168085902</v>
      </c>
      <c r="AJ54" s="40">
        <v>3.9724987697476175</v>
      </c>
      <c r="AK54" s="37"/>
      <c r="AL54" s="37"/>
    </row>
    <row r="55" spans="1:38">
      <c r="A55" s="33" t="s">
        <v>423</v>
      </c>
      <c r="B55" s="33" t="s">
        <v>1206</v>
      </c>
      <c r="C55" s="25">
        <v>8618.2479999999996</v>
      </c>
      <c r="D55" s="24">
        <v>4.4981999999999998</v>
      </c>
      <c r="E55" s="36">
        <f t="shared" si="0"/>
        <v>38.766603153600002</v>
      </c>
      <c r="F55" s="24">
        <f t="shared" si="1"/>
        <v>3.3656906027834612</v>
      </c>
      <c r="G55" s="24">
        <f t="shared" si="2"/>
        <v>2.3648809879143093</v>
      </c>
      <c r="H55" s="25">
        <f t="shared" si="3"/>
        <v>1</v>
      </c>
      <c r="I55" s="25">
        <f t="shared" si="4"/>
        <v>0</v>
      </c>
      <c r="J55" s="25">
        <f t="shared" si="5"/>
        <v>1</v>
      </c>
      <c r="K55" s="25">
        <f t="shared" si="6"/>
        <v>2</v>
      </c>
      <c r="L55" s="24">
        <f t="shared" si="7"/>
        <v>1.1325093972165383</v>
      </c>
      <c r="M55" s="24">
        <f t="shared" si="8"/>
        <v>2.1333190120856904</v>
      </c>
      <c r="N55" s="33" t="s">
        <v>425</v>
      </c>
      <c r="O55" s="25">
        <v>154.25232</v>
      </c>
      <c r="P55" s="33" t="s">
        <v>1090</v>
      </c>
      <c r="R55" s="40">
        <v>0.51417440000000003</v>
      </c>
      <c r="S55" s="40">
        <v>12.70380781453844</v>
      </c>
      <c r="T55" s="40">
        <v>1.1325093972165383</v>
      </c>
      <c r="U55" s="39">
        <v>0.23333612095405454</v>
      </c>
      <c r="V55" s="40">
        <v>4.8991230722309203</v>
      </c>
      <c r="W55" s="40">
        <v>2.4751192213372999</v>
      </c>
      <c r="X55" s="39">
        <v>0.17878715581520324</v>
      </c>
      <c r="Y55" s="40">
        <v>2.0198635574200301</v>
      </c>
      <c r="Z55" s="40">
        <v>3.2181441774043806</v>
      </c>
      <c r="AB55" s="40">
        <v>0.51417440000000003</v>
      </c>
      <c r="AC55" s="40">
        <v>12.70380781453844</v>
      </c>
      <c r="AD55" s="40">
        <v>1.1325093972165383</v>
      </c>
      <c r="AE55" s="39">
        <v>0.2721739657089664</v>
      </c>
      <c r="AF55" s="40">
        <v>9.8012352953381701</v>
      </c>
      <c r="AG55" s="40">
        <v>2.1333190120856904</v>
      </c>
      <c r="AH55" s="39">
        <v>0.1649871096751748</v>
      </c>
      <c r="AI55" s="40">
        <v>6.8938198168085902</v>
      </c>
      <c r="AJ55" s="40">
        <v>3.5084684457115256</v>
      </c>
      <c r="AK55" s="37"/>
      <c r="AL55" s="37"/>
    </row>
    <row r="56" spans="1:38">
      <c r="A56" s="33" t="s">
        <v>4</v>
      </c>
      <c r="B56" s="33" t="s">
        <v>5</v>
      </c>
      <c r="C56" s="25">
        <v>4872485.2640000004</v>
      </c>
      <c r="D56" s="24">
        <v>1.1000000000000001</v>
      </c>
      <c r="E56" s="36">
        <f t="shared" si="0"/>
        <v>5359.7337904000005</v>
      </c>
      <c r="F56" s="24">
        <f t="shared" si="1"/>
        <v>-0.3257027934317549</v>
      </c>
      <c r="G56" s="24">
        <f t="shared" si="2"/>
        <v>-1.1232979723268035</v>
      </c>
      <c r="H56" s="25">
        <f t="shared" si="3"/>
        <v>0</v>
      </c>
      <c r="I56" s="25">
        <f t="shared" si="4"/>
        <v>1</v>
      </c>
      <c r="J56" s="25">
        <f t="shared" si="5"/>
        <v>1</v>
      </c>
      <c r="K56" s="25">
        <f t="shared" si="6"/>
        <v>2</v>
      </c>
      <c r="L56" s="24">
        <f t="shared" si="7"/>
        <v>1.425702793431755</v>
      </c>
      <c r="M56" s="24">
        <f t="shared" si="8"/>
        <v>2.2232979723268036</v>
      </c>
      <c r="N56" s="33" t="s">
        <v>6</v>
      </c>
      <c r="O56" s="25" t="s">
        <v>7</v>
      </c>
      <c r="P56" s="33" t="s">
        <v>1041</v>
      </c>
      <c r="Q56" s="33" t="s">
        <v>8</v>
      </c>
      <c r="R56" s="40">
        <v>0.40843529415168323</v>
      </c>
      <c r="S56" s="40">
        <v>12.70380781453844</v>
      </c>
      <c r="T56" s="40">
        <v>1.425702793431755</v>
      </c>
      <c r="U56" s="40">
        <v>0.2594344711895244</v>
      </c>
      <c r="V56" s="40">
        <v>3.8589635432203102</v>
      </c>
      <c r="W56" s="40">
        <v>2.2232979723268036</v>
      </c>
      <c r="X56" s="40">
        <v>0.20422289525120199</v>
      </c>
      <c r="Y56" s="40">
        <v>1.376381428377389</v>
      </c>
      <c r="Z56" s="40">
        <v>2.8144996268311222</v>
      </c>
      <c r="AA56" s="40" t="s">
        <v>8</v>
      </c>
      <c r="AB56" s="40">
        <v>0.40843529415168323</v>
      </c>
      <c r="AC56" s="40">
        <v>12.70380781453844</v>
      </c>
      <c r="AD56" s="40">
        <v>1.425702793431755</v>
      </c>
      <c r="AE56" s="40">
        <v>0.259423312742878</v>
      </c>
      <c r="AF56" s="40">
        <v>3.8589115474756901</v>
      </c>
      <c r="AG56" s="40">
        <v>2.2233934562204269</v>
      </c>
      <c r="AH56" s="40">
        <v>0.20422255007268139</v>
      </c>
      <c r="AI56" s="40">
        <v>1.3764498863942349</v>
      </c>
      <c r="AJ56" s="40">
        <v>2.8145047018030569</v>
      </c>
      <c r="AK56" s="37"/>
      <c r="AL56" s="37"/>
    </row>
    <row r="57" spans="1:38">
      <c r="A57" s="33" t="s">
        <v>9</v>
      </c>
      <c r="B57" s="33" t="s">
        <v>10</v>
      </c>
      <c r="C57" s="25">
        <v>2721.5520000000001</v>
      </c>
      <c r="D57" s="24">
        <v>5.5125000000000002</v>
      </c>
      <c r="E57" s="36">
        <f t="shared" si="0"/>
        <v>15.0025554</v>
      </c>
      <c r="F57" s="24">
        <f t="shared" si="1"/>
        <v>4.4510288635580206</v>
      </c>
      <c r="G57" s="24">
        <f t="shared" si="2"/>
        <v>3.8565575948822626</v>
      </c>
      <c r="H57" s="25">
        <f t="shared" si="3"/>
        <v>1</v>
      </c>
      <c r="I57" s="25">
        <f t="shared" si="4"/>
        <v>0</v>
      </c>
      <c r="J57" s="25">
        <f t="shared" si="5"/>
        <v>1</v>
      </c>
      <c r="K57" s="25">
        <f t="shared" si="6"/>
        <v>2</v>
      </c>
      <c r="L57" s="24">
        <f t="shared" si="7"/>
        <v>1.0614711364419793</v>
      </c>
      <c r="M57" s="24">
        <f t="shared" si="8"/>
        <v>1.6559424051177376</v>
      </c>
      <c r="N57" s="33" t="s">
        <v>11</v>
      </c>
      <c r="O57" s="25" t="s">
        <v>12</v>
      </c>
      <c r="P57" s="33" t="s">
        <v>1042</v>
      </c>
      <c r="Q57" s="33" t="s">
        <v>13</v>
      </c>
      <c r="R57" s="40">
        <v>0.54858518504803877</v>
      </c>
      <c r="S57" s="40">
        <v>12.70380781453844</v>
      </c>
      <c r="T57" s="40">
        <v>1.0614711364419793</v>
      </c>
      <c r="U57" s="40">
        <v>0.34831696301467652</v>
      </c>
      <c r="V57" s="40">
        <v>3.848920280081221</v>
      </c>
      <c r="W57" s="40">
        <v>1.6559424051177376</v>
      </c>
      <c r="X57" s="40">
        <v>0.27428914556430939</v>
      </c>
      <c r="Y57" s="40">
        <v>1.3710562923588741</v>
      </c>
      <c r="Z57" s="40">
        <v>2.0955266338241207</v>
      </c>
      <c r="AB57" s="40">
        <v>1.2343166666666665</v>
      </c>
      <c r="AE57" s="40">
        <v>1.2343166666666665</v>
      </c>
      <c r="AH57" s="40">
        <v>1.2343166666666665</v>
      </c>
      <c r="AK57" s="37"/>
      <c r="AL57" s="37"/>
    </row>
    <row r="58" spans="1:38">
      <c r="A58" s="33" t="s">
        <v>273</v>
      </c>
      <c r="B58" s="33" t="s">
        <v>14</v>
      </c>
      <c r="C58" s="25">
        <v>13607.76</v>
      </c>
      <c r="D58" s="24">
        <v>1.1466000000000001</v>
      </c>
      <c r="E58" s="36">
        <f t="shared" si="0"/>
        <v>15.602657616</v>
      </c>
      <c r="F58" s="24">
        <f t="shared" si="1"/>
        <v>0.56480231496391642</v>
      </c>
      <c r="G58" s="24">
        <f t="shared" si="2"/>
        <v>0.23929602694590124</v>
      </c>
      <c r="H58" s="25">
        <f t="shared" si="3"/>
        <v>1</v>
      </c>
      <c r="I58" s="25">
        <f t="shared" si="4"/>
        <v>0</v>
      </c>
      <c r="J58" s="25">
        <f t="shared" si="5"/>
        <v>1</v>
      </c>
      <c r="K58" s="25">
        <f t="shared" si="6"/>
        <v>2</v>
      </c>
      <c r="L58" s="24">
        <f t="shared" si="7"/>
        <v>0.58179768503608364</v>
      </c>
      <c r="M58" s="24">
        <f t="shared" si="8"/>
        <v>0.90730397305409882</v>
      </c>
      <c r="N58" s="33" t="s">
        <v>15</v>
      </c>
      <c r="O58" s="25">
        <v>180.15768</v>
      </c>
      <c r="P58" s="33" t="s">
        <v>1043</v>
      </c>
      <c r="Q58" s="33" t="s">
        <v>16</v>
      </c>
      <c r="R58" s="40">
        <v>1.0008760000000001</v>
      </c>
      <c r="S58" s="40">
        <v>12.70380781453844</v>
      </c>
      <c r="T58" s="40">
        <v>0.58179768503608364</v>
      </c>
      <c r="U58" s="40">
        <v>0.63572107138648193</v>
      </c>
      <c r="V58" s="40">
        <v>3.858802889018714</v>
      </c>
      <c r="W58" s="40">
        <v>0.9073161845719746</v>
      </c>
      <c r="X58" s="40">
        <v>0.50044952337422788</v>
      </c>
      <c r="Y58" s="40">
        <v>1.3763777787516061</v>
      </c>
      <c r="Z58" s="40">
        <v>1.1485379287375022</v>
      </c>
      <c r="AA58" s="40" t="s">
        <v>16</v>
      </c>
      <c r="AB58" s="40">
        <v>1.0008760000000001</v>
      </c>
      <c r="AC58" s="40">
        <v>12.70380781453844</v>
      </c>
      <c r="AD58" s="40">
        <v>0.58179768503608364</v>
      </c>
      <c r="AE58" s="40">
        <v>0.63572984386615561</v>
      </c>
      <c r="AF58" s="40">
        <v>3.8590727258693129</v>
      </c>
      <c r="AG58" s="40">
        <v>0.90730397305409882</v>
      </c>
      <c r="AH58" s="40">
        <v>0.5004500745286764</v>
      </c>
      <c r="AI58" s="40">
        <v>1.376513798507579</v>
      </c>
      <c r="AJ58" s="40">
        <v>1.1485369215746477</v>
      </c>
      <c r="AK58" s="37"/>
      <c r="AL58" s="37"/>
    </row>
    <row r="59" spans="1:38">
      <c r="A59" s="33" t="s">
        <v>30</v>
      </c>
      <c r="B59" s="33" t="s">
        <v>31</v>
      </c>
      <c r="C59" s="25">
        <v>2494.7559999999999</v>
      </c>
      <c r="D59" s="24">
        <v>2.9988000000000001</v>
      </c>
      <c r="E59" s="36">
        <f t="shared" si="0"/>
        <v>7.4812742928000002</v>
      </c>
      <c r="F59" s="24">
        <f t="shared" si="1"/>
        <v>1.5790955258280457</v>
      </c>
      <c r="G59" s="24">
        <f t="shared" si="2"/>
        <v>0.78490059204616092</v>
      </c>
      <c r="H59" s="25">
        <f t="shared" si="3"/>
        <v>1</v>
      </c>
      <c r="I59" s="25">
        <f t="shared" si="4"/>
        <v>0</v>
      </c>
      <c r="J59" s="25">
        <f t="shared" si="5"/>
        <v>1</v>
      </c>
      <c r="K59" s="25">
        <f t="shared" si="6"/>
        <v>2</v>
      </c>
      <c r="L59" s="24">
        <f t="shared" si="7"/>
        <v>1.4197044741719544</v>
      </c>
      <c r="M59" s="24">
        <f t="shared" si="8"/>
        <v>2.2138994079538392</v>
      </c>
      <c r="N59" s="33" t="s">
        <v>32</v>
      </c>
      <c r="O59" s="25">
        <v>172.26759999999999</v>
      </c>
      <c r="P59" s="33" t="s">
        <v>1047</v>
      </c>
      <c r="Q59" s="33" t="s">
        <v>16</v>
      </c>
      <c r="R59" s="40">
        <v>0.41016095279111331</v>
      </c>
      <c r="S59" s="40">
        <v>12.70380781453844</v>
      </c>
      <c r="T59" s="40">
        <v>1.4197044741719544</v>
      </c>
      <c r="U59" s="40">
        <v>0.26052730996553242</v>
      </c>
      <c r="V59" s="40">
        <v>3.8589149309162298</v>
      </c>
      <c r="W59" s="40">
        <v>2.2139717271091626</v>
      </c>
      <c r="X59" s="40">
        <v>0.20507336224713349</v>
      </c>
      <c r="Y59" s="40">
        <v>1.376298336401339</v>
      </c>
      <c r="Z59" s="40">
        <v>2.8028271316130255</v>
      </c>
      <c r="AA59" s="40" t="s">
        <v>16</v>
      </c>
      <c r="AB59" s="40">
        <v>0.41016095279111331</v>
      </c>
      <c r="AC59" s="40">
        <v>12.70380781453844</v>
      </c>
      <c r="AD59" s="40">
        <v>1.4197044741719544</v>
      </c>
      <c r="AE59" s="40">
        <v>0.26053593343054632</v>
      </c>
      <c r="AF59" s="40">
        <v>3.8592592943342452</v>
      </c>
      <c r="AG59" s="40">
        <v>2.2138994079538392</v>
      </c>
      <c r="AH59" s="40">
        <v>0.20508734574875889</v>
      </c>
      <c r="AI59" s="40">
        <v>1.3765267054837069</v>
      </c>
      <c r="AJ59" s="40">
        <v>2.8026370819804969</v>
      </c>
      <c r="AK59" s="37"/>
      <c r="AL59" s="37"/>
    </row>
    <row r="60" spans="1:38">
      <c r="A60" s="33" t="s">
        <v>33</v>
      </c>
      <c r="B60" s="33" t="s">
        <v>34</v>
      </c>
      <c r="C60" s="25">
        <v>3394682.5279999999</v>
      </c>
      <c r="D60" s="24">
        <v>1.3450500000000001</v>
      </c>
      <c r="E60" s="36">
        <f t="shared" si="0"/>
        <v>4566.0177342863999</v>
      </c>
      <c r="F60" s="24">
        <f t="shared" si="1"/>
        <v>-1.1231209280066201</v>
      </c>
      <c r="G60" s="24">
        <f t="shared" si="2"/>
        <v>-2.503928478015879</v>
      </c>
      <c r="H60" s="25">
        <f t="shared" si="3"/>
        <v>0</v>
      </c>
      <c r="I60" s="25">
        <f t="shared" si="4"/>
        <v>1</v>
      </c>
      <c r="J60" s="25">
        <f t="shared" si="5"/>
        <v>1</v>
      </c>
      <c r="K60" s="25">
        <f t="shared" si="6"/>
        <v>2</v>
      </c>
      <c r="L60" s="24">
        <f t="shared" si="7"/>
        <v>2.4681709280066202</v>
      </c>
      <c r="M60" s="24">
        <f t="shared" si="8"/>
        <v>3.8489784780158791</v>
      </c>
      <c r="N60" s="33" t="s">
        <v>35</v>
      </c>
      <c r="O60" s="25" t="s">
        <v>36</v>
      </c>
      <c r="P60" s="33" t="s">
        <v>1048</v>
      </c>
      <c r="Q60" s="33" t="s">
        <v>37</v>
      </c>
      <c r="R60" s="40">
        <v>0.2359266666666667</v>
      </c>
      <c r="S60" s="40">
        <v>12.70380781453844</v>
      </c>
      <c r="T60" s="40">
        <v>2.4681709280066202</v>
      </c>
      <c r="U60" s="40">
        <v>0.14985794546423201</v>
      </c>
      <c r="V60" s="40">
        <v>3.8587890100337372</v>
      </c>
      <c r="W60" s="40">
        <v>3.8489784780158791</v>
      </c>
      <c r="X60" s="40">
        <v>0.1179706444225336</v>
      </c>
      <c r="Y60" s="40">
        <v>1.3763322206544559</v>
      </c>
      <c r="Z60" s="40">
        <v>4.872273255979124</v>
      </c>
      <c r="AA60" s="40" t="s">
        <v>38</v>
      </c>
      <c r="AB60" s="40">
        <v>0.2359266666666667</v>
      </c>
      <c r="AC60" s="40">
        <v>12.70380781453844</v>
      </c>
      <c r="AD60" s="40">
        <v>2.4681709280066202</v>
      </c>
      <c r="AE60" s="40">
        <v>0.14985794546423201</v>
      </c>
      <c r="AF60" s="40">
        <v>3.8587890100337372</v>
      </c>
      <c r="AG60" s="40">
        <v>3.8489784780158791</v>
      </c>
      <c r="AH60" s="40">
        <v>0.1179706444225336</v>
      </c>
      <c r="AI60" s="40">
        <v>1.3763322206544559</v>
      </c>
      <c r="AJ60" s="40">
        <v>4.872273255979124</v>
      </c>
      <c r="AK60" s="37"/>
      <c r="AL60" s="37"/>
    </row>
    <row r="61" spans="1:38">
      <c r="A61" s="33" t="s">
        <v>48</v>
      </c>
      <c r="B61" s="33" t="s">
        <v>49</v>
      </c>
      <c r="C61" s="25">
        <v>2721.5520000000001</v>
      </c>
      <c r="D61" s="24">
        <v>2.3814000000000002</v>
      </c>
      <c r="E61" s="36">
        <f t="shared" si="0"/>
        <v>6.4811039328000009</v>
      </c>
      <c r="F61" s="24">
        <f t="shared" si="1"/>
        <v>0.58622680426068752</v>
      </c>
      <c r="G61" s="24">
        <f t="shared" si="2"/>
        <v>-0.41800857236496691</v>
      </c>
      <c r="H61" s="25">
        <f t="shared" si="3"/>
        <v>1</v>
      </c>
      <c r="I61" s="25">
        <f t="shared" si="4"/>
        <v>0</v>
      </c>
      <c r="J61" s="25">
        <f t="shared" si="5"/>
        <v>1</v>
      </c>
      <c r="K61" s="25">
        <f t="shared" si="6"/>
        <v>2</v>
      </c>
      <c r="L61" s="24">
        <f t="shared" si="7"/>
        <v>1.7951731957393127</v>
      </c>
      <c r="M61" s="24">
        <f t="shared" si="8"/>
        <v>2.7994085723649671</v>
      </c>
      <c r="N61" s="33" t="s">
        <v>50</v>
      </c>
      <c r="O61" s="25">
        <v>136.23704000000001</v>
      </c>
      <c r="P61" s="33" t="s">
        <v>1051</v>
      </c>
      <c r="Q61" s="33" t="s">
        <v>51</v>
      </c>
      <c r="R61" s="40">
        <v>0.32437390508627861</v>
      </c>
      <c r="S61" s="40">
        <v>12.70380781453844</v>
      </c>
      <c r="T61" s="40">
        <v>1.7951731957393127</v>
      </c>
      <c r="U61" s="40">
        <v>0.20603682612903779</v>
      </c>
      <c r="V61" s="40">
        <v>3.8589149309162298</v>
      </c>
      <c r="W61" s="40">
        <v>2.7995000177407734</v>
      </c>
      <c r="X61" s="40">
        <v>0.16218132635154381</v>
      </c>
      <c r="Y61" s="40">
        <v>1.376298336401339</v>
      </c>
      <c r="Z61" s="40">
        <v>3.5440897950943455</v>
      </c>
      <c r="AA61" s="40" t="s">
        <v>51</v>
      </c>
      <c r="AB61" s="40">
        <v>0.32437390508627861</v>
      </c>
      <c r="AC61" s="40">
        <v>12.70380781453844</v>
      </c>
      <c r="AD61" s="40">
        <v>1.7951731957393127</v>
      </c>
      <c r="AE61" s="40">
        <v>0.2060436459567247</v>
      </c>
      <c r="AF61" s="40">
        <v>3.8592592943342452</v>
      </c>
      <c r="AG61" s="40">
        <v>2.7994085723649671</v>
      </c>
      <c r="AH61" s="40">
        <v>0.162192385139559</v>
      </c>
      <c r="AI61" s="40">
        <v>1.3765267054837069</v>
      </c>
      <c r="AJ61" s="40">
        <v>3.5438494831052076</v>
      </c>
      <c r="AK61" s="37"/>
      <c r="AL61" s="37"/>
    </row>
    <row r="62" spans="1:38">
      <c r="A62" s="33" t="s">
        <v>52</v>
      </c>
      <c r="B62" s="33" t="s">
        <v>53</v>
      </c>
      <c r="C62" s="25">
        <v>2267.96</v>
      </c>
      <c r="D62" s="24">
        <v>3.99105</v>
      </c>
      <c r="E62" s="36">
        <f t="shared" si="0"/>
        <v>9.051541757999999</v>
      </c>
      <c r="F62" s="24">
        <f t="shared" si="1"/>
        <v>2.649187481620499</v>
      </c>
      <c r="G62" s="24">
        <f t="shared" si="2"/>
        <v>2.649187481620499</v>
      </c>
      <c r="H62" s="25">
        <f t="shared" si="3"/>
        <v>1</v>
      </c>
      <c r="I62" s="25">
        <f t="shared" si="4"/>
        <v>0</v>
      </c>
      <c r="J62" s="25">
        <f t="shared" si="5"/>
        <v>1</v>
      </c>
      <c r="K62" s="25">
        <f t="shared" si="6"/>
        <v>2</v>
      </c>
      <c r="L62" s="24">
        <f t="shared" si="7"/>
        <v>1.341862518379501</v>
      </c>
      <c r="M62" s="24">
        <f t="shared" si="8"/>
        <v>1.341862518379501</v>
      </c>
      <c r="N62" s="33" t="s">
        <v>54</v>
      </c>
      <c r="O62" s="25" t="s">
        <v>55</v>
      </c>
      <c r="P62" s="33" t="s">
        <v>1052</v>
      </c>
      <c r="Q62" s="33" t="s">
        <v>16</v>
      </c>
      <c r="R62" s="40">
        <v>0.43395454588850002</v>
      </c>
      <c r="S62" s="40">
        <v>12.70380781453844</v>
      </c>
      <c r="T62" s="40">
        <v>1.341862518379501</v>
      </c>
      <c r="U62" s="40">
        <v>0.2756428770123463</v>
      </c>
      <c r="V62" s="40">
        <v>3.8589468073197861</v>
      </c>
      <c r="W62" s="40">
        <v>2.0925631303492414</v>
      </c>
      <c r="X62" s="40">
        <v>0.21698368498636431</v>
      </c>
      <c r="Y62" s="40">
        <v>1.376386738849025</v>
      </c>
      <c r="Z62" s="40">
        <v>2.6489791965094711</v>
      </c>
      <c r="AA62" s="40" t="s">
        <v>16</v>
      </c>
      <c r="AB62" s="40">
        <v>0.43395454588850002</v>
      </c>
      <c r="AC62" s="40">
        <v>12.70380781453844</v>
      </c>
      <c r="AD62" s="40">
        <v>1.341862518379501</v>
      </c>
      <c r="AE62" s="40">
        <v>0.43395454588850002</v>
      </c>
      <c r="AF62" s="40">
        <v>12.70380781453844</v>
      </c>
      <c r="AG62" s="40">
        <v>1.341862518379501</v>
      </c>
      <c r="AH62" s="40">
        <v>0.21697043594800011</v>
      </c>
      <c r="AI62" s="40">
        <v>1.376437224219444</v>
      </c>
      <c r="AJ62" s="40">
        <v>2.6491411738879718</v>
      </c>
      <c r="AK62" s="37"/>
      <c r="AL62" s="37"/>
    </row>
    <row r="63" spans="1:38">
      <c r="A63" s="33" t="s">
        <v>65</v>
      </c>
      <c r="B63" s="33" t="s">
        <v>66</v>
      </c>
      <c r="C63" s="25">
        <v>13607.76</v>
      </c>
      <c r="D63" s="24">
        <v>5.1597</v>
      </c>
      <c r="E63" s="36">
        <f t="shared" si="0"/>
        <v>70.211959272000001</v>
      </c>
      <c r="F63" s="24">
        <f t="shared" si="1"/>
        <v>4.0118591020391836</v>
      </c>
      <c r="G63" s="24">
        <f t="shared" si="2"/>
        <v>4.0118591020391836</v>
      </c>
      <c r="H63" s="25">
        <f t="shared" si="3"/>
        <v>1</v>
      </c>
      <c r="I63" s="25">
        <f t="shared" si="4"/>
        <v>0</v>
      </c>
      <c r="J63" s="25">
        <f t="shared" si="5"/>
        <v>1</v>
      </c>
      <c r="K63" s="25">
        <f t="shared" si="6"/>
        <v>2</v>
      </c>
      <c r="L63" s="24">
        <f t="shared" si="7"/>
        <v>1.1478408979608163</v>
      </c>
      <c r="M63" s="24">
        <f t="shared" si="8"/>
        <v>1.1478408979608163</v>
      </c>
      <c r="N63" s="33" t="s">
        <v>67</v>
      </c>
      <c r="O63" s="25" t="s">
        <v>68</v>
      </c>
      <c r="P63" s="33" t="s">
        <v>1055</v>
      </c>
      <c r="Q63" s="33" t="s">
        <v>69</v>
      </c>
      <c r="R63" s="40">
        <v>0.50730666666666668</v>
      </c>
      <c r="S63" s="40">
        <v>12.70380781453844</v>
      </c>
      <c r="T63" s="40">
        <v>1.1478408979608163</v>
      </c>
      <c r="U63" s="40">
        <v>0.50730666666666668</v>
      </c>
      <c r="V63" s="40">
        <v>12.70380781453844</v>
      </c>
      <c r="W63" s="40">
        <v>1.1478408979608163</v>
      </c>
      <c r="X63" s="40">
        <v>0.25365963851219492</v>
      </c>
      <c r="Y63" s="40">
        <v>1.371107659212347</v>
      </c>
      <c r="Z63" s="40">
        <v>2.265950791516302</v>
      </c>
      <c r="AA63" s="40" t="s">
        <v>70</v>
      </c>
      <c r="AB63" s="40">
        <v>0.50730666666666668</v>
      </c>
      <c r="AC63" s="40">
        <v>12.70380781453844</v>
      </c>
      <c r="AD63" s="40">
        <v>1.1478408979608163</v>
      </c>
      <c r="AE63" s="40">
        <v>0.50730666666666668</v>
      </c>
      <c r="AF63" s="40">
        <v>12.70380781453844</v>
      </c>
      <c r="AG63" s="40">
        <v>1.1478408979608163</v>
      </c>
      <c r="AH63" s="40">
        <v>0.25364760406943121</v>
      </c>
      <c r="AI63" s="40">
        <v>1.3711134466846771</v>
      </c>
      <c r="AJ63" s="40">
        <v>2.2660583223929951</v>
      </c>
      <c r="AK63" s="37"/>
      <c r="AL63" s="37"/>
    </row>
    <row r="64" spans="1:38">
      <c r="A64" s="33" t="s">
        <v>71</v>
      </c>
      <c r="B64" s="33" t="s">
        <v>72</v>
      </c>
      <c r="C64" s="25">
        <v>2494.7559999999999</v>
      </c>
      <c r="D64" s="24">
        <v>1.4112</v>
      </c>
      <c r="E64" s="36">
        <f t="shared" si="0"/>
        <v>3.5205996671999999</v>
      </c>
      <c r="F64" s="24">
        <f t="shared" si="1"/>
        <v>0.19951541313246857</v>
      </c>
      <c r="G64" s="24">
        <f t="shared" si="2"/>
        <v>0.19951541313246857</v>
      </c>
      <c r="H64" s="25">
        <f t="shared" si="3"/>
        <v>1</v>
      </c>
      <c r="I64" s="25">
        <f t="shared" si="4"/>
        <v>0</v>
      </c>
      <c r="J64" s="25">
        <f t="shared" si="5"/>
        <v>1</v>
      </c>
      <c r="K64" s="25">
        <f t="shared" si="6"/>
        <v>2</v>
      </c>
      <c r="L64" s="24">
        <f t="shared" si="7"/>
        <v>1.2116845868675314</v>
      </c>
      <c r="M64" s="24">
        <f t="shared" si="8"/>
        <v>1.2116845868675314</v>
      </c>
      <c r="N64" s="33" t="s">
        <v>73</v>
      </c>
      <c r="O64" s="25" t="s">
        <v>74</v>
      </c>
      <c r="P64" s="33" t="s">
        <v>1056</v>
      </c>
      <c r="Q64" s="33" t="s">
        <v>75</v>
      </c>
      <c r="R64" s="40">
        <v>0.48057666666666665</v>
      </c>
      <c r="S64" s="40">
        <v>12.70380781453844</v>
      </c>
      <c r="T64" s="40">
        <v>1.2116845868675314</v>
      </c>
      <c r="U64" s="40">
        <v>0.48057666666666665</v>
      </c>
      <c r="V64" s="40">
        <v>12.70380781453844</v>
      </c>
      <c r="W64" s="40">
        <v>1.2116845868675314</v>
      </c>
      <c r="X64" s="40">
        <v>0.2529430374303952</v>
      </c>
      <c r="Y64" s="40">
        <v>1.376389332664502</v>
      </c>
      <c r="Z64" s="40">
        <v>2.2723901626616132</v>
      </c>
      <c r="AA64" s="40" t="s">
        <v>76</v>
      </c>
      <c r="AB64" s="40">
        <v>0.48057666666666665</v>
      </c>
      <c r="AC64" s="40">
        <v>12.70380781453844</v>
      </c>
      <c r="AD64" s="40">
        <v>1.2116845868675314</v>
      </c>
      <c r="AE64" s="40">
        <v>0.48057666666666665</v>
      </c>
      <c r="AF64" s="40">
        <v>12.70380781453844</v>
      </c>
      <c r="AG64" s="40">
        <v>1.2116845868675314</v>
      </c>
      <c r="AH64" s="40">
        <v>0.2529430374303952</v>
      </c>
      <c r="AI64" s="40">
        <v>1.376389332664502</v>
      </c>
      <c r="AJ64" s="40">
        <v>2.2723901626616132</v>
      </c>
      <c r="AK64" s="37"/>
      <c r="AL64" s="37"/>
    </row>
    <row r="65" spans="1:38">
      <c r="A65" s="33" t="s">
        <v>77</v>
      </c>
      <c r="B65" s="33" t="s">
        <v>78</v>
      </c>
      <c r="C65" s="25">
        <v>22679.599999999999</v>
      </c>
      <c r="D65" s="24">
        <v>7.1441999999999997</v>
      </c>
      <c r="E65" s="36">
        <f t="shared" si="0"/>
        <v>162.02759831999998</v>
      </c>
      <c r="F65" s="24">
        <f t="shared" si="1"/>
        <v>5.3490268042606868</v>
      </c>
      <c r="G65" s="24">
        <f t="shared" si="2"/>
        <v>4.3447914276350321</v>
      </c>
      <c r="H65" s="25">
        <f t="shared" si="3"/>
        <v>1</v>
      </c>
      <c r="I65" s="25">
        <f t="shared" si="4"/>
        <v>0</v>
      </c>
      <c r="J65" s="25">
        <f t="shared" si="5"/>
        <v>1</v>
      </c>
      <c r="K65" s="25">
        <f t="shared" si="6"/>
        <v>2</v>
      </c>
      <c r="L65" s="24">
        <f t="shared" si="7"/>
        <v>1.7951731957393127</v>
      </c>
      <c r="M65" s="24">
        <f t="shared" si="8"/>
        <v>2.7994085723649671</v>
      </c>
      <c r="N65" s="33" t="s">
        <v>79</v>
      </c>
      <c r="O65" s="25">
        <v>136.23704000000001</v>
      </c>
      <c r="P65" s="33" t="s">
        <v>1051</v>
      </c>
      <c r="Q65" s="33" t="s">
        <v>80</v>
      </c>
      <c r="R65" s="40">
        <v>0.32437390508627861</v>
      </c>
      <c r="S65" s="40">
        <v>12.70380781453844</v>
      </c>
      <c r="T65" s="40">
        <v>1.7951731957393127</v>
      </c>
      <c r="U65" s="40">
        <v>0.20603682612903779</v>
      </c>
      <c r="V65" s="40">
        <v>3.8589149309162298</v>
      </c>
      <c r="W65" s="40">
        <v>2.7995000177407734</v>
      </c>
      <c r="X65" s="40">
        <v>0.16218132635154381</v>
      </c>
      <c r="Y65" s="40">
        <v>1.376298336401339</v>
      </c>
      <c r="Z65" s="40">
        <v>3.5440897950943455</v>
      </c>
      <c r="AA65" s="40" t="s">
        <v>80</v>
      </c>
      <c r="AB65" s="40">
        <v>0.32437390508627861</v>
      </c>
      <c r="AC65" s="40">
        <v>12.70380781453844</v>
      </c>
      <c r="AD65" s="40">
        <v>1.7951731957393127</v>
      </c>
      <c r="AE65" s="40">
        <v>0.2060436459567247</v>
      </c>
      <c r="AF65" s="40">
        <v>3.8592592943342452</v>
      </c>
      <c r="AG65" s="40">
        <v>2.7994085723649671</v>
      </c>
      <c r="AH65" s="40">
        <v>0.162192385139559</v>
      </c>
      <c r="AI65" s="40">
        <v>1.3765267054837069</v>
      </c>
      <c r="AJ65" s="40">
        <v>3.5438494831052076</v>
      </c>
      <c r="AK65" s="37"/>
      <c r="AL65" s="37"/>
    </row>
    <row r="66" spans="1:38">
      <c r="A66" s="33" t="s">
        <v>93</v>
      </c>
      <c r="B66" s="33" t="s">
        <v>94</v>
      </c>
      <c r="C66" s="25">
        <v>226.79599999999999</v>
      </c>
      <c r="D66" s="24">
        <v>13.23</v>
      </c>
      <c r="E66" s="36">
        <f t="shared" si="0"/>
        <v>3.0005110799999999</v>
      </c>
      <c r="F66" s="24">
        <f t="shared" si="1"/>
        <v>12.154201933716116</v>
      </c>
      <c r="G66" s="24">
        <f t="shared" si="2"/>
        <v>12.09443537381571</v>
      </c>
      <c r="H66" s="25">
        <f t="shared" si="3"/>
        <v>1</v>
      </c>
      <c r="I66" s="25">
        <f t="shared" si="4"/>
        <v>0</v>
      </c>
      <c r="J66" s="25">
        <f t="shared" si="5"/>
        <v>1</v>
      </c>
      <c r="K66" s="25">
        <f t="shared" si="6"/>
        <v>2</v>
      </c>
      <c r="L66" s="24">
        <f t="shared" si="7"/>
        <v>1.0757980662838835</v>
      </c>
      <c r="M66" s="24">
        <f t="shared" si="8"/>
        <v>1.13556462618429</v>
      </c>
      <c r="N66" s="33" t="s">
        <v>95</v>
      </c>
      <c r="O66" s="25">
        <v>146.14544000000001</v>
      </c>
      <c r="P66" s="33" t="s">
        <v>1059</v>
      </c>
      <c r="Q66" s="33" t="s">
        <v>96</v>
      </c>
      <c r="R66" s="40">
        <v>0.54127940740740743</v>
      </c>
      <c r="S66" s="40">
        <v>12.70380781453844</v>
      </c>
      <c r="T66" s="40">
        <v>1.0757980662838835</v>
      </c>
      <c r="U66" s="40">
        <v>0.34381151994212089</v>
      </c>
      <c r="V66" s="40">
        <v>3.858914704624917</v>
      </c>
      <c r="W66" s="40">
        <v>1.6776636755396355</v>
      </c>
      <c r="X66" s="40">
        <v>0.27064671401264989</v>
      </c>
      <c r="Y66" s="40">
        <v>1.3763817165346619</v>
      </c>
      <c r="Z66" s="40">
        <v>2.1237474278785307</v>
      </c>
      <c r="AA66" s="40" t="s">
        <v>97</v>
      </c>
      <c r="AB66" s="40">
        <v>0.51279101724473142</v>
      </c>
      <c r="AC66" s="40">
        <v>12.70380781453844</v>
      </c>
      <c r="AD66" s="40">
        <v>1.13556462618429</v>
      </c>
      <c r="AE66" s="40">
        <v>0.51279101724473142</v>
      </c>
      <c r="AF66" s="40">
        <v>12.70380781453844</v>
      </c>
      <c r="AG66" s="40">
        <v>1.13556462618429</v>
      </c>
      <c r="AH66" s="40">
        <v>0.25638723434829469</v>
      </c>
      <c r="AI66" s="40">
        <v>1.3764361389263069</v>
      </c>
      <c r="AJ66" s="40">
        <v>2.2418640140883896</v>
      </c>
      <c r="AK66" s="37"/>
      <c r="AL66" s="37"/>
    </row>
    <row r="67" spans="1:38">
      <c r="A67" s="33" t="s">
        <v>102</v>
      </c>
      <c r="B67" s="33" t="s">
        <v>103</v>
      </c>
      <c r="C67" s="25">
        <v>2494.7559999999999</v>
      </c>
      <c r="D67" s="24">
        <v>3.1090499999999999</v>
      </c>
      <c r="E67" s="36">
        <f t="shared" si="0"/>
        <v>7.7563211417999991</v>
      </c>
      <c r="F67" s="24">
        <f t="shared" si="1"/>
        <v>2.2366125339229388</v>
      </c>
      <c r="G67" s="24">
        <f t="shared" si="2"/>
        <v>1.748484032412515</v>
      </c>
      <c r="H67" s="25">
        <f t="shared" si="3"/>
        <v>1</v>
      </c>
      <c r="I67" s="25">
        <f t="shared" si="4"/>
        <v>0</v>
      </c>
      <c r="J67" s="25">
        <f t="shared" si="5"/>
        <v>1</v>
      </c>
      <c r="K67" s="25">
        <f t="shared" si="6"/>
        <v>2</v>
      </c>
      <c r="L67" s="24">
        <f t="shared" si="7"/>
        <v>0.8724374660770613</v>
      </c>
      <c r="M67" s="24">
        <f t="shared" si="8"/>
        <v>1.3605659675874848</v>
      </c>
      <c r="N67" s="33" t="s">
        <v>104</v>
      </c>
      <c r="O67" s="25">
        <v>100.11732000000001</v>
      </c>
      <c r="P67" s="33" t="s">
        <v>1061</v>
      </c>
      <c r="Q67" s="33" t="s">
        <v>105</v>
      </c>
      <c r="R67" s="40">
        <v>0.66744879999999995</v>
      </c>
      <c r="S67" s="40">
        <v>12.70380781453844</v>
      </c>
      <c r="T67" s="40">
        <v>0.8724374660770613</v>
      </c>
      <c r="U67" s="40">
        <v>0.42394124173925712</v>
      </c>
      <c r="V67" s="40">
        <v>3.8588150266728212</v>
      </c>
      <c r="W67" s="40">
        <v>1.3605659675874848</v>
      </c>
      <c r="X67" s="40">
        <v>0.3337311429453324</v>
      </c>
      <c r="Y67" s="40">
        <v>1.376373819898326</v>
      </c>
      <c r="Z67" s="40">
        <v>1.7223003229094516</v>
      </c>
      <c r="AA67" s="40" t="s">
        <v>105</v>
      </c>
      <c r="AB67" s="40">
        <v>0.66744879999999995</v>
      </c>
      <c r="AC67" s="40">
        <v>12.70380781453844</v>
      </c>
      <c r="AD67" s="40">
        <v>0.8724374660770613</v>
      </c>
      <c r="AE67" s="40">
        <v>0.42394124173925712</v>
      </c>
      <c r="AF67" s="40">
        <v>3.8588150266728212</v>
      </c>
      <c r="AG67" s="40">
        <v>1.3605659675874848</v>
      </c>
      <c r="AH67" s="40">
        <v>0.3337311429453324</v>
      </c>
      <c r="AI67" s="40">
        <v>1.376373819898326</v>
      </c>
      <c r="AJ67" s="40">
        <v>1.7223003229094516</v>
      </c>
      <c r="AK67" s="37"/>
      <c r="AL67" s="37"/>
    </row>
    <row r="68" spans="1:38">
      <c r="A68" s="33" t="s">
        <v>106</v>
      </c>
      <c r="B68" s="33" t="s">
        <v>107</v>
      </c>
      <c r="C68" s="25">
        <v>8164.6559999999999</v>
      </c>
      <c r="D68" s="24">
        <v>0.9</v>
      </c>
      <c r="E68" s="36">
        <f t="shared" si="0"/>
        <v>7.3481904</v>
      </c>
      <c r="F68" s="24">
        <f t="shared" si="1"/>
        <v>0.29799381376587153</v>
      </c>
      <c r="G68" s="24">
        <f t="shared" si="2"/>
        <v>0.19589013775842157</v>
      </c>
      <c r="H68" s="25">
        <f t="shared" si="3"/>
        <v>1</v>
      </c>
      <c r="I68" s="25">
        <f t="shared" si="4"/>
        <v>0</v>
      </c>
      <c r="J68" s="25">
        <f t="shared" si="5"/>
        <v>1</v>
      </c>
      <c r="K68" s="25">
        <f t="shared" si="6"/>
        <v>2</v>
      </c>
      <c r="L68" s="24">
        <f t="shared" si="7"/>
        <v>0.60200618623412849</v>
      </c>
      <c r="M68" s="24">
        <f t="shared" si="8"/>
        <v>0.70410986224157845</v>
      </c>
      <c r="N68" s="33" t="s">
        <v>108</v>
      </c>
      <c r="O68" s="25">
        <v>58.036679999999997</v>
      </c>
      <c r="P68" s="33" t="s">
        <v>1062</v>
      </c>
      <c r="Q68" s="33" t="s">
        <v>109</v>
      </c>
      <c r="R68" s="40">
        <v>0.96727799999999997</v>
      </c>
      <c r="S68" s="40">
        <v>12.70380781453844</v>
      </c>
      <c r="T68" s="40">
        <v>0.60200618623412849</v>
      </c>
      <c r="U68" s="40">
        <v>0.81918937090942934</v>
      </c>
      <c r="V68" s="40">
        <v>3.8588733815722152</v>
      </c>
      <c r="W68" s="40">
        <v>0.70411078155760731</v>
      </c>
      <c r="X68" s="40">
        <v>0.64485381559493071</v>
      </c>
      <c r="Y68" s="40">
        <v>1.3763499774784369</v>
      </c>
      <c r="Z68" s="40">
        <v>0.89134191152972408</v>
      </c>
      <c r="AA68" s="40" t="s">
        <v>109</v>
      </c>
      <c r="AB68" s="40">
        <v>0.96727799999999997</v>
      </c>
      <c r="AC68" s="40">
        <v>12.70380781453844</v>
      </c>
      <c r="AD68" s="40">
        <v>0.60200618623412849</v>
      </c>
      <c r="AE68" s="40">
        <v>0.81919067064637996</v>
      </c>
      <c r="AF68" s="40">
        <v>3.859096286289927</v>
      </c>
      <c r="AG68" s="40">
        <v>0.70410986224157845</v>
      </c>
      <c r="AH68" s="40">
        <v>0.64485524415008066</v>
      </c>
      <c r="AI68" s="40">
        <v>1.376487647247185</v>
      </c>
      <c r="AJ68" s="40">
        <v>0.89134013938222667</v>
      </c>
      <c r="AK68" s="37"/>
      <c r="AL68" s="37"/>
    </row>
    <row r="69" spans="1:38">
      <c r="A69" s="33" t="s">
        <v>119</v>
      </c>
      <c r="B69" s="33" t="s">
        <v>120</v>
      </c>
      <c r="C69" s="25">
        <v>2059449.2960000001</v>
      </c>
      <c r="D69" s="24">
        <v>0.37485000000000002</v>
      </c>
      <c r="E69" s="36">
        <f t="shared" ref="E69:E132" si="9">C69*1000*D69/10^6</f>
        <v>771.98456860559997</v>
      </c>
      <c r="F69" s="24">
        <f t="shared" ref="F69:F132" si="10">D69-L69</f>
        <v>-20.88785479040839</v>
      </c>
      <c r="G69" s="24">
        <f t="shared" ref="G69:G132" si="11">D69-M69</f>
        <v>-32.786274305482266</v>
      </c>
      <c r="H69" s="25">
        <f t="shared" ref="H69:H132" si="12">IF(F69&gt;0,1,0)</f>
        <v>0</v>
      </c>
      <c r="I69" s="25">
        <f t="shared" ref="I69:I132" si="13">IF(C69&gt;=30112,1,0)</f>
        <v>1</v>
      </c>
      <c r="J69" s="25">
        <f t="shared" ref="J69:J132" si="14">IF(E69&gt;3,1,0)</f>
        <v>1</v>
      </c>
      <c r="K69" s="25">
        <f t="shared" ref="K69:K132" si="15">H69+I69+J69</f>
        <v>2</v>
      </c>
      <c r="L69" s="24">
        <f t="shared" ref="L69:L132" si="16">MIN(T69,W69,Z69,AD69,AG69,AJ69)</f>
        <v>21.262704790408389</v>
      </c>
      <c r="M69" s="24">
        <f t="shared" ref="M69:M132" si="17">MIN(W69,Z69,AG69,AJ69)</f>
        <v>33.161124305482268</v>
      </c>
      <c r="N69" s="33" t="s">
        <v>121</v>
      </c>
      <c r="O69" s="25" t="s">
        <v>122</v>
      </c>
      <c r="P69" s="33" t="s">
        <v>1065</v>
      </c>
      <c r="Q69" s="33" t="s">
        <v>16</v>
      </c>
      <c r="R69" s="40">
        <v>2.7386324813711109E-2</v>
      </c>
      <c r="S69" s="40">
        <v>12.70380781453844</v>
      </c>
      <c r="T69" s="40">
        <v>21.262704790408389</v>
      </c>
      <c r="U69" s="40">
        <v>1.7393857110285561E-2</v>
      </c>
      <c r="V69" s="40">
        <v>3.8585839869462428</v>
      </c>
      <c r="W69" s="40">
        <v>33.161124305482268</v>
      </c>
      <c r="X69" s="40">
        <v>1.3694831919905981E-2</v>
      </c>
      <c r="Y69" s="40">
        <v>1.376511421609744</v>
      </c>
      <c r="Z69" s="40">
        <v>41.970970444078397</v>
      </c>
      <c r="AB69" s="40">
        <v>1.0680666666666667</v>
      </c>
      <c r="AE69" s="40">
        <v>1.0680666666666667</v>
      </c>
      <c r="AH69" s="40">
        <v>1.0680666666666667</v>
      </c>
      <c r="AK69" s="37"/>
      <c r="AL69" s="37"/>
    </row>
    <row r="70" spans="1:38">
      <c r="A70" s="33" t="s">
        <v>128</v>
      </c>
      <c r="B70" s="33" t="s">
        <v>129</v>
      </c>
      <c r="C70" s="25">
        <v>136077.6</v>
      </c>
      <c r="D70" s="24">
        <v>0.57330000000000003</v>
      </c>
      <c r="E70" s="36">
        <f t="shared" si="9"/>
        <v>78.013288079999995</v>
      </c>
      <c r="F70" s="24">
        <f t="shared" si="10"/>
        <v>-0.3344968776992111</v>
      </c>
      <c r="G70" s="24">
        <f t="shared" si="11"/>
        <v>-0.84281367359062032</v>
      </c>
      <c r="H70" s="25">
        <f t="shared" si="12"/>
        <v>0</v>
      </c>
      <c r="I70" s="25">
        <f t="shared" si="13"/>
        <v>1</v>
      </c>
      <c r="J70" s="25">
        <f t="shared" si="14"/>
        <v>1</v>
      </c>
      <c r="K70" s="25">
        <f t="shared" si="15"/>
        <v>2</v>
      </c>
      <c r="L70" s="24">
        <f t="shared" si="16"/>
        <v>0.90779687769921114</v>
      </c>
      <c r="M70" s="24">
        <f t="shared" si="17"/>
        <v>1.4161136735906203</v>
      </c>
      <c r="N70" s="33" t="s">
        <v>130</v>
      </c>
      <c r="O70" s="25">
        <v>48.108759999999997</v>
      </c>
      <c r="P70" s="33" t="s">
        <v>1067</v>
      </c>
      <c r="Q70" s="33" t="s">
        <v>131</v>
      </c>
      <c r="R70" s="40">
        <v>0.64145113748795757</v>
      </c>
      <c r="S70" s="40">
        <v>12.70380781453844</v>
      </c>
      <c r="T70" s="40">
        <v>0.90779687769921114</v>
      </c>
      <c r="U70" s="40">
        <v>0.40730755082370318</v>
      </c>
      <c r="V70" s="40">
        <v>3.8502434841186322</v>
      </c>
      <c r="W70" s="40">
        <v>1.4161136735906203</v>
      </c>
      <c r="X70" s="40">
        <v>0.32072681251775231</v>
      </c>
      <c r="Y70" s="40">
        <v>1.371741583335393</v>
      </c>
      <c r="Z70" s="40">
        <v>1.7921197666810667</v>
      </c>
      <c r="AA70" s="40" t="s">
        <v>131</v>
      </c>
      <c r="AB70" s="40">
        <v>0.64145113734210901</v>
      </c>
      <c r="AC70" s="40">
        <v>12.70380781453844</v>
      </c>
      <c r="AD70" s="40">
        <v>0.90779687790561958</v>
      </c>
      <c r="AE70" s="40">
        <v>0.40730354847974359</v>
      </c>
      <c r="AF70" s="40">
        <v>3.850319638639442</v>
      </c>
      <c r="AG70" s="40">
        <v>1.416127724959136</v>
      </c>
      <c r="AH70" s="40">
        <v>0.32072732063526832</v>
      </c>
      <c r="AI70" s="40">
        <v>1.371814403468224</v>
      </c>
      <c r="AJ70" s="40">
        <v>1.7921171429958269</v>
      </c>
      <c r="AK70" s="37"/>
      <c r="AL70" s="37"/>
    </row>
    <row r="71" spans="1:38">
      <c r="A71" s="33" t="s">
        <v>132</v>
      </c>
      <c r="B71" s="33" t="s">
        <v>133</v>
      </c>
      <c r="C71" s="25">
        <v>453592</v>
      </c>
      <c r="D71" s="24">
        <v>0.33074999999999999</v>
      </c>
      <c r="E71" s="36">
        <f t="shared" si="9"/>
        <v>150.025554</v>
      </c>
      <c r="F71" s="24">
        <f t="shared" si="10"/>
        <v>-2.0422653483402375</v>
      </c>
      <c r="G71" s="24">
        <f t="shared" si="11"/>
        <v>-3.5635351412625726</v>
      </c>
      <c r="H71" s="25">
        <f t="shared" si="12"/>
        <v>0</v>
      </c>
      <c r="I71" s="25">
        <f t="shared" si="13"/>
        <v>1</v>
      </c>
      <c r="J71" s="25">
        <f t="shared" si="14"/>
        <v>1</v>
      </c>
      <c r="K71" s="25">
        <f t="shared" si="15"/>
        <v>2</v>
      </c>
      <c r="L71" s="24">
        <f t="shared" si="16"/>
        <v>2.3730153483402376</v>
      </c>
      <c r="M71" s="24">
        <f t="shared" si="17"/>
        <v>3.8942851412625727</v>
      </c>
      <c r="N71" s="33" t="s">
        <v>134</v>
      </c>
      <c r="O71" s="25">
        <v>16.042760000000001</v>
      </c>
      <c r="P71" s="33" t="s">
        <v>1068</v>
      </c>
      <c r="Q71" s="33" t="s">
        <v>995</v>
      </c>
      <c r="R71" s="40">
        <v>1.388983551172533E-2</v>
      </c>
      <c r="S71" s="40">
        <v>12.70380781453844</v>
      </c>
      <c r="T71" s="40">
        <v>41.92327110833034</v>
      </c>
      <c r="U71" s="40">
        <v>8.8230869647594606E-3</v>
      </c>
      <c r="V71" s="40">
        <v>3.859128757710625</v>
      </c>
      <c r="W71" s="40">
        <v>65.373973550357292</v>
      </c>
      <c r="X71" s="40">
        <v>6.9458122861209941E-3</v>
      </c>
      <c r="Y71" s="40">
        <v>1.376520877105923</v>
      </c>
      <c r="Z71" s="40">
        <v>82.752797086383907</v>
      </c>
      <c r="AA71" s="40" t="s">
        <v>996</v>
      </c>
      <c r="AB71" s="40">
        <v>0.24538709377310161</v>
      </c>
      <c r="AC71" s="40">
        <v>12.70380781453844</v>
      </c>
      <c r="AD71" s="40">
        <v>2.3730153483402376</v>
      </c>
      <c r="AE71" s="40">
        <v>0.14735723696067299</v>
      </c>
      <c r="AF71" s="40">
        <v>0.50548981341221233</v>
      </c>
      <c r="AG71" s="40">
        <v>3.8942851412625727</v>
      </c>
      <c r="AH71" s="40">
        <v>0.13768095195444641</v>
      </c>
      <c r="AI71" s="40">
        <v>9.7883336333005722E-2</v>
      </c>
      <c r="AJ71" s="40">
        <v>4.1633607784844919</v>
      </c>
      <c r="AK71" s="37"/>
      <c r="AL71" s="37"/>
    </row>
    <row r="72" spans="1:38">
      <c r="A72" s="33" t="s">
        <v>141</v>
      </c>
      <c r="B72" s="33" t="s">
        <v>142</v>
      </c>
      <c r="C72" s="25">
        <v>25099679.471999999</v>
      </c>
      <c r="D72" s="24">
        <v>0.65</v>
      </c>
      <c r="E72" s="36">
        <f t="shared" si="9"/>
        <v>16314.791656800002</v>
      </c>
      <c r="F72" s="24">
        <f t="shared" si="10"/>
        <v>-1.8408205095139132</v>
      </c>
      <c r="G72" s="24">
        <f t="shared" si="11"/>
        <v>-3.2343441332358895</v>
      </c>
      <c r="H72" s="25">
        <f t="shared" si="12"/>
        <v>0</v>
      </c>
      <c r="I72" s="25">
        <f t="shared" si="13"/>
        <v>1</v>
      </c>
      <c r="J72" s="25">
        <f t="shared" si="14"/>
        <v>1</v>
      </c>
      <c r="K72" s="25">
        <f t="shared" si="15"/>
        <v>2</v>
      </c>
      <c r="L72" s="24">
        <f t="shared" si="16"/>
        <v>2.4908205095139131</v>
      </c>
      <c r="M72" s="24">
        <f t="shared" si="17"/>
        <v>3.8843441332358895</v>
      </c>
      <c r="N72" s="33" t="s">
        <v>143</v>
      </c>
      <c r="O72" s="25">
        <v>28.05376</v>
      </c>
      <c r="P72" s="33" t="s">
        <v>1070</v>
      </c>
      <c r="Q72" s="33" t="s">
        <v>144</v>
      </c>
      <c r="R72" s="40">
        <v>0.23378133333333331</v>
      </c>
      <c r="S72" s="40">
        <v>12.70380781453844</v>
      </c>
      <c r="T72" s="40">
        <v>2.4908205095139131</v>
      </c>
      <c r="U72" s="40">
        <v>0.14849356061517879</v>
      </c>
      <c r="V72" s="40">
        <v>3.85890474654822</v>
      </c>
      <c r="W72" s="40">
        <v>3.8843441332358895</v>
      </c>
      <c r="X72" s="40">
        <v>0.11688922253050819</v>
      </c>
      <c r="Y72" s="40">
        <v>1.376329109059274</v>
      </c>
      <c r="Z72" s="40">
        <v>4.9173499525136357</v>
      </c>
      <c r="AB72" s="40">
        <v>0.46756266666666668</v>
      </c>
      <c r="AE72" s="40">
        <v>0.46756266666666668</v>
      </c>
      <c r="AH72" s="40">
        <v>0.46756266666666668</v>
      </c>
      <c r="AK72" s="37"/>
      <c r="AL72" s="37"/>
    </row>
    <row r="73" spans="1:38">
      <c r="A73" s="33" t="s">
        <v>145</v>
      </c>
      <c r="B73" s="33" t="s">
        <v>146</v>
      </c>
      <c r="C73" s="25">
        <v>13607.76</v>
      </c>
      <c r="D73" s="24">
        <v>3.2193000000000001</v>
      </c>
      <c r="E73" s="36">
        <f t="shared" si="9"/>
        <v>43.807461767999996</v>
      </c>
      <c r="F73" s="24">
        <f t="shared" si="10"/>
        <v>2.7537272641584867</v>
      </c>
      <c r="G73" s="24">
        <f t="shared" si="11"/>
        <v>2.6747614625016403</v>
      </c>
      <c r="H73" s="25">
        <f t="shared" si="12"/>
        <v>1</v>
      </c>
      <c r="I73" s="25">
        <f t="shared" si="13"/>
        <v>0</v>
      </c>
      <c r="J73" s="25">
        <f t="shared" si="14"/>
        <v>1</v>
      </c>
      <c r="K73" s="25">
        <f t="shared" si="15"/>
        <v>2</v>
      </c>
      <c r="L73" s="24">
        <f t="shared" si="16"/>
        <v>0.46557273584151332</v>
      </c>
      <c r="M73" s="24">
        <f t="shared" si="17"/>
        <v>0.5445385374983599</v>
      </c>
      <c r="N73" s="33" t="s">
        <v>147</v>
      </c>
      <c r="O73" s="25" t="s">
        <v>148</v>
      </c>
      <c r="P73" s="33" t="s">
        <v>1071</v>
      </c>
      <c r="Q73" s="33" t="s">
        <v>16</v>
      </c>
      <c r="R73" s="40">
        <v>1.2507333333333333</v>
      </c>
      <c r="S73" s="40">
        <v>12.70380781453844</v>
      </c>
      <c r="T73" s="40">
        <v>0.46557273584151332</v>
      </c>
      <c r="U73" s="40">
        <v>1.059240239635685</v>
      </c>
      <c r="V73" s="40">
        <v>3.8588271710875852</v>
      </c>
      <c r="W73" s="40">
        <v>0.5445412787521432</v>
      </c>
      <c r="X73" s="40">
        <v>0.83382442223316722</v>
      </c>
      <c r="Y73" s="40">
        <v>1.3763389812218341</v>
      </c>
      <c r="Z73" s="40">
        <v>0.68933603633519758</v>
      </c>
      <c r="AA73" s="40" t="s">
        <v>16</v>
      </c>
      <c r="AB73" s="40">
        <v>1.2507333333333333</v>
      </c>
      <c r="AC73" s="40">
        <v>12.70380781453844</v>
      </c>
      <c r="AD73" s="40">
        <v>0.46557273584151332</v>
      </c>
      <c r="AE73" s="40">
        <v>1.0592458888591021</v>
      </c>
      <c r="AF73" s="40">
        <v>3.8590645306415721</v>
      </c>
      <c r="AG73" s="40">
        <v>0.5445385374983599</v>
      </c>
      <c r="AH73" s="40">
        <v>0.83382626956197226</v>
      </c>
      <c r="AI73" s="40">
        <v>1.3764766490780209</v>
      </c>
      <c r="AJ73" s="40">
        <v>0.6893346656907211</v>
      </c>
      <c r="AK73" s="37"/>
      <c r="AL73" s="37"/>
    </row>
    <row r="74" spans="1:38">
      <c r="A74" s="33" t="s">
        <v>185</v>
      </c>
      <c r="B74" s="33" t="s">
        <v>186</v>
      </c>
      <c r="C74" s="25">
        <v>13607.76</v>
      </c>
      <c r="D74" s="24">
        <v>5.00535</v>
      </c>
      <c r="E74" s="36">
        <f t="shared" si="9"/>
        <v>68.111601516000007</v>
      </c>
      <c r="F74" s="24">
        <f t="shared" si="10"/>
        <v>3.9741278691508946</v>
      </c>
      <c r="G74" s="24">
        <f t="shared" si="11"/>
        <v>3.9741278691508946</v>
      </c>
      <c r="H74" s="25">
        <f t="shared" si="12"/>
        <v>1</v>
      </c>
      <c r="I74" s="25">
        <f t="shared" si="13"/>
        <v>0</v>
      </c>
      <c r="J74" s="25">
        <f t="shared" si="14"/>
        <v>1</v>
      </c>
      <c r="K74" s="25">
        <f t="shared" si="15"/>
        <v>2</v>
      </c>
      <c r="L74" s="24">
        <f t="shared" si="16"/>
        <v>1.0312221308491052</v>
      </c>
      <c r="M74" s="24">
        <f t="shared" si="17"/>
        <v>1.0312221308491052</v>
      </c>
      <c r="N74" s="33" t="s">
        <v>187</v>
      </c>
      <c r="O74" s="25" t="s">
        <v>188</v>
      </c>
      <c r="P74" s="33" t="s">
        <v>1079</v>
      </c>
      <c r="Q74" s="33" t="s">
        <v>189</v>
      </c>
      <c r="R74" s="40">
        <v>0.56467692302986661</v>
      </c>
      <c r="S74" s="40">
        <v>12.70380781453844</v>
      </c>
      <c r="T74" s="40">
        <v>1.0312221308491052</v>
      </c>
      <c r="U74" s="40">
        <v>0.56467692302986661</v>
      </c>
      <c r="V74" s="40">
        <v>12.70380781453844</v>
      </c>
      <c r="W74" s="40">
        <v>1.0312221308491052</v>
      </c>
      <c r="X74" s="40">
        <v>0.28234435642664429</v>
      </c>
      <c r="Y74" s="40">
        <v>1.376374812973191</v>
      </c>
      <c r="Z74" s="40">
        <v>2.0357596782734491</v>
      </c>
      <c r="AA74" s="40" t="s">
        <v>189</v>
      </c>
      <c r="AB74" s="40">
        <v>0.56467692302986661</v>
      </c>
      <c r="AC74" s="40">
        <v>12.70380781453844</v>
      </c>
      <c r="AD74" s="40">
        <v>1.0312221308491052</v>
      </c>
      <c r="AE74" s="40">
        <v>0.56467692302986661</v>
      </c>
      <c r="AF74" s="40">
        <v>12.70380781453844</v>
      </c>
      <c r="AG74" s="40">
        <v>1.0312221308491052</v>
      </c>
      <c r="AH74" s="40">
        <v>0.28234447243186789</v>
      </c>
      <c r="AI74" s="40">
        <v>1.3765098906216691</v>
      </c>
      <c r="AJ74" s="40">
        <v>2.0357592955317516</v>
      </c>
      <c r="AK74" s="37"/>
      <c r="AL74" s="37"/>
    </row>
    <row r="75" spans="1:38">
      <c r="A75" s="33" t="s">
        <v>210</v>
      </c>
      <c r="B75" s="33" t="s">
        <v>211</v>
      </c>
      <c r="C75" s="25">
        <v>136077.6</v>
      </c>
      <c r="D75" s="24">
        <v>1.1907000000000001</v>
      </c>
      <c r="E75" s="36">
        <f t="shared" si="9"/>
        <v>162.02759832000001</v>
      </c>
      <c r="F75" s="24">
        <f t="shared" si="10"/>
        <v>-0.1722407280975915</v>
      </c>
      <c r="G75" s="24">
        <f t="shared" si="11"/>
        <v>-0.1722407280975915</v>
      </c>
      <c r="H75" s="25">
        <f t="shared" si="12"/>
        <v>0</v>
      </c>
      <c r="I75" s="25">
        <f t="shared" si="13"/>
        <v>1</v>
      </c>
      <c r="J75" s="25">
        <f t="shared" si="14"/>
        <v>1</v>
      </c>
      <c r="K75" s="25">
        <f t="shared" si="15"/>
        <v>2</v>
      </c>
      <c r="L75" s="24">
        <f t="shared" si="16"/>
        <v>1.3629407280975916</v>
      </c>
      <c r="M75" s="24">
        <f t="shared" si="17"/>
        <v>1.3629407280975916</v>
      </c>
      <c r="N75" s="33" t="s">
        <v>212</v>
      </c>
      <c r="O75" s="25" t="s">
        <v>213</v>
      </c>
      <c r="P75" s="33" t="s">
        <v>1083</v>
      </c>
      <c r="Q75" s="33" t="s">
        <v>214</v>
      </c>
      <c r="R75" s="40">
        <v>0.42724333333333331</v>
      </c>
      <c r="S75" s="40">
        <v>12.70380781453844</v>
      </c>
      <c r="T75" s="40">
        <v>1.3629407280975916</v>
      </c>
      <c r="U75" s="40">
        <v>0.42724333333333331</v>
      </c>
      <c r="V75" s="40">
        <v>12.70380781453844</v>
      </c>
      <c r="W75" s="40">
        <v>1.3629407280975916</v>
      </c>
      <c r="X75" s="40">
        <v>0.21361516646377421</v>
      </c>
      <c r="Y75" s="40">
        <v>1.3763042074917711</v>
      </c>
      <c r="Z75" s="40">
        <v>2.690750843023793</v>
      </c>
      <c r="AA75" s="40" t="s">
        <v>214</v>
      </c>
      <c r="AB75" s="40">
        <v>0.42724333333333331</v>
      </c>
      <c r="AC75" s="40">
        <v>12.70380781453844</v>
      </c>
      <c r="AD75" s="40">
        <v>1.3629407280975916</v>
      </c>
      <c r="AE75" s="40">
        <v>0.42724333333333331</v>
      </c>
      <c r="AF75" s="40">
        <v>12.70380781453844</v>
      </c>
      <c r="AG75" s="40">
        <v>1.3629407280975916</v>
      </c>
      <c r="AH75" s="40">
        <v>0.21361516646377421</v>
      </c>
      <c r="AI75" s="40">
        <v>1.3763042074917711</v>
      </c>
      <c r="AJ75" s="40">
        <v>2.690750843023793</v>
      </c>
      <c r="AK75" s="37"/>
      <c r="AL75" s="37"/>
    </row>
    <row r="76" spans="1:38">
      <c r="A76" s="33" t="s">
        <v>215</v>
      </c>
      <c r="B76" s="33" t="s">
        <v>216</v>
      </c>
      <c r="C76" s="25">
        <v>7581336.6880000001</v>
      </c>
      <c r="D76" s="24">
        <v>1</v>
      </c>
      <c r="E76" s="36">
        <f t="shared" si="9"/>
        <v>7581.3366880000003</v>
      </c>
      <c r="F76" s="24">
        <f t="shared" si="10"/>
        <v>-0.11805656801122733</v>
      </c>
      <c r="G76" s="24">
        <f t="shared" si="11"/>
        <v>-0.74361281032912285</v>
      </c>
      <c r="H76" s="25">
        <f t="shared" si="12"/>
        <v>0</v>
      </c>
      <c r="I76" s="25">
        <f t="shared" si="13"/>
        <v>1</v>
      </c>
      <c r="J76" s="25">
        <f t="shared" si="14"/>
        <v>1</v>
      </c>
      <c r="K76" s="25">
        <f t="shared" si="15"/>
        <v>2</v>
      </c>
      <c r="L76" s="24">
        <f t="shared" si="16"/>
        <v>1.1180565680112273</v>
      </c>
      <c r="M76" s="24">
        <f t="shared" si="17"/>
        <v>1.7436128103291229</v>
      </c>
      <c r="N76" s="33" t="s">
        <v>217</v>
      </c>
      <c r="O76" s="25">
        <v>62.498519999999999</v>
      </c>
      <c r="P76" s="33" t="s">
        <v>1084</v>
      </c>
      <c r="Q76" s="33" t="s">
        <v>218</v>
      </c>
      <c r="R76" s="40">
        <v>0.52082099999999998</v>
      </c>
      <c r="S76" s="40">
        <v>12.70380781453844</v>
      </c>
      <c r="T76" s="40">
        <v>1.1180565680112273</v>
      </c>
      <c r="U76" s="40">
        <v>0.33080739951115312</v>
      </c>
      <c r="V76" s="40">
        <v>3.8588064608198329</v>
      </c>
      <c r="W76" s="40">
        <v>1.7436128103291229</v>
      </c>
      <c r="X76" s="40">
        <v>0.26040728273527031</v>
      </c>
      <c r="Y76" s="40">
        <v>1.376329109059274</v>
      </c>
      <c r="Z76" s="40">
        <v>2.2072547542538441</v>
      </c>
      <c r="AB76" s="40">
        <v>1.041642</v>
      </c>
      <c r="AE76" s="40">
        <v>1.041642</v>
      </c>
      <c r="AH76" s="40">
        <v>1.041642</v>
      </c>
      <c r="AK76" s="37"/>
      <c r="AL76" s="37"/>
    </row>
    <row r="77" spans="1:38">
      <c r="A77" s="33" t="s">
        <v>219</v>
      </c>
      <c r="B77" s="33" t="s">
        <v>220</v>
      </c>
      <c r="C77" s="25">
        <v>1967228.504</v>
      </c>
      <c r="D77" s="24">
        <v>0.7</v>
      </c>
      <c r="E77" s="36">
        <f t="shared" si="9"/>
        <v>1377.0599528</v>
      </c>
      <c r="F77" s="24">
        <f t="shared" si="10"/>
        <v>-3.6312208465290041E-3</v>
      </c>
      <c r="G77" s="24">
        <f t="shared" si="11"/>
        <v>-0.39729451039014285</v>
      </c>
      <c r="H77" s="25">
        <f t="shared" si="12"/>
        <v>0</v>
      </c>
      <c r="I77" s="25">
        <f t="shared" si="13"/>
        <v>1</v>
      </c>
      <c r="J77" s="25">
        <f t="shared" si="14"/>
        <v>1</v>
      </c>
      <c r="K77" s="25">
        <f t="shared" si="15"/>
        <v>2</v>
      </c>
      <c r="L77" s="24">
        <f t="shared" si="16"/>
        <v>0.70363122084652896</v>
      </c>
      <c r="M77" s="24">
        <f t="shared" si="17"/>
        <v>1.0972945103901428</v>
      </c>
      <c r="N77" s="33" t="s">
        <v>221</v>
      </c>
      <c r="O77" s="25" t="s">
        <v>222</v>
      </c>
      <c r="P77" s="33" t="s">
        <v>1085</v>
      </c>
      <c r="Q77" s="33" t="s">
        <v>223</v>
      </c>
      <c r="R77" s="40">
        <v>0.82757461942579713</v>
      </c>
      <c r="S77" s="40">
        <v>12.70380781453844</v>
      </c>
      <c r="T77" s="40">
        <v>0.70363122084652896</v>
      </c>
      <c r="U77" s="40">
        <v>0.52565657761842344</v>
      </c>
      <c r="V77" s="40">
        <v>3.8588854527391678</v>
      </c>
      <c r="W77" s="40">
        <v>1.0972945103901428</v>
      </c>
      <c r="X77" s="40">
        <v>0.41379075890084099</v>
      </c>
      <c r="Y77" s="40">
        <v>1.3763597431366279</v>
      </c>
      <c r="Z77" s="40">
        <v>1.3890722050858308</v>
      </c>
      <c r="AA77" s="40" t="s">
        <v>224</v>
      </c>
      <c r="AB77" s="40">
        <v>0.82757461843533775</v>
      </c>
      <c r="AC77" s="40">
        <v>12.70380781453844</v>
      </c>
      <c r="AD77" s="40">
        <v>0.70363122168865033</v>
      </c>
      <c r="AE77" s="40">
        <v>0.52565465372278397</v>
      </c>
      <c r="AF77" s="40">
        <v>3.8590707027474909</v>
      </c>
      <c r="AG77" s="40">
        <v>1.0972987827139138</v>
      </c>
      <c r="AH77" s="40">
        <v>0.41378857803973529</v>
      </c>
      <c r="AI77" s="40">
        <v>1.3764762989615349</v>
      </c>
      <c r="AJ77" s="40">
        <v>1.3890797932692949</v>
      </c>
      <c r="AK77" s="37"/>
      <c r="AL77" s="37"/>
    </row>
    <row r="78" spans="1:38">
      <c r="A78" s="33" t="s">
        <v>234</v>
      </c>
      <c r="B78" s="33" t="s">
        <v>235</v>
      </c>
      <c r="C78" s="25">
        <v>136077.6</v>
      </c>
      <c r="D78" s="24">
        <v>1.25685</v>
      </c>
      <c r="E78" s="36">
        <f t="shared" si="9"/>
        <v>171.02913156</v>
      </c>
      <c r="F78" s="24">
        <f t="shared" si="10"/>
        <v>-0.30631903251034309</v>
      </c>
      <c r="G78" s="24">
        <f t="shared" si="11"/>
        <v>-0.30631903251034309</v>
      </c>
      <c r="H78" s="25">
        <f t="shared" si="12"/>
        <v>0</v>
      </c>
      <c r="I78" s="25">
        <f t="shared" si="13"/>
        <v>1</v>
      </c>
      <c r="J78" s="25">
        <f t="shared" si="14"/>
        <v>1</v>
      </c>
      <c r="K78" s="25">
        <f t="shared" si="15"/>
        <v>2</v>
      </c>
      <c r="L78" s="24">
        <f t="shared" si="16"/>
        <v>1.5631690325103431</v>
      </c>
      <c r="M78" s="24">
        <f t="shared" si="17"/>
        <v>1.5631690325103431</v>
      </c>
      <c r="N78" s="33" t="s">
        <v>236</v>
      </c>
      <c r="O78" s="25">
        <v>106.1674</v>
      </c>
      <c r="P78" s="33" t="s">
        <v>1048</v>
      </c>
      <c r="Q78" s="33" t="s">
        <v>237</v>
      </c>
      <c r="R78" s="40">
        <v>0.37251719276515433</v>
      </c>
      <c r="S78" s="40">
        <v>12.70380781453844</v>
      </c>
      <c r="T78" s="40">
        <v>1.5631690325103431</v>
      </c>
      <c r="U78" s="40">
        <v>0.37251719276515433</v>
      </c>
      <c r="V78" s="40">
        <v>12.70380781453844</v>
      </c>
      <c r="W78" s="40">
        <v>1.5631690325103431</v>
      </c>
      <c r="X78" s="40">
        <v>0.18626445057041011</v>
      </c>
      <c r="Y78" s="40">
        <v>1.376389332664502</v>
      </c>
      <c r="Z78" s="40">
        <v>3.0858559870677138</v>
      </c>
      <c r="AA78" s="40" t="s">
        <v>237</v>
      </c>
      <c r="AB78" s="40">
        <v>0.37251719276515433</v>
      </c>
      <c r="AC78" s="40">
        <v>12.70380781453844</v>
      </c>
      <c r="AD78" s="40">
        <v>1.5631690325103431</v>
      </c>
      <c r="AE78" s="40">
        <v>0.37251719276515433</v>
      </c>
      <c r="AF78" s="40">
        <v>12.70380781453844</v>
      </c>
      <c r="AG78" s="40">
        <v>1.5631690325103431</v>
      </c>
      <c r="AH78" s="40">
        <v>0.18626445057041011</v>
      </c>
      <c r="AI78" s="40">
        <v>1.376389332664502</v>
      </c>
      <c r="AJ78" s="40">
        <v>3.0858559870677138</v>
      </c>
      <c r="AK78" s="37"/>
      <c r="AL78" s="37"/>
    </row>
    <row r="79" spans="1:38">
      <c r="A79" s="33" t="s">
        <v>243</v>
      </c>
      <c r="B79" s="33" t="s">
        <v>244</v>
      </c>
      <c r="C79" s="25">
        <v>2267.96</v>
      </c>
      <c r="D79" s="24">
        <v>2</v>
      </c>
      <c r="E79" s="36">
        <f t="shared" si="9"/>
        <v>4.53592</v>
      </c>
      <c r="F79" s="24">
        <f t="shared" si="10"/>
        <v>0.89492151976372836</v>
      </c>
      <c r="G79" s="24">
        <f t="shared" si="11"/>
        <v>0.89492151976372836</v>
      </c>
      <c r="H79" s="25">
        <f t="shared" si="12"/>
        <v>1</v>
      </c>
      <c r="I79" s="25">
        <f t="shared" si="13"/>
        <v>0</v>
      </c>
      <c r="J79" s="25">
        <f t="shared" si="14"/>
        <v>1</v>
      </c>
      <c r="K79" s="25">
        <f t="shared" si="15"/>
        <v>2</v>
      </c>
      <c r="L79" s="24">
        <f t="shared" si="16"/>
        <v>1.1050784802362716</v>
      </c>
      <c r="M79" s="24">
        <f t="shared" si="17"/>
        <v>1.1050784802362716</v>
      </c>
      <c r="N79" s="33" t="s">
        <v>245</v>
      </c>
      <c r="O79" s="25">
        <v>150.1772</v>
      </c>
      <c r="P79" s="33" t="s">
        <v>1089</v>
      </c>
      <c r="Q79" s="33" t="s">
        <v>246</v>
      </c>
      <c r="R79" s="40">
        <v>0.52693754355226874</v>
      </c>
      <c r="S79" s="40">
        <v>12.70380781453844</v>
      </c>
      <c r="T79" s="40">
        <v>1.1050784802362716</v>
      </c>
      <c r="U79" s="40">
        <v>0.52693754355226874</v>
      </c>
      <c r="V79" s="40">
        <v>12.70380781453844</v>
      </c>
      <c r="W79" s="40">
        <v>1.1050784802362716</v>
      </c>
      <c r="X79" s="40">
        <v>0.26347705271300409</v>
      </c>
      <c r="Y79" s="40">
        <v>1.376389332664502</v>
      </c>
      <c r="Z79" s="40">
        <v>2.1815382556167835</v>
      </c>
      <c r="AA79" s="40" t="s">
        <v>247</v>
      </c>
      <c r="AB79" s="40">
        <v>0.52693754355226874</v>
      </c>
      <c r="AC79" s="40">
        <v>12.70380781453844</v>
      </c>
      <c r="AD79" s="40">
        <v>1.1050784802362716</v>
      </c>
      <c r="AE79" s="40">
        <v>0.52693754355226874</v>
      </c>
      <c r="AF79" s="40">
        <v>12.70380781453844</v>
      </c>
      <c r="AG79" s="40">
        <v>1.1050784802362716</v>
      </c>
      <c r="AH79" s="40">
        <v>0.26346204861846673</v>
      </c>
      <c r="AI79" s="40">
        <v>1.376308450493466</v>
      </c>
      <c r="AJ79" s="40">
        <v>2.1816622025177574</v>
      </c>
      <c r="AK79" s="37"/>
      <c r="AL79" s="37"/>
    </row>
    <row r="80" spans="1:38">
      <c r="A80" s="33" t="s">
        <v>248</v>
      </c>
      <c r="B80" s="33" t="s">
        <v>249</v>
      </c>
      <c r="C80" s="25">
        <v>13607.76</v>
      </c>
      <c r="D80" s="24">
        <v>8.82</v>
      </c>
      <c r="E80" s="36">
        <f t="shared" si="9"/>
        <v>120.0204432</v>
      </c>
      <c r="F80" s="24">
        <f t="shared" si="10"/>
        <v>7.2344868454823592</v>
      </c>
      <c r="G80" s="24">
        <f t="shared" si="11"/>
        <v>6.3475371051169356</v>
      </c>
      <c r="H80" s="25">
        <f t="shared" si="12"/>
        <v>1</v>
      </c>
      <c r="I80" s="25">
        <f t="shared" si="13"/>
        <v>0</v>
      </c>
      <c r="J80" s="25">
        <f t="shared" si="14"/>
        <v>1</v>
      </c>
      <c r="K80" s="25">
        <f t="shared" si="15"/>
        <v>2</v>
      </c>
      <c r="L80" s="24">
        <f t="shared" si="16"/>
        <v>1.5855131545176411</v>
      </c>
      <c r="M80" s="24">
        <f t="shared" si="17"/>
        <v>2.4724628948830647</v>
      </c>
      <c r="N80" s="33" t="s">
        <v>250</v>
      </c>
      <c r="O80" s="25">
        <v>154.25232</v>
      </c>
      <c r="P80" s="33" t="s">
        <v>1090</v>
      </c>
      <c r="Q80" s="33" t="s">
        <v>251</v>
      </c>
      <c r="R80" s="40">
        <v>0.36726742893869591</v>
      </c>
      <c r="S80" s="40">
        <v>12.70380781453844</v>
      </c>
      <c r="T80" s="40">
        <v>1.5855131545176411</v>
      </c>
      <c r="U80" s="40">
        <v>0.2332820680472851</v>
      </c>
      <c r="V80" s="40">
        <v>3.8589149309162298</v>
      </c>
      <c r="W80" s="40">
        <v>2.4725436602635886</v>
      </c>
      <c r="X80" s="40">
        <v>0.18362734429933869</v>
      </c>
      <c r="Y80" s="40">
        <v>1.376298336401339</v>
      </c>
      <c r="Z80" s="40">
        <v>3.1301720659881158</v>
      </c>
      <c r="AA80" s="40" t="s">
        <v>252</v>
      </c>
      <c r="AB80" s="40">
        <v>0.36726742893869591</v>
      </c>
      <c r="AC80" s="40">
        <v>12.70380781453844</v>
      </c>
      <c r="AD80" s="40">
        <v>1.5855131545176411</v>
      </c>
      <c r="AE80" s="40">
        <v>0.23328978969363551</v>
      </c>
      <c r="AF80" s="40">
        <v>3.8592592943342452</v>
      </c>
      <c r="AG80" s="40">
        <v>2.4724628948830647</v>
      </c>
      <c r="AH80" s="40">
        <v>0.183639865444159</v>
      </c>
      <c r="AI80" s="40">
        <v>1.3765267054837069</v>
      </c>
      <c r="AJ80" s="40">
        <v>3.1299598202722869</v>
      </c>
      <c r="AK80" s="37"/>
      <c r="AL80" s="37"/>
    </row>
    <row r="81" spans="1:38">
      <c r="A81" s="33" t="s">
        <v>257</v>
      </c>
      <c r="B81" s="33" t="s">
        <v>258</v>
      </c>
      <c r="C81" s="25">
        <v>2494.7559999999999</v>
      </c>
      <c r="D81" s="24">
        <v>5.00535</v>
      </c>
      <c r="E81" s="36">
        <f t="shared" si="9"/>
        <v>12.4871269446</v>
      </c>
      <c r="F81" s="24">
        <f t="shared" si="10"/>
        <v>3.2101768042606871</v>
      </c>
      <c r="G81" s="24">
        <f t="shared" si="11"/>
        <v>2.2059414276350329</v>
      </c>
      <c r="H81" s="25">
        <f t="shared" si="12"/>
        <v>1</v>
      </c>
      <c r="I81" s="25">
        <f t="shared" si="13"/>
        <v>0</v>
      </c>
      <c r="J81" s="25">
        <f t="shared" si="14"/>
        <v>1</v>
      </c>
      <c r="K81" s="25">
        <f t="shared" si="15"/>
        <v>2</v>
      </c>
      <c r="L81" s="24">
        <f t="shared" si="16"/>
        <v>1.7951731957393127</v>
      </c>
      <c r="M81" s="24">
        <f t="shared" si="17"/>
        <v>2.7994085723649671</v>
      </c>
      <c r="N81" s="33" t="s">
        <v>259</v>
      </c>
      <c r="O81" s="25">
        <v>136.23704000000001</v>
      </c>
      <c r="P81" s="33" t="s">
        <v>1051</v>
      </c>
      <c r="Q81" s="33" t="s">
        <v>260</v>
      </c>
      <c r="R81" s="40">
        <v>0.32437390508627861</v>
      </c>
      <c r="S81" s="40">
        <v>12.70380781453844</v>
      </c>
      <c r="T81" s="40">
        <v>1.7951731957393127</v>
      </c>
      <c r="U81" s="40">
        <v>0.20603682612903779</v>
      </c>
      <c r="V81" s="40">
        <v>3.8589149309162298</v>
      </c>
      <c r="W81" s="40">
        <v>2.7995000177407734</v>
      </c>
      <c r="X81" s="40">
        <v>0.16218132635154381</v>
      </c>
      <c r="Y81" s="40">
        <v>1.376298336401339</v>
      </c>
      <c r="Z81" s="40">
        <v>3.5440897950943455</v>
      </c>
      <c r="AA81" s="40" t="s">
        <v>260</v>
      </c>
      <c r="AB81" s="40">
        <v>0.32437390508627861</v>
      </c>
      <c r="AC81" s="40">
        <v>12.70380781453844</v>
      </c>
      <c r="AD81" s="40">
        <v>1.7951731957393127</v>
      </c>
      <c r="AE81" s="40">
        <v>0.2060436459567247</v>
      </c>
      <c r="AF81" s="40">
        <v>3.8592592943342452</v>
      </c>
      <c r="AG81" s="40">
        <v>2.7994085723649671</v>
      </c>
      <c r="AH81" s="40">
        <v>0.162192385139559</v>
      </c>
      <c r="AI81" s="40">
        <v>1.3765267054837069</v>
      </c>
      <c r="AJ81" s="40">
        <v>3.5438494831052076</v>
      </c>
      <c r="AK81" s="37"/>
      <c r="AL81" s="37"/>
    </row>
    <row r="82" spans="1:38">
      <c r="A82" s="33" t="s">
        <v>261</v>
      </c>
      <c r="B82" s="33" t="s">
        <v>262</v>
      </c>
      <c r="C82" s="25">
        <v>2721.5520000000001</v>
      </c>
      <c r="D82" s="24">
        <v>2.9988000000000001</v>
      </c>
      <c r="E82" s="36">
        <f t="shared" si="9"/>
        <v>8.1613901375999998</v>
      </c>
      <c r="F82" s="24">
        <f t="shared" si="10"/>
        <v>1.5688517493913847</v>
      </c>
      <c r="G82" s="24">
        <f t="shared" si="11"/>
        <v>1.5688517493913847</v>
      </c>
      <c r="H82" s="25">
        <f t="shared" si="12"/>
        <v>1</v>
      </c>
      <c r="I82" s="25">
        <f t="shared" si="13"/>
        <v>0</v>
      </c>
      <c r="J82" s="25">
        <f t="shared" si="14"/>
        <v>1</v>
      </c>
      <c r="K82" s="25">
        <f t="shared" si="15"/>
        <v>2</v>
      </c>
      <c r="L82" s="24">
        <f t="shared" si="16"/>
        <v>1.4299482506086154</v>
      </c>
      <c r="M82" s="24">
        <f t="shared" si="17"/>
        <v>1.4299482506086154</v>
      </c>
      <c r="N82" s="33" t="s">
        <v>263</v>
      </c>
      <c r="O82" s="25">
        <v>122.16679999999999</v>
      </c>
      <c r="P82" s="33" t="s">
        <v>1092</v>
      </c>
      <c r="Q82" s="33" t="s">
        <v>264</v>
      </c>
      <c r="R82" s="40">
        <v>0.40722266666666662</v>
      </c>
      <c r="S82" s="40">
        <v>12.70380781453844</v>
      </c>
      <c r="T82" s="40">
        <v>1.4299482506086154</v>
      </c>
      <c r="U82" s="40">
        <v>0.40722266666666662</v>
      </c>
      <c r="V82" s="40">
        <v>12.70380781453844</v>
      </c>
      <c r="W82" s="40">
        <v>1.4299482506086154</v>
      </c>
      <c r="X82" s="40">
        <v>0.20360513773061889</v>
      </c>
      <c r="Y82" s="40">
        <v>1.3763042074917711</v>
      </c>
      <c r="Z82" s="40">
        <v>2.8230387290400381</v>
      </c>
      <c r="AA82" s="40" t="s">
        <v>264</v>
      </c>
      <c r="AB82" s="40">
        <v>0.40722266666666662</v>
      </c>
      <c r="AC82" s="40">
        <v>12.70380781453844</v>
      </c>
      <c r="AD82" s="40">
        <v>1.4299482506086154</v>
      </c>
      <c r="AE82" s="40">
        <v>0.40722266666666662</v>
      </c>
      <c r="AF82" s="40">
        <v>12.70380781453844</v>
      </c>
      <c r="AG82" s="40">
        <v>1.4299482506086154</v>
      </c>
      <c r="AH82" s="40">
        <v>0.20360824479014891</v>
      </c>
      <c r="AI82" s="40">
        <v>1.376459697836923</v>
      </c>
      <c r="AJ82" s="40">
        <v>2.822996373699509</v>
      </c>
      <c r="AK82" s="37"/>
      <c r="AL82" s="37"/>
    </row>
    <row r="83" spans="1:38">
      <c r="A83" s="33" t="s">
        <v>265</v>
      </c>
      <c r="B83" s="33" t="s">
        <v>266</v>
      </c>
      <c r="C83" s="25">
        <v>13607.76</v>
      </c>
      <c r="D83" s="24">
        <v>1.4112</v>
      </c>
      <c r="E83" s="36">
        <f t="shared" si="9"/>
        <v>19.203270912000001</v>
      </c>
      <c r="F83" s="24">
        <f t="shared" si="10"/>
        <v>0.60427276345443748</v>
      </c>
      <c r="G83" s="24">
        <f t="shared" si="11"/>
        <v>0.15278197559221263</v>
      </c>
      <c r="H83" s="25">
        <f t="shared" si="12"/>
        <v>1</v>
      </c>
      <c r="I83" s="25">
        <f t="shared" si="13"/>
        <v>0</v>
      </c>
      <c r="J83" s="25">
        <f t="shared" si="14"/>
        <v>1</v>
      </c>
      <c r="K83" s="25">
        <f t="shared" si="15"/>
        <v>2</v>
      </c>
      <c r="L83" s="24">
        <f t="shared" si="16"/>
        <v>0.80692723654556253</v>
      </c>
      <c r="M83" s="24">
        <f t="shared" si="17"/>
        <v>1.2584180244077874</v>
      </c>
      <c r="N83" s="33" t="s">
        <v>267</v>
      </c>
      <c r="O83" s="25">
        <v>173.19252</v>
      </c>
      <c r="P83" s="33" t="s">
        <v>1093</v>
      </c>
      <c r="Q83" s="33" t="s">
        <v>268</v>
      </c>
      <c r="R83" s="40">
        <v>0.72163549999999999</v>
      </c>
      <c r="S83" s="40">
        <v>12.70380781453844</v>
      </c>
      <c r="T83" s="40">
        <v>0.80692723654556253</v>
      </c>
      <c r="U83" s="40">
        <v>0.45835325024801021</v>
      </c>
      <c r="V83" s="40">
        <v>3.8587681129188671</v>
      </c>
      <c r="W83" s="40">
        <v>1.2584180244077874</v>
      </c>
      <c r="X83" s="40">
        <v>0.36082923122609301</v>
      </c>
      <c r="Y83" s="40">
        <v>1.3763898349137029</v>
      </c>
      <c r="Z83" s="40">
        <v>1.5929565032571005</v>
      </c>
      <c r="AB83" s="40">
        <v>0.96218066666666668</v>
      </c>
      <c r="AE83" s="40">
        <v>0.96218066666666668</v>
      </c>
      <c r="AH83" s="40">
        <v>0.96218066666666668</v>
      </c>
      <c r="AK83" s="37"/>
      <c r="AL83" s="37"/>
    </row>
    <row r="84" spans="1:38">
      <c r="A84" s="33" t="s">
        <v>273</v>
      </c>
      <c r="B84" s="33" t="s">
        <v>14</v>
      </c>
      <c r="C84" s="25">
        <v>13607.76</v>
      </c>
      <c r="D84" s="24">
        <v>1.1466000000000001</v>
      </c>
      <c r="E84" s="36">
        <f t="shared" si="9"/>
        <v>15.602657616</v>
      </c>
      <c r="F84" s="24">
        <f t="shared" si="10"/>
        <v>0.56480231496391642</v>
      </c>
      <c r="G84" s="24">
        <f t="shared" si="11"/>
        <v>0.23929602694590124</v>
      </c>
      <c r="H84" s="25">
        <f t="shared" si="12"/>
        <v>1</v>
      </c>
      <c r="I84" s="25">
        <f t="shared" si="13"/>
        <v>0</v>
      </c>
      <c r="J84" s="25">
        <f t="shared" si="14"/>
        <v>1</v>
      </c>
      <c r="K84" s="25">
        <f t="shared" si="15"/>
        <v>2</v>
      </c>
      <c r="L84" s="24">
        <f t="shared" si="16"/>
        <v>0.58179768503608364</v>
      </c>
      <c r="M84" s="24">
        <f t="shared" si="17"/>
        <v>0.90730397305409882</v>
      </c>
      <c r="N84" s="33" t="s">
        <v>15</v>
      </c>
      <c r="O84" s="25">
        <v>180.15768</v>
      </c>
      <c r="P84" s="33" t="s">
        <v>1043</v>
      </c>
      <c r="Q84" s="33" t="s">
        <v>16</v>
      </c>
      <c r="R84" s="40">
        <v>1.0008760000000001</v>
      </c>
      <c r="S84" s="40">
        <v>12.70380781453844</v>
      </c>
      <c r="T84" s="40">
        <v>0.58179768503608364</v>
      </c>
      <c r="U84" s="40">
        <v>0.63572107138648193</v>
      </c>
      <c r="V84" s="40">
        <v>3.858802889018714</v>
      </c>
      <c r="W84" s="40">
        <v>0.9073161845719746</v>
      </c>
      <c r="X84" s="40">
        <v>0.50044952337422788</v>
      </c>
      <c r="Y84" s="40">
        <v>1.3763777787516061</v>
      </c>
      <c r="Z84" s="40">
        <v>1.1485379287375022</v>
      </c>
      <c r="AA84" s="40" t="s">
        <v>16</v>
      </c>
      <c r="AB84" s="40">
        <v>1.0008760000000001</v>
      </c>
      <c r="AC84" s="40">
        <v>12.70380781453844</v>
      </c>
      <c r="AD84" s="40">
        <v>0.58179768503608364</v>
      </c>
      <c r="AE84" s="40">
        <v>0.63572984386615561</v>
      </c>
      <c r="AF84" s="40">
        <v>3.8590727258693129</v>
      </c>
      <c r="AG84" s="40">
        <v>0.90730397305409882</v>
      </c>
      <c r="AH84" s="40">
        <v>0.5004500745286764</v>
      </c>
      <c r="AI84" s="40">
        <v>1.376513798507579</v>
      </c>
      <c r="AJ84" s="40">
        <v>1.1485369215746477</v>
      </c>
      <c r="AK84" s="37"/>
      <c r="AL84" s="37"/>
    </row>
    <row r="85" spans="1:38">
      <c r="A85" s="33" t="s">
        <v>283</v>
      </c>
      <c r="B85" s="33" t="s">
        <v>284</v>
      </c>
      <c r="C85" s="25">
        <v>2494.7559999999999</v>
      </c>
      <c r="D85" s="24">
        <v>9.6137999999999995</v>
      </c>
      <c r="E85" s="36">
        <f t="shared" si="9"/>
        <v>23.984085232799998</v>
      </c>
      <c r="F85" s="24">
        <f t="shared" si="10"/>
        <v>8.3268465750957219</v>
      </c>
      <c r="G85" s="24">
        <f t="shared" si="11"/>
        <v>7.6068480618813181</v>
      </c>
      <c r="H85" s="25">
        <f t="shared" si="12"/>
        <v>1</v>
      </c>
      <c r="I85" s="25">
        <f t="shared" si="13"/>
        <v>0</v>
      </c>
      <c r="J85" s="25">
        <f t="shared" si="14"/>
        <v>1</v>
      </c>
      <c r="K85" s="25">
        <f t="shared" si="15"/>
        <v>2</v>
      </c>
      <c r="L85" s="24">
        <f t="shared" si="16"/>
        <v>1.2869534249042771</v>
      </c>
      <c r="M85" s="24">
        <f t="shared" si="17"/>
        <v>2.0069519381186813</v>
      </c>
      <c r="N85" s="33" t="s">
        <v>285</v>
      </c>
      <c r="O85" s="25">
        <v>122.16679999999999</v>
      </c>
      <c r="P85" s="33" t="s">
        <v>1092</v>
      </c>
      <c r="Q85" s="33" t="s">
        <v>286</v>
      </c>
      <c r="R85" s="40">
        <v>0.45246962985586442</v>
      </c>
      <c r="S85" s="40">
        <v>12.70380781453844</v>
      </c>
      <c r="T85" s="40">
        <v>1.2869534249042771</v>
      </c>
      <c r="U85" s="40">
        <v>0.28740105195526522</v>
      </c>
      <c r="V85" s="40">
        <v>3.858914704624917</v>
      </c>
      <c r="W85" s="40">
        <v>2.0069519381186813</v>
      </c>
      <c r="X85" s="40">
        <v>0.22624067491562239</v>
      </c>
      <c r="Y85" s="40">
        <v>1.3763817165346619</v>
      </c>
      <c r="Z85" s="40">
        <v>2.5405920618054667</v>
      </c>
      <c r="AA85" s="40" t="s">
        <v>286</v>
      </c>
      <c r="AB85" s="40">
        <v>0.45246962985586442</v>
      </c>
      <c r="AC85" s="40">
        <v>12.70380781453844</v>
      </c>
      <c r="AD85" s="40">
        <v>1.2869534249042771</v>
      </c>
      <c r="AE85" s="40">
        <v>0.28740105195526522</v>
      </c>
      <c r="AF85" s="40">
        <v>3.858914704624917</v>
      </c>
      <c r="AG85" s="40">
        <v>2.0069519381186813</v>
      </c>
      <c r="AH85" s="40">
        <v>0.22624067491562239</v>
      </c>
      <c r="AI85" s="40">
        <v>1.3763817165346619</v>
      </c>
      <c r="AJ85" s="40">
        <v>2.5405920618054667</v>
      </c>
      <c r="AK85" s="37"/>
      <c r="AL85" s="37"/>
    </row>
    <row r="86" spans="1:38">
      <c r="A86" s="33" t="s">
        <v>303</v>
      </c>
      <c r="B86" s="33" t="s">
        <v>304</v>
      </c>
      <c r="C86" s="25">
        <v>2127346.48</v>
      </c>
      <c r="D86" s="24">
        <v>0.86</v>
      </c>
      <c r="E86" s="36">
        <f t="shared" si="9"/>
        <v>1829.5179728000001</v>
      </c>
      <c r="F86" s="24">
        <f t="shared" si="10"/>
        <v>-0.43933740694800438</v>
      </c>
      <c r="G86" s="24">
        <f t="shared" si="11"/>
        <v>-1.1662456647156847</v>
      </c>
      <c r="H86" s="25">
        <f t="shared" si="12"/>
        <v>0</v>
      </c>
      <c r="I86" s="25">
        <f t="shared" si="13"/>
        <v>1</v>
      </c>
      <c r="J86" s="25">
        <f t="shared" si="14"/>
        <v>1</v>
      </c>
      <c r="K86" s="25">
        <f t="shared" si="15"/>
        <v>2</v>
      </c>
      <c r="L86" s="24">
        <f t="shared" si="16"/>
        <v>1.2993374069480044</v>
      </c>
      <c r="M86" s="24">
        <f t="shared" si="17"/>
        <v>2.0262456647156846</v>
      </c>
      <c r="N86" s="33" t="s">
        <v>305</v>
      </c>
      <c r="O86" s="25" t="s">
        <v>306</v>
      </c>
      <c r="P86" s="33" t="s">
        <v>1099</v>
      </c>
      <c r="Q86" s="33" t="s">
        <v>307</v>
      </c>
      <c r="R86" s="40">
        <v>0.44815714278245011</v>
      </c>
      <c r="S86" s="40">
        <v>12.70380781453844</v>
      </c>
      <c r="T86" s="40">
        <v>1.2993374069480044</v>
      </c>
      <c r="U86" s="40">
        <v>0.284660025854097</v>
      </c>
      <c r="V86" s="40">
        <v>3.85889015824571</v>
      </c>
      <c r="W86" s="40">
        <v>2.026277060369488</v>
      </c>
      <c r="X86" s="40">
        <v>0.2240740587412742</v>
      </c>
      <c r="Y86" s="40">
        <v>1.3763183194953299</v>
      </c>
      <c r="Z86" s="40">
        <v>2.5651572781634036</v>
      </c>
      <c r="AA86" s="40" t="s">
        <v>307</v>
      </c>
      <c r="AB86" s="40">
        <v>0.44815714278245011</v>
      </c>
      <c r="AC86" s="40">
        <v>12.70380781453844</v>
      </c>
      <c r="AD86" s="40">
        <v>1.2993374069480044</v>
      </c>
      <c r="AE86" s="40">
        <v>0.28466453618812798</v>
      </c>
      <c r="AF86" s="40">
        <v>3.8591679337693692</v>
      </c>
      <c r="AG86" s="40">
        <v>2.0262456647156846</v>
      </c>
      <c r="AH86" s="40">
        <v>0.22407397556283951</v>
      </c>
      <c r="AI86" s="40">
        <v>1.3764523300517411</v>
      </c>
      <c r="AJ86" s="40">
        <v>2.5651587975234906</v>
      </c>
      <c r="AK86" s="37"/>
      <c r="AL86" s="37"/>
    </row>
    <row r="87" spans="1:38">
      <c r="A87" s="33" t="s">
        <v>992</v>
      </c>
      <c r="B87" s="33" t="s">
        <v>308</v>
      </c>
      <c r="C87" s="25">
        <v>5092238.88</v>
      </c>
      <c r="D87" s="24">
        <v>1.5</v>
      </c>
      <c r="E87" s="36">
        <f t="shared" si="9"/>
        <v>7638.3583200000003</v>
      </c>
      <c r="F87" s="24">
        <f t="shared" si="10"/>
        <v>-0.96816162883972856</v>
      </c>
      <c r="G87" s="24">
        <f t="shared" si="11"/>
        <v>-2.3489639764702899</v>
      </c>
      <c r="H87" s="25">
        <f t="shared" si="12"/>
        <v>0</v>
      </c>
      <c r="I87" s="25">
        <f t="shared" si="13"/>
        <v>1</v>
      </c>
      <c r="J87" s="25">
        <f t="shared" si="14"/>
        <v>1</v>
      </c>
      <c r="K87" s="25">
        <f t="shared" si="15"/>
        <v>2</v>
      </c>
      <c r="L87" s="24">
        <f t="shared" si="16"/>
        <v>2.4681616288397286</v>
      </c>
      <c r="M87" s="24">
        <f t="shared" si="17"/>
        <v>3.8489639764702899</v>
      </c>
      <c r="N87" s="33" t="s">
        <v>35</v>
      </c>
      <c r="O87" s="25">
        <v>106.1674</v>
      </c>
      <c r="P87" s="33" t="s">
        <v>1048</v>
      </c>
      <c r="Q87" s="33" t="s">
        <v>37</v>
      </c>
      <c r="R87" s="40">
        <v>0.2359275555555555</v>
      </c>
      <c r="S87" s="40">
        <v>12.70380781453844</v>
      </c>
      <c r="T87" s="40">
        <v>2.4681616288397286</v>
      </c>
      <c r="U87" s="40">
        <v>0.14985851007638251</v>
      </c>
      <c r="V87" s="40">
        <v>3.8587890100337372</v>
      </c>
      <c r="W87" s="40">
        <v>3.8489639764702899</v>
      </c>
      <c r="X87" s="40">
        <v>0.1179710888945236</v>
      </c>
      <c r="Y87" s="40">
        <v>1.3763322206544559</v>
      </c>
      <c r="Z87" s="40">
        <v>4.8722548990324341</v>
      </c>
      <c r="AA87" s="40" t="s">
        <v>38</v>
      </c>
      <c r="AB87" s="40">
        <v>0.2359275555555555</v>
      </c>
      <c r="AC87" s="40">
        <v>12.70380781453844</v>
      </c>
      <c r="AD87" s="40">
        <v>2.4681616288397286</v>
      </c>
      <c r="AE87" s="40">
        <v>0.14985851007638251</v>
      </c>
      <c r="AF87" s="40">
        <v>3.8587890100337372</v>
      </c>
      <c r="AG87" s="40">
        <v>3.8489639764702899</v>
      </c>
      <c r="AH87" s="40">
        <v>0.1179710888945236</v>
      </c>
      <c r="AI87" s="40">
        <v>1.3763322206544559</v>
      </c>
      <c r="AJ87" s="40">
        <v>4.8722548990324341</v>
      </c>
      <c r="AK87" s="37"/>
      <c r="AL87" s="37"/>
    </row>
    <row r="88" spans="1:38">
      <c r="A88" s="33" t="s">
        <v>309</v>
      </c>
      <c r="B88" s="33" t="s">
        <v>310</v>
      </c>
      <c r="C88" s="25">
        <v>13607.76</v>
      </c>
      <c r="D88" s="24">
        <v>2.2050000000000001</v>
      </c>
      <c r="E88" s="36">
        <f t="shared" si="9"/>
        <v>30.005110800000001</v>
      </c>
      <c r="F88" s="24">
        <f t="shared" si="10"/>
        <v>1.5336245976853979</v>
      </c>
      <c r="G88" s="24">
        <f t="shared" si="11"/>
        <v>1.2627190146782965</v>
      </c>
      <c r="H88" s="25">
        <f t="shared" si="12"/>
        <v>1</v>
      </c>
      <c r="I88" s="25">
        <f t="shared" si="13"/>
        <v>0</v>
      </c>
      <c r="J88" s="25">
        <f t="shared" si="14"/>
        <v>1</v>
      </c>
      <c r="K88" s="25">
        <f t="shared" si="15"/>
        <v>2</v>
      </c>
      <c r="L88" s="24">
        <f t="shared" si="16"/>
        <v>0.67137540231460213</v>
      </c>
      <c r="M88" s="24">
        <f t="shared" si="17"/>
        <v>0.94228098532170346</v>
      </c>
      <c r="N88" s="33" t="s">
        <v>311</v>
      </c>
      <c r="O88" s="25">
        <v>130.10024000000001</v>
      </c>
      <c r="P88" s="33" t="s">
        <v>1100</v>
      </c>
      <c r="Q88" s="33" t="s">
        <v>312</v>
      </c>
      <c r="R88" s="40">
        <v>0.86733493333333334</v>
      </c>
      <c r="S88" s="40">
        <v>12.70380781453844</v>
      </c>
      <c r="T88" s="40">
        <v>0.67137540231460213</v>
      </c>
      <c r="U88" s="40">
        <v>0.61212543687551324</v>
      </c>
      <c r="V88" s="40">
        <v>3.8588897212874551</v>
      </c>
      <c r="W88" s="40">
        <v>0.94229065699151937</v>
      </c>
      <c r="X88" s="40">
        <v>0.48184710730856922</v>
      </c>
      <c r="Y88" s="40">
        <v>1.3763300276431549</v>
      </c>
      <c r="Z88" s="40">
        <v>1.1928788302609334</v>
      </c>
      <c r="AA88" s="40" t="s">
        <v>312</v>
      </c>
      <c r="AB88" s="40">
        <v>0.86733493333333334</v>
      </c>
      <c r="AC88" s="40">
        <v>12.70380781453844</v>
      </c>
      <c r="AD88" s="40">
        <v>0.67137540231460213</v>
      </c>
      <c r="AE88" s="40">
        <v>0.61213191835836112</v>
      </c>
      <c r="AF88" s="40">
        <v>3.8591470658780378</v>
      </c>
      <c r="AG88" s="40">
        <v>0.94228098532170346</v>
      </c>
      <c r="AH88" s="40">
        <v>0.48185901665042691</v>
      </c>
      <c r="AI88" s="40">
        <v>1.376498480243741</v>
      </c>
      <c r="AJ88" s="40">
        <v>1.1928496792908962</v>
      </c>
      <c r="AK88" s="37"/>
      <c r="AL88" s="37"/>
    </row>
    <row r="89" spans="1:38">
      <c r="A89" s="33" t="s">
        <v>313</v>
      </c>
      <c r="B89" s="33" t="s">
        <v>314</v>
      </c>
      <c r="C89" s="25">
        <v>226.79599999999999</v>
      </c>
      <c r="D89" s="24">
        <v>19.99935</v>
      </c>
      <c r="E89" s="36">
        <f t="shared" si="9"/>
        <v>4.5357725825999999</v>
      </c>
      <c r="F89" s="24">
        <f t="shared" si="10"/>
        <v>18.605001645268104</v>
      </c>
      <c r="G89" s="24">
        <f t="shared" si="11"/>
        <v>17.824813857164756</v>
      </c>
      <c r="H89" s="25">
        <f t="shared" si="12"/>
        <v>1</v>
      </c>
      <c r="I89" s="25">
        <f t="shared" si="13"/>
        <v>0</v>
      </c>
      <c r="J89" s="25">
        <f t="shared" si="14"/>
        <v>1</v>
      </c>
      <c r="K89" s="25">
        <f t="shared" si="15"/>
        <v>2</v>
      </c>
      <c r="L89" s="24">
        <f t="shared" si="16"/>
        <v>1.3943483547318967</v>
      </c>
      <c r="M89" s="24">
        <f t="shared" si="17"/>
        <v>2.1745361428352434</v>
      </c>
      <c r="N89" s="33" t="s">
        <v>315</v>
      </c>
      <c r="O89" s="25">
        <v>194.19316000000001</v>
      </c>
      <c r="P89" s="33" t="s">
        <v>1101</v>
      </c>
      <c r="Q89" s="33" t="s">
        <v>316</v>
      </c>
      <c r="R89" s="40">
        <v>0.41761969871592131</v>
      </c>
      <c r="S89" s="40">
        <v>12.70380781453844</v>
      </c>
      <c r="T89" s="40">
        <v>1.3943483547318967</v>
      </c>
      <c r="U89" s="40">
        <v>0.26525195386212058</v>
      </c>
      <c r="V89" s="40">
        <v>3.8587254383713341</v>
      </c>
      <c r="W89" s="40">
        <v>2.1745361428352434</v>
      </c>
      <c r="X89" s="40">
        <v>0.20880551209495921</v>
      </c>
      <c r="Y89" s="40">
        <v>1.3763174862351131</v>
      </c>
      <c r="Z89" s="40">
        <v>2.7527300216873511</v>
      </c>
      <c r="AA89" s="40" t="s">
        <v>317</v>
      </c>
      <c r="AB89" s="40">
        <v>0.41761969871592131</v>
      </c>
      <c r="AC89" s="40">
        <v>12.70380781453844</v>
      </c>
      <c r="AD89" s="40">
        <v>1.3943483547318967</v>
      </c>
      <c r="AE89" s="40">
        <v>0.26525195386212058</v>
      </c>
      <c r="AF89" s="40">
        <v>3.8587254383713341</v>
      </c>
      <c r="AG89" s="40">
        <v>2.1745361428352434</v>
      </c>
      <c r="AH89" s="40">
        <v>0.20880551209495921</v>
      </c>
      <c r="AI89" s="40">
        <v>1.3763174862351131</v>
      </c>
      <c r="AJ89" s="40">
        <v>2.7527300216873511</v>
      </c>
      <c r="AK89" s="37"/>
      <c r="AL89" s="37"/>
    </row>
    <row r="90" spans="1:38">
      <c r="A90" s="33" t="s">
        <v>318</v>
      </c>
      <c r="B90" s="33" t="s">
        <v>319</v>
      </c>
      <c r="C90" s="25">
        <v>2721.5520000000001</v>
      </c>
      <c r="D90" s="24">
        <v>2.8224</v>
      </c>
      <c r="E90" s="36">
        <f t="shared" si="9"/>
        <v>7.6813083647999996</v>
      </c>
      <c r="F90" s="24">
        <f t="shared" si="10"/>
        <v>0.99300019576371223</v>
      </c>
      <c r="G90" s="24">
        <f t="shared" si="11"/>
        <v>0.99300019576371223</v>
      </c>
      <c r="H90" s="25">
        <f t="shared" si="12"/>
        <v>1</v>
      </c>
      <c r="I90" s="25">
        <f t="shared" si="13"/>
        <v>0</v>
      </c>
      <c r="J90" s="25">
        <f t="shared" si="14"/>
        <v>1</v>
      </c>
      <c r="K90" s="25">
        <f t="shared" si="15"/>
        <v>2</v>
      </c>
      <c r="L90" s="24">
        <f t="shared" si="16"/>
        <v>1.8293998042362878</v>
      </c>
      <c r="M90" s="24">
        <f t="shared" si="17"/>
        <v>1.8293998042362878</v>
      </c>
      <c r="N90" s="33" t="s">
        <v>320</v>
      </c>
      <c r="O90" s="25" t="s">
        <v>321</v>
      </c>
      <c r="P90" s="33" t="s">
        <v>1102</v>
      </c>
      <c r="Q90" s="33" t="s">
        <v>322</v>
      </c>
      <c r="R90" s="40">
        <v>0.31830512852343329</v>
      </c>
      <c r="S90" s="40">
        <v>12.70380781453844</v>
      </c>
      <c r="T90" s="40">
        <v>1.8293998042362878</v>
      </c>
      <c r="U90" s="40">
        <v>0.31830512852343329</v>
      </c>
      <c r="V90" s="40">
        <v>12.70380781453844</v>
      </c>
      <c r="W90" s="40">
        <v>1.8293998042362878</v>
      </c>
      <c r="X90" s="40">
        <v>0.15915876159828601</v>
      </c>
      <c r="Y90" s="40">
        <v>1.376399649920786</v>
      </c>
      <c r="Z90" s="40">
        <v>3.6113957785449826</v>
      </c>
      <c r="AA90" s="40" t="s">
        <v>322</v>
      </c>
      <c r="AB90" s="40">
        <v>0.31830512852343329</v>
      </c>
      <c r="AC90" s="40">
        <v>12.70380781453844</v>
      </c>
      <c r="AD90" s="40">
        <v>1.8293998042362878</v>
      </c>
      <c r="AE90" s="40">
        <v>0.31830512852343329</v>
      </c>
      <c r="AF90" s="40">
        <v>12.70380781453844</v>
      </c>
      <c r="AG90" s="40">
        <v>1.8293998042362878</v>
      </c>
      <c r="AH90" s="40">
        <v>0.1591608307077628</v>
      </c>
      <c r="AI90" s="40">
        <v>1.3765496264870789</v>
      </c>
      <c r="AJ90" s="40">
        <v>3.6113497235466361</v>
      </c>
      <c r="AK90" s="37"/>
      <c r="AL90" s="37"/>
    </row>
    <row r="91" spans="1:38">
      <c r="A91" s="33" t="s">
        <v>323</v>
      </c>
      <c r="B91" s="33" t="s">
        <v>324</v>
      </c>
      <c r="C91" s="25">
        <v>340.19400000000002</v>
      </c>
      <c r="D91" s="24">
        <v>27.01125</v>
      </c>
      <c r="E91" s="36">
        <f t="shared" si="9"/>
        <v>9.1890651825000003</v>
      </c>
      <c r="F91" s="24">
        <f t="shared" si="10"/>
        <v>25.278491879947858</v>
      </c>
      <c r="G91" s="24">
        <f t="shared" si="11"/>
        <v>24.308951721339842</v>
      </c>
      <c r="H91" s="25">
        <f t="shared" si="12"/>
        <v>1</v>
      </c>
      <c r="I91" s="25">
        <f t="shared" si="13"/>
        <v>0</v>
      </c>
      <c r="J91" s="25">
        <f t="shared" si="14"/>
        <v>1</v>
      </c>
      <c r="K91" s="25">
        <f t="shared" si="15"/>
        <v>2</v>
      </c>
      <c r="L91" s="24">
        <f t="shared" si="16"/>
        <v>1.7327581200521416</v>
      </c>
      <c r="M91" s="24">
        <f t="shared" si="17"/>
        <v>2.7022982786601597</v>
      </c>
      <c r="N91" s="33" t="s">
        <v>325</v>
      </c>
      <c r="O91" s="25" t="s">
        <v>326</v>
      </c>
      <c r="P91" s="33" t="s">
        <v>1103</v>
      </c>
      <c r="Q91" s="33" t="s">
        <v>327</v>
      </c>
      <c r="R91" s="40">
        <v>0.33605806434809998</v>
      </c>
      <c r="S91" s="40">
        <v>12.70380781453844</v>
      </c>
      <c r="T91" s="40">
        <v>1.7327581200521416</v>
      </c>
      <c r="U91" s="40">
        <v>0.21344792511833069</v>
      </c>
      <c r="V91" s="40">
        <v>3.8587254383713341</v>
      </c>
      <c r="W91" s="40">
        <v>2.7022982786601597</v>
      </c>
      <c r="X91" s="40">
        <v>0.16802554198378039</v>
      </c>
      <c r="Y91" s="40">
        <v>1.3763174862351131</v>
      </c>
      <c r="Z91" s="40">
        <v>3.4208204005857628</v>
      </c>
      <c r="AB91" s="40">
        <v>0.52088999999999996</v>
      </c>
      <c r="AE91" s="40">
        <v>0.52088999999999996</v>
      </c>
      <c r="AH91" s="40">
        <v>0.52088999999999996</v>
      </c>
      <c r="AK91" s="37"/>
      <c r="AL91" s="37"/>
    </row>
    <row r="92" spans="1:38">
      <c r="A92" s="33" t="s">
        <v>328</v>
      </c>
      <c r="B92" s="33" t="s">
        <v>329</v>
      </c>
      <c r="C92" s="25">
        <v>2721.5520000000001</v>
      </c>
      <c r="D92" s="24">
        <v>5.00535</v>
      </c>
      <c r="E92" s="36">
        <f t="shared" si="9"/>
        <v>13.622320303199999</v>
      </c>
      <c r="F92" s="24">
        <f t="shared" si="10"/>
        <v>3.8157260769500976</v>
      </c>
      <c r="G92" s="24">
        <f t="shared" si="11"/>
        <v>3.1502176305613681</v>
      </c>
      <c r="H92" s="25">
        <f t="shared" si="12"/>
        <v>1</v>
      </c>
      <c r="I92" s="25">
        <f t="shared" si="13"/>
        <v>0</v>
      </c>
      <c r="J92" s="25">
        <f t="shared" si="14"/>
        <v>1</v>
      </c>
      <c r="K92" s="25">
        <f t="shared" si="15"/>
        <v>2</v>
      </c>
      <c r="L92" s="24">
        <f t="shared" si="16"/>
        <v>1.1896239230499022</v>
      </c>
      <c r="M92" s="24">
        <f t="shared" si="17"/>
        <v>1.8551323694386317</v>
      </c>
      <c r="N92" s="33" t="s">
        <v>330</v>
      </c>
      <c r="O92" s="25">
        <v>132.16192000000001</v>
      </c>
      <c r="P92" s="33" t="s">
        <v>1104</v>
      </c>
      <c r="Q92" s="33" t="s">
        <v>331</v>
      </c>
      <c r="R92" s="40">
        <v>0.48948859259259259</v>
      </c>
      <c r="S92" s="40">
        <v>12.70380781453844</v>
      </c>
      <c r="T92" s="40">
        <v>1.1896239230499022</v>
      </c>
      <c r="U92" s="40">
        <v>0.31091487078672442</v>
      </c>
      <c r="V92" s="40">
        <v>3.858914704624917</v>
      </c>
      <c r="W92" s="40">
        <v>1.8551705062529151</v>
      </c>
      <c r="X92" s="40">
        <v>0.24475063584332649</v>
      </c>
      <c r="Y92" s="40">
        <v>1.3763817165346619</v>
      </c>
      <c r="Z92" s="40">
        <v>2.3484525822277402</v>
      </c>
      <c r="AA92" s="40" t="s">
        <v>332</v>
      </c>
      <c r="AB92" s="40">
        <v>0.48948859259259259</v>
      </c>
      <c r="AC92" s="40">
        <v>12.70380781453844</v>
      </c>
      <c r="AD92" s="40">
        <v>1.1896239230499022</v>
      </c>
      <c r="AE92" s="40">
        <v>0.31092133856404058</v>
      </c>
      <c r="AF92" s="40">
        <v>3.8591090239996242</v>
      </c>
      <c r="AG92" s="40">
        <v>1.8551323694386317</v>
      </c>
      <c r="AH92" s="40">
        <v>0.2447358565156724</v>
      </c>
      <c r="AI92" s="40">
        <v>1.3763694170514149</v>
      </c>
      <c r="AJ92" s="40">
        <v>2.34859435502297</v>
      </c>
      <c r="AK92" s="37"/>
      <c r="AL92" s="37"/>
    </row>
    <row r="93" spans="1:38">
      <c r="A93" s="33" t="s">
        <v>343</v>
      </c>
      <c r="B93" s="33" t="s">
        <v>344</v>
      </c>
      <c r="C93" s="25">
        <v>13607.76</v>
      </c>
      <c r="D93" s="24">
        <v>2.2490999999999999</v>
      </c>
      <c r="E93" s="36">
        <f t="shared" si="9"/>
        <v>30.605213016</v>
      </c>
      <c r="F93" s="24">
        <f t="shared" si="10"/>
        <v>1.0375302620969162</v>
      </c>
      <c r="G93" s="24">
        <f t="shared" si="11"/>
        <v>1.0375302620969162</v>
      </c>
      <c r="H93" s="25">
        <f t="shared" si="12"/>
        <v>1</v>
      </c>
      <c r="I93" s="25">
        <f t="shared" si="13"/>
        <v>0</v>
      </c>
      <c r="J93" s="25">
        <f t="shared" si="14"/>
        <v>1</v>
      </c>
      <c r="K93" s="25">
        <f t="shared" si="15"/>
        <v>2</v>
      </c>
      <c r="L93" s="24">
        <f t="shared" si="16"/>
        <v>1.2115697379030836</v>
      </c>
      <c r="M93" s="24">
        <f t="shared" si="17"/>
        <v>1.2115697379030836</v>
      </c>
      <c r="N93" s="33" t="s">
        <v>345</v>
      </c>
      <c r="O93" s="25" t="s">
        <v>346</v>
      </c>
      <c r="P93" s="33" t="s">
        <v>1107</v>
      </c>
      <c r="Q93" s="33" t="s">
        <v>347</v>
      </c>
      <c r="R93" s="40">
        <v>0.48062222222222217</v>
      </c>
      <c r="S93" s="40">
        <v>12.70380781453844</v>
      </c>
      <c r="T93" s="40">
        <v>1.2115697379030836</v>
      </c>
      <c r="U93" s="40">
        <v>0.48062222222222217</v>
      </c>
      <c r="V93" s="40">
        <v>12.70380781453844</v>
      </c>
      <c r="W93" s="40">
        <v>1.2115697379030836</v>
      </c>
      <c r="X93" s="40">
        <v>0.24030343970624549</v>
      </c>
      <c r="Y93" s="40">
        <v>1.3763021382266649</v>
      </c>
      <c r="Z93" s="40">
        <v>2.3919141065370129</v>
      </c>
      <c r="AA93" s="40" t="s">
        <v>347</v>
      </c>
      <c r="AB93" s="40">
        <v>0.48062222222222217</v>
      </c>
      <c r="AC93" s="40">
        <v>12.70380781453844</v>
      </c>
      <c r="AD93" s="40">
        <v>1.2115697379030836</v>
      </c>
      <c r="AE93" s="40">
        <v>0.48062222222222217</v>
      </c>
      <c r="AF93" s="40">
        <v>12.70380781453844</v>
      </c>
      <c r="AG93" s="40">
        <v>1.2115697379030836</v>
      </c>
      <c r="AH93" s="40">
        <v>0.24030343970624549</v>
      </c>
      <c r="AI93" s="40">
        <v>1.3763021382266649</v>
      </c>
      <c r="AJ93" s="40">
        <v>2.3919141065370129</v>
      </c>
      <c r="AK93" s="37"/>
      <c r="AL93" s="37"/>
    </row>
    <row r="94" spans="1:38">
      <c r="A94" s="33" t="s">
        <v>348</v>
      </c>
      <c r="B94" s="33" t="s">
        <v>349</v>
      </c>
      <c r="C94" s="25">
        <v>24040.376</v>
      </c>
      <c r="D94" s="24">
        <v>1.5</v>
      </c>
      <c r="E94" s="36">
        <f t="shared" si="9"/>
        <v>36.060563999999999</v>
      </c>
      <c r="F94" s="24">
        <f t="shared" si="10"/>
        <v>0.4911873765342607</v>
      </c>
      <c r="G94" s="24">
        <f t="shared" si="11"/>
        <v>0.4911873765342607</v>
      </c>
      <c r="H94" s="25">
        <f t="shared" si="12"/>
        <v>1</v>
      </c>
      <c r="I94" s="25">
        <f t="shared" si="13"/>
        <v>0</v>
      </c>
      <c r="J94" s="25">
        <f t="shared" si="14"/>
        <v>1</v>
      </c>
      <c r="K94" s="25">
        <f t="shared" si="15"/>
        <v>2</v>
      </c>
      <c r="L94" s="24">
        <f t="shared" si="16"/>
        <v>1.0088126234657393</v>
      </c>
      <c r="M94" s="24">
        <f t="shared" si="17"/>
        <v>1.0088126234657393</v>
      </c>
      <c r="N94" s="33" t="s">
        <v>350</v>
      </c>
      <c r="O94" s="25" t="s">
        <v>351</v>
      </c>
      <c r="P94" s="33" t="s">
        <v>1108</v>
      </c>
      <c r="Q94" s="33" t="s">
        <v>352</v>
      </c>
      <c r="R94" s="40">
        <v>0.57722051277241104</v>
      </c>
      <c r="S94" s="40">
        <v>12.70380781453844</v>
      </c>
      <c r="T94" s="40">
        <v>1.0088126234657393</v>
      </c>
      <c r="U94" s="40">
        <v>0.36662827083241722</v>
      </c>
      <c r="V94" s="40">
        <v>3.8587838866290252</v>
      </c>
      <c r="W94" s="40">
        <v>1.573255662518511</v>
      </c>
      <c r="X94" s="40">
        <v>0.28861628224598801</v>
      </c>
      <c r="Y94" s="40">
        <v>1.376374812973191</v>
      </c>
      <c r="Z94" s="40">
        <v>1.9915205466874497</v>
      </c>
      <c r="AA94" s="40" t="s">
        <v>352</v>
      </c>
      <c r="AB94" s="40">
        <v>0.57722051277241104</v>
      </c>
      <c r="AC94" s="40">
        <v>12.70380781453844</v>
      </c>
      <c r="AD94" s="40">
        <v>1.0088126234657393</v>
      </c>
      <c r="AE94" s="40">
        <v>0.57722051277241104</v>
      </c>
      <c r="AF94" s="40">
        <v>12.70380781453844</v>
      </c>
      <c r="AG94" s="40">
        <v>1.0088126234657393</v>
      </c>
      <c r="AH94" s="40">
        <v>0.28861628224598801</v>
      </c>
      <c r="AI94" s="40">
        <v>1.376374812973191</v>
      </c>
      <c r="AJ94" s="40">
        <v>1.9915205466874497</v>
      </c>
      <c r="AK94" s="37"/>
      <c r="AL94" s="37"/>
    </row>
    <row r="95" spans="1:38">
      <c r="A95" s="33" t="s">
        <v>368</v>
      </c>
      <c r="B95" s="33" t="s">
        <v>369</v>
      </c>
      <c r="C95" s="25">
        <v>5095941.0880000005</v>
      </c>
      <c r="D95" s="24">
        <v>0.7</v>
      </c>
      <c r="E95" s="36">
        <f t="shared" si="9"/>
        <v>3567.1587615999997</v>
      </c>
      <c r="F95" s="24">
        <f t="shared" si="10"/>
        <v>-0.81675452088085598</v>
      </c>
      <c r="G95" s="24">
        <f t="shared" si="11"/>
        <v>-0.81675452088085598</v>
      </c>
      <c r="H95" s="25">
        <f t="shared" si="12"/>
        <v>0</v>
      </c>
      <c r="I95" s="25">
        <f t="shared" si="13"/>
        <v>1</v>
      </c>
      <c r="J95" s="25">
        <f t="shared" si="14"/>
        <v>1</v>
      </c>
      <c r="K95" s="25">
        <f t="shared" si="15"/>
        <v>2</v>
      </c>
      <c r="L95" s="24">
        <f t="shared" si="16"/>
        <v>1.5167545208808559</v>
      </c>
      <c r="M95" s="24">
        <f t="shared" si="17"/>
        <v>1.5167545208808559</v>
      </c>
      <c r="N95" s="33" t="s">
        <v>370</v>
      </c>
      <c r="O95" s="25" t="s">
        <v>371</v>
      </c>
      <c r="P95" s="33" t="s">
        <v>1111</v>
      </c>
      <c r="Q95" s="33" t="s">
        <v>372</v>
      </c>
      <c r="R95" s="40">
        <v>0.38391666666666668</v>
      </c>
      <c r="S95" s="40">
        <v>12.70380781453844</v>
      </c>
      <c r="T95" s="40">
        <v>1.5167545208808559</v>
      </c>
      <c r="U95" s="40">
        <v>0.38391666666666668</v>
      </c>
      <c r="V95" s="40">
        <v>12.70380781453844</v>
      </c>
      <c r="W95" s="40">
        <v>1.5167545208808559</v>
      </c>
      <c r="X95" s="40">
        <v>0.19196444145031319</v>
      </c>
      <c r="Y95" s="40">
        <v>1.3763898349137029</v>
      </c>
      <c r="Z95" s="40">
        <v>2.9942278169034675</v>
      </c>
      <c r="AA95" s="40" t="s">
        <v>372</v>
      </c>
      <c r="AB95" s="40">
        <v>0.38391666666666668</v>
      </c>
      <c r="AC95" s="40">
        <v>12.70380781453844</v>
      </c>
      <c r="AD95" s="40">
        <v>1.5167545208808559</v>
      </c>
      <c r="AE95" s="40">
        <v>0.24384810890130629</v>
      </c>
      <c r="AF95" s="40">
        <v>3.8587681129188671</v>
      </c>
      <c r="AG95" s="40">
        <v>2.3654068684676171</v>
      </c>
      <c r="AH95" s="40">
        <v>0.19196444145031319</v>
      </c>
      <c r="AI95" s="40">
        <v>1.3763898349137029</v>
      </c>
      <c r="AJ95" s="40">
        <v>2.9942278169034675</v>
      </c>
      <c r="AK95" s="37"/>
      <c r="AL95" s="37"/>
    </row>
    <row r="96" spans="1:38">
      <c r="A96" s="33" t="s">
        <v>383</v>
      </c>
      <c r="B96" s="33" t="s">
        <v>384</v>
      </c>
      <c r="C96" s="25">
        <v>6373363.7039999999</v>
      </c>
      <c r="D96" s="24">
        <v>0.41894999999999999</v>
      </c>
      <c r="E96" s="36">
        <f t="shared" si="9"/>
        <v>2670.1207237908002</v>
      </c>
      <c r="F96" s="24">
        <f t="shared" si="10"/>
        <v>-1.0347124028274002</v>
      </c>
      <c r="G96" s="24">
        <f t="shared" si="11"/>
        <v>-1.0347124028274002</v>
      </c>
      <c r="H96" s="25">
        <f t="shared" si="12"/>
        <v>0</v>
      </c>
      <c r="I96" s="25">
        <f t="shared" si="13"/>
        <v>1</v>
      </c>
      <c r="J96" s="25">
        <f t="shared" si="14"/>
        <v>1</v>
      </c>
      <c r="K96" s="25">
        <f t="shared" si="15"/>
        <v>2</v>
      </c>
      <c r="L96" s="24">
        <f t="shared" si="16"/>
        <v>1.4536624028274001</v>
      </c>
      <c r="M96" s="24">
        <f t="shared" si="17"/>
        <v>1.4536624028274001</v>
      </c>
      <c r="N96" s="33" t="s">
        <v>385</v>
      </c>
      <c r="O96" s="25" t="s">
        <v>386</v>
      </c>
      <c r="P96" s="33" t="s">
        <v>1113</v>
      </c>
      <c r="Q96" s="33" t="s">
        <v>387</v>
      </c>
      <c r="R96" s="40">
        <v>0.40057948714610547</v>
      </c>
      <c r="S96" s="40">
        <v>12.70380781453844</v>
      </c>
      <c r="T96" s="40">
        <v>1.4536624028274001</v>
      </c>
      <c r="U96" s="40">
        <v>0.40057948714610547</v>
      </c>
      <c r="V96" s="40">
        <v>12.70380781453844</v>
      </c>
      <c r="W96" s="40">
        <v>1.4536624028274001</v>
      </c>
      <c r="X96" s="40">
        <v>0.20029392539917959</v>
      </c>
      <c r="Y96" s="40">
        <v>1.376374812973191</v>
      </c>
      <c r="Z96" s="40">
        <v>2.8697088793676597</v>
      </c>
      <c r="AA96" s="40" t="s">
        <v>387</v>
      </c>
      <c r="AB96" s="40">
        <v>0.40057948714610547</v>
      </c>
      <c r="AC96" s="40">
        <v>12.70380781453844</v>
      </c>
      <c r="AD96" s="40">
        <v>1.4536624028274001</v>
      </c>
      <c r="AE96" s="40">
        <v>0.40057948714610547</v>
      </c>
      <c r="AF96" s="40">
        <v>12.70380781453844</v>
      </c>
      <c r="AG96" s="40">
        <v>1.4536624028274001</v>
      </c>
      <c r="AH96" s="40">
        <v>0.20029392539917959</v>
      </c>
      <c r="AI96" s="40">
        <v>1.376374812973191</v>
      </c>
      <c r="AJ96" s="40">
        <v>2.8697088793676597</v>
      </c>
      <c r="AK96" s="37"/>
      <c r="AL96" s="37"/>
    </row>
    <row r="97" spans="1:38">
      <c r="A97" s="33" t="s">
        <v>399</v>
      </c>
      <c r="B97" s="33" t="s">
        <v>400</v>
      </c>
      <c r="C97" s="25">
        <v>2721.5520000000001</v>
      </c>
      <c r="D97" s="24">
        <v>2.1829499999999999</v>
      </c>
      <c r="E97" s="36">
        <f t="shared" si="9"/>
        <v>5.9410119383999991</v>
      </c>
      <c r="F97" s="24">
        <f t="shared" si="10"/>
        <v>1.2911107309185899</v>
      </c>
      <c r="G97" s="24">
        <f t="shared" si="11"/>
        <v>0.7921754075528773</v>
      </c>
      <c r="H97" s="25">
        <f t="shared" si="12"/>
        <v>1</v>
      </c>
      <c r="I97" s="25">
        <f t="shared" si="13"/>
        <v>0</v>
      </c>
      <c r="J97" s="25">
        <f t="shared" si="14"/>
        <v>1</v>
      </c>
      <c r="K97" s="25">
        <f t="shared" si="15"/>
        <v>2</v>
      </c>
      <c r="L97" s="24">
        <f t="shared" si="16"/>
        <v>0.89183926908141009</v>
      </c>
      <c r="M97" s="24">
        <f t="shared" si="17"/>
        <v>1.3907745924471226</v>
      </c>
      <c r="N97" s="33" t="s">
        <v>401</v>
      </c>
      <c r="O97" s="25" t="s">
        <v>402</v>
      </c>
      <c r="P97" s="33" t="s">
        <v>1117</v>
      </c>
      <c r="Q97" s="33" t="s">
        <v>403</v>
      </c>
      <c r="R97" s="40">
        <v>0.65292857131975013</v>
      </c>
      <c r="S97" s="40">
        <v>12.70380781453844</v>
      </c>
      <c r="T97" s="40">
        <v>0.89183926908141009</v>
      </c>
      <c r="U97" s="40">
        <v>0.41471222079917608</v>
      </c>
      <c r="V97" s="40">
        <v>3.8587568674089141</v>
      </c>
      <c r="W97" s="40">
        <v>1.3908439504634296</v>
      </c>
      <c r="X97" s="40">
        <v>0.3264577110952771</v>
      </c>
      <c r="Y97" s="40">
        <v>1.3763183194953299</v>
      </c>
      <c r="Z97" s="40">
        <v>1.7606727704466496</v>
      </c>
      <c r="AA97" s="40" t="s">
        <v>403</v>
      </c>
      <c r="AB97" s="40">
        <v>0.65292857131975013</v>
      </c>
      <c r="AC97" s="40">
        <v>12.70380781453844</v>
      </c>
      <c r="AD97" s="40">
        <v>0.89183926908141009</v>
      </c>
      <c r="AE97" s="40">
        <v>0.41473311741667118</v>
      </c>
      <c r="AF97" s="40">
        <v>3.8591679337693692</v>
      </c>
      <c r="AG97" s="40">
        <v>1.3907745924471226</v>
      </c>
      <c r="AH97" s="40">
        <v>0.32645758991105089</v>
      </c>
      <c r="AI97" s="40">
        <v>1.3764523300517411</v>
      </c>
      <c r="AJ97" s="40">
        <v>1.7606738133050963</v>
      </c>
      <c r="AK97" s="37"/>
      <c r="AL97" s="37"/>
    </row>
    <row r="98" spans="1:38">
      <c r="A98" s="33" t="s">
        <v>423</v>
      </c>
      <c r="B98" s="33" t="s">
        <v>424</v>
      </c>
      <c r="C98" s="25">
        <v>8618.2479999999996</v>
      </c>
      <c r="D98" s="24">
        <v>4.4981999999999998</v>
      </c>
      <c r="E98" s="36">
        <f t="shared" si="9"/>
        <v>38.766603153600002</v>
      </c>
      <c r="F98" s="24">
        <f t="shared" si="10"/>
        <v>2.9126868454823587</v>
      </c>
      <c r="G98" s="24">
        <f t="shared" si="11"/>
        <v>2.0257371051169351</v>
      </c>
      <c r="H98" s="25">
        <f t="shared" si="12"/>
        <v>1</v>
      </c>
      <c r="I98" s="25">
        <f t="shared" si="13"/>
        <v>0</v>
      </c>
      <c r="J98" s="25">
        <f t="shared" si="14"/>
        <v>1</v>
      </c>
      <c r="K98" s="25">
        <f t="shared" si="15"/>
        <v>2</v>
      </c>
      <c r="L98" s="24">
        <f t="shared" si="16"/>
        <v>1.5855131545176411</v>
      </c>
      <c r="M98" s="24">
        <f t="shared" si="17"/>
        <v>2.4724628948830647</v>
      </c>
      <c r="N98" s="33" t="s">
        <v>425</v>
      </c>
      <c r="O98" s="25">
        <v>154.25232</v>
      </c>
      <c r="P98" s="33" t="s">
        <v>1090</v>
      </c>
      <c r="Q98" s="33" t="s">
        <v>426</v>
      </c>
      <c r="R98" s="40">
        <v>0.36726742893869591</v>
      </c>
      <c r="S98" s="40">
        <v>12.70380781453844</v>
      </c>
      <c r="T98" s="40">
        <v>1.5855131545176411</v>
      </c>
      <c r="U98" s="40">
        <v>0.2332820680472851</v>
      </c>
      <c r="V98" s="40">
        <v>3.8589149309162298</v>
      </c>
      <c r="W98" s="40">
        <v>2.4725436602635886</v>
      </c>
      <c r="X98" s="40">
        <v>0.18362734429933869</v>
      </c>
      <c r="Y98" s="40">
        <v>1.376298336401339</v>
      </c>
      <c r="Z98" s="40">
        <v>3.1301720659881158</v>
      </c>
      <c r="AA98" s="40" t="s">
        <v>427</v>
      </c>
      <c r="AB98" s="40">
        <v>0.36726742893869591</v>
      </c>
      <c r="AC98" s="40">
        <v>12.70380781453844</v>
      </c>
      <c r="AD98" s="40">
        <v>1.5855131545176411</v>
      </c>
      <c r="AE98" s="40">
        <v>0.23328978969363551</v>
      </c>
      <c r="AF98" s="40">
        <v>3.8592592943342452</v>
      </c>
      <c r="AG98" s="40">
        <v>2.4724628948830647</v>
      </c>
      <c r="AH98" s="40">
        <v>0.183639865444159</v>
      </c>
      <c r="AI98" s="40">
        <v>1.3765267054837069</v>
      </c>
      <c r="AJ98" s="40">
        <v>3.1299598202722869</v>
      </c>
      <c r="AK98" s="37"/>
      <c r="AL98" s="37"/>
    </row>
    <row r="99" spans="1:38">
      <c r="A99" s="33" t="s">
        <v>432</v>
      </c>
      <c r="B99" s="33" t="s">
        <v>433</v>
      </c>
      <c r="C99" s="25">
        <v>2494.7559999999999</v>
      </c>
      <c r="D99" s="24">
        <v>3.59415</v>
      </c>
      <c r="E99" s="36">
        <f t="shared" si="9"/>
        <v>8.9665272774000009</v>
      </c>
      <c r="F99" s="24">
        <f t="shared" si="10"/>
        <v>2.9817303250054978</v>
      </c>
      <c r="G99" s="24">
        <f t="shared" si="11"/>
        <v>2.6391358339395117</v>
      </c>
      <c r="H99" s="25">
        <f t="shared" si="12"/>
        <v>1</v>
      </c>
      <c r="I99" s="25">
        <f t="shared" si="13"/>
        <v>0</v>
      </c>
      <c r="J99" s="25">
        <f t="shared" si="14"/>
        <v>1</v>
      </c>
      <c r="K99" s="25">
        <f t="shared" si="15"/>
        <v>2</v>
      </c>
      <c r="L99" s="24">
        <f t="shared" si="16"/>
        <v>0.61241967499450223</v>
      </c>
      <c r="M99" s="24">
        <f t="shared" si="17"/>
        <v>0.95501416606048806</v>
      </c>
      <c r="N99" s="33" t="s">
        <v>434</v>
      </c>
      <c r="O99" s="25" t="s">
        <v>435</v>
      </c>
      <c r="P99" s="33" t="s">
        <v>1122</v>
      </c>
      <c r="Q99" s="33" t="s">
        <v>436</v>
      </c>
      <c r="R99" s="40">
        <v>0.95083055555555551</v>
      </c>
      <c r="S99" s="40">
        <v>12.70380781453844</v>
      </c>
      <c r="T99" s="40">
        <v>0.61241967499450223</v>
      </c>
      <c r="U99" s="40">
        <v>0.6039179314791997</v>
      </c>
      <c r="V99" s="40">
        <v>3.8587003437632572</v>
      </c>
      <c r="W99" s="40">
        <v>0.95509656580760305</v>
      </c>
      <c r="X99" s="40">
        <v>0.47542975382665242</v>
      </c>
      <c r="Y99" s="40">
        <v>1.3763879624974751</v>
      </c>
      <c r="Z99" s="40">
        <v>1.2089804309572356</v>
      </c>
      <c r="AA99" s="40" t="s">
        <v>436</v>
      </c>
      <c r="AB99" s="40">
        <v>0.95083055555555551</v>
      </c>
      <c r="AC99" s="40">
        <v>12.70380781453844</v>
      </c>
      <c r="AD99" s="40">
        <v>0.61241967499450223</v>
      </c>
      <c r="AE99" s="40">
        <v>0.60397045867716215</v>
      </c>
      <c r="AF99" s="40">
        <v>3.859252618171785</v>
      </c>
      <c r="AG99" s="40">
        <v>0.95501416606048806</v>
      </c>
      <c r="AH99" s="40">
        <v>0.47542264722581229</v>
      </c>
      <c r="AI99" s="40">
        <v>1.3765019254142821</v>
      </c>
      <c r="AJ99" s="40">
        <v>1.2089987300686778</v>
      </c>
      <c r="AK99" s="37"/>
      <c r="AL99" s="37"/>
    </row>
    <row r="100" spans="1:38">
      <c r="A100" s="33" t="s">
        <v>445</v>
      </c>
      <c r="B100" s="33" t="s">
        <v>446</v>
      </c>
      <c r="C100" s="25">
        <v>13607.76</v>
      </c>
      <c r="D100" s="24">
        <v>2.57985</v>
      </c>
      <c r="E100" s="36">
        <f t="shared" si="9"/>
        <v>35.105979636000001</v>
      </c>
      <c r="F100" s="24">
        <f t="shared" si="10"/>
        <v>2.1076048105634841</v>
      </c>
      <c r="G100" s="24">
        <f t="shared" si="11"/>
        <v>2.1076048105634841</v>
      </c>
      <c r="H100" s="25">
        <f t="shared" si="12"/>
        <v>1</v>
      </c>
      <c r="I100" s="25">
        <f t="shared" si="13"/>
        <v>0</v>
      </c>
      <c r="J100" s="25">
        <f t="shared" si="14"/>
        <v>1</v>
      </c>
      <c r="K100" s="25">
        <f t="shared" si="15"/>
        <v>2</v>
      </c>
      <c r="L100" s="24">
        <f t="shared" si="16"/>
        <v>0.47224518943651594</v>
      </c>
      <c r="M100" s="24">
        <f t="shared" si="17"/>
        <v>0.47224518943651594</v>
      </c>
      <c r="N100" s="33" t="s">
        <v>447</v>
      </c>
      <c r="O100" s="25" t="s">
        <v>448</v>
      </c>
      <c r="P100" s="33" t="s">
        <v>1124</v>
      </c>
      <c r="Q100" s="33" t="s">
        <v>16</v>
      </c>
      <c r="R100" s="40">
        <v>1.2171333333333334</v>
      </c>
      <c r="S100" s="40">
        <v>12.7037845466034</v>
      </c>
      <c r="T100" s="40">
        <v>0.47842525610585257</v>
      </c>
      <c r="U100" s="40">
        <v>1.2171333333333334</v>
      </c>
      <c r="V100" s="40">
        <v>3.8588441200016739</v>
      </c>
      <c r="W100" s="40">
        <v>0.47390046030549299</v>
      </c>
      <c r="X100" s="40">
        <v>1.217129848001357</v>
      </c>
      <c r="Y100" s="40">
        <v>1.3763419157861541</v>
      </c>
      <c r="Z100" s="40">
        <v>0.4722464295394988</v>
      </c>
      <c r="AA100" s="40" t="s">
        <v>16</v>
      </c>
      <c r="AB100" s="40">
        <v>1.2171333333333334</v>
      </c>
      <c r="AC100" s="40">
        <v>12.70378454893501</v>
      </c>
      <c r="AD100" s="40">
        <v>0.47842525610693049</v>
      </c>
      <c r="AE100" s="40">
        <v>1.2171333333333334</v>
      </c>
      <c r="AF100" s="40">
        <v>3.8590987207121059</v>
      </c>
      <c r="AG100" s="40">
        <v>0.473900612391153</v>
      </c>
      <c r="AH100" s="40">
        <v>1.2171333333333334</v>
      </c>
      <c r="AI100" s="40">
        <v>1.3764859256252979</v>
      </c>
      <c r="AJ100" s="40">
        <v>0.47224518943651594</v>
      </c>
      <c r="AK100" s="37"/>
      <c r="AL100" s="37"/>
    </row>
    <row r="101" spans="1:38">
      <c r="A101" s="33" t="s">
        <v>449</v>
      </c>
      <c r="B101" s="33" t="s">
        <v>450</v>
      </c>
      <c r="C101" s="25">
        <v>13607.76</v>
      </c>
      <c r="D101" s="24">
        <v>3.99105</v>
      </c>
      <c r="E101" s="36">
        <f t="shared" si="9"/>
        <v>54.309250548000001</v>
      </c>
      <c r="F101" s="24">
        <f t="shared" si="10"/>
        <v>1.7294531581758403</v>
      </c>
      <c r="G101" s="24">
        <f t="shared" si="11"/>
        <v>0.4641823833501082</v>
      </c>
      <c r="H101" s="25">
        <f t="shared" si="12"/>
        <v>1</v>
      </c>
      <c r="I101" s="25">
        <f t="shared" si="13"/>
        <v>0</v>
      </c>
      <c r="J101" s="25">
        <f t="shared" si="14"/>
        <v>1</v>
      </c>
      <c r="K101" s="25">
        <f t="shared" si="15"/>
        <v>2</v>
      </c>
      <c r="L101" s="24">
        <f t="shared" si="16"/>
        <v>2.2615968418241597</v>
      </c>
      <c r="M101" s="24">
        <f t="shared" si="17"/>
        <v>3.5268676166498918</v>
      </c>
      <c r="N101" s="33" t="s">
        <v>87</v>
      </c>
      <c r="O101" s="25" t="s">
        <v>346</v>
      </c>
      <c r="P101" s="33" t="s">
        <v>1107</v>
      </c>
      <c r="Q101" s="33" t="s">
        <v>997</v>
      </c>
      <c r="R101" s="40">
        <v>0.25747619073366662</v>
      </c>
      <c r="S101" s="40">
        <v>12.70380781453844</v>
      </c>
      <c r="T101" s="40">
        <v>2.2615968418241597</v>
      </c>
      <c r="U101" s="40">
        <v>0.16354455154175959</v>
      </c>
      <c r="V101" s="40">
        <v>3.8587558088679388</v>
      </c>
      <c r="W101" s="40">
        <v>3.5268676166498918</v>
      </c>
      <c r="X101" s="40">
        <v>0.12873135494610111</v>
      </c>
      <c r="Y101" s="40">
        <v>1.37617487106681</v>
      </c>
      <c r="Z101" s="40">
        <v>4.4649966345135361</v>
      </c>
      <c r="AA101" s="40" t="s">
        <v>997</v>
      </c>
      <c r="AB101" s="40">
        <v>0.25747619073366662</v>
      </c>
      <c r="AC101" s="40">
        <v>12.70380781453844</v>
      </c>
      <c r="AD101" s="40">
        <v>2.2615968418241597</v>
      </c>
      <c r="AE101" s="40">
        <v>0.16354451936349729</v>
      </c>
      <c r="AF101" s="40">
        <v>3.858971726122165</v>
      </c>
      <c r="AG101" s="40">
        <v>3.5268692704691222</v>
      </c>
      <c r="AH101" s="40">
        <v>0.12873164045293439</v>
      </c>
      <c r="AI101" s="40">
        <v>1.376312463602358</v>
      </c>
      <c r="AJ101" s="40">
        <v>4.4649877454538665</v>
      </c>
      <c r="AK101" s="37"/>
      <c r="AL101" s="37"/>
    </row>
    <row r="102" spans="1:38">
      <c r="A102" s="33" t="s">
        <v>451</v>
      </c>
      <c r="B102" s="33" t="s">
        <v>452</v>
      </c>
      <c r="C102" s="25">
        <v>20865.232</v>
      </c>
      <c r="D102" s="24">
        <v>1.5</v>
      </c>
      <c r="E102" s="36">
        <f t="shared" si="9"/>
        <v>31.297847999999998</v>
      </c>
      <c r="F102" s="24">
        <f t="shared" si="10"/>
        <v>0.60963487415448436</v>
      </c>
      <c r="G102" s="24">
        <f t="shared" si="11"/>
        <v>0.2503522820424009</v>
      </c>
      <c r="H102" s="25">
        <f t="shared" si="12"/>
        <v>1</v>
      </c>
      <c r="I102" s="25">
        <f t="shared" si="13"/>
        <v>0</v>
      </c>
      <c r="J102" s="25">
        <f t="shared" si="14"/>
        <v>1</v>
      </c>
      <c r="K102" s="25">
        <f t="shared" si="15"/>
        <v>2</v>
      </c>
      <c r="L102" s="24">
        <f t="shared" si="16"/>
        <v>0.89036512584551564</v>
      </c>
      <c r="M102" s="24">
        <f t="shared" si="17"/>
        <v>1.2496477179575991</v>
      </c>
      <c r="N102" s="33" t="s">
        <v>453</v>
      </c>
      <c r="O102" s="25">
        <v>98.101439999999997</v>
      </c>
      <c r="P102" s="33" t="s">
        <v>1125</v>
      </c>
      <c r="Q102" s="33" t="s">
        <v>454</v>
      </c>
      <c r="R102" s="40">
        <v>0.65400959999999986</v>
      </c>
      <c r="S102" s="40">
        <v>12.70380781453844</v>
      </c>
      <c r="T102" s="40">
        <v>0.89036512584551564</v>
      </c>
      <c r="U102" s="40">
        <v>0.46157014635881499</v>
      </c>
      <c r="V102" s="40">
        <v>3.8588897212874551</v>
      </c>
      <c r="W102" s="40">
        <v>1.2496477179575991</v>
      </c>
      <c r="X102" s="40">
        <v>0.36333441880510869</v>
      </c>
      <c r="Y102" s="40">
        <v>1.3763300276431549</v>
      </c>
      <c r="Z102" s="40">
        <v>1.5819729262676137</v>
      </c>
      <c r="AA102" s="40" t="s">
        <v>454</v>
      </c>
      <c r="AB102" s="40">
        <v>0.65400959999999986</v>
      </c>
      <c r="AC102" s="40">
        <v>12.70380781453844</v>
      </c>
      <c r="AD102" s="40">
        <v>0.89036512584551564</v>
      </c>
      <c r="AE102" s="40">
        <v>0.46157014635881499</v>
      </c>
      <c r="AF102" s="40">
        <v>3.8588897212874551</v>
      </c>
      <c r="AG102" s="40">
        <v>1.2496477179575991</v>
      </c>
      <c r="AH102" s="40">
        <v>0.36333441880510869</v>
      </c>
      <c r="AI102" s="40">
        <v>1.3763300276431549</v>
      </c>
      <c r="AJ102" s="40">
        <v>1.5819729262676137</v>
      </c>
      <c r="AK102" s="37"/>
      <c r="AL102" s="37"/>
    </row>
    <row r="103" spans="1:38">
      <c r="A103" s="33" t="s">
        <v>460</v>
      </c>
      <c r="B103" s="33" t="s">
        <v>461</v>
      </c>
      <c r="C103" s="25">
        <v>13607.76</v>
      </c>
      <c r="D103" s="24">
        <v>1.9844999999999999</v>
      </c>
      <c r="E103" s="36">
        <f t="shared" si="9"/>
        <v>27.004599719999998</v>
      </c>
      <c r="F103" s="24">
        <f t="shared" si="10"/>
        <v>1.0664926853440573</v>
      </c>
      <c r="G103" s="24">
        <f t="shared" si="11"/>
        <v>0.55290092919930034</v>
      </c>
      <c r="H103" s="25">
        <f t="shared" si="12"/>
        <v>1</v>
      </c>
      <c r="I103" s="25">
        <f t="shared" si="13"/>
        <v>0</v>
      </c>
      <c r="J103" s="25">
        <f t="shared" si="14"/>
        <v>1</v>
      </c>
      <c r="K103" s="25">
        <f t="shared" si="15"/>
        <v>2</v>
      </c>
      <c r="L103" s="24">
        <f t="shared" si="16"/>
        <v>0.91800731465594254</v>
      </c>
      <c r="M103" s="24">
        <f t="shared" si="17"/>
        <v>1.4315990708006996</v>
      </c>
      <c r="N103" s="33" t="s">
        <v>462</v>
      </c>
      <c r="O103" s="25" t="s">
        <v>463</v>
      </c>
      <c r="P103" s="33" t="s">
        <v>1127</v>
      </c>
      <c r="Q103" s="33" t="s">
        <v>16</v>
      </c>
      <c r="R103" s="40">
        <v>0.63431666666666664</v>
      </c>
      <c r="S103" s="40">
        <v>12.70380781453844</v>
      </c>
      <c r="T103" s="40">
        <v>0.91800731465594254</v>
      </c>
      <c r="U103" s="40">
        <v>0.40290616469614698</v>
      </c>
      <c r="V103" s="40">
        <v>3.85890474654822</v>
      </c>
      <c r="W103" s="40">
        <v>1.4315990708006996</v>
      </c>
      <c r="X103" s="40">
        <v>0.3171544149724394</v>
      </c>
      <c r="Y103" s="40">
        <v>1.376329109059274</v>
      </c>
      <c r="Z103" s="40">
        <v>1.8123197588458573</v>
      </c>
      <c r="AA103" s="40" t="s">
        <v>16</v>
      </c>
      <c r="AB103" s="40">
        <v>0.63431666666666664</v>
      </c>
      <c r="AC103" s="40">
        <v>12.70380781453844</v>
      </c>
      <c r="AD103" s="40">
        <v>0.91800731465594254</v>
      </c>
      <c r="AE103" s="40">
        <v>0.40289972263919738</v>
      </c>
      <c r="AF103" s="40">
        <v>3.8590596340758441</v>
      </c>
      <c r="AG103" s="40">
        <v>1.4316222404724008</v>
      </c>
      <c r="AH103" s="40">
        <v>0.31716333585768069</v>
      </c>
      <c r="AI103" s="40">
        <v>1.376502324970009</v>
      </c>
      <c r="AJ103" s="40">
        <v>1.812269301451382</v>
      </c>
      <c r="AK103" s="37"/>
      <c r="AL103" s="37"/>
    </row>
    <row r="104" spans="1:38">
      <c r="A104" s="33" t="s">
        <v>469</v>
      </c>
      <c r="B104" s="33" t="s">
        <v>470</v>
      </c>
      <c r="C104" s="25">
        <v>13607.76</v>
      </c>
      <c r="D104" s="24">
        <v>2.3814000000000002</v>
      </c>
      <c r="E104" s="36">
        <f t="shared" si="9"/>
        <v>32.405519664000003</v>
      </c>
      <c r="F104" s="24">
        <f t="shared" si="10"/>
        <v>1.7793919466458088</v>
      </c>
      <c r="G104" s="24">
        <f t="shared" si="11"/>
        <v>1.7793919466458088</v>
      </c>
      <c r="H104" s="25">
        <f t="shared" si="12"/>
        <v>1</v>
      </c>
      <c r="I104" s="25">
        <f t="shared" si="13"/>
        <v>0</v>
      </c>
      <c r="J104" s="25">
        <f t="shared" si="14"/>
        <v>1</v>
      </c>
      <c r="K104" s="25">
        <f t="shared" si="15"/>
        <v>2</v>
      </c>
      <c r="L104" s="24">
        <f t="shared" si="16"/>
        <v>0.60200805335419127</v>
      </c>
      <c r="M104" s="24">
        <f t="shared" si="17"/>
        <v>0.60200805335419127</v>
      </c>
      <c r="N104" s="33" t="s">
        <v>471</v>
      </c>
      <c r="O104" s="25" t="s">
        <v>472</v>
      </c>
      <c r="P104" s="33" t="s">
        <v>1129</v>
      </c>
      <c r="Q104" s="33" t="s">
        <v>16</v>
      </c>
      <c r="R104" s="40">
        <v>0.96727499999999988</v>
      </c>
      <c r="S104" s="40">
        <v>12.70380781453844</v>
      </c>
      <c r="T104" s="40">
        <v>0.60200805335419127</v>
      </c>
      <c r="U104" s="40">
        <v>0.70189684449710832</v>
      </c>
      <c r="V104" s="40">
        <v>3.848927626273118</v>
      </c>
      <c r="W104" s="40">
        <v>0.8217629689381063</v>
      </c>
      <c r="X104" s="40">
        <v>0.55273605766532496</v>
      </c>
      <c r="Y104" s="40">
        <v>1.3710920874482579</v>
      </c>
      <c r="Z104" s="40">
        <v>1.0398819398678305</v>
      </c>
      <c r="AA104" s="40" t="s">
        <v>16</v>
      </c>
      <c r="AB104" s="40">
        <v>0.96727499999999988</v>
      </c>
      <c r="AC104" s="40">
        <v>12.70380781453844</v>
      </c>
      <c r="AD104" s="40">
        <v>0.60200805335419127</v>
      </c>
      <c r="AE104" s="40">
        <v>0.96727499999999988</v>
      </c>
      <c r="AF104" s="40">
        <v>12.70380781453844</v>
      </c>
      <c r="AG104" s="40">
        <v>0.60200805335419127</v>
      </c>
      <c r="AH104" s="40">
        <v>0.55273698082729483</v>
      </c>
      <c r="AI104" s="40">
        <v>1.3711652186670851</v>
      </c>
      <c r="AJ104" s="40">
        <v>1.0398803286942997</v>
      </c>
      <c r="AK104" s="37"/>
      <c r="AL104" s="37"/>
    </row>
    <row r="105" spans="1:38">
      <c r="A105" s="33" t="s">
        <v>992</v>
      </c>
      <c r="B105" s="33" t="s">
        <v>308</v>
      </c>
      <c r="C105" s="25">
        <v>3692238.88</v>
      </c>
      <c r="D105" s="24">
        <v>0.7</v>
      </c>
      <c r="E105" s="36">
        <f t="shared" si="9"/>
        <v>2584.5672159999999</v>
      </c>
      <c r="F105" s="24">
        <f t="shared" si="10"/>
        <v>-0.86316903251034316</v>
      </c>
      <c r="G105" s="24">
        <f t="shared" si="11"/>
        <v>-0.86316903251034316</v>
      </c>
      <c r="H105" s="25">
        <f t="shared" si="12"/>
        <v>0</v>
      </c>
      <c r="I105" s="25">
        <f t="shared" si="13"/>
        <v>1</v>
      </c>
      <c r="J105" s="25">
        <f t="shared" si="14"/>
        <v>1</v>
      </c>
      <c r="K105" s="25">
        <f t="shared" si="15"/>
        <v>2</v>
      </c>
      <c r="L105" s="24">
        <f t="shared" si="16"/>
        <v>1.5631690325103431</v>
      </c>
      <c r="M105" s="24">
        <f t="shared" si="17"/>
        <v>1.5631690325103431</v>
      </c>
      <c r="N105" s="33" t="s">
        <v>477</v>
      </c>
      <c r="O105" s="25">
        <v>106.1674</v>
      </c>
      <c r="P105" s="33" t="s">
        <v>1048</v>
      </c>
      <c r="Q105" s="33" t="s">
        <v>478</v>
      </c>
      <c r="R105" s="40">
        <v>0.37251719276515433</v>
      </c>
      <c r="S105" s="40">
        <v>12.70380781453844</v>
      </c>
      <c r="T105" s="40">
        <v>1.5631690325103431</v>
      </c>
      <c r="U105" s="40">
        <v>0.37251719276515433</v>
      </c>
      <c r="V105" s="40">
        <v>12.70380781453844</v>
      </c>
      <c r="W105" s="40">
        <v>1.5631690325103431</v>
      </c>
      <c r="X105" s="40">
        <v>0.18626445057041011</v>
      </c>
      <c r="Y105" s="40">
        <v>1.376389332664502</v>
      </c>
      <c r="Z105" s="40">
        <v>3.0858559870677138</v>
      </c>
      <c r="AA105" s="40" t="s">
        <v>478</v>
      </c>
      <c r="AB105" s="40">
        <v>0.37251719276515433</v>
      </c>
      <c r="AC105" s="40">
        <v>12.70380781453844</v>
      </c>
      <c r="AD105" s="40">
        <v>1.5631690325103431</v>
      </c>
      <c r="AE105" s="40">
        <v>0.37251719276515433</v>
      </c>
      <c r="AF105" s="40">
        <v>12.70380781453844</v>
      </c>
      <c r="AG105" s="40">
        <v>1.5631690325103431</v>
      </c>
      <c r="AH105" s="40">
        <v>0.18626445057041011</v>
      </c>
      <c r="AI105" s="40">
        <v>1.376389332664502</v>
      </c>
      <c r="AJ105" s="40">
        <v>3.0858559870677138</v>
      </c>
      <c r="AK105" s="37"/>
      <c r="AL105" s="37"/>
    </row>
    <row r="106" spans="1:38">
      <c r="A106" s="33" t="s">
        <v>479</v>
      </c>
      <c r="B106" s="33" t="s">
        <v>480</v>
      </c>
      <c r="C106" s="25">
        <v>13607.76</v>
      </c>
      <c r="D106" s="24">
        <v>2.3372999999999999</v>
      </c>
      <c r="E106" s="36">
        <f t="shared" si="9"/>
        <v>31.805417448</v>
      </c>
      <c r="F106" s="24">
        <f t="shared" si="10"/>
        <v>0.7517835562918822</v>
      </c>
      <c r="G106" s="24">
        <f t="shared" si="11"/>
        <v>-0.13516802407507766</v>
      </c>
      <c r="H106" s="25">
        <f t="shared" si="12"/>
        <v>1</v>
      </c>
      <c r="I106" s="25">
        <f t="shared" si="13"/>
        <v>0</v>
      </c>
      <c r="J106" s="25">
        <f t="shared" si="14"/>
        <v>1</v>
      </c>
      <c r="K106" s="25">
        <f t="shared" si="15"/>
        <v>2</v>
      </c>
      <c r="L106" s="24">
        <f t="shared" si="16"/>
        <v>1.5855164437081177</v>
      </c>
      <c r="M106" s="24">
        <f t="shared" si="17"/>
        <v>2.4724680240750776</v>
      </c>
      <c r="N106" s="33" t="s">
        <v>481</v>
      </c>
      <c r="O106" s="25" t="s">
        <v>482</v>
      </c>
      <c r="P106" s="33" t="s">
        <v>1090</v>
      </c>
      <c r="Q106" s="33" t="s">
        <v>483</v>
      </c>
      <c r="R106" s="40">
        <v>0.36726666703393329</v>
      </c>
      <c r="S106" s="40">
        <v>12.70380781453844</v>
      </c>
      <c r="T106" s="40">
        <v>1.5855164437081177</v>
      </c>
      <c r="U106" s="40">
        <v>0.23328158409824781</v>
      </c>
      <c r="V106" s="40">
        <v>3.8589149309162298</v>
      </c>
      <c r="W106" s="40">
        <v>2.4725487896231506</v>
      </c>
      <c r="X106" s="40">
        <v>0.1836269633601724</v>
      </c>
      <c r="Y106" s="40">
        <v>1.376298336401339</v>
      </c>
      <c r="Z106" s="40">
        <v>3.1301785596158238</v>
      </c>
      <c r="AA106" s="40" t="s">
        <v>483</v>
      </c>
      <c r="AB106" s="40">
        <v>0.36726666703393329</v>
      </c>
      <c r="AC106" s="40">
        <v>12.70380781453844</v>
      </c>
      <c r="AD106" s="40">
        <v>1.5855164437081177</v>
      </c>
      <c r="AE106" s="40">
        <v>0.23328930572857939</v>
      </c>
      <c r="AF106" s="40">
        <v>3.8592592943342452</v>
      </c>
      <c r="AG106" s="40">
        <v>2.4724680240750776</v>
      </c>
      <c r="AH106" s="40">
        <v>0.18363948447901729</v>
      </c>
      <c r="AI106" s="40">
        <v>1.3765267054837069</v>
      </c>
      <c r="AJ106" s="40">
        <v>3.1299663134596853</v>
      </c>
      <c r="AK106" s="37"/>
      <c r="AL106" s="37"/>
    </row>
    <row r="107" spans="1:38">
      <c r="A107" s="33" t="s">
        <v>494</v>
      </c>
      <c r="B107" s="33" t="s">
        <v>495</v>
      </c>
      <c r="C107" s="25">
        <v>17236.495999999999</v>
      </c>
      <c r="D107" s="24">
        <v>0.7</v>
      </c>
      <c r="E107" s="36">
        <f t="shared" si="9"/>
        <v>12.065547199999999</v>
      </c>
      <c r="F107" s="24">
        <f t="shared" si="10"/>
        <v>0.33027056864162369</v>
      </c>
      <c r="G107" s="24">
        <f t="shared" si="11"/>
        <v>0.26756075190252054</v>
      </c>
      <c r="H107" s="25">
        <f t="shared" si="12"/>
        <v>1</v>
      </c>
      <c r="I107" s="25">
        <f t="shared" si="13"/>
        <v>0</v>
      </c>
      <c r="J107" s="25">
        <f t="shared" si="14"/>
        <v>1</v>
      </c>
      <c r="K107" s="25">
        <f t="shared" si="15"/>
        <v>2</v>
      </c>
      <c r="L107" s="24">
        <f t="shared" si="16"/>
        <v>0.36972943135837627</v>
      </c>
      <c r="M107" s="24">
        <f t="shared" si="17"/>
        <v>0.43243924809747941</v>
      </c>
      <c r="N107" s="33" t="s">
        <v>496</v>
      </c>
      <c r="O107" s="25">
        <v>94.497320000000002</v>
      </c>
      <c r="P107" s="33" t="s">
        <v>1131</v>
      </c>
      <c r="Q107" s="33" t="s">
        <v>497</v>
      </c>
      <c r="R107" s="40">
        <v>1.5749553333333335</v>
      </c>
      <c r="S107" s="40">
        <v>12.70380781453844</v>
      </c>
      <c r="T107" s="40">
        <v>0.36972943135837627</v>
      </c>
      <c r="U107" s="40">
        <v>1.3338223426487119</v>
      </c>
      <c r="V107" s="40">
        <v>3.8588271710875852</v>
      </c>
      <c r="W107" s="40">
        <v>0.43244142503380906</v>
      </c>
      <c r="X107" s="40">
        <v>1.049972992532151</v>
      </c>
      <c r="Y107" s="40">
        <v>1.3763389812218341</v>
      </c>
      <c r="Z107" s="40">
        <v>0.54742857798230204</v>
      </c>
      <c r="AA107" s="40" t="s">
        <v>497</v>
      </c>
      <c r="AB107" s="40">
        <v>1.5749553333333335</v>
      </c>
      <c r="AC107" s="40">
        <v>12.70380781453844</v>
      </c>
      <c r="AD107" s="40">
        <v>0.36972943135837627</v>
      </c>
      <c r="AE107" s="40">
        <v>1.3338294562950139</v>
      </c>
      <c r="AF107" s="40">
        <v>3.8590645306415721</v>
      </c>
      <c r="AG107" s="40">
        <v>0.43243924809747941</v>
      </c>
      <c r="AH107" s="40">
        <v>1.0499753187357279</v>
      </c>
      <c r="AI107" s="40">
        <v>1.3764766490780209</v>
      </c>
      <c r="AJ107" s="40">
        <v>0.54742748950017273</v>
      </c>
      <c r="AK107" s="37"/>
      <c r="AL107" s="37"/>
    </row>
    <row r="108" spans="1:38">
      <c r="A108" s="33" t="s">
        <v>529</v>
      </c>
      <c r="B108" s="33" t="s">
        <v>530</v>
      </c>
      <c r="C108" s="25">
        <v>13607.76</v>
      </c>
      <c r="D108" s="24">
        <v>7.0118999999999998</v>
      </c>
      <c r="E108" s="36">
        <f t="shared" si="9"/>
        <v>95.416252344</v>
      </c>
      <c r="F108" s="24">
        <f t="shared" si="10"/>
        <v>5.8220330652845451</v>
      </c>
      <c r="G108" s="24">
        <f t="shared" si="11"/>
        <v>5.8220330652845451</v>
      </c>
      <c r="H108" s="25">
        <f t="shared" si="12"/>
        <v>1</v>
      </c>
      <c r="I108" s="25">
        <f t="shared" si="13"/>
        <v>0</v>
      </c>
      <c r="J108" s="25">
        <f t="shared" si="14"/>
        <v>1</v>
      </c>
      <c r="K108" s="25">
        <f t="shared" si="15"/>
        <v>2</v>
      </c>
      <c r="L108" s="24">
        <f t="shared" si="16"/>
        <v>1.1898669347154551</v>
      </c>
      <c r="M108" s="24">
        <f t="shared" si="17"/>
        <v>1.1898669347154551</v>
      </c>
      <c r="N108" s="33" t="s">
        <v>531</v>
      </c>
      <c r="O108" s="25">
        <v>110.11244000000001</v>
      </c>
      <c r="P108" s="33" t="s">
        <v>1079</v>
      </c>
      <c r="Q108" s="33" t="s">
        <v>532</v>
      </c>
      <c r="R108" s="40">
        <v>0.48938862222222218</v>
      </c>
      <c r="S108" s="40">
        <v>12.70380781453844</v>
      </c>
      <c r="T108" s="40">
        <v>1.1898669347154551</v>
      </c>
      <c r="U108" s="40">
        <v>0.48938862222222218</v>
      </c>
      <c r="V108" s="40">
        <v>12.70380781453844</v>
      </c>
      <c r="W108" s="40">
        <v>1.1898669347154551</v>
      </c>
      <c r="X108" s="40">
        <v>0.24468649978220439</v>
      </c>
      <c r="Y108" s="40">
        <v>1.3763021382266649</v>
      </c>
      <c r="Z108" s="40">
        <v>2.3490678390281108</v>
      </c>
      <c r="AB108" s="40">
        <v>0.61173577777777777</v>
      </c>
      <c r="AE108" s="40">
        <v>0.61173577777777777</v>
      </c>
      <c r="AH108" s="40">
        <v>0.61173577777777777</v>
      </c>
      <c r="AK108" s="37"/>
      <c r="AL108" s="37"/>
    </row>
    <row r="109" spans="1:38">
      <c r="A109" s="33" t="s">
        <v>533</v>
      </c>
      <c r="B109" s="33" t="s">
        <v>534</v>
      </c>
      <c r="C109" s="25">
        <v>14453592</v>
      </c>
      <c r="D109" s="24">
        <v>0.9</v>
      </c>
      <c r="E109" s="36">
        <f t="shared" si="9"/>
        <v>13008.2328</v>
      </c>
      <c r="F109" s="24">
        <f t="shared" si="10"/>
        <v>-0.55297863079194565</v>
      </c>
      <c r="G109" s="24">
        <f t="shared" si="11"/>
        <v>-0.55297863079194565</v>
      </c>
      <c r="H109" s="25">
        <f t="shared" si="12"/>
        <v>0</v>
      </c>
      <c r="I109" s="25">
        <f t="shared" si="13"/>
        <v>1</v>
      </c>
      <c r="J109" s="25">
        <f t="shared" si="14"/>
        <v>1</v>
      </c>
      <c r="K109" s="25">
        <f t="shared" si="15"/>
        <v>2</v>
      </c>
      <c r="L109" s="24">
        <f t="shared" si="16"/>
        <v>1.4529786307919457</v>
      </c>
      <c r="M109" s="24">
        <f t="shared" si="17"/>
        <v>1.4529786307919457</v>
      </c>
      <c r="N109" s="33" t="s">
        <v>535</v>
      </c>
      <c r="O109" s="25">
        <v>42.080640000000002</v>
      </c>
      <c r="P109" s="33" t="s">
        <v>1137</v>
      </c>
      <c r="Q109" s="33" t="s">
        <v>536</v>
      </c>
      <c r="R109" s="40">
        <v>0.40076799993320539</v>
      </c>
      <c r="S109" s="40">
        <v>12.70380781453844</v>
      </c>
      <c r="T109" s="40">
        <v>1.4529786307919457</v>
      </c>
      <c r="U109" s="40">
        <v>0.40076799993320539</v>
      </c>
      <c r="V109" s="40">
        <v>12.70380781453844</v>
      </c>
      <c r="W109" s="40">
        <v>1.4529786307919457</v>
      </c>
      <c r="X109" s="40">
        <v>0.20038601701193409</v>
      </c>
      <c r="Y109" s="40">
        <v>1.376359895428199</v>
      </c>
      <c r="Z109" s="40">
        <v>2.8683899736413196</v>
      </c>
      <c r="AA109" s="40" t="s">
        <v>537</v>
      </c>
      <c r="AB109" s="40">
        <v>0.40076799993320539</v>
      </c>
      <c r="AC109" s="40">
        <v>12.70380781453844</v>
      </c>
      <c r="AD109" s="40">
        <v>1.4529786307919457</v>
      </c>
      <c r="AE109" s="40">
        <v>0.25456021244737809</v>
      </c>
      <c r="AF109" s="40">
        <v>3.8589019454341131</v>
      </c>
      <c r="AG109" s="40">
        <v>2.2658689801397838</v>
      </c>
      <c r="AH109" s="40">
        <v>0.20038601701193409</v>
      </c>
      <c r="AI109" s="40">
        <v>1.376359895428199</v>
      </c>
      <c r="AJ109" s="40">
        <v>2.8683899736413196</v>
      </c>
      <c r="AK109" s="37"/>
      <c r="AL109" s="37"/>
    </row>
    <row r="110" spans="1:38">
      <c r="A110" s="33" t="s">
        <v>559</v>
      </c>
      <c r="B110" s="33" t="s">
        <v>560</v>
      </c>
      <c r="C110" s="25">
        <v>503487.12</v>
      </c>
      <c r="D110" s="24">
        <v>0.99224999999999997</v>
      </c>
      <c r="E110" s="36">
        <f t="shared" si="9"/>
        <v>499.58509481999999</v>
      </c>
      <c r="F110" s="24">
        <f t="shared" si="10"/>
        <v>-0.57091903251034315</v>
      </c>
      <c r="G110" s="24">
        <f t="shared" si="11"/>
        <v>-0.57091903251034315</v>
      </c>
      <c r="H110" s="25">
        <f t="shared" si="12"/>
        <v>0</v>
      </c>
      <c r="I110" s="25">
        <f t="shared" si="13"/>
        <v>1</v>
      </c>
      <c r="J110" s="25">
        <f t="shared" si="14"/>
        <v>1</v>
      </c>
      <c r="K110" s="25">
        <f t="shared" si="15"/>
        <v>2</v>
      </c>
      <c r="L110" s="24">
        <f t="shared" si="16"/>
        <v>1.5631690325103431</v>
      </c>
      <c r="M110" s="24">
        <f t="shared" si="17"/>
        <v>1.5631690325103431</v>
      </c>
      <c r="N110" s="33" t="s">
        <v>477</v>
      </c>
      <c r="O110" s="25">
        <v>106.1674</v>
      </c>
      <c r="P110" s="33" t="s">
        <v>1048</v>
      </c>
      <c r="Q110" s="33" t="s">
        <v>478</v>
      </c>
      <c r="R110" s="40">
        <v>0.37251719276515433</v>
      </c>
      <c r="S110" s="40">
        <v>12.70380781453844</v>
      </c>
      <c r="T110" s="40">
        <v>1.5631690325103431</v>
      </c>
      <c r="U110" s="40">
        <v>0.37251719276515433</v>
      </c>
      <c r="V110" s="40">
        <v>12.70380781453844</v>
      </c>
      <c r="W110" s="40">
        <v>1.5631690325103431</v>
      </c>
      <c r="X110" s="40">
        <v>0.18626445057041011</v>
      </c>
      <c r="Y110" s="40">
        <v>1.376389332664502</v>
      </c>
      <c r="Z110" s="40">
        <v>3.0858559870677138</v>
      </c>
      <c r="AA110" s="40" t="s">
        <v>478</v>
      </c>
      <c r="AB110" s="40">
        <v>0.37251719276515433</v>
      </c>
      <c r="AC110" s="40">
        <v>12.70380781453844</v>
      </c>
      <c r="AD110" s="40">
        <v>1.5631690325103431</v>
      </c>
      <c r="AE110" s="40">
        <v>0.37251719276515433</v>
      </c>
      <c r="AF110" s="40">
        <v>12.70380781453844</v>
      </c>
      <c r="AG110" s="40">
        <v>1.5631690325103431</v>
      </c>
      <c r="AH110" s="40">
        <v>0.18626445057041011</v>
      </c>
      <c r="AI110" s="40">
        <v>1.376389332664502</v>
      </c>
      <c r="AJ110" s="40">
        <v>3.0858559870677138</v>
      </c>
      <c r="AK110" s="37"/>
      <c r="AL110" s="37"/>
    </row>
    <row r="111" spans="1:38">
      <c r="A111" s="33" t="s">
        <v>561</v>
      </c>
      <c r="B111" s="33" t="s">
        <v>562</v>
      </c>
      <c r="C111" s="25">
        <v>4099831.7439999999</v>
      </c>
      <c r="D111" s="24">
        <v>1.1025</v>
      </c>
      <c r="E111" s="36">
        <f t="shared" si="9"/>
        <v>4520.0644977600004</v>
      </c>
      <c r="F111" s="24">
        <f t="shared" si="10"/>
        <v>-0.29612492289262748</v>
      </c>
      <c r="G111" s="24">
        <f t="shared" si="11"/>
        <v>-1.0785716577387121</v>
      </c>
      <c r="H111" s="25">
        <f t="shared" si="12"/>
        <v>0</v>
      </c>
      <c r="I111" s="25">
        <f t="shared" si="13"/>
        <v>1</v>
      </c>
      <c r="J111" s="25">
        <f t="shared" si="14"/>
        <v>1</v>
      </c>
      <c r="K111" s="25">
        <f t="shared" si="15"/>
        <v>2</v>
      </c>
      <c r="L111" s="24">
        <f t="shared" si="16"/>
        <v>1.3986249228926275</v>
      </c>
      <c r="M111" s="24">
        <f t="shared" si="17"/>
        <v>2.1810716577387121</v>
      </c>
      <c r="N111" s="33" t="s">
        <v>563</v>
      </c>
      <c r="O111" s="25">
        <v>106.1674</v>
      </c>
      <c r="P111" s="33" t="s">
        <v>1048</v>
      </c>
      <c r="Q111" s="33" t="s">
        <v>564</v>
      </c>
      <c r="R111" s="40">
        <v>0.41634274513273428</v>
      </c>
      <c r="S111" s="40">
        <v>12.70380781453844</v>
      </c>
      <c r="T111" s="40">
        <v>1.3986249228926275</v>
      </c>
      <c r="U111" s="40">
        <v>0.26445721381999893</v>
      </c>
      <c r="V111" s="40">
        <v>3.8589635432203102</v>
      </c>
      <c r="W111" s="40">
        <v>2.1810716577387121</v>
      </c>
      <c r="X111" s="40">
        <v>0.2081767223482488</v>
      </c>
      <c r="Y111" s="40">
        <v>1.376381428377389</v>
      </c>
      <c r="Z111" s="40">
        <v>2.761044827640954</v>
      </c>
      <c r="AA111" s="40" t="s">
        <v>565</v>
      </c>
      <c r="AB111" s="40">
        <v>0.41634274513273428</v>
      </c>
      <c r="AC111" s="40">
        <v>12.70380781453844</v>
      </c>
      <c r="AD111" s="40">
        <v>1.3986249228926275</v>
      </c>
      <c r="AE111" s="40">
        <v>0.26444583934190002</v>
      </c>
      <c r="AF111" s="40">
        <v>3.8589115474756901</v>
      </c>
      <c r="AG111" s="40">
        <v>2.1811653281404051</v>
      </c>
      <c r="AH111" s="40">
        <v>0.2081763704869507</v>
      </c>
      <c r="AI111" s="40">
        <v>1.3764498863942349</v>
      </c>
      <c r="AJ111" s="40">
        <v>2.7610498062257345</v>
      </c>
      <c r="AK111" s="37"/>
      <c r="AL111" s="37"/>
    </row>
    <row r="112" spans="1:38">
      <c r="A112" s="33" t="s">
        <v>572</v>
      </c>
      <c r="B112" s="33" t="s">
        <v>573</v>
      </c>
      <c r="C112" s="25">
        <v>663151.50399999996</v>
      </c>
      <c r="D112" s="24">
        <v>0.6</v>
      </c>
      <c r="E112" s="36">
        <f t="shared" si="9"/>
        <v>397.89090239999996</v>
      </c>
      <c r="F112" s="24">
        <f t="shared" si="10"/>
        <v>-0.43591825867516854</v>
      </c>
      <c r="G112" s="24">
        <f t="shared" si="11"/>
        <v>-1.2100456663023049</v>
      </c>
      <c r="H112" s="25">
        <f t="shared" si="12"/>
        <v>0</v>
      </c>
      <c r="I112" s="25">
        <f t="shared" si="13"/>
        <v>1</v>
      </c>
      <c r="J112" s="25">
        <f t="shared" si="14"/>
        <v>1</v>
      </c>
      <c r="K112" s="25">
        <f t="shared" si="15"/>
        <v>2</v>
      </c>
      <c r="L112" s="24">
        <f t="shared" si="16"/>
        <v>1.0359182586751685</v>
      </c>
      <c r="M112" s="24">
        <f t="shared" si="17"/>
        <v>1.810045666302305</v>
      </c>
      <c r="N112" s="33" t="s">
        <v>574</v>
      </c>
      <c r="O112" s="25" t="s">
        <v>575</v>
      </c>
      <c r="P112" s="33" t="s">
        <v>1115</v>
      </c>
      <c r="Q112" s="33" t="s">
        <v>998</v>
      </c>
      <c r="R112" s="40">
        <v>6.0226829097649988E-2</v>
      </c>
      <c r="S112" s="40">
        <v>12.70380781453844</v>
      </c>
      <c r="T112" s="40">
        <v>9.6685704449762664</v>
      </c>
      <c r="U112" s="40">
        <v>3.8257413696261913E-2</v>
      </c>
      <c r="V112" s="40">
        <v>3.8591478855626051</v>
      </c>
      <c r="W112" s="40">
        <v>15.076823340776121</v>
      </c>
      <c r="X112" s="40">
        <v>3.0116498083370039E-2</v>
      </c>
      <c r="Y112" s="40">
        <v>1.376484528106281</v>
      </c>
      <c r="Z112" s="40">
        <v>19.08539826420375</v>
      </c>
      <c r="AA112" s="40" t="s">
        <v>999</v>
      </c>
      <c r="AB112" s="40">
        <v>0.56211707336145</v>
      </c>
      <c r="AC112" s="40">
        <v>12.70380781453844</v>
      </c>
      <c r="AD112" s="40">
        <v>1.0359182586751685</v>
      </c>
      <c r="AE112" s="40">
        <v>0.31718734271468202</v>
      </c>
      <c r="AF112" s="40">
        <v>0.7330003115886935</v>
      </c>
      <c r="AG112" s="40">
        <v>1.810045666302305</v>
      </c>
      <c r="AH112" s="40">
        <v>0.28106007659805199</v>
      </c>
      <c r="AI112" s="40">
        <v>0.14746619103813269</v>
      </c>
      <c r="AJ112" s="40">
        <v>2.0398334653753816</v>
      </c>
      <c r="AK112" s="37"/>
      <c r="AL112" s="37"/>
    </row>
    <row r="113" spans="1:38">
      <c r="A113" s="33" t="s">
        <v>576</v>
      </c>
      <c r="B113" s="33" t="s">
        <v>577</v>
      </c>
      <c r="C113" s="25">
        <v>13607.76</v>
      </c>
      <c r="D113" s="24">
        <v>2.8003499999999999</v>
      </c>
      <c r="E113" s="36">
        <f t="shared" si="9"/>
        <v>38.106490715999996</v>
      </c>
      <c r="F113" s="24">
        <f t="shared" si="10"/>
        <v>1.4925517562177271</v>
      </c>
      <c r="G113" s="24">
        <f t="shared" si="11"/>
        <v>1.4925517562177271</v>
      </c>
      <c r="H113" s="25">
        <f t="shared" si="12"/>
        <v>1</v>
      </c>
      <c r="I113" s="25">
        <f t="shared" si="13"/>
        <v>0</v>
      </c>
      <c r="J113" s="25">
        <f t="shared" si="14"/>
        <v>1</v>
      </c>
      <c r="K113" s="25">
        <f t="shared" si="15"/>
        <v>2</v>
      </c>
      <c r="L113" s="24">
        <f t="shared" si="16"/>
        <v>1.3077982437822728</v>
      </c>
      <c r="M113" s="24">
        <f t="shared" si="17"/>
        <v>1.3077982437822728</v>
      </c>
      <c r="N113" s="33" t="s">
        <v>578</v>
      </c>
      <c r="O113" s="25" t="s">
        <v>579</v>
      </c>
      <c r="P113" s="33" t="s">
        <v>1143</v>
      </c>
      <c r="Q113" s="33" t="s">
        <v>580</v>
      </c>
      <c r="R113" s="40">
        <v>0.44525777777777781</v>
      </c>
      <c r="S113" s="40">
        <v>12.70380781453844</v>
      </c>
      <c r="T113" s="40">
        <v>1.3077982437822728</v>
      </c>
      <c r="U113" s="40">
        <v>0.44525777777777781</v>
      </c>
      <c r="V113" s="40">
        <v>12.70380781453844</v>
      </c>
      <c r="W113" s="40">
        <v>1.3077982437822728</v>
      </c>
      <c r="X113" s="40">
        <v>0.22263442287870769</v>
      </c>
      <c r="Y113" s="40">
        <v>1.371107659212347</v>
      </c>
      <c r="Z113" s="40">
        <v>2.581722319623458</v>
      </c>
      <c r="AA113" s="40" t="s">
        <v>581</v>
      </c>
      <c r="AB113" s="40">
        <v>0.44525777777777781</v>
      </c>
      <c r="AC113" s="40">
        <v>12.70380781453844</v>
      </c>
      <c r="AD113" s="40">
        <v>1.3077982437822728</v>
      </c>
      <c r="AE113" s="40">
        <v>0.44525777777777781</v>
      </c>
      <c r="AF113" s="40">
        <v>12.70380781453844</v>
      </c>
      <c r="AG113" s="40">
        <v>1.3077982437822728</v>
      </c>
      <c r="AH113" s="40">
        <v>0.22263442287870769</v>
      </c>
      <c r="AI113" s="40">
        <v>1.371107659212347</v>
      </c>
      <c r="AJ113" s="40">
        <v>2.581722319623458</v>
      </c>
      <c r="AK113" s="37"/>
      <c r="AL113" s="37"/>
    </row>
    <row r="114" spans="1:38">
      <c r="A114" s="33" t="s">
        <v>586</v>
      </c>
      <c r="B114" s="33" t="s">
        <v>587</v>
      </c>
      <c r="C114" s="25">
        <v>2494.7559999999999</v>
      </c>
      <c r="D114" s="24">
        <v>2.7121499999999998</v>
      </c>
      <c r="E114" s="36">
        <f t="shared" si="9"/>
        <v>6.7661524853999993</v>
      </c>
      <c r="F114" s="24">
        <f t="shared" si="10"/>
        <v>1.5004647407817457</v>
      </c>
      <c r="G114" s="24">
        <f t="shared" si="11"/>
        <v>1.5004647407817457</v>
      </c>
      <c r="H114" s="25">
        <f t="shared" si="12"/>
        <v>1</v>
      </c>
      <c r="I114" s="25">
        <f t="shared" si="13"/>
        <v>0</v>
      </c>
      <c r="J114" s="25">
        <f t="shared" si="14"/>
        <v>1</v>
      </c>
      <c r="K114" s="25">
        <f t="shared" si="15"/>
        <v>2</v>
      </c>
      <c r="L114" s="24">
        <f t="shared" si="16"/>
        <v>1.2116852592182541</v>
      </c>
      <c r="M114" s="24">
        <f t="shared" si="17"/>
        <v>1.2116852592182541</v>
      </c>
      <c r="N114" s="33" t="s">
        <v>588</v>
      </c>
      <c r="O114" s="25">
        <v>144.17292</v>
      </c>
      <c r="P114" s="33" t="s">
        <v>1056</v>
      </c>
      <c r="Q114" s="33" t="s">
        <v>589</v>
      </c>
      <c r="R114" s="40">
        <v>0.48057639999999996</v>
      </c>
      <c r="S114" s="40">
        <v>12.70380781453844</v>
      </c>
      <c r="T114" s="40">
        <v>1.2116852592182541</v>
      </c>
      <c r="U114" s="40">
        <v>0.48057639999999996</v>
      </c>
      <c r="V114" s="40">
        <v>12.70380781453844</v>
      </c>
      <c r="W114" s="40">
        <v>1.2116852592182541</v>
      </c>
      <c r="X114" s="40">
        <v>0.25294289707510681</v>
      </c>
      <c r="Y114" s="40">
        <v>1.376389332664502</v>
      </c>
      <c r="Z114" s="40">
        <v>2.272391423586432</v>
      </c>
      <c r="AA114" s="40" t="s">
        <v>589</v>
      </c>
      <c r="AB114" s="40">
        <v>0.48057639999999996</v>
      </c>
      <c r="AC114" s="40">
        <v>12.70380781453844</v>
      </c>
      <c r="AD114" s="40">
        <v>1.2116852592182541</v>
      </c>
      <c r="AE114" s="40">
        <v>0.48057639999999996</v>
      </c>
      <c r="AF114" s="40">
        <v>12.70380781453844</v>
      </c>
      <c r="AG114" s="40">
        <v>1.2116852592182541</v>
      </c>
      <c r="AH114" s="40">
        <v>0.25294289707510681</v>
      </c>
      <c r="AI114" s="40">
        <v>1.376389332664502</v>
      </c>
      <c r="AJ114" s="40">
        <v>2.272391423586432</v>
      </c>
      <c r="AK114" s="37"/>
      <c r="AL114" s="37"/>
    </row>
    <row r="115" spans="1:38">
      <c r="A115" s="33" t="s">
        <v>604</v>
      </c>
      <c r="B115" s="33" t="s">
        <v>605</v>
      </c>
      <c r="C115" s="25">
        <v>24992.9192</v>
      </c>
      <c r="D115" s="24">
        <v>0.77175000000000005</v>
      </c>
      <c r="E115" s="36">
        <f t="shared" si="9"/>
        <v>19.288285392599999</v>
      </c>
      <c r="F115" s="24">
        <f t="shared" si="10"/>
        <v>0.38871306107599563</v>
      </c>
      <c r="G115" s="24">
        <f t="shared" si="11"/>
        <v>0.38871306107599563</v>
      </c>
      <c r="H115" s="25">
        <f t="shared" si="12"/>
        <v>1</v>
      </c>
      <c r="I115" s="25">
        <f t="shared" si="13"/>
        <v>0</v>
      </c>
      <c r="J115" s="25">
        <f t="shared" si="14"/>
        <v>1</v>
      </c>
      <c r="K115" s="25">
        <f t="shared" si="15"/>
        <v>2</v>
      </c>
      <c r="L115" s="24">
        <f t="shared" si="16"/>
        <v>0.38303693892400442</v>
      </c>
      <c r="M115" s="24">
        <f t="shared" si="17"/>
        <v>0.38303693892400442</v>
      </c>
      <c r="N115" s="33" t="s">
        <v>606</v>
      </c>
      <c r="O115" s="25" t="s">
        <v>607</v>
      </c>
      <c r="P115" s="33" t="s">
        <v>1147</v>
      </c>
      <c r="Q115" s="33" t="s">
        <v>16</v>
      </c>
      <c r="R115" s="40">
        <v>1.5005999999999999</v>
      </c>
      <c r="S115" s="40">
        <v>12.70380781453844</v>
      </c>
      <c r="T115" s="40">
        <v>0.38804967333611573</v>
      </c>
      <c r="U115" s="40">
        <v>1.5005999999999999</v>
      </c>
      <c r="V115" s="40">
        <v>3.8588478696640851</v>
      </c>
      <c r="W115" s="40">
        <v>0.38437961458486924</v>
      </c>
      <c r="X115" s="40">
        <v>1.5005999999999999</v>
      </c>
      <c r="Y115" s="40">
        <v>1.376347762749548</v>
      </c>
      <c r="Z115" s="40">
        <v>0.38303693892400442</v>
      </c>
      <c r="AA115" s="40" t="s">
        <v>16</v>
      </c>
      <c r="AB115" s="40">
        <v>1.5005999999999999</v>
      </c>
      <c r="AC115" s="40">
        <v>12.70380781453844</v>
      </c>
      <c r="AD115" s="40">
        <v>0.38804967333611573</v>
      </c>
      <c r="AE115" s="40">
        <v>1.5005999999999999</v>
      </c>
      <c r="AF115" s="40">
        <v>3.8590984287041481</v>
      </c>
      <c r="AG115" s="40">
        <v>0.38437973598297226</v>
      </c>
      <c r="AH115" s="40">
        <v>1.500598184941891</v>
      </c>
      <c r="AI115" s="40">
        <v>1.3764783203852919</v>
      </c>
      <c r="AJ115" s="40">
        <v>0.38303748473465332</v>
      </c>
      <c r="AK115" s="37"/>
      <c r="AL115" s="37"/>
    </row>
    <row r="116" spans="1:38">
      <c r="A116" s="33" t="s">
        <v>608</v>
      </c>
      <c r="B116" s="33" t="s">
        <v>609</v>
      </c>
      <c r="C116" s="25">
        <v>299370.72000000003</v>
      </c>
      <c r="D116" s="24">
        <v>1.4112</v>
      </c>
      <c r="E116" s="36">
        <f t="shared" si="9"/>
        <v>422.47196006400009</v>
      </c>
      <c r="F116" s="24">
        <f t="shared" si="10"/>
        <v>-0.17151108654272695</v>
      </c>
      <c r="G116" s="24">
        <f t="shared" si="11"/>
        <v>-1.0571144137347255</v>
      </c>
      <c r="H116" s="25">
        <f t="shared" si="12"/>
        <v>0</v>
      </c>
      <c r="I116" s="25">
        <f t="shared" si="13"/>
        <v>1</v>
      </c>
      <c r="J116" s="25">
        <f t="shared" si="14"/>
        <v>1</v>
      </c>
      <c r="K116" s="25">
        <f t="shared" si="15"/>
        <v>2</v>
      </c>
      <c r="L116" s="24">
        <f t="shared" si="16"/>
        <v>1.582711086542727</v>
      </c>
      <c r="M116" s="24">
        <f t="shared" si="17"/>
        <v>2.4683144137347255</v>
      </c>
      <c r="N116" s="33" t="s">
        <v>610</v>
      </c>
      <c r="O116" s="25" t="s">
        <v>611</v>
      </c>
      <c r="P116" s="33" t="s">
        <v>1148</v>
      </c>
      <c r="Q116" s="33" t="s">
        <v>16</v>
      </c>
      <c r="R116" s="40">
        <v>0.36791764761070012</v>
      </c>
      <c r="S116" s="40">
        <v>12.70380781453844</v>
      </c>
      <c r="T116" s="40">
        <v>1.582711086542727</v>
      </c>
      <c r="U116" s="40">
        <v>0.2336817119934177</v>
      </c>
      <c r="V116" s="40">
        <v>3.858694228979108</v>
      </c>
      <c r="W116" s="40">
        <v>2.4683144137347255</v>
      </c>
      <c r="X116" s="40">
        <v>0.18394839462323931</v>
      </c>
      <c r="Y116" s="40">
        <v>1.3762680333637221</v>
      </c>
      <c r="Z116" s="40">
        <v>3.1247087321280325</v>
      </c>
      <c r="AA116" s="40" t="s">
        <v>16</v>
      </c>
      <c r="AB116" s="40">
        <v>0.36791764761070012</v>
      </c>
      <c r="AC116" s="40">
        <v>12.70380781453844</v>
      </c>
      <c r="AD116" s="40">
        <v>1.582711086542727</v>
      </c>
      <c r="AE116" s="40">
        <v>0.2336801039597681</v>
      </c>
      <c r="AF116" s="40">
        <v>3.8588842952213471</v>
      </c>
      <c r="AG116" s="40">
        <v>2.4683319904243488</v>
      </c>
      <c r="AH116" s="40">
        <v>0.18394505482987081</v>
      </c>
      <c r="AI116" s="40">
        <v>1.376377560463631</v>
      </c>
      <c r="AJ116" s="40">
        <v>3.1247660304785865</v>
      </c>
      <c r="AK116" s="37"/>
      <c r="AL116" s="37"/>
    </row>
    <row r="117" spans="1:38">
      <c r="A117" s="33" t="s">
        <v>612</v>
      </c>
      <c r="B117" s="33" t="s">
        <v>613</v>
      </c>
      <c r="C117" s="25">
        <v>2494.7559999999999</v>
      </c>
      <c r="D117" s="24">
        <v>1.4994000000000001</v>
      </c>
      <c r="E117" s="36">
        <f t="shared" si="9"/>
        <v>3.7406371464000001</v>
      </c>
      <c r="F117" s="24">
        <f t="shared" si="10"/>
        <v>0.34462503017550117</v>
      </c>
      <c r="G117" s="24">
        <f t="shared" si="11"/>
        <v>-0.3014690869913299</v>
      </c>
      <c r="H117" s="25">
        <f t="shared" si="12"/>
        <v>1</v>
      </c>
      <c r="I117" s="25">
        <f t="shared" si="13"/>
        <v>0</v>
      </c>
      <c r="J117" s="25">
        <f t="shared" si="14"/>
        <v>1</v>
      </c>
      <c r="K117" s="25">
        <f t="shared" si="15"/>
        <v>2</v>
      </c>
      <c r="L117" s="24">
        <f t="shared" si="16"/>
        <v>1.1547749698244989</v>
      </c>
      <c r="M117" s="24">
        <f t="shared" si="17"/>
        <v>1.80086908699133</v>
      </c>
      <c r="N117" s="33" t="s">
        <v>614</v>
      </c>
      <c r="O117" s="25">
        <v>136.15031999999999</v>
      </c>
      <c r="P117" s="33" t="s">
        <v>1057</v>
      </c>
      <c r="Q117" s="33" t="s">
        <v>615</v>
      </c>
      <c r="R117" s="40">
        <v>0.50426044469657461</v>
      </c>
      <c r="S117" s="40">
        <v>12.70380781453844</v>
      </c>
      <c r="T117" s="40">
        <v>1.1547749698244989</v>
      </c>
      <c r="U117" s="40">
        <v>0.32028359305228832</v>
      </c>
      <c r="V117" s="40">
        <v>3.858744734585291</v>
      </c>
      <c r="W117" s="40">
        <v>1.8009039088252035</v>
      </c>
      <c r="X117" s="40">
        <v>0.25213675308494587</v>
      </c>
      <c r="Y117" s="40">
        <v>1.3763817165346619</v>
      </c>
      <c r="Z117" s="40">
        <v>2.2796567962247614</v>
      </c>
      <c r="AA117" s="40" t="s">
        <v>615</v>
      </c>
      <c r="AB117" s="40">
        <v>0.50426044469657461</v>
      </c>
      <c r="AC117" s="40">
        <v>12.70380781453844</v>
      </c>
      <c r="AD117" s="40">
        <v>1.1547749698244989</v>
      </c>
      <c r="AE117" s="40">
        <v>0.32028990424391579</v>
      </c>
      <c r="AF117" s="40">
        <v>3.8590373768195558</v>
      </c>
      <c r="AG117" s="40">
        <v>1.80086908699133</v>
      </c>
      <c r="AH117" s="40">
        <v>0.25213639556526712</v>
      </c>
      <c r="AI117" s="40">
        <v>1.376514281802443</v>
      </c>
      <c r="AJ117" s="40">
        <v>2.2796605272739483</v>
      </c>
      <c r="AK117" s="37"/>
      <c r="AL117" s="37"/>
    </row>
    <row r="118" spans="1:38">
      <c r="A118" s="33" t="s">
        <v>639</v>
      </c>
      <c r="B118" s="33" t="s">
        <v>640</v>
      </c>
      <c r="C118" s="25">
        <v>13607.76</v>
      </c>
      <c r="D118" s="24">
        <v>1.4994000000000001</v>
      </c>
      <c r="E118" s="36">
        <f t="shared" si="9"/>
        <v>20.403475344</v>
      </c>
      <c r="F118" s="24">
        <f t="shared" si="10"/>
        <v>7.0758826596970525E-2</v>
      </c>
      <c r="G118" s="24">
        <f t="shared" si="11"/>
        <v>-0.72850737814427946</v>
      </c>
      <c r="H118" s="25">
        <f t="shared" si="12"/>
        <v>1</v>
      </c>
      <c r="I118" s="25">
        <f t="shared" si="13"/>
        <v>0</v>
      </c>
      <c r="J118" s="25">
        <f t="shared" si="14"/>
        <v>1</v>
      </c>
      <c r="K118" s="25">
        <f t="shared" si="15"/>
        <v>2</v>
      </c>
      <c r="L118" s="24">
        <f t="shared" si="16"/>
        <v>1.4286411734030295</v>
      </c>
      <c r="M118" s="24">
        <f t="shared" si="17"/>
        <v>2.2279073781442795</v>
      </c>
      <c r="N118" s="33" t="s">
        <v>641</v>
      </c>
      <c r="O118" s="25" t="s">
        <v>642</v>
      </c>
      <c r="P118" s="33" t="s">
        <v>1151</v>
      </c>
      <c r="Q118" s="33" t="s">
        <v>643</v>
      </c>
      <c r="R118" s="40">
        <v>0.40759523850283319</v>
      </c>
      <c r="S118" s="40">
        <v>12.70380781453844</v>
      </c>
      <c r="T118" s="40">
        <v>1.4286411734030295</v>
      </c>
      <c r="U118" s="40">
        <v>0.25889764914401542</v>
      </c>
      <c r="V118" s="40">
        <v>3.8587558088679388</v>
      </c>
      <c r="W118" s="40">
        <v>2.2279073781442795</v>
      </c>
      <c r="X118" s="40">
        <v>0.20378694889238991</v>
      </c>
      <c r="Y118" s="40">
        <v>1.37617487106681</v>
      </c>
      <c r="Z118" s="40">
        <v>2.8205195166557262</v>
      </c>
      <c r="AA118" s="40" t="s">
        <v>643</v>
      </c>
      <c r="AB118" s="40">
        <v>0.40759523850283319</v>
      </c>
      <c r="AC118" s="40">
        <v>12.70380781453844</v>
      </c>
      <c r="AD118" s="40">
        <v>1.4286411734030295</v>
      </c>
      <c r="AE118" s="40">
        <v>0.25889764914401542</v>
      </c>
      <c r="AF118" s="40">
        <v>3.8587558088679388</v>
      </c>
      <c r="AG118" s="40">
        <v>2.2279073781442795</v>
      </c>
      <c r="AH118" s="40">
        <v>0.20378694889238991</v>
      </c>
      <c r="AI118" s="40">
        <v>1.37617487106681</v>
      </c>
      <c r="AJ118" s="40">
        <v>2.8205195166557262</v>
      </c>
      <c r="AK118" s="37"/>
      <c r="AL118" s="37"/>
    </row>
    <row r="119" spans="1:38">
      <c r="A119" s="33" t="s">
        <v>648</v>
      </c>
      <c r="B119" s="33" t="s">
        <v>649</v>
      </c>
      <c r="C119" s="25">
        <v>2494.7559999999999</v>
      </c>
      <c r="D119" s="24">
        <v>2.0065499999999998</v>
      </c>
      <c r="E119" s="36">
        <f t="shared" si="9"/>
        <v>5.0058526517999988</v>
      </c>
      <c r="F119" s="24">
        <f t="shared" si="10"/>
        <v>0.59053761422264661</v>
      </c>
      <c r="G119" s="24">
        <f t="shared" si="11"/>
        <v>-0.20178203803592121</v>
      </c>
      <c r="H119" s="25">
        <f t="shared" si="12"/>
        <v>1</v>
      </c>
      <c r="I119" s="25">
        <f t="shared" si="13"/>
        <v>0</v>
      </c>
      <c r="J119" s="25">
        <f t="shared" si="14"/>
        <v>1</v>
      </c>
      <c r="K119" s="25">
        <f t="shared" si="15"/>
        <v>2</v>
      </c>
      <c r="L119" s="24">
        <f t="shared" si="16"/>
        <v>1.4160123857773532</v>
      </c>
      <c r="M119" s="24">
        <f t="shared" si="17"/>
        <v>2.208332038035921</v>
      </c>
      <c r="N119" s="33" t="s">
        <v>650</v>
      </c>
      <c r="O119" s="25">
        <v>154.2114</v>
      </c>
      <c r="P119" s="33" t="s">
        <v>1152</v>
      </c>
      <c r="Q119" s="33" t="s">
        <v>651</v>
      </c>
      <c r="R119" s="40">
        <v>0.4112304</v>
      </c>
      <c r="S119" s="40">
        <v>12.70380781453844</v>
      </c>
      <c r="T119" s="40">
        <v>1.4160123857773532</v>
      </c>
      <c r="U119" s="40">
        <v>0.26119258238386112</v>
      </c>
      <c r="V119" s="40">
        <v>3.8587077573959832</v>
      </c>
      <c r="W119" s="40">
        <v>2.208332038035921</v>
      </c>
      <c r="X119" s="40">
        <v>0.2056049752876056</v>
      </c>
      <c r="Y119" s="40">
        <v>1.3762776282859781</v>
      </c>
      <c r="Z119" s="40">
        <v>2.7955800351391877</v>
      </c>
      <c r="AA119" s="40" t="s">
        <v>652</v>
      </c>
      <c r="AB119" s="40">
        <v>0.4112304</v>
      </c>
      <c r="AC119" s="40">
        <v>12.70380781453844</v>
      </c>
      <c r="AD119" s="40">
        <v>1.4160123857773532</v>
      </c>
      <c r="AE119" s="40">
        <v>0.26119258238386112</v>
      </c>
      <c r="AF119" s="40">
        <v>3.8587077573959832</v>
      </c>
      <c r="AG119" s="40">
        <v>2.208332038035921</v>
      </c>
      <c r="AH119" s="40">
        <v>0.2056049752876056</v>
      </c>
      <c r="AI119" s="40">
        <v>1.3762776282859781</v>
      </c>
      <c r="AJ119" s="40">
        <v>2.7955800351391877</v>
      </c>
      <c r="AK119" s="37"/>
      <c r="AL119" s="37"/>
    </row>
    <row r="120" spans="1:38">
      <c r="A120" s="33" t="s">
        <v>653</v>
      </c>
      <c r="B120" s="33" t="s">
        <v>654</v>
      </c>
      <c r="C120" s="25">
        <v>13607.76</v>
      </c>
      <c r="D120" s="24">
        <v>2.4475500000000001</v>
      </c>
      <c r="E120" s="36">
        <f t="shared" si="9"/>
        <v>33.305672988000005</v>
      </c>
      <c r="F120" s="24">
        <f t="shared" si="10"/>
        <v>1.2952702010846033</v>
      </c>
      <c r="G120" s="24">
        <f t="shared" si="11"/>
        <v>0.65060479455586262</v>
      </c>
      <c r="H120" s="25">
        <f t="shared" si="12"/>
        <v>1</v>
      </c>
      <c r="I120" s="25">
        <f t="shared" si="13"/>
        <v>0</v>
      </c>
      <c r="J120" s="25">
        <f t="shared" si="14"/>
        <v>1</v>
      </c>
      <c r="K120" s="25">
        <f t="shared" si="15"/>
        <v>2</v>
      </c>
      <c r="L120" s="24">
        <f t="shared" si="16"/>
        <v>1.1522797989153968</v>
      </c>
      <c r="M120" s="24">
        <f t="shared" si="17"/>
        <v>1.7969452054441375</v>
      </c>
      <c r="N120" s="33" t="s">
        <v>655</v>
      </c>
      <c r="O120" s="25" t="s">
        <v>656</v>
      </c>
      <c r="P120" s="33" t="s">
        <v>1153</v>
      </c>
      <c r="Q120" s="33" t="s">
        <v>657</v>
      </c>
      <c r="R120" s="40">
        <v>0.50535238086815559</v>
      </c>
      <c r="S120" s="40">
        <v>12.70380781453844</v>
      </c>
      <c r="T120" s="40">
        <v>1.1522797989153968</v>
      </c>
      <c r="U120" s="40">
        <v>0.3209781549800661</v>
      </c>
      <c r="V120" s="40">
        <v>3.8587568674089141</v>
      </c>
      <c r="W120" s="40">
        <v>1.7970069754984086</v>
      </c>
      <c r="X120" s="40">
        <v>0.25267110186540631</v>
      </c>
      <c r="Y120" s="40">
        <v>1.3763183194953299</v>
      </c>
      <c r="Z120" s="40">
        <v>2.2748355406862948</v>
      </c>
      <c r="AA120" s="40" t="s">
        <v>658</v>
      </c>
      <c r="AB120" s="40">
        <v>0.50535238086815559</v>
      </c>
      <c r="AC120" s="40">
        <v>12.70380781453844</v>
      </c>
      <c r="AD120" s="40">
        <v>1.1522797989153968</v>
      </c>
      <c r="AE120" s="40">
        <v>0.32098924254609018</v>
      </c>
      <c r="AF120" s="40">
        <v>3.85889015824571</v>
      </c>
      <c r="AG120" s="40">
        <v>1.7969452054441375</v>
      </c>
      <c r="AH120" s="40">
        <v>0.25267110186540631</v>
      </c>
      <c r="AI120" s="40">
        <v>1.3763183194953299</v>
      </c>
      <c r="AJ120" s="40">
        <v>2.2748355406862948</v>
      </c>
      <c r="AK120" s="37"/>
      <c r="AL120" s="37"/>
    </row>
    <row r="121" spans="1:38">
      <c r="A121" s="33" t="s">
        <v>659</v>
      </c>
      <c r="B121" s="33" t="s">
        <v>660</v>
      </c>
      <c r="C121" s="25">
        <v>2494.7559999999999</v>
      </c>
      <c r="D121" s="24">
        <v>25.0047</v>
      </c>
      <c r="E121" s="36">
        <f t="shared" si="9"/>
        <v>62.380625353199996</v>
      </c>
      <c r="F121" s="24">
        <f t="shared" si="10"/>
        <v>22.915928397880524</v>
      </c>
      <c r="G121" s="24">
        <f t="shared" si="11"/>
        <v>21.747592894782091</v>
      </c>
      <c r="H121" s="25">
        <f t="shared" si="12"/>
        <v>1</v>
      </c>
      <c r="I121" s="25">
        <f t="shared" si="13"/>
        <v>0</v>
      </c>
      <c r="J121" s="25">
        <f t="shared" si="14"/>
        <v>1</v>
      </c>
      <c r="K121" s="25">
        <f t="shared" si="15"/>
        <v>2</v>
      </c>
      <c r="L121" s="24">
        <f t="shared" si="16"/>
        <v>2.088771602119476</v>
      </c>
      <c r="M121" s="24">
        <f t="shared" si="17"/>
        <v>3.2571071052179073</v>
      </c>
      <c r="N121" s="33" t="s">
        <v>661</v>
      </c>
      <c r="O121" s="25">
        <v>430.71480000000003</v>
      </c>
      <c r="P121" s="33" t="s">
        <v>1154</v>
      </c>
      <c r="Q121" s="33" t="s">
        <v>662</v>
      </c>
      <c r="R121" s="40">
        <v>0.27877980494243992</v>
      </c>
      <c r="S121" s="40">
        <v>12.70380781453844</v>
      </c>
      <c r="T121" s="40">
        <v>2.088771602119476</v>
      </c>
      <c r="U121" s="40">
        <v>0.17708975917780739</v>
      </c>
      <c r="V121" s="40">
        <v>3.8592099255188752</v>
      </c>
      <c r="W121" s="40">
        <v>3.2571071052179073</v>
      </c>
      <c r="X121" s="40">
        <v>0.13937046472916281</v>
      </c>
      <c r="Y121" s="40">
        <v>1.376154169023045</v>
      </c>
      <c r="Z121" s="40">
        <v>4.1241524743057889</v>
      </c>
      <c r="AB121" s="40">
        <v>0.4950744827586207</v>
      </c>
      <c r="AE121" s="40">
        <v>0.4950744827586207</v>
      </c>
      <c r="AH121" s="40">
        <v>0.4950744827586207</v>
      </c>
      <c r="AK121" s="37"/>
      <c r="AL121" s="37"/>
    </row>
    <row r="122" spans="1:38">
      <c r="A122" s="33" t="s">
        <v>671</v>
      </c>
      <c r="B122" s="33" t="s">
        <v>672</v>
      </c>
      <c r="C122" s="25">
        <v>13607.76</v>
      </c>
      <c r="D122" s="24">
        <v>4.41</v>
      </c>
      <c r="E122" s="36">
        <f t="shared" si="9"/>
        <v>60.010221600000001</v>
      </c>
      <c r="F122" s="24">
        <f t="shared" si="10"/>
        <v>2.6148268042606873</v>
      </c>
      <c r="G122" s="24">
        <f t="shared" si="11"/>
        <v>1.610591427635033</v>
      </c>
      <c r="H122" s="25">
        <f t="shared" si="12"/>
        <v>1</v>
      </c>
      <c r="I122" s="25">
        <f t="shared" si="13"/>
        <v>0</v>
      </c>
      <c r="J122" s="25">
        <f t="shared" si="14"/>
        <v>1</v>
      </c>
      <c r="K122" s="25">
        <f t="shared" si="15"/>
        <v>2</v>
      </c>
      <c r="L122" s="24">
        <f t="shared" si="16"/>
        <v>1.7951731957393127</v>
      </c>
      <c r="M122" s="24">
        <f t="shared" si="17"/>
        <v>2.7994085723649671</v>
      </c>
      <c r="N122" s="33" t="s">
        <v>673</v>
      </c>
      <c r="O122" s="25">
        <v>136.23704000000001</v>
      </c>
      <c r="P122" s="33" t="s">
        <v>1051</v>
      </c>
      <c r="Q122" s="33" t="s">
        <v>674</v>
      </c>
      <c r="R122" s="40">
        <v>0.32437390508627861</v>
      </c>
      <c r="S122" s="40">
        <v>12.70380781453844</v>
      </c>
      <c r="T122" s="40">
        <v>1.7951731957393127</v>
      </c>
      <c r="U122" s="40">
        <v>0.20603682612903779</v>
      </c>
      <c r="V122" s="40">
        <v>3.8589149309162298</v>
      </c>
      <c r="W122" s="40">
        <v>2.7995000177407734</v>
      </c>
      <c r="X122" s="40">
        <v>0.16218132635154381</v>
      </c>
      <c r="Y122" s="40">
        <v>1.376298336401339</v>
      </c>
      <c r="Z122" s="40">
        <v>3.5440897950943455</v>
      </c>
      <c r="AA122" s="40" t="s">
        <v>674</v>
      </c>
      <c r="AB122" s="40">
        <v>0.32437390508627861</v>
      </c>
      <c r="AC122" s="40">
        <v>12.70380781453844</v>
      </c>
      <c r="AD122" s="40">
        <v>1.7951731957393127</v>
      </c>
      <c r="AE122" s="40">
        <v>0.2060436459567247</v>
      </c>
      <c r="AF122" s="40">
        <v>3.8592592943342452</v>
      </c>
      <c r="AG122" s="40">
        <v>2.7994085723649671</v>
      </c>
      <c r="AH122" s="40">
        <v>0.162192385139559</v>
      </c>
      <c r="AI122" s="40">
        <v>1.3765267054837069</v>
      </c>
      <c r="AJ122" s="40">
        <v>3.5438494831052076</v>
      </c>
      <c r="AK122" s="37"/>
      <c r="AL122" s="37"/>
    </row>
    <row r="123" spans="1:38">
      <c r="A123" s="33" t="s">
        <v>683</v>
      </c>
      <c r="B123" s="33" t="s">
        <v>684</v>
      </c>
      <c r="C123" s="25">
        <v>1813460.8160000001</v>
      </c>
      <c r="D123" s="24">
        <v>0.86</v>
      </c>
      <c r="E123" s="36">
        <f t="shared" si="9"/>
        <v>1559.57630176</v>
      </c>
      <c r="F123" s="24">
        <f t="shared" si="10"/>
        <v>-0.34311433844664296</v>
      </c>
      <c r="G123" s="24">
        <f t="shared" si="11"/>
        <v>-1.0162131210607375</v>
      </c>
      <c r="H123" s="25">
        <f t="shared" si="12"/>
        <v>0</v>
      </c>
      <c r="I123" s="25">
        <f t="shared" si="13"/>
        <v>1</v>
      </c>
      <c r="J123" s="25">
        <f t="shared" si="14"/>
        <v>1</v>
      </c>
      <c r="K123" s="25">
        <f t="shared" si="15"/>
        <v>2</v>
      </c>
      <c r="L123" s="24">
        <f t="shared" si="16"/>
        <v>1.203114338446643</v>
      </c>
      <c r="M123" s="24">
        <f t="shared" si="17"/>
        <v>1.8762131210607373</v>
      </c>
      <c r="N123" s="33" t="s">
        <v>685</v>
      </c>
      <c r="O123" s="25" t="s">
        <v>376</v>
      </c>
      <c r="P123" s="33" t="s">
        <v>1091</v>
      </c>
      <c r="Q123" s="33" t="s">
        <v>686</v>
      </c>
      <c r="R123" s="40">
        <v>0.48399999999999999</v>
      </c>
      <c r="S123" s="40">
        <v>12.70380781453844</v>
      </c>
      <c r="T123" s="40">
        <v>1.203114338446643</v>
      </c>
      <c r="U123" s="40">
        <v>0.30742781005218511</v>
      </c>
      <c r="V123" s="40">
        <v>3.85890474654822</v>
      </c>
      <c r="W123" s="40">
        <v>1.8762131210607373</v>
      </c>
      <c r="X123" s="40">
        <v>0.24199701018943329</v>
      </c>
      <c r="Y123" s="40">
        <v>1.376329109059274</v>
      </c>
      <c r="Z123" s="40">
        <v>2.3751748519942999</v>
      </c>
      <c r="AA123" s="40" t="s">
        <v>687</v>
      </c>
      <c r="AB123" s="40">
        <v>0.48399999999999999</v>
      </c>
      <c r="AC123" s="40">
        <v>12.70380781453844</v>
      </c>
      <c r="AD123" s="40">
        <v>1.203114338446643</v>
      </c>
      <c r="AE123" s="40">
        <v>0.30742289459634492</v>
      </c>
      <c r="AF123" s="40">
        <v>3.8590596340758441</v>
      </c>
      <c r="AG123" s="40">
        <v>1.8762434865750384</v>
      </c>
      <c r="AH123" s="40">
        <v>0.24200381705528379</v>
      </c>
      <c r="AI123" s="40">
        <v>1.376502324970009</v>
      </c>
      <c r="AJ123" s="40">
        <v>2.375108723964813</v>
      </c>
      <c r="AK123" s="37"/>
      <c r="AL123" s="37"/>
    </row>
    <row r="124" spans="1:38">
      <c r="A124" s="33" t="s">
        <v>688</v>
      </c>
      <c r="B124" s="33" t="s">
        <v>689</v>
      </c>
      <c r="C124" s="25">
        <v>39458875.263999999</v>
      </c>
      <c r="D124" s="24">
        <v>0.8</v>
      </c>
      <c r="E124" s="36">
        <f t="shared" si="9"/>
        <v>31567.100211200002</v>
      </c>
      <c r="F124" s="24">
        <f t="shared" si="10"/>
        <v>-0.33759058331493552</v>
      </c>
      <c r="G124" s="24">
        <f t="shared" si="11"/>
        <v>-0.97404062228240895</v>
      </c>
      <c r="H124" s="25">
        <f t="shared" si="12"/>
        <v>0</v>
      </c>
      <c r="I124" s="25">
        <f t="shared" si="13"/>
        <v>1</v>
      </c>
      <c r="J124" s="25">
        <f t="shared" si="14"/>
        <v>1</v>
      </c>
      <c r="K124" s="25">
        <f t="shared" si="15"/>
        <v>2</v>
      </c>
      <c r="L124" s="24">
        <f t="shared" si="16"/>
        <v>1.1375905833149356</v>
      </c>
      <c r="M124" s="24">
        <f t="shared" si="17"/>
        <v>1.774040622282409</v>
      </c>
      <c r="N124" s="33" t="s">
        <v>690</v>
      </c>
      <c r="O124" s="25" t="s">
        <v>691</v>
      </c>
      <c r="P124" s="33" t="s">
        <v>1156</v>
      </c>
      <c r="Q124" s="33" t="s">
        <v>16</v>
      </c>
      <c r="R124" s="40">
        <v>0.51187777777777788</v>
      </c>
      <c r="S124" s="40">
        <v>12.70380781453844</v>
      </c>
      <c r="T124" s="40">
        <v>1.1375905833149356</v>
      </c>
      <c r="U124" s="40">
        <v>0.325133522199268</v>
      </c>
      <c r="V124" s="40">
        <v>3.8588841819948252</v>
      </c>
      <c r="W124" s="40">
        <v>1.774040622282409</v>
      </c>
      <c r="X124" s="40">
        <v>0.25593701450240403</v>
      </c>
      <c r="Y124" s="40">
        <v>1.3763360469649411</v>
      </c>
      <c r="Z124" s="40">
        <v>2.2458073153529448</v>
      </c>
      <c r="AA124" s="40" t="s">
        <v>16</v>
      </c>
      <c r="AB124" s="40">
        <v>0.51187777777777788</v>
      </c>
      <c r="AC124" s="40">
        <v>12.70380781453844</v>
      </c>
      <c r="AD124" s="40">
        <v>1.1375905833149356</v>
      </c>
      <c r="AE124" s="40">
        <v>0.32513100328607919</v>
      </c>
      <c r="AF124" s="40">
        <v>3.8590708790373092</v>
      </c>
      <c r="AG124" s="40">
        <v>1.7740547839375564</v>
      </c>
      <c r="AH124" s="40">
        <v>0.25594128768377072</v>
      </c>
      <c r="AI124" s="40">
        <v>1.376493531232754</v>
      </c>
      <c r="AJ124" s="40">
        <v>2.2457704029839225</v>
      </c>
      <c r="AK124" s="37"/>
      <c r="AL124" s="37"/>
    </row>
    <row r="125" spans="1:38">
      <c r="A125" s="33" t="s">
        <v>692</v>
      </c>
      <c r="B125" s="33" t="s">
        <v>693</v>
      </c>
      <c r="C125" s="25">
        <v>9979.0239999999994</v>
      </c>
      <c r="D125" s="24">
        <v>2.6</v>
      </c>
      <c r="E125" s="36">
        <f t="shared" si="9"/>
        <v>25.945462400000004</v>
      </c>
      <c r="F125" s="24">
        <f t="shared" si="10"/>
        <v>2.1528454277557096</v>
      </c>
      <c r="G125" s="24">
        <f t="shared" si="11"/>
        <v>2.0770047841044335</v>
      </c>
      <c r="H125" s="25">
        <f t="shared" si="12"/>
        <v>1</v>
      </c>
      <c r="I125" s="25">
        <f t="shared" si="13"/>
        <v>0</v>
      </c>
      <c r="J125" s="25">
        <f t="shared" si="14"/>
        <v>1</v>
      </c>
      <c r="K125" s="25">
        <f t="shared" si="15"/>
        <v>2</v>
      </c>
      <c r="L125" s="24">
        <f t="shared" si="16"/>
        <v>0.44715457224429034</v>
      </c>
      <c r="M125" s="24">
        <f t="shared" si="17"/>
        <v>0.52299521589556686</v>
      </c>
      <c r="N125" s="33" t="s">
        <v>694</v>
      </c>
      <c r="O125" s="25">
        <v>78.135040000000004</v>
      </c>
      <c r="P125" s="33" t="s">
        <v>1157</v>
      </c>
      <c r="Q125" s="33" t="s">
        <v>695</v>
      </c>
      <c r="R125" s="40">
        <v>1.3022506666666667</v>
      </c>
      <c r="S125" s="40">
        <v>12.70380781453844</v>
      </c>
      <c r="T125" s="40">
        <v>0.44715457224429034</v>
      </c>
      <c r="U125" s="40">
        <v>1.102878287289871</v>
      </c>
      <c r="V125" s="40">
        <v>3.8588733815722152</v>
      </c>
      <c r="W125" s="40">
        <v>0.52299521610141342</v>
      </c>
      <c r="X125" s="40">
        <v>0.86816955545947649</v>
      </c>
      <c r="Y125" s="40">
        <v>1.3763499781742989</v>
      </c>
      <c r="Z125" s="40">
        <v>0.6620656403299906</v>
      </c>
      <c r="AA125" s="40" t="s">
        <v>695</v>
      </c>
      <c r="AB125" s="40">
        <v>1.3022506666666667</v>
      </c>
      <c r="AC125" s="40">
        <v>12.70380781453844</v>
      </c>
      <c r="AD125" s="40">
        <v>0.44715457224429034</v>
      </c>
      <c r="AE125" s="40">
        <v>1.1028782877239549</v>
      </c>
      <c r="AF125" s="40">
        <v>3.8588733815722152</v>
      </c>
      <c r="AG125" s="40">
        <v>0.52299521589556686</v>
      </c>
      <c r="AH125" s="40">
        <v>0.86816955545462859</v>
      </c>
      <c r="AI125" s="40">
        <v>1.3763499774784369</v>
      </c>
      <c r="AJ125" s="40">
        <v>0.66206564033292759</v>
      </c>
      <c r="AK125" s="37"/>
      <c r="AL125" s="37"/>
    </row>
    <row r="126" spans="1:38">
      <c r="A126" s="33" t="s">
        <v>706</v>
      </c>
      <c r="B126" s="33" t="s">
        <v>707</v>
      </c>
      <c r="C126" s="25">
        <v>138345.56</v>
      </c>
      <c r="D126" s="24">
        <v>1.4112</v>
      </c>
      <c r="E126" s="36">
        <f t="shared" si="9"/>
        <v>195.23325427200001</v>
      </c>
      <c r="F126" s="24">
        <f t="shared" si="10"/>
        <v>-0.26608642328774046</v>
      </c>
      <c r="G126" s="24">
        <f t="shared" si="11"/>
        <v>-1.2044621732444805</v>
      </c>
      <c r="H126" s="25">
        <f t="shared" si="12"/>
        <v>0</v>
      </c>
      <c r="I126" s="25">
        <f t="shared" si="13"/>
        <v>1</v>
      </c>
      <c r="J126" s="25">
        <f t="shared" si="14"/>
        <v>1</v>
      </c>
      <c r="K126" s="25">
        <f t="shared" si="15"/>
        <v>2</v>
      </c>
      <c r="L126" s="24">
        <f t="shared" si="16"/>
        <v>1.6772864232877405</v>
      </c>
      <c r="M126" s="24">
        <f t="shared" si="17"/>
        <v>2.6156621732444805</v>
      </c>
      <c r="N126" s="33" t="s">
        <v>708</v>
      </c>
      <c r="O126" s="25">
        <v>26.037880000000001</v>
      </c>
      <c r="P126" s="33" t="s">
        <v>1160</v>
      </c>
      <c r="Q126" s="33" t="s">
        <v>709</v>
      </c>
      <c r="R126" s="40">
        <v>0.34717227285645702</v>
      </c>
      <c r="S126" s="40">
        <v>12.70380781453844</v>
      </c>
      <c r="T126" s="40">
        <v>1.6772864232995301</v>
      </c>
      <c r="U126" s="40">
        <v>0.22051593235224581</v>
      </c>
      <c r="V126" s="40">
        <v>3.8588854527391678</v>
      </c>
      <c r="W126" s="40">
        <v>2.6156843671948478</v>
      </c>
      <c r="X126" s="40">
        <v>0.17358758338224259</v>
      </c>
      <c r="Y126" s="40">
        <v>1.3763597431366279</v>
      </c>
      <c r="Z126" s="40">
        <v>3.3112117278851931</v>
      </c>
      <c r="AA126" s="40" t="s">
        <v>709</v>
      </c>
      <c r="AB126" s="40">
        <v>0.34717227285889729</v>
      </c>
      <c r="AC126" s="40">
        <v>12.70380781453844</v>
      </c>
      <c r="AD126" s="40">
        <v>1.6772864232877405</v>
      </c>
      <c r="AE126" s="40">
        <v>0.2205178730099884</v>
      </c>
      <c r="AF126" s="40">
        <v>3.859135758453919</v>
      </c>
      <c r="AG126" s="40">
        <v>2.6156621732444805</v>
      </c>
      <c r="AH126" s="40">
        <v>0.17358670767947029</v>
      </c>
      <c r="AI126" s="40">
        <v>1.3764871476992731</v>
      </c>
      <c r="AJ126" s="40">
        <v>3.3112291281526263</v>
      </c>
      <c r="AK126" s="37"/>
      <c r="AL126" s="37"/>
    </row>
    <row r="127" spans="1:38">
      <c r="A127" s="33" t="s">
        <v>710</v>
      </c>
      <c r="B127" s="33" t="s">
        <v>711</v>
      </c>
      <c r="C127" s="25">
        <v>2721.5520000000001</v>
      </c>
      <c r="D127" s="24">
        <v>1.4994000000000001</v>
      </c>
      <c r="E127" s="36">
        <f t="shared" si="9"/>
        <v>4.0806950687999999</v>
      </c>
      <c r="F127" s="24">
        <f t="shared" si="10"/>
        <v>1.1165582320836138</v>
      </c>
      <c r="G127" s="24">
        <f t="shared" si="11"/>
        <v>1.1165582320836138</v>
      </c>
      <c r="H127" s="25">
        <f t="shared" si="12"/>
        <v>1</v>
      </c>
      <c r="I127" s="25">
        <f t="shared" si="13"/>
        <v>0</v>
      </c>
      <c r="J127" s="25">
        <f t="shared" si="14"/>
        <v>1</v>
      </c>
      <c r="K127" s="25">
        <f t="shared" si="15"/>
        <v>2</v>
      </c>
      <c r="L127" s="24">
        <f t="shared" si="16"/>
        <v>0.38284176791638619</v>
      </c>
      <c r="M127" s="24">
        <f t="shared" si="17"/>
        <v>0.38284176791638619</v>
      </c>
      <c r="N127" s="33" t="s">
        <v>712</v>
      </c>
      <c r="O127" s="25">
        <v>45.040959999999998</v>
      </c>
      <c r="P127" s="33" t="s">
        <v>1161</v>
      </c>
      <c r="Q127" s="33" t="s">
        <v>713</v>
      </c>
      <c r="R127" s="40">
        <v>1.5013653333333332</v>
      </c>
      <c r="S127" s="40">
        <v>12.70380781453844</v>
      </c>
      <c r="T127" s="40">
        <v>0.38785186182188969</v>
      </c>
      <c r="U127" s="40">
        <v>1.5013653333333332</v>
      </c>
      <c r="V127" s="40">
        <v>3.8588478706764948</v>
      </c>
      <c r="W127" s="40">
        <v>0.38418367391378266</v>
      </c>
      <c r="X127" s="40">
        <v>1.5013621585209731</v>
      </c>
      <c r="Y127" s="40">
        <v>1.376343393712149</v>
      </c>
      <c r="Z127" s="40">
        <v>0.38284248949791644</v>
      </c>
      <c r="AA127" s="40" t="s">
        <v>714</v>
      </c>
      <c r="AB127" s="40">
        <v>1.5013653333333332</v>
      </c>
      <c r="AC127" s="40">
        <v>12.70380781453844</v>
      </c>
      <c r="AD127" s="40">
        <v>0.38785186182188969</v>
      </c>
      <c r="AE127" s="40">
        <v>1.5013653333333332</v>
      </c>
      <c r="AF127" s="40">
        <v>3.8591080728708329</v>
      </c>
      <c r="AG127" s="40">
        <v>0.38418379991977747</v>
      </c>
      <c r="AH127" s="40">
        <v>1.5013653333333332</v>
      </c>
      <c r="AI127" s="40">
        <v>1.376482690546452</v>
      </c>
      <c r="AJ127" s="40">
        <v>0.38284176791638619</v>
      </c>
      <c r="AK127" s="37"/>
      <c r="AL127" s="37"/>
    </row>
    <row r="128" spans="1:38">
      <c r="A128" s="33" t="s">
        <v>721</v>
      </c>
      <c r="B128" s="33" t="s">
        <v>722</v>
      </c>
      <c r="C128" s="25">
        <v>131995.272</v>
      </c>
      <c r="D128" s="24">
        <v>0.7</v>
      </c>
      <c r="E128" s="36">
        <f t="shared" si="9"/>
        <v>92.396690399999997</v>
      </c>
      <c r="F128" s="24">
        <f t="shared" si="10"/>
        <v>-0.21770590569035941</v>
      </c>
      <c r="G128" s="24">
        <f t="shared" si="11"/>
        <v>-0.73115217626808016</v>
      </c>
      <c r="H128" s="25">
        <f t="shared" si="12"/>
        <v>0</v>
      </c>
      <c r="I128" s="25">
        <f t="shared" si="13"/>
        <v>1</v>
      </c>
      <c r="J128" s="25">
        <f t="shared" si="14"/>
        <v>1</v>
      </c>
      <c r="K128" s="25">
        <f t="shared" si="15"/>
        <v>2</v>
      </c>
      <c r="L128" s="24">
        <f t="shared" si="16"/>
        <v>0.91770590569035937</v>
      </c>
      <c r="M128" s="24">
        <f t="shared" si="17"/>
        <v>1.4311521762680801</v>
      </c>
      <c r="N128" s="33" t="s">
        <v>723</v>
      </c>
      <c r="O128" s="25">
        <v>76.143000000000001</v>
      </c>
      <c r="P128" s="33" t="s">
        <v>1163</v>
      </c>
      <c r="Q128" s="33" t="s">
        <v>724</v>
      </c>
      <c r="R128" s="40">
        <v>0.63452500000000001</v>
      </c>
      <c r="S128" s="40">
        <v>12.70380781453844</v>
      </c>
      <c r="T128" s="40">
        <v>0.91770590569035937</v>
      </c>
      <c r="U128" s="40">
        <v>0.40302822884410278</v>
      </c>
      <c r="V128" s="40">
        <v>3.8588064608198329</v>
      </c>
      <c r="W128" s="40">
        <v>1.4311653086772371</v>
      </c>
      <c r="X128" s="40">
        <v>0.31725858035216981</v>
      </c>
      <c r="Y128" s="40">
        <v>1.376329109059274</v>
      </c>
      <c r="Z128" s="40">
        <v>1.8117247206418046</v>
      </c>
      <c r="AA128" s="40" t="s">
        <v>724</v>
      </c>
      <c r="AB128" s="40">
        <v>0.63452500000000001</v>
      </c>
      <c r="AC128" s="40">
        <v>12.70380781453844</v>
      </c>
      <c r="AD128" s="40">
        <v>0.91770590569035937</v>
      </c>
      <c r="AE128" s="40">
        <v>0.40303205361794381</v>
      </c>
      <c r="AF128" s="40">
        <v>3.8590555500082111</v>
      </c>
      <c r="AG128" s="40">
        <v>1.4311521762680801</v>
      </c>
      <c r="AH128" s="40">
        <v>0.31725769191720932</v>
      </c>
      <c r="AI128" s="40">
        <v>1.376457195525508</v>
      </c>
      <c r="AJ128" s="40">
        <v>1.8117301769785912</v>
      </c>
      <c r="AK128" s="37"/>
      <c r="AL128" s="37"/>
    </row>
    <row r="129" spans="1:38">
      <c r="A129" s="33" t="s">
        <v>733</v>
      </c>
      <c r="B129" s="33" t="s">
        <v>734</v>
      </c>
      <c r="C129" s="25">
        <v>136077.6</v>
      </c>
      <c r="D129" s="24">
        <v>0.7056</v>
      </c>
      <c r="E129" s="36">
        <f t="shared" si="9"/>
        <v>96.016354559999996</v>
      </c>
      <c r="F129" s="24">
        <f t="shared" si="10"/>
        <v>-0.16613207443130751</v>
      </c>
      <c r="G129" s="24">
        <f t="shared" si="11"/>
        <v>-0.35515875988925938</v>
      </c>
      <c r="H129" s="25">
        <f t="shared" si="12"/>
        <v>0</v>
      </c>
      <c r="I129" s="25">
        <f t="shared" si="13"/>
        <v>1</v>
      </c>
      <c r="J129" s="25">
        <f t="shared" si="14"/>
        <v>1</v>
      </c>
      <c r="K129" s="25">
        <f t="shared" si="15"/>
        <v>2</v>
      </c>
      <c r="L129" s="24">
        <f t="shared" si="16"/>
        <v>0.87173207443130751</v>
      </c>
      <c r="M129" s="24">
        <f t="shared" si="17"/>
        <v>1.0607587598892594</v>
      </c>
      <c r="N129" s="33" t="s">
        <v>735</v>
      </c>
      <c r="O129" s="25" t="s">
        <v>736</v>
      </c>
      <c r="P129" s="33" t="s">
        <v>1165</v>
      </c>
      <c r="Q129" s="33" t="s">
        <v>993</v>
      </c>
      <c r="R129" s="40">
        <v>0.10276752147028891</v>
      </c>
      <c r="S129" s="40">
        <v>12.70380781453844</v>
      </c>
      <c r="T129" s="40">
        <v>5.6662584781372392</v>
      </c>
      <c r="U129" s="40">
        <v>6.5270909415917969E-2</v>
      </c>
      <c r="V129" s="40">
        <v>3.858602496298988</v>
      </c>
      <c r="W129" s="40">
        <v>8.8370129419849448</v>
      </c>
      <c r="X129" s="40">
        <v>5.1387731059566087E-2</v>
      </c>
      <c r="Y129" s="40">
        <v>1.376452406777035</v>
      </c>
      <c r="Z129" s="40">
        <v>11.185263835011069</v>
      </c>
      <c r="AA129" s="40" t="s">
        <v>994</v>
      </c>
      <c r="AB129" s="40">
        <v>0.66798888888888885</v>
      </c>
      <c r="AC129" s="40">
        <v>12.70380781453844</v>
      </c>
      <c r="AD129" s="40">
        <v>0.87173207443130751</v>
      </c>
      <c r="AE129" s="40">
        <v>0.54123860338423868</v>
      </c>
      <c r="AF129" s="40">
        <v>0.73301320219023069</v>
      </c>
      <c r="AG129" s="40">
        <v>1.0607587598892594</v>
      </c>
      <c r="AH129" s="40">
        <v>0.47957754488372711</v>
      </c>
      <c r="AI129" s="40">
        <v>0.14746435039332381</v>
      </c>
      <c r="AJ129" s="40">
        <v>1.1954599473156953</v>
      </c>
      <c r="AK129" s="37"/>
      <c r="AL129" s="37"/>
    </row>
    <row r="130" spans="1:38">
      <c r="A130" s="33" t="s">
        <v>746</v>
      </c>
      <c r="B130" s="33" t="s">
        <v>747</v>
      </c>
      <c r="C130" s="25">
        <v>2494.7559999999999</v>
      </c>
      <c r="D130" s="24">
        <v>3.5059499999999999</v>
      </c>
      <c r="E130" s="36">
        <f t="shared" si="9"/>
        <v>8.7464897982000007</v>
      </c>
      <c r="F130" s="24">
        <f t="shared" si="10"/>
        <v>2.6141107309185898</v>
      </c>
      <c r="G130" s="24">
        <f t="shared" si="11"/>
        <v>2.1151754075528775</v>
      </c>
      <c r="H130" s="25">
        <f t="shared" si="12"/>
        <v>1</v>
      </c>
      <c r="I130" s="25">
        <f t="shared" si="13"/>
        <v>0</v>
      </c>
      <c r="J130" s="25">
        <f t="shared" si="14"/>
        <v>1</v>
      </c>
      <c r="K130" s="25">
        <f t="shared" si="15"/>
        <v>2</v>
      </c>
      <c r="L130" s="24">
        <f t="shared" si="16"/>
        <v>0.89183926908141009</v>
      </c>
      <c r="M130" s="24">
        <f t="shared" si="17"/>
        <v>1.3907745924471226</v>
      </c>
      <c r="N130" s="33" t="s">
        <v>748</v>
      </c>
      <c r="O130" s="25" t="s">
        <v>402</v>
      </c>
      <c r="P130" s="33" t="s">
        <v>1117</v>
      </c>
      <c r="Q130" s="33" t="s">
        <v>16</v>
      </c>
      <c r="R130" s="40">
        <v>0.65292857131975013</v>
      </c>
      <c r="S130" s="40">
        <v>12.70380781453844</v>
      </c>
      <c r="T130" s="40">
        <v>0.89183926908141009</v>
      </c>
      <c r="U130" s="40">
        <v>0.41471222079917608</v>
      </c>
      <c r="V130" s="40">
        <v>3.8587568674089141</v>
      </c>
      <c r="W130" s="40">
        <v>1.3908439504634296</v>
      </c>
      <c r="X130" s="40">
        <v>0.3264577110952771</v>
      </c>
      <c r="Y130" s="40">
        <v>1.3763183194953299</v>
      </c>
      <c r="Z130" s="40">
        <v>1.7606727704466496</v>
      </c>
      <c r="AA130" s="40" t="s">
        <v>16</v>
      </c>
      <c r="AB130" s="40">
        <v>0.65292857131975013</v>
      </c>
      <c r="AC130" s="40">
        <v>12.70380781453844</v>
      </c>
      <c r="AD130" s="40">
        <v>0.89183926908141009</v>
      </c>
      <c r="AE130" s="40">
        <v>0.41473311741667118</v>
      </c>
      <c r="AF130" s="40">
        <v>3.8591679337693692</v>
      </c>
      <c r="AG130" s="40">
        <v>1.3907745924471226</v>
      </c>
      <c r="AH130" s="40">
        <v>0.32645758991105089</v>
      </c>
      <c r="AI130" s="40">
        <v>1.3764523300517411</v>
      </c>
      <c r="AJ130" s="40">
        <v>1.7606738133050963</v>
      </c>
      <c r="AK130" s="37"/>
      <c r="AL130" s="37"/>
    </row>
    <row r="131" spans="1:38">
      <c r="A131" s="33" t="s">
        <v>754</v>
      </c>
      <c r="B131" s="33" t="s">
        <v>755</v>
      </c>
      <c r="C131" s="25">
        <v>340194</v>
      </c>
      <c r="D131" s="24">
        <v>0.88200000000000001</v>
      </c>
      <c r="E131" s="36">
        <f t="shared" si="9"/>
        <v>300.051108</v>
      </c>
      <c r="F131" s="24">
        <f t="shared" si="10"/>
        <v>-0.72026802762935815</v>
      </c>
      <c r="G131" s="24">
        <f t="shared" si="11"/>
        <v>-1.6165667564308244</v>
      </c>
      <c r="H131" s="25">
        <f t="shared" si="12"/>
        <v>0</v>
      </c>
      <c r="I131" s="25">
        <f t="shared" si="13"/>
        <v>1</v>
      </c>
      <c r="J131" s="25">
        <f t="shared" si="14"/>
        <v>1</v>
      </c>
      <c r="K131" s="25">
        <f t="shared" si="15"/>
        <v>2</v>
      </c>
      <c r="L131" s="24">
        <f t="shared" si="16"/>
        <v>1.6022680276293582</v>
      </c>
      <c r="M131" s="24">
        <f t="shared" si="17"/>
        <v>2.4985667564308245</v>
      </c>
      <c r="N131" s="33" t="s">
        <v>756</v>
      </c>
      <c r="O131" s="25" t="s">
        <v>757</v>
      </c>
      <c r="P131" s="33" t="s">
        <v>1168</v>
      </c>
      <c r="Q131" s="33" t="s">
        <v>16</v>
      </c>
      <c r="R131" s="40">
        <v>0.36342692344034999</v>
      </c>
      <c r="S131" s="40">
        <v>12.70380781453844</v>
      </c>
      <c r="T131" s="40">
        <v>1.6022680276293582</v>
      </c>
      <c r="U131" s="40">
        <v>0.23085243405468381</v>
      </c>
      <c r="V131" s="40">
        <v>3.8590785595117838</v>
      </c>
      <c r="W131" s="40">
        <v>2.4985667564308245</v>
      </c>
      <c r="X131" s="40">
        <v>0.18172495718786619</v>
      </c>
      <c r="Y131" s="40">
        <v>1.3764331264205081</v>
      </c>
      <c r="Z131" s="40">
        <v>3.1629409652639162</v>
      </c>
      <c r="AA131" s="40" t="s">
        <v>16</v>
      </c>
      <c r="AB131" s="40">
        <v>0.36342692344034999</v>
      </c>
      <c r="AC131" s="40">
        <v>12.70380781453844</v>
      </c>
      <c r="AD131" s="40">
        <v>1.6022680276293582</v>
      </c>
      <c r="AE131" s="40">
        <v>0.2308308714550294</v>
      </c>
      <c r="AF131" s="40">
        <v>3.8589347200335702</v>
      </c>
      <c r="AG131" s="40">
        <v>2.498799701943982</v>
      </c>
      <c r="AH131" s="40">
        <v>0.18170132162286071</v>
      </c>
      <c r="AI131" s="40">
        <v>1.3763886218440751</v>
      </c>
      <c r="AJ131" s="40">
        <v>3.1633521658666108</v>
      </c>
      <c r="AK131" s="37"/>
      <c r="AL131" s="37"/>
    </row>
    <row r="132" spans="1:38">
      <c r="A132" s="33" t="s">
        <v>758</v>
      </c>
      <c r="B132" s="33" t="s">
        <v>759</v>
      </c>
      <c r="C132" s="25">
        <v>2721.5520000000001</v>
      </c>
      <c r="D132" s="24">
        <v>11.907</v>
      </c>
      <c r="E132" s="36">
        <f t="shared" si="9"/>
        <v>32.405519664000003</v>
      </c>
      <c r="F132" s="24">
        <f t="shared" si="10"/>
        <v>10.988467761510348</v>
      </c>
      <c r="G132" s="24">
        <f t="shared" si="11"/>
        <v>10.988467761510348</v>
      </c>
      <c r="H132" s="25">
        <f t="shared" si="12"/>
        <v>1</v>
      </c>
      <c r="I132" s="25">
        <f t="shared" si="13"/>
        <v>0</v>
      </c>
      <c r="J132" s="25">
        <f t="shared" si="14"/>
        <v>1</v>
      </c>
      <c r="K132" s="25">
        <f t="shared" si="15"/>
        <v>2</v>
      </c>
      <c r="L132" s="24">
        <f t="shared" si="16"/>
        <v>0.91853223848965215</v>
      </c>
      <c r="M132" s="24">
        <f t="shared" si="17"/>
        <v>0.91853223848965215</v>
      </c>
      <c r="N132" s="33" t="s">
        <v>760</v>
      </c>
      <c r="O132" s="25" t="s">
        <v>761</v>
      </c>
      <c r="P132" s="33" t="s">
        <v>1095</v>
      </c>
      <c r="Q132" s="33" t="s">
        <v>762</v>
      </c>
      <c r="R132" s="40">
        <v>0.6339541666666666</v>
      </c>
      <c r="S132" s="40">
        <v>12.70380781453844</v>
      </c>
      <c r="T132" s="40">
        <v>0.91853223848965215</v>
      </c>
      <c r="U132" s="40">
        <v>0.6339541666666666</v>
      </c>
      <c r="V132" s="40">
        <v>12.70380781453844</v>
      </c>
      <c r="W132" s="40">
        <v>0.91853223848965215</v>
      </c>
      <c r="X132" s="40">
        <v>0.33809809550458247</v>
      </c>
      <c r="Y132" s="40">
        <v>1.3763021382266649</v>
      </c>
      <c r="Z132" s="40">
        <v>1.7000544957963084</v>
      </c>
      <c r="AA132" s="40" t="s">
        <v>762</v>
      </c>
      <c r="AB132" s="40">
        <v>0.6339541666666666</v>
      </c>
      <c r="AC132" s="40">
        <v>12.70380781453844</v>
      </c>
      <c r="AD132" s="40">
        <v>0.91853223848965215</v>
      </c>
      <c r="AE132" s="40">
        <v>0.6339541666666666</v>
      </c>
      <c r="AF132" s="40">
        <v>12.70380781453844</v>
      </c>
      <c r="AG132" s="40">
        <v>0.91853223848965215</v>
      </c>
      <c r="AH132" s="40">
        <v>0.33809809550458247</v>
      </c>
      <c r="AI132" s="40">
        <v>1.3763021382266649</v>
      </c>
      <c r="AJ132" s="40">
        <v>1.7000544957963084</v>
      </c>
      <c r="AK132" s="37"/>
      <c r="AL132" s="37"/>
    </row>
    <row r="133" spans="1:38">
      <c r="A133" s="33" t="s">
        <v>768</v>
      </c>
      <c r="B133" s="33" t="s">
        <v>769</v>
      </c>
      <c r="C133" s="25">
        <v>14514.944</v>
      </c>
      <c r="D133" s="24">
        <v>2.5</v>
      </c>
      <c r="E133" s="36">
        <f t="shared" ref="E133:E196" si="18">C133*1000*D133/10^6</f>
        <v>36.28736</v>
      </c>
      <c r="F133" s="24">
        <f t="shared" ref="F133:F196" si="19">D133-L133</f>
        <v>0.93713362752867657</v>
      </c>
      <c r="G133" s="24">
        <f t="shared" ref="G133:G196" si="20">D133-M133</f>
        <v>6.287882439877146E-2</v>
      </c>
      <c r="H133" s="25">
        <f t="shared" ref="H133:H196" si="21">IF(F133&gt;0,1,0)</f>
        <v>1</v>
      </c>
      <c r="I133" s="25">
        <f t="shared" ref="I133:I196" si="22">IF(C133&gt;=30112,1,0)</f>
        <v>0</v>
      </c>
      <c r="J133" s="25">
        <f t="shared" ref="J133:J196" si="23">IF(E133&gt;3,1,0)</f>
        <v>1</v>
      </c>
      <c r="K133" s="25">
        <f t="shared" ref="K133:K196" si="24">H133+I133+J133</f>
        <v>2</v>
      </c>
      <c r="L133" s="24">
        <f t="shared" ref="L133:L196" si="25">MIN(T133,W133,Z133,AD133,AG133,AJ133)</f>
        <v>1.5628663724713234</v>
      </c>
      <c r="M133" s="24">
        <f t="shared" ref="M133:M196" si="26">MIN(W133,Z133,AG133,AJ133)</f>
        <v>2.4371211756012285</v>
      </c>
      <c r="N133" s="33" t="s">
        <v>770</v>
      </c>
      <c r="O133" s="25" t="s">
        <v>771</v>
      </c>
      <c r="P133" s="33" t="s">
        <v>1170</v>
      </c>
      <c r="Q133" s="33" t="s">
        <v>772</v>
      </c>
      <c r="R133" s="40">
        <v>0.37258933333333327</v>
      </c>
      <c r="S133" s="40">
        <v>12.70380781453844</v>
      </c>
      <c r="T133" s="40">
        <v>1.5628663724713234</v>
      </c>
      <c r="U133" s="40">
        <v>0.23667277052427441</v>
      </c>
      <c r="V133" s="40">
        <v>3.8590831847101792</v>
      </c>
      <c r="W133" s="40">
        <v>2.4371211756012285</v>
      </c>
      <c r="X133" s="40">
        <v>0.1862755970260225</v>
      </c>
      <c r="Y133" s="40">
        <v>1.376205199150665</v>
      </c>
      <c r="Z133" s="40">
        <v>3.0856703966000696</v>
      </c>
      <c r="AA133" s="40" t="s">
        <v>772</v>
      </c>
      <c r="AB133" s="40">
        <v>0.37258933333333327</v>
      </c>
      <c r="AC133" s="40">
        <v>12.70380781453844</v>
      </c>
      <c r="AD133" s="40">
        <v>1.5628663724713234</v>
      </c>
      <c r="AE133" s="40">
        <v>0.2366724525203015</v>
      </c>
      <c r="AF133" s="40">
        <v>3.8592946051326509</v>
      </c>
      <c r="AG133" s="40">
        <v>2.4371250997007823</v>
      </c>
      <c r="AH133" s="40">
        <v>0.18628532588907881</v>
      </c>
      <c r="AI133" s="40">
        <v>1.37641156496409</v>
      </c>
      <c r="AJ133" s="40">
        <v>3.0855102961562912</v>
      </c>
      <c r="AK133" s="37"/>
      <c r="AL133" s="37"/>
    </row>
    <row r="134" spans="1:38">
      <c r="A134" s="33" t="s">
        <v>992</v>
      </c>
      <c r="B134" s="33" t="s">
        <v>308</v>
      </c>
      <c r="C134" s="25">
        <v>3692238.88</v>
      </c>
      <c r="D134" s="24">
        <v>1.5</v>
      </c>
      <c r="E134" s="36">
        <f t="shared" si="18"/>
        <v>5538.3583200000003</v>
      </c>
      <c r="F134" s="24">
        <f t="shared" si="19"/>
        <v>-6.3169032510343115E-2</v>
      </c>
      <c r="G134" s="24">
        <f t="shared" si="20"/>
        <v>-6.3169032510343115E-2</v>
      </c>
      <c r="H134" s="25">
        <f t="shared" si="21"/>
        <v>0</v>
      </c>
      <c r="I134" s="25">
        <f t="shared" si="22"/>
        <v>1</v>
      </c>
      <c r="J134" s="25">
        <f t="shared" si="23"/>
        <v>1</v>
      </c>
      <c r="K134" s="25">
        <f t="shared" si="24"/>
        <v>2</v>
      </c>
      <c r="L134" s="24">
        <f t="shared" si="25"/>
        <v>1.5631690325103431</v>
      </c>
      <c r="M134" s="24">
        <f t="shared" si="26"/>
        <v>1.5631690325103431</v>
      </c>
      <c r="N134" s="33" t="s">
        <v>236</v>
      </c>
      <c r="O134" s="25">
        <v>106.1674</v>
      </c>
      <c r="P134" s="33" t="s">
        <v>1048</v>
      </c>
      <c r="Q134" s="33" t="s">
        <v>237</v>
      </c>
      <c r="R134" s="40">
        <v>0.37251719276515433</v>
      </c>
      <c r="S134" s="40">
        <v>12.70380781453844</v>
      </c>
      <c r="T134" s="40">
        <v>1.5631690325103431</v>
      </c>
      <c r="U134" s="40">
        <v>0.37251719276515433</v>
      </c>
      <c r="V134" s="40">
        <v>12.70380781453844</v>
      </c>
      <c r="W134" s="40">
        <v>1.5631690325103431</v>
      </c>
      <c r="X134" s="40">
        <v>0.18626445057041011</v>
      </c>
      <c r="Y134" s="40">
        <v>1.376389332664502</v>
      </c>
      <c r="Z134" s="40">
        <v>3.0858559870677138</v>
      </c>
      <c r="AA134" s="40" t="s">
        <v>237</v>
      </c>
      <c r="AB134" s="40">
        <v>0.37251719276515433</v>
      </c>
      <c r="AC134" s="40">
        <v>12.70380781453844</v>
      </c>
      <c r="AD134" s="40">
        <v>1.5631690325103431</v>
      </c>
      <c r="AE134" s="40">
        <v>0.37251719276515433</v>
      </c>
      <c r="AF134" s="40">
        <v>12.70380781453844</v>
      </c>
      <c r="AG134" s="40">
        <v>1.5631690325103431</v>
      </c>
      <c r="AH134" s="40">
        <v>0.18626445057041011</v>
      </c>
      <c r="AI134" s="40">
        <v>1.376389332664502</v>
      </c>
      <c r="AJ134" s="40">
        <v>3.0858559870677138</v>
      </c>
      <c r="AK134" s="37"/>
      <c r="AL134" s="37"/>
    </row>
    <row r="135" spans="1:38">
      <c r="A135" s="33" t="s">
        <v>778</v>
      </c>
      <c r="B135" s="33" t="s">
        <v>779</v>
      </c>
      <c r="C135" s="25">
        <v>18597.272000000001</v>
      </c>
      <c r="D135" s="24">
        <v>1.5</v>
      </c>
      <c r="E135" s="36">
        <f t="shared" si="18"/>
        <v>27.895907999999999</v>
      </c>
      <c r="F135" s="24">
        <f t="shared" si="19"/>
        <v>0.37529365067873233</v>
      </c>
      <c r="G135" s="24">
        <f t="shared" si="20"/>
        <v>-0.25393870931783269</v>
      </c>
      <c r="H135" s="25">
        <f t="shared" si="21"/>
        <v>1</v>
      </c>
      <c r="I135" s="25">
        <f t="shared" si="22"/>
        <v>0</v>
      </c>
      <c r="J135" s="25">
        <f t="shared" si="23"/>
        <v>1</v>
      </c>
      <c r="K135" s="25">
        <f t="shared" si="24"/>
        <v>2</v>
      </c>
      <c r="L135" s="24">
        <f t="shared" si="25"/>
        <v>1.1247063493212677</v>
      </c>
      <c r="M135" s="24">
        <f t="shared" si="26"/>
        <v>1.7539387093178327</v>
      </c>
      <c r="N135" s="33" t="s">
        <v>780</v>
      </c>
      <c r="O135" s="25" t="s">
        <v>781</v>
      </c>
      <c r="P135" s="33" t="s">
        <v>1172</v>
      </c>
      <c r="Q135" s="33" t="s">
        <v>782</v>
      </c>
      <c r="R135" s="40">
        <v>0.51774166666666666</v>
      </c>
      <c r="S135" s="40">
        <v>12.70380781453844</v>
      </c>
      <c r="T135" s="40">
        <v>1.1247063493212677</v>
      </c>
      <c r="U135" s="40">
        <v>0.32885988999194571</v>
      </c>
      <c r="V135" s="40">
        <v>3.85890474654822</v>
      </c>
      <c r="W135" s="40">
        <v>1.7539387093178327</v>
      </c>
      <c r="X135" s="40">
        <v>0.25886763509055272</v>
      </c>
      <c r="Y135" s="40">
        <v>1.376329109059274</v>
      </c>
      <c r="Z135" s="40">
        <v>2.2203826780380971</v>
      </c>
      <c r="AA135" s="40" t="s">
        <v>782</v>
      </c>
      <c r="AB135" s="40">
        <v>0.51774166666666666</v>
      </c>
      <c r="AC135" s="40">
        <v>12.70380781453844</v>
      </c>
      <c r="AD135" s="40">
        <v>1.1247063493212677</v>
      </c>
      <c r="AE135" s="40">
        <v>0.32885151399150631</v>
      </c>
      <c r="AF135" s="40">
        <v>3.8588064608198329</v>
      </c>
      <c r="AG135" s="40">
        <v>1.7539831656490668</v>
      </c>
      <c r="AH135" s="40">
        <v>0.25886763509055272</v>
      </c>
      <c r="AI135" s="40">
        <v>1.376329109059274</v>
      </c>
      <c r="AJ135" s="40">
        <v>2.2203826780380971</v>
      </c>
      <c r="AK135" s="37"/>
      <c r="AL135" s="37"/>
    </row>
    <row r="136" spans="1:38">
      <c r="A136" s="33" t="s">
        <v>787</v>
      </c>
      <c r="B136" s="33" t="s">
        <v>788</v>
      </c>
      <c r="C136" s="25">
        <v>34019.4</v>
      </c>
      <c r="D136" s="24">
        <v>0.88200000000000001</v>
      </c>
      <c r="E136" s="36">
        <f t="shared" si="18"/>
        <v>30.005110800000001</v>
      </c>
      <c r="F136" s="24">
        <f t="shared" si="19"/>
        <v>-0.60800934643525861</v>
      </c>
      <c r="G136" s="24">
        <f t="shared" si="20"/>
        <v>-1.4415696639360385</v>
      </c>
      <c r="H136" s="25">
        <f t="shared" si="21"/>
        <v>0</v>
      </c>
      <c r="I136" s="25">
        <f t="shared" si="22"/>
        <v>1</v>
      </c>
      <c r="J136" s="25">
        <f t="shared" si="23"/>
        <v>1</v>
      </c>
      <c r="K136" s="25">
        <f t="shared" si="24"/>
        <v>2</v>
      </c>
      <c r="L136" s="24">
        <f t="shared" si="25"/>
        <v>1.4900093464352586</v>
      </c>
      <c r="M136" s="24">
        <f t="shared" si="26"/>
        <v>2.3235696639360386</v>
      </c>
      <c r="N136" s="33" t="s">
        <v>789</v>
      </c>
      <c r="O136" s="25" t="s">
        <v>790</v>
      </c>
      <c r="P136" s="33" t="s">
        <v>1173</v>
      </c>
      <c r="Q136" s="33" t="s">
        <v>16</v>
      </c>
      <c r="R136" s="40">
        <v>0.39080784372346672</v>
      </c>
      <c r="S136" s="40">
        <v>12.70380781453844</v>
      </c>
      <c r="T136" s="40">
        <v>1.4900093464352586</v>
      </c>
      <c r="U136" s="40">
        <v>0.24823880060781461</v>
      </c>
      <c r="V136" s="40">
        <v>3.858981089146226</v>
      </c>
      <c r="W136" s="40">
        <v>2.3235696639360386</v>
      </c>
      <c r="X136" s="40">
        <v>0.1953936776165395</v>
      </c>
      <c r="Y136" s="40">
        <v>1.3762738969600301</v>
      </c>
      <c r="Z136" s="40">
        <v>2.9416773741717952</v>
      </c>
      <c r="AA136" s="40" t="s">
        <v>16</v>
      </c>
      <c r="AB136" s="40">
        <v>0.39080784372346672</v>
      </c>
      <c r="AC136" s="40">
        <v>12.70380781453844</v>
      </c>
      <c r="AD136" s="40">
        <v>1.4900093464352586</v>
      </c>
      <c r="AE136" s="40">
        <v>0.24821913725904929</v>
      </c>
      <c r="AF136" s="40">
        <v>3.858892055796225</v>
      </c>
      <c r="AG136" s="40">
        <v>2.3237534709904515</v>
      </c>
      <c r="AH136" s="40">
        <v>0.19541317703618641</v>
      </c>
      <c r="AI136" s="40">
        <v>1.3765457831895971</v>
      </c>
      <c r="AJ136" s="40">
        <v>2.941385156564865</v>
      </c>
      <c r="AK136" s="37"/>
      <c r="AL136" s="37"/>
    </row>
    <row r="137" spans="1:38">
      <c r="A137" s="33" t="s">
        <v>801</v>
      </c>
      <c r="B137" s="33" t="s">
        <v>802</v>
      </c>
      <c r="C137" s="25">
        <v>3055492.6</v>
      </c>
      <c r="D137" s="24">
        <v>0.57330000000000003</v>
      </c>
      <c r="E137" s="36">
        <f t="shared" si="18"/>
        <v>1751.7139075800001</v>
      </c>
      <c r="F137" s="24">
        <f t="shared" si="19"/>
        <v>-8.5033279052371125E-3</v>
      </c>
      <c r="G137" s="24">
        <f t="shared" si="20"/>
        <v>-0.33400191557029846</v>
      </c>
      <c r="H137" s="25">
        <f t="shared" si="21"/>
        <v>0</v>
      </c>
      <c r="I137" s="25">
        <f t="shared" si="22"/>
        <v>1</v>
      </c>
      <c r="J137" s="25">
        <f t="shared" si="23"/>
        <v>1</v>
      </c>
      <c r="K137" s="25">
        <f t="shared" si="24"/>
        <v>2</v>
      </c>
      <c r="L137" s="24">
        <f t="shared" si="25"/>
        <v>0.58180332790523714</v>
      </c>
      <c r="M137" s="24">
        <f t="shared" si="26"/>
        <v>0.90730191557029849</v>
      </c>
      <c r="N137" s="33" t="s">
        <v>803</v>
      </c>
      <c r="O137" s="25" t="s">
        <v>804</v>
      </c>
      <c r="P137" s="33" t="s">
        <v>1176</v>
      </c>
      <c r="Q137" s="33" t="s">
        <v>805</v>
      </c>
      <c r="R137" s="40">
        <v>1.0008662700693249</v>
      </c>
      <c r="S137" s="40">
        <v>12.703784545652519</v>
      </c>
      <c r="T137" s="40">
        <v>0.58180332790523714</v>
      </c>
      <c r="U137" s="40">
        <v>0.63572199647973826</v>
      </c>
      <c r="V137" s="40">
        <v>3.8588441200016739</v>
      </c>
      <c r="W137" s="40">
        <v>0.90731491141381249</v>
      </c>
      <c r="X137" s="40">
        <v>0.50043190031342433</v>
      </c>
      <c r="Y137" s="40">
        <v>1.3763419157861541</v>
      </c>
      <c r="Z137" s="40">
        <v>1.1485783073473159</v>
      </c>
      <c r="AA137" s="40" t="s">
        <v>805</v>
      </c>
      <c r="AB137" s="40">
        <v>1.0008662699194439</v>
      </c>
      <c r="AC137" s="40">
        <v>12.70378454138949</v>
      </c>
      <c r="AD137" s="40">
        <v>0.58180332798996615</v>
      </c>
      <c r="AE137" s="40">
        <v>0.63573132179113778</v>
      </c>
      <c r="AF137" s="40">
        <v>3.8591180052480381</v>
      </c>
      <c r="AG137" s="40">
        <v>0.90730191557029849</v>
      </c>
      <c r="AH137" s="40">
        <v>0.50043520202919112</v>
      </c>
      <c r="AI137" s="40">
        <v>1.3764859256252979</v>
      </c>
      <c r="AJ137" s="40">
        <v>1.1485710022772742</v>
      </c>
      <c r="AK137" s="37"/>
      <c r="AL137" s="37"/>
    </row>
    <row r="138" spans="1:38">
      <c r="A138" s="33" t="s">
        <v>829</v>
      </c>
      <c r="B138" s="33" t="s">
        <v>830</v>
      </c>
      <c r="C138" s="25">
        <v>1814.3679999999999</v>
      </c>
      <c r="D138" s="24">
        <v>2.5</v>
      </c>
      <c r="E138" s="36">
        <f t="shared" si="18"/>
        <v>4.53592</v>
      </c>
      <c r="F138" s="24">
        <f t="shared" si="19"/>
        <v>1.3477206355909854</v>
      </c>
      <c r="G138" s="24">
        <f t="shared" si="20"/>
        <v>0.7030669210437599</v>
      </c>
      <c r="H138" s="25">
        <f t="shared" si="21"/>
        <v>1</v>
      </c>
      <c r="I138" s="25">
        <f t="shared" si="22"/>
        <v>0</v>
      </c>
      <c r="J138" s="25">
        <f t="shared" si="23"/>
        <v>1</v>
      </c>
      <c r="K138" s="25">
        <f t="shared" si="24"/>
        <v>2</v>
      </c>
      <c r="L138" s="24">
        <f t="shared" si="25"/>
        <v>1.1522793644090146</v>
      </c>
      <c r="M138" s="24">
        <f t="shared" si="26"/>
        <v>1.7969330789562401</v>
      </c>
      <c r="N138" s="33" t="s">
        <v>831</v>
      </c>
      <c r="O138" s="25">
        <v>212.24807999999999</v>
      </c>
      <c r="P138" s="33" t="s">
        <v>1180</v>
      </c>
      <c r="Q138" s="33" t="s">
        <v>832</v>
      </c>
      <c r="R138" s="40">
        <v>0.50535257142857137</v>
      </c>
      <c r="S138" s="40">
        <v>12.70380781453844</v>
      </c>
      <c r="T138" s="40">
        <v>1.1522793644090146</v>
      </c>
      <c r="U138" s="40">
        <v>0.32099141874472692</v>
      </c>
      <c r="V138" s="40">
        <v>3.8589149309162298</v>
      </c>
      <c r="W138" s="40">
        <v>1.7969330789562401</v>
      </c>
      <c r="X138" s="40">
        <v>0.2526675207415589</v>
      </c>
      <c r="Y138" s="40">
        <v>1.376298336401339</v>
      </c>
      <c r="Z138" s="40">
        <v>2.274867707532902</v>
      </c>
      <c r="AA138" s="40" t="s">
        <v>833</v>
      </c>
      <c r="AB138" s="40">
        <v>0.50535257142857137</v>
      </c>
      <c r="AC138" s="40">
        <v>12.70380781453844</v>
      </c>
      <c r="AD138" s="40">
        <v>1.1522793644090146</v>
      </c>
      <c r="AE138" s="40">
        <v>0.32099141874472692</v>
      </c>
      <c r="AF138" s="40">
        <v>3.8589149309162298</v>
      </c>
      <c r="AG138" s="40">
        <v>1.7969330789562401</v>
      </c>
      <c r="AH138" s="40">
        <v>0.2526675207415589</v>
      </c>
      <c r="AI138" s="40">
        <v>1.376298336401339</v>
      </c>
      <c r="AJ138" s="40">
        <v>2.274867707532902</v>
      </c>
      <c r="AK138" s="37"/>
      <c r="AL138" s="37"/>
    </row>
    <row r="139" spans="1:38">
      <c r="A139" s="33" t="s">
        <v>834</v>
      </c>
      <c r="B139" s="33" t="s">
        <v>835</v>
      </c>
      <c r="C139" s="25">
        <v>5896.6959999999999</v>
      </c>
      <c r="D139" s="24">
        <v>3.1</v>
      </c>
      <c r="E139" s="36">
        <f t="shared" si="18"/>
        <v>18.2797576</v>
      </c>
      <c r="F139" s="24">
        <f t="shared" si="19"/>
        <v>1.5174297078241428</v>
      </c>
      <c r="G139" s="24">
        <f t="shared" si="20"/>
        <v>0.63190516188338375</v>
      </c>
      <c r="H139" s="25">
        <f t="shared" si="21"/>
        <v>1</v>
      </c>
      <c r="I139" s="25">
        <f t="shared" si="22"/>
        <v>0</v>
      </c>
      <c r="J139" s="25">
        <f t="shared" si="23"/>
        <v>1</v>
      </c>
      <c r="K139" s="25">
        <f t="shared" si="24"/>
        <v>2</v>
      </c>
      <c r="L139" s="24">
        <f t="shared" si="25"/>
        <v>1.5825702921758573</v>
      </c>
      <c r="M139" s="24">
        <f t="shared" si="26"/>
        <v>2.4680948381166163</v>
      </c>
      <c r="N139" s="33" t="s">
        <v>836</v>
      </c>
      <c r="O139" s="25">
        <v>281.48203999999993</v>
      </c>
      <c r="P139" s="33" t="s">
        <v>1181</v>
      </c>
      <c r="Q139" s="33" t="s">
        <v>837</v>
      </c>
      <c r="R139" s="40">
        <v>0.36795037963689292</v>
      </c>
      <c r="S139" s="40">
        <v>12.70380781453844</v>
      </c>
      <c r="T139" s="40">
        <v>1.5825702921758573</v>
      </c>
      <c r="U139" s="40">
        <v>0.23370250163470679</v>
      </c>
      <c r="V139" s="40">
        <v>3.858694228979108</v>
      </c>
      <c r="W139" s="40">
        <v>2.4680948381166163</v>
      </c>
      <c r="X139" s="40">
        <v>0.18396475970849691</v>
      </c>
      <c r="Y139" s="40">
        <v>1.3762680333637221</v>
      </c>
      <c r="Z139" s="40">
        <v>3.1244307651691021</v>
      </c>
      <c r="AA139" s="40" t="s">
        <v>837</v>
      </c>
      <c r="AB139" s="40">
        <v>0.36795037963689292</v>
      </c>
      <c r="AC139" s="40">
        <v>12.70380781453844</v>
      </c>
      <c r="AD139" s="40">
        <v>1.5825702921758573</v>
      </c>
      <c r="AE139" s="40">
        <v>0.23370089345799749</v>
      </c>
      <c r="AF139" s="40">
        <v>3.8588842952213471</v>
      </c>
      <c r="AG139" s="40">
        <v>2.4681124132426566</v>
      </c>
      <c r="AH139" s="40">
        <v>0.18396141961800161</v>
      </c>
      <c r="AI139" s="40">
        <v>1.376377560463631</v>
      </c>
      <c r="AJ139" s="40">
        <v>3.1244880584225259</v>
      </c>
      <c r="AK139" s="37"/>
      <c r="AL139" s="37"/>
    </row>
    <row r="140" spans="1:38">
      <c r="A140" s="33" t="s">
        <v>838</v>
      </c>
      <c r="B140" s="33" t="s">
        <v>839</v>
      </c>
      <c r="C140" s="25">
        <v>69853.168000000005</v>
      </c>
      <c r="D140" s="24">
        <v>0.99224999999999997</v>
      </c>
      <c r="E140" s="36">
        <f t="shared" si="18"/>
        <v>69.311805948</v>
      </c>
      <c r="F140" s="24">
        <f t="shared" si="19"/>
        <v>-1.7406453450991344E-2</v>
      </c>
      <c r="G140" s="24">
        <f t="shared" si="20"/>
        <v>-1.7406453450991344E-2</v>
      </c>
      <c r="H140" s="25">
        <f t="shared" si="21"/>
        <v>0</v>
      </c>
      <c r="I140" s="25">
        <f t="shared" si="22"/>
        <v>1</v>
      </c>
      <c r="J140" s="25">
        <f t="shared" si="23"/>
        <v>1</v>
      </c>
      <c r="K140" s="25">
        <f t="shared" si="24"/>
        <v>2</v>
      </c>
      <c r="L140" s="24">
        <f t="shared" si="25"/>
        <v>1.0096564534509913</v>
      </c>
      <c r="M140" s="24">
        <f t="shared" si="26"/>
        <v>1.0096564534509913</v>
      </c>
      <c r="N140" s="33" t="s">
        <v>840</v>
      </c>
      <c r="O140" s="25" t="s">
        <v>841</v>
      </c>
      <c r="P140" s="33" t="s">
        <v>1114</v>
      </c>
      <c r="Q140" s="33" t="s">
        <v>842</v>
      </c>
      <c r="R140" s="40">
        <v>0.57673809523809527</v>
      </c>
      <c r="S140" s="40">
        <v>12.70380781453844</v>
      </c>
      <c r="T140" s="40">
        <v>1.0096564534509913</v>
      </c>
      <c r="U140" s="40">
        <v>0.57673809523809527</v>
      </c>
      <c r="V140" s="40">
        <v>12.70380781453844</v>
      </c>
      <c r="W140" s="40">
        <v>1.0096564534509913</v>
      </c>
      <c r="X140" s="40">
        <v>0.31055776598929291</v>
      </c>
      <c r="Y140" s="40">
        <v>1.376374812973191</v>
      </c>
      <c r="Z140" s="40">
        <v>1.8508159162287579</v>
      </c>
      <c r="AA140" s="40" t="s">
        <v>842</v>
      </c>
      <c r="AB140" s="40">
        <v>0.57673809523809527</v>
      </c>
      <c r="AC140" s="40">
        <v>12.70380781453844</v>
      </c>
      <c r="AD140" s="40">
        <v>1.0096564534509913</v>
      </c>
      <c r="AE140" s="40">
        <v>0.39450046217832768</v>
      </c>
      <c r="AF140" s="40">
        <v>3.8587838866290252</v>
      </c>
      <c r="AG140" s="40">
        <v>1.4621022240165014</v>
      </c>
      <c r="AH140" s="40">
        <v>0.31055776598929291</v>
      </c>
      <c r="AI140" s="40">
        <v>1.376374812973191</v>
      </c>
      <c r="AJ140" s="40">
        <v>1.8508159162287579</v>
      </c>
      <c r="AK140" s="37"/>
      <c r="AL140" s="37"/>
    </row>
    <row r="141" spans="1:38">
      <c r="A141" s="33" t="s">
        <v>856</v>
      </c>
      <c r="B141" s="33" t="s">
        <v>857</v>
      </c>
      <c r="C141" s="25">
        <v>13607.76</v>
      </c>
      <c r="D141" s="24">
        <v>2.6901000000000002</v>
      </c>
      <c r="E141" s="36">
        <f t="shared" si="18"/>
        <v>36.606235175999998</v>
      </c>
      <c r="F141" s="24">
        <f t="shared" si="19"/>
        <v>1.3169876304909314</v>
      </c>
      <c r="G141" s="24">
        <f t="shared" si="20"/>
        <v>0.54881363865536503</v>
      </c>
      <c r="H141" s="25">
        <f t="shared" si="21"/>
        <v>1</v>
      </c>
      <c r="I141" s="25">
        <f t="shared" si="22"/>
        <v>0</v>
      </c>
      <c r="J141" s="25">
        <f t="shared" si="23"/>
        <v>1</v>
      </c>
      <c r="K141" s="25">
        <f t="shared" si="24"/>
        <v>2</v>
      </c>
      <c r="L141" s="24">
        <f t="shared" si="25"/>
        <v>1.3731123695090688</v>
      </c>
      <c r="M141" s="24">
        <f t="shared" si="26"/>
        <v>2.1412863613446351</v>
      </c>
      <c r="N141" s="33" t="s">
        <v>202</v>
      </c>
      <c r="O141" s="25" t="s">
        <v>346</v>
      </c>
      <c r="P141" s="33" t="s">
        <v>1107</v>
      </c>
      <c r="Q141" s="33" t="s">
        <v>203</v>
      </c>
      <c r="R141" s="40">
        <v>0.42407843140788881</v>
      </c>
      <c r="S141" s="40">
        <v>12.70380781453844</v>
      </c>
      <c r="T141" s="40">
        <v>1.3731123695090688</v>
      </c>
      <c r="U141" s="40">
        <v>0.26937085303487412</v>
      </c>
      <c r="V141" s="40">
        <v>3.8589635432203102</v>
      </c>
      <c r="W141" s="40">
        <v>2.1412863613446351</v>
      </c>
      <c r="X141" s="40">
        <v>0.21204466488526261</v>
      </c>
      <c r="Y141" s="40">
        <v>1.376381428377389</v>
      </c>
      <c r="Z141" s="40">
        <v>2.7106801427232123</v>
      </c>
      <c r="AA141" s="40" t="s">
        <v>204</v>
      </c>
      <c r="AB141" s="40">
        <v>0.42407843140788881</v>
      </c>
      <c r="AC141" s="40">
        <v>12.70380781453844</v>
      </c>
      <c r="AD141" s="40">
        <v>1.3731123695090688</v>
      </c>
      <c r="AE141" s="40">
        <v>0.26935894758079287</v>
      </c>
      <c r="AF141" s="40">
        <v>3.859009571793758</v>
      </c>
      <c r="AG141" s="40">
        <v>2.1413811287615609</v>
      </c>
      <c r="AH141" s="40">
        <v>0.21204398355080739</v>
      </c>
      <c r="AI141" s="40">
        <v>1.3765115092527791</v>
      </c>
      <c r="AJ141" s="40">
        <v>2.7106894343568237</v>
      </c>
      <c r="AK141" s="37"/>
      <c r="AL141" s="37"/>
    </row>
    <row r="142" spans="1:38">
      <c r="A142" s="33" t="s">
        <v>1020</v>
      </c>
      <c r="B142" s="33" t="s">
        <v>1021</v>
      </c>
      <c r="C142" s="25">
        <v>907184</v>
      </c>
      <c r="D142" s="24">
        <v>1.2</v>
      </c>
      <c r="E142" s="36">
        <f t="shared" si="18"/>
        <v>1088.6207999999999</v>
      </c>
      <c r="F142" s="24">
        <f t="shared" si="19"/>
        <v>-0.21409191826274987</v>
      </c>
      <c r="G142" s="24">
        <f t="shared" si="20"/>
        <v>-1.0052532155123839</v>
      </c>
      <c r="H142" s="25">
        <f t="shared" si="21"/>
        <v>0</v>
      </c>
      <c r="I142" s="25">
        <f t="shared" si="22"/>
        <v>1</v>
      </c>
      <c r="J142" s="25">
        <f t="shared" si="23"/>
        <v>1</v>
      </c>
      <c r="K142" s="25">
        <f t="shared" si="24"/>
        <v>2</v>
      </c>
      <c r="L142" s="24">
        <f t="shared" si="25"/>
        <v>1.4140919182627498</v>
      </c>
      <c r="M142" s="24">
        <f t="shared" si="26"/>
        <v>2.2052532155123838</v>
      </c>
      <c r="N142" s="33" t="s">
        <v>1022</v>
      </c>
      <c r="O142" s="25" t="s">
        <v>1023</v>
      </c>
      <c r="P142" s="33" t="s">
        <v>1186</v>
      </c>
      <c r="Q142" s="33" t="s">
        <v>1024</v>
      </c>
      <c r="R142" s="40">
        <v>0.41178888888888893</v>
      </c>
      <c r="S142" s="40">
        <v>12.70380781453844</v>
      </c>
      <c r="T142" s="40">
        <v>1.4140919182627498</v>
      </c>
      <c r="U142" s="40">
        <v>0.26155375254226643</v>
      </c>
      <c r="V142" s="40">
        <v>3.858802889018714</v>
      </c>
      <c r="W142" s="40">
        <v>2.2052828962917719</v>
      </c>
      <c r="X142" s="40">
        <v>0.20589918548875921</v>
      </c>
      <c r="Y142" s="40">
        <v>1.3763777787516061</v>
      </c>
      <c r="Z142" s="40">
        <v>2.7915858804856013</v>
      </c>
      <c r="AA142" s="40" t="s">
        <v>1025</v>
      </c>
      <c r="AB142" s="40">
        <v>0.41178888888888893</v>
      </c>
      <c r="AC142" s="40">
        <v>12.70380781453844</v>
      </c>
      <c r="AD142" s="40">
        <v>1.4140919182627498</v>
      </c>
      <c r="AE142" s="40">
        <v>0.26155736179022282</v>
      </c>
      <c r="AF142" s="40">
        <v>3.859072725869312</v>
      </c>
      <c r="AG142" s="40">
        <v>2.2052532155123838</v>
      </c>
      <c r="AH142" s="40">
        <v>0.20589941224939479</v>
      </c>
      <c r="AI142" s="40">
        <v>1.376513798507579</v>
      </c>
      <c r="AJ142" s="40">
        <v>2.7915834325197717</v>
      </c>
      <c r="AK142" s="37"/>
      <c r="AL142" s="37"/>
    </row>
    <row r="143" spans="1:38">
      <c r="A143" s="33" t="s">
        <v>17</v>
      </c>
      <c r="B143" s="33" t="s">
        <v>18</v>
      </c>
      <c r="C143" s="25">
        <v>0</v>
      </c>
      <c r="D143" s="24">
        <v>2.9988000000000001</v>
      </c>
      <c r="E143" s="36">
        <f t="shared" si="18"/>
        <v>0</v>
      </c>
      <c r="F143" s="24">
        <f t="shared" si="19"/>
        <v>1.6489100922127331</v>
      </c>
      <c r="G143" s="24">
        <f t="shared" si="20"/>
        <v>1.6489100922127331</v>
      </c>
      <c r="H143" s="25">
        <f t="shared" si="21"/>
        <v>1</v>
      </c>
      <c r="I143" s="25">
        <f t="shared" si="22"/>
        <v>0</v>
      </c>
      <c r="J143" s="25">
        <f t="shared" si="23"/>
        <v>0</v>
      </c>
      <c r="K143" s="25">
        <f t="shared" si="24"/>
        <v>1</v>
      </c>
      <c r="L143" s="24">
        <f t="shared" si="25"/>
        <v>1.349889907787267</v>
      </c>
      <c r="M143" s="24">
        <f t="shared" si="26"/>
        <v>1.349889907787267</v>
      </c>
      <c r="N143" s="33" t="s">
        <v>19</v>
      </c>
      <c r="O143" s="25">
        <v>84.117919999999984</v>
      </c>
      <c r="P143" s="33" t="s">
        <v>1044</v>
      </c>
      <c r="Q143" s="33" t="s">
        <v>20</v>
      </c>
      <c r="R143" s="40">
        <v>0.4313739486820008</v>
      </c>
      <c r="S143" s="40">
        <v>12.70380781453844</v>
      </c>
      <c r="T143" s="40">
        <v>1.349889907787267</v>
      </c>
      <c r="U143" s="40">
        <v>0.4313739486820008</v>
      </c>
      <c r="V143" s="40">
        <v>12.70380781453844</v>
      </c>
      <c r="W143" s="40">
        <v>1.349889907787267</v>
      </c>
      <c r="X143" s="40">
        <v>0.21569147764410729</v>
      </c>
      <c r="Y143" s="40">
        <v>1.376374812973191</v>
      </c>
      <c r="Z143" s="40">
        <v>2.6648491747542749</v>
      </c>
      <c r="AA143" s="40" t="s">
        <v>21</v>
      </c>
      <c r="AB143" s="40">
        <v>0.4313739486820008</v>
      </c>
      <c r="AC143" s="40">
        <v>12.70380781453844</v>
      </c>
      <c r="AD143" s="40">
        <v>1.349889907787267</v>
      </c>
      <c r="AE143" s="40">
        <v>0.27400500998381699</v>
      </c>
      <c r="AF143" s="40">
        <v>3.859181718124495</v>
      </c>
      <c r="AG143" s="40">
        <v>2.1050720656728492</v>
      </c>
      <c r="AH143" s="40">
        <v>0.21569156626404079</v>
      </c>
      <c r="AI143" s="40">
        <v>1.3765098906216691</v>
      </c>
      <c r="AJ143" s="40">
        <v>2.6648486737379184</v>
      </c>
      <c r="AK143" s="37"/>
      <c r="AL143" s="37"/>
    </row>
    <row r="144" spans="1:38">
      <c r="A144" s="33" t="s">
        <v>22</v>
      </c>
      <c r="B144" s="33" t="s">
        <v>23</v>
      </c>
      <c r="C144" s="25">
        <v>0</v>
      </c>
      <c r="D144" s="24">
        <v>9.7461000000000002</v>
      </c>
      <c r="E144" s="36">
        <f t="shared" si="18"/>
        <v>0</v>
      </c>
      <c r="F144" s="24">
        <f t="shared" si="19"/>
        <v>8.8878444183427643</v>
      </c>
      <c r="G144" s="24">
        <f t="shared" si="20"/>
        <v>8.5192218797717327</v>
      </c>
      <c r="H144" s="25">
        <f t="shared" si="21"/>
        <v>1</v>
      </c>
      <c r="I144" s="25">
        <f t="shared" si="22"/>
        <v>0</v>
      </c>
      <c r="J144" s="25">
        <f t="shared" si="23"/>
        <v>0</v>
      </c>
      <c r="K144" s="25">
        <f t="shared" si="24"/>
        <v>1</v>
      </c>
      <c r="L144" s="24">
        <f t="shared" si="25"/>
        <v>0.85825558165723559</v>
      </c>
      <c r="M144" s="24">
        <f t="shared" si="26"/>
        <v>1.2268781202282668</v>
      </c>
      <c r="N144" s="33" t="s">
        <v>24</v>
      </c>
      <c r="O144" s="25" t="s">
        <v>25</v>
      </c>
      <c r="P144" s="33" t="s">
        <v>1045</v>
      </c>
      <c r="Q144" s="33" t="s">
        <v>16</v>
      </c>
      <c r="R144" s="40">
        <v>0.67847777777777785</v>
      </c>
      <c r="S144" s="40">
        <v>12.70380781453844</v>
      </c>
      <c r="T144" s="40">
        <v>0.85825558165723559</v>
      </c>
      <c r="U144" s="40">
        <v>0.47013643323824778</v>
      </c>
      <c r="V144" s="40">
        <v>3.8589218886543089</v>
      </c>
      <c r="W144" s="40">
        <v>1.2268781202282668</v>
      </c>
      <c r="X144" s="40">
        <v>0.37007226441915159</v>
      </c>
      <c r="Y144" s="40">
        <v>1.37632184912863</v>
      </c>
      <c r="Z144" s="40">
        <v>1.5531701811730563</v>
      </c>
      <c r="AA144" s="40" t="s">
        <v>16</v>
      </c>
      <c r="AB144" s="40">
        <v>0.67847777777777785</v>
      </c>
      <c r="AC144" s="40">
        <v>12.70380781453844</v>
      </c>
      <c r="AD144" s="40">
        <v>0.85825558165723559</v>
      </c>
      <c r="AE144" s="40">
        <v>0.47012595848270228</v>
      </c>
      <c r="AF144" s="40">
        <v>3.8590524838169848</v>
      </c>
      <c r="AG144" s="40">
        <v>1.2269056579505184</v>
      </c>
      <c r="AH144" s="40">
        <v>0.3700728916131934</v>
      </c>
      <c r="AI144" s="40">
        <v>1.376458671360125</v>
      </c>
      <c r="AJ144" s="40">
        <v>1.5531678994885312</v>
      </c>
      <c r="AK144" s="37"/>
      <c r="AL144" s="37"/>
    </row>
    <row r="145" spans="1:38">
      <c r="A145" s="33" t="s">
        <v>26</v>
      </c>
      <c r="B145" s="33" t="s">
        <v>27</v>
      </c>
      <c r="C145" s="25">
        <v>0</v>
      </c>
      <c r="D145" s="24">
        <v>9.7902000000000005</v>
      </c>
      <c r="E145" s="36">
        <f t="shared" si="18"/>
        <v>0</v>
      </c>
      <c r="F145" s="24">
        <f t="shared" si="19"/>
        <v>8.3357752157746781</v>
      </c>
      <c r="G145" s="24">
        <f t="shared" si="20"/>
        <v>7.5221825835384468</v>
      </c>
      <c r="H145" s="25">
        <f t="shared" si="21"/>
        <v>1</v>
      </c>
      <c r="I145" s="25">
        <f t="shared" si="22"/>
        <v>0</v>
      </c>
      <c r="J145" s="25">
        <f t="shared" si="23"/>
        <v>0</v>
      </c>
      <c r="K145" s="25">
        <f t="shared" si="24"/>
        <v>1</v>
      </c>
      <c r="L145" s="24">
        <f t="shared" si="25"/>
        <v>1.4544247842253217</v>
      </c>
      <c r="M145" s="24">
        <f t="shared" si="26"/>
        <v>2.2680174164615532</v>
      </c>
      <c r="N145" s="33" t="s">
        <v>28</v>
      </c>
      <c r="O145" s="25">
        <v>180.16628</v>
      </c>
      <c r="P145" s="33" t="s">
        <v>1046</v>
      </c>
      <c r="Q145" s="33" t="s">
        <v>29</v>
      </c>
      <c r="R145" s="40">
        <v>0.40036951111111108</v>
      </c>
      <c r="S145" s="40">
        <v>12.70380781453844</v>
      </c>
      <c r="T145" s="40">
        <v>1.4544247842253217</v>
      </c>
      <c r="U145" s="40">
        <v>0.25429614147867152</v>
      </c>
      <c r="V145" s="40">
        <v>3.8587356888353361</v>
      </c>
      <c r="W145" s="40">
        <v>2.2682214709576303</v>
      </c>
      <c r="X145" s="40">
        <v>0.20019292257308169</v>
      </c>
      <c r="Y145" s="40">
        <v>1.37640221050887</v>
      </c>
      <c r="Z145" s="40">
        <v>2.8711568560716083</v>
      </c>
      <c r="AA145" s="40" t="s">
        <v>29</v>
      </c>
      <c r="AB145" s="40">
        <v>0.40036951111111108</v>
      </c>
      <c r="AC145" s="40">
        <v>12.70380781453844</v>
      </c>
      <c r="AD145" s="40">
        <v>1.4544247842253217</v>
      </c>
      <c r="AE145" s="40">
        <v>0.25431920223469001</v>
      </c>
      <c r="AF145" s="40">
        <v>3.8593022579713891</v>
      </c>
      <c r="AG145" s="40">
        <v>2.2680174164615532</v>
      </c>
      <c r="AH145" s="40">
        <v>0.20019078850405669</v>
      </c>
      <c r="AI145" s="40">
        <v>1.37652206133993</v>
      </c>
      <c r="AJ145" s="40">
        <v>2.8711880308360116</v>
      </c>
      <c r="AK145" s="37"/>
      <c r="AL145" s="37"/>
    </row>
    <row r="146" spans="1:38">
      <c r="A146" s="33" t="s">
        <v>39</v>
      </c>
      <c r="B146" s="33" t="s">
        <v>40</v>
      </c>
      <c r="C146" s="25">
        <v>0</v>
      </c>
      <c r="D146" s="24">
        <v>2</v>
      </c>
      <c r="E146" s="36">
        <f t="shared" si="18"/>
        <v>0</v>
      </c>
      <c r="F146" s="24">
        <f t="shared" si="19"/>
        <v>1.3520469130724804</v>
      </c>
      <c r="G146" s="24">
        <f t="shared" si="20"/>
        <v>1.3520469130724804</v>
      </c>
      <c r="H146" s="25">
        <f t="shared" si="21"/>
        <v>1</v>
      </c>
      <c r="I146" s="25">
        <f t="shared" si="22"/>
        <v>0</v>
      </c>
      <c r="J146" s="25">
        <f t="shared" si="23"/>
        <v>0</v>
      </c>
      <c r="K146" s="25">
        <f t="shared" si="24"/>
        <v>1</v>
      </c>
      <c r="L146" s="24">
        <f t="shared" si="25"/>
        <v>0.64795308692751963</v>
      </c>
      <c r="M146" s="24">
        <f t="shared" si="26"/>
        <v>0.64795308692751963</v>
      </c>
      <c r="N146" s="33" t="s">
        <v>41</v>
      </c>
      <c r="O146" s="25" t="s">
        <v>42</v>
      </c>
      <c r="P146" s="33" t="s">
        <v>1049</v>
      </c>
      <c r="Q146" s="33" t="s">
        <v>43</v>
      </c>
      <c r="R146" s="40">
        <v>0.89868750000000008</v>
      </c>
      <c r="S146" s="40">
        <v>12.70380781453844</v>
      </c>
      <c r="T146" s="40">
        <v>0.64795308692751963</v>
      </c>
      <c r="U146" s="40">
        <v>0.89868750000000008</v>
      </c>
      <c r="V146" s="40">
        <v>12.70380781453844</v>
      </c>
      <c r="W146" s="40">
        <v>0.64795308692751963</v>
      </c>
      <c r="X146" s="40">
        <v>0.55305000831771989</v>
      </c>
      <c r="Y146" s="40">
        <v>1.376374812973191</v>
      </c>
      <c r="Z146" s="40">
        <v>1.0393006917219372</v>
      </c>
      <c r="AB146" s="40">
        <v>0.89868750000000008</v>
      </c>
      <c r="AE146" s="40">
        <v>0.89868750000000008</v>
      </c>
      <c r="AH146" s="40">
        <v>0.89868750000000008</v>
      </c>
      <c r="AK146" s="37"/>
      <c r="AL146" s="37"/>
    </row>
    <row r="147" spans="1:38">
      <c r="A147" s="33" t="s">
        <v>81</v>
      </c>
      <c r="B147" s="33" t="s">
        <v>82</v>
      </c>
      <c r="C147" s="25">
        <v>226.79599999999999</v>
      </c>
      <c r="D147" s="24">
        <v>2.4916499999999999</v>
      </c>
      <c r="E147" s="36">
        <f t="shared" si="18"/>
        <v>0.56509625339999991</v>
      </c>
      <c r="F147" s="24">
        <f t="shared" si="19"/>
        <v>0.63117921233700658</v>
      </c>
      <c r="G147" s="24">
        <f t="shared" si="20"/>
        <v>-0.40963187525642608</v>
      </c>
      <c r="H147" s="25">
        <f t="shared" si="21"/>
        <v>1</v>
      </c>
      <c r="I147" s="25">
        <f t="shared" si="22"/>
        <v>0</v>
      </c>
      <c r="J147" s="25">
        <f t="shared" si="23"/>
        <v>0</v>
      </c>
      <c r="K147" s="25">
        <f t="shared" si="24"/>
        <v>1</v>
      </c>
      <c r="L147" s="24">
        <f t="shared" si="25"/>
        <v>1.8604707876629933</v>
      </c>
      <c r="M147" s="24">
        <f t="shared" si="26"/>
        <v>2.901281875256426</v>
      </c>
      <c r="N147" s="33" t="s">
        <v>83</v>
      </c>
      <c r="O147" s="25">
        <v>136.15031999999999</v>
      </c>
      <c r="P147" s="33" t="s">
        <v>1057</v>
      </c>
      <c r="Q147" s="33" t="s">
        <v>84</v>
      </c>
      <c r="R147" s="40">
        <v>0.31298924104023862</v>
      </c>
      <c r="S147" s="40">
        <v>12.70380781453844</v>
      </c>
      <c r="T147" s="40">
        <v>1.8604707876629933</v>
      </c>
      <c r="U147" s="40">
        <v>0.19880868262244619</v>
      </c>
      <c r="V147" s="40">
        <v>3.8588174596152389</v>
      </c>
      <c r="W147" s="40">
        <v>2.901281875256426</v>
      </c>
      <c r="X147" s="40">
        <v>0.15648814291679031</v>
      </c>
      <c r="Y147" s="40">
        <v>1.3761899863045699</v>
      </c>
      <c r="Z147" s="40">
        <v>3.6730264045041752</v>
      </c>
      <c r="AA147" s="40" t="s">
        <v>85</v>
      </c>
      <c r="AB147" s="40">
        <v>0.31298924104023862</v>
      </c>
      <c r="AC147" s="40">
        <v>12.70380781453844</v>
      </c>
      <c r="AD147" s="40">
        <v>1.8604707876629933</v>
      </c>
      <c r="AE147" s="40">
        <v>0.19880867482518319</v>
      </c>
      <c r="AF147" s="40">
        <v>3.8590339050449649</v>
      </c>
      <c r="AG147" s="40">
        <v>2.9012827805995669</v>
      </c>
      <c r="AH147" s="40">
        <v>0.15648603505227199</v>
      </c>
      <c r="AI147" s="40">
        <v>1.3763059427577231</v>
      </c>
      <c r="AJ147" s="40">
        <v>3.6730765828315755</v>
      </c>
      <c r="AK147" s="37"/>
      <c r="AL147" s="37"/>
    </row>
    <row r="148" spans="1:38">
      <c r="A148" s="33" t="s">
        <v>123</v>
      </c>
      <c r="B148" s="33" t="s">
        <v>124</v>
      </c>
      <c r="C148" s="25">
        <v>340.19400000000002</v>
      </c>
      <c r="D148" s="24">
        <v>2.3814000000000002</v>
      </c>
      <c r="E148" s="36">
        <f t="shared" si="18"/>
        <v>0.81013799160000011</v>
      </c>
      <c r="F148" s="24">
        <f t="shared" si="19"/>
        <v>1.6224296652802166</v>
      </c>
      <c r="G148" s="24">
        <f t="shared" si="20"/>
        <v>1.3950608048188469</v>
      </c>
      <c r="H148" s="25">
        <f t="shared" si="21"/>
        <v>1</v>
      </c>
      <c r="I148" s="25">
        <f t="shared" si="22"/>
        <v>0</v>
      </c>
      <c r="J148" s="25">
        <f t="shared" si="23"/>
        <v>0</v>
      </c>
      <c r="K148" s="25">
        <f t="shared" si="24"/>
        <v>1</v>
      </c>
      <c r="L148" s="24">
        <f t="shared" si="25"/>
        <v>0.75897033471978359</v>
      </c>
      <c r="M148" s="24">
        <f t="shared" si="26"/>
        <v>0.98633919518115332</v>
      </c>
      <c r="N148" s="33" t="s">
        <v>125</v>
      </c>
      <c r="O148" s="25" t="s">
        <v>126</v>
      </c>
      <c r="P148" s="33" t="s">
        <v>1066</v>
      </c>
      <c r="Q148" s="33" t="s">
        <v>127</v>
      </c>
      <c r="R148" s="40">
        <v>0.76723333333333332</v>
      </c>
      <c r="S148" s="40">
        <v>12.70380781453844</v>
      </c>
      <c r="T148" s="40">
        <v>0.75897033471978359</v>
      </c>
      <c r="U148" s="40">
        <v>0.58478526359549865</v>
      </c>
      <c r="V148" s="40">
        <v>3.8588150266728212</v>
      </c>
      <c r="W148" s="40">
        <v>0.98634500845799356</v>
      </c>
      <c r="X148" s="40">
        <v>0.46034930123015982</v>
      </c>
      <c r="Y148" s="40">
        <v>1.376373819898326</v>
      </c>
      <c r="Z148" s="40">
        <v>1.2485850499256266</v>
      </c>
      <c r="AA148" s="40" t="s">
        <v>127</v>
      </c>
      <c r="AB148" s="40">
        <v>0.76723333333333332</v>
      </c>
      <c r="AC148" s="40">
        <v>12.70380781453844</v>
      </c>
      <c r="AD148" s="40">
        <v>0.75897033471978359</v>
      </c>
      <c r="AE148" s="40">
        <v>0.58478888758927117</v>
      </c>
      <c r="AF148" s="40">
        <v>3.8590556800814722</v>
      </c>
      <c r="AG148" s="40">
        <v>0.98633919518115332</v>
      </c>
      <c r="AH148" s="40">
        <v>0.46034304857471992</v>
      </c>
      <c r="AI148" s="40">
        <v>1.3764897206679489</v>
      </c>
      <c r="AJ148" s="40">
        <v>1.2486022477104881</v>
      </c>
      <c r="AK148" s="37"/>
      <c r="AL148" s="37"/>
    </row>
    <row r="149" spans="1:38">
      <c r="A149" s="33" t="s">
        <v>135</v>
      </c>
      <c r="B149" s="33" t="s">
        <v>136</v>
      </c>
      <c r="C149" s="25">
        <v>0</v>
      </c>
      <c r="D149" s="24">
        <v>2.0065499999999998</v>
      </c>
      <c r="E149" s="36">
        <f t="shared" si="18"/>
        <v>0</v>
      </c>
      <c r="F149" s="24">
        <f t="shared" si="19"/>
        <v>1.1550004252821944</v>
      </c>
      <c r="G149" s="24">
        <f t="shared" si="20"/>
        <v>1.1550004252821944</v>
      </c>
      <c r="H149" s="25">
        <f t="shared" si="21"/>
        <v>1</v>
      </c>
      <c r="I149" s="25">
        <f t="shared" si="22"/>
        <v>0</v>
      </c>
      <c r="J149" s="25">
        <f t="shared" si="23"/>
        <v>0</v>
      </c>
      <c r="K149" s="25">
        <f t="shared" si="24"/>
        <v>1</v>
      </c>
      <c r="L149" s="24">
        <f t="shared" si="25"/>
        <v>0.85154957471780546</v>
      </c>
      <c r="M149" s="24">
        <f t="shared" si="26"/>
        <v>0.85154957471780546</v>
      </c>
      <c r="N149" s="33" t="s">
        <v>137</v>
      </c>
      <c r="O149" s="25" t="s">
        <v>138</v>
      </c>
      <c r="P149" s="33" t="s">
        <v>1069</v>
      </c>
      <c r="Q149" s="33" t="s">
        <v>139</v>
      </c>
      <c r="R149" s="40">
        <v>0.68382083333333332</v>
      </c>
      <c r="S149" s="40">
        <v>12.70380781453844</v>
      </c>
      <c r="T149" s="40">
        <v>0.85154957471780546</v>
      </c>
      <c r="U149" s="40">
        <v>0.68382083333333332</v>
      </c>
      <c r="V149" s="40">
        <v>12.70380781453844</v>
      </c>
      <c r="W149" s="40">
        <v>0.85154957471780546</v>
      </c>
      <c r="X149" s="40">
        <v>0.42082160657940632</v>
      </c>
      <c r="Y149" s="40">
        <v>1.376374812973191</v>
      </c>
      <c r="Z149" s="40">
        <v>1.3658644119381049</v>
      </c>
      <c r="AA149" s="40" t="s">
        <v>140</v>
      </c>
      <c r="AB149" s="40">
        <v>0.68382083333333332</v>
      </c>
      <c r="AC149" s="40">
        <v>12.70380781453844</v>
      </c>
      <c r="AD149" s="40">
        <v>0.85154957471780546</v>
      </c>
      <c r="AE149" s="40">
        <v>0.68382083333333332</v>
      </c>
      <c r="AF149" s="40">
        <v>12.70380781453844</v>
      </c>
      <c r="AG149" s="40">
        <v>0.85154957471780546</v>
      </c>
      <c r="AH149" s="40">
        <v>0.42082160657940632</v>
      </c>
      <c r="AI149" s="40">
        <v>1.376374812973191</v>
      </c>
      <c r="AJ149" s="40">
        <v>1.3658644119381049</v>
      </c>
      <c r="AK149" s="37"/>
      <c r="AL149" s="37"/>
    </row>
    <row r="150" spans="1:38">
      <c r="A150" s="33" t="s">
        <v>179</v>
      </c>
      <c r="B150" s="33" t="s">
        <v>180</v>
      </c>
      <c r="C150" s="25">
        <v>226.79599999999999</v>
      </c>
      <c r="D150" s="24">
        <v>3.99105</v>
      </c>
      <c r="E150" s="36">
        <f t="shared" si="18"/>
        <v>0.90515417580000002</v>
      </c>
      <c r="F150" s="24">
        <f t="shared" si="19"/>
        <v>3.3677417640261913</v>
      </c>
      <c r="G150" s="24">
        <f t="shared" si="20"/>
        <v>3.3677417640261913</v>
      </c>
      <c r="H150" s="25">
        <f t="shared" si="21"/>
        <v>1</v>
      </c>
      <c r="I150" s="25">
        <f t="shared" si="22"/>
        <v>0</v>
      </c>
      <c r="J150" s="25">
        <f t="shared" si="23"/>
        <v>0</v>
      </c>
      <c r="K150" s="25">
        <f t="shared" si="24"/>
        <v>1</v>
      </c>
      <c r="L150" s="24">
        <f t="shared" si="25"/>
        <v>0.62330823597380891</v>
      </c>
      <c r="M150" s="24">
        <f t="shared" si="26"/>
        <v>0.62330823597380891</v>
      </c>
      <c r="N150" s="33" t="s">
        <v>181</v>
      </c>
      <c r="O150" s="25" t="s">
        <v>182</v>
      </c>
      <c r="P150" s="33" t="s">
        <v>1078</v>
      </c>
      <c r="Q150" s="33" t="s">
        <v>183</v>
      </c>
      <c r="R150" s="40">
        <v>0.93422051274266105</v>
      </c>
      <c r="S150" s="40">
        <v>12.70380781453844</v>
      </c>
      <c r="T150" s="40">
        <v>0.62330823597380891</v>
      </c>
      <c r="U150" s="40">
        <v>0.93422051274266105</v>
      </c>
      <c r="V150" s="40">
        <v>12.70380781453844</v>
      </c>
      <c r="W150" s="40">
        <v>0.62330823597380891</v>
      </c>
      <c r="X150" s="40">
        <v>0.46712000911173229</v>
      </c>
      <c r="Y150" s="40">
        <v>1.376374812973191</v>
      </c>
      <c r="Z150" s="40">
        <v>1.2304873372785541</v>
      </c>
      <c r="AA150" s="40" t="s">
        <v>184</v>
      </c>
      <c r="AB150" s="40">
        <v>0.93422051274266105</v>
      </c>
      <c r="AC150" s="40">
        <v>12.70380781453844</v>
      </c>
      <c r="AD150" s="40">
        <v>0.62330823597380891</v>
      </c>
      <c r="AE150" s="40">
        <v>0.93422051274266105</v>
      </c>
      <c r="AF150" s="40">
        <v>12.70380781453844</v>
      </c>
      <c r="AG150" s="40">
        <v>0.62330823597380891</v>
      </c>
      <c r="AH150" s="40">
        <v>0.46712020103467988</v>
      </c>
      <c r="AI150" s="40">
        <v>1.3765098906216691</v>
      </c>
      <c r="AJ150" s="40">
        <v>1.230487105935524</v>
      </c>
      <c r="AK150" s="37"/>
      <c r="AL150" s="37"/>
    </row>
    <row r="151" spans="1:38">
      <c r="A151" s="33" t="s">
        <v>190</v>
      </c>
      <c r="B151" s="33" t="s">
        <v>191</v>
      </c>
      <c r="C151" s="25">
        <v>0</v>
      </c>
      <c r="D151" s="24">
        <v>1.6</v>
      </c>
      <c r="E151" s="36">
        <f t="shared" si="18"/>
        <v>0</v>
      </c>
      <c r="F151" s="24">
        <f t="shared" si="19"/>
        <v>0.88699000594901134</v>
      </c>
      <c r="G151" s="24">
        <f t="shared" si="20"/>
        <v>0.76577299066778282</v>
      </c>
      <c r="H151" s="25">
        <f t="shared" si="21"/>
        <v>1</v>
      </c>
      <c r="I151" s="25">
        <f t="shared" si="22"/>
        <v>0</v>
      </c>
      <c r="J151" s="25">
        <f t="shared" si="23"/>
        <v>0</v>
      </c>
      <c r="K151" s="25">
        <f t="shared" si="24"/>
        <v>1</v>
      </c>
      <c r="L151" s="24">
        <f t="shared" si="25"/>
        <v>0.71300999405098875</v>
      </c>
      <c r="M151" s="24">
        <f t="shared" si="26"/>
        <v>0.83422700933221727</v>
      </c>
      <c r="N151" s="33" t="s">
        <v>192</v>
      </c>
      <c r="O151" s="25" t="s">
        <v>193</v>
      </c>
      <c r="P151" s="33" t="s">
        <v>1080</v>
      </c>
      <c r="Q151" s="33" t="s">
        <v>194</v>
      </c>
      <c r="R151" s="40">
        <v>0.8166888888888888</v>
      </c>
      <c r="S151" s="40">
        <v>12.70380781453844</v>
      </c>
      <c r="T151" s="40">
        <v>0.71300999405098875</v>
      </c>
      <c r="U151" s="40">
        <v>0.69140999475684195</v>
      </c>
      <c r="V151" s="40">
        <v>3.8490064246385081</v>
      </c>
      <c r="W151" s="40">
        <v>0.83422700933221727</v>
      </c>
      <c r="X151" s="40">
        <v>0.54444900195460177</v>
      </c>
      <c r="Y151" s="40">
        <v>1.3710476946827459</v>
      </c>
      <c r="Z151" s="40">
        <v>1.0557099006029675</v>
      </c>
      <c r="AA151" s="40" t="s">
        <v>195</v>
      </c>
      <c r="AB151" s="40">
        <v>0.8166888888888888</v>
      </c>
      <c r="AC151" s="40">
        <v>12.70380781453844</v>
      </c>
      <c r="AD151" s="40">
        <v>0.71300999405098875</v>
      </c>
      <c r="AE151" s="40">
        <v>0.69139452100365251</v>
      </c>
      <c r="AF151" s="40">
        <v>3.848920280081221</v>
      </c>
      <c r="AG151" s="40">
        <v>0.83424558910379676</v>
      </c>
      <c r="AH151" s="40">
        <v>0.54445241705310277</v>
      </c>
      <c r="AI151" s="40">
        <v>1.3710562923588741</v>
      </c>
      <c r="AJ151" s="40">
        <v>1.055703293613647</v>
      </c>
      <c r="AK151" s="37"/>
      <c r="AL151" s="37"/>
    </row>
    <row r="152" spans="1:38">
      <c r="A152" s="33" t="s">
        <v>196</v>
      </c>
      <c r="B152" s="33" t="s">
        <v>197</v>
      </c>
      <c r="C152" s="25">
        <v>2494.7559999999999</v>
      </c>
      <c r="D152" s="24">
        <v>0.59535000000000005</v>
      </c>
      <c r="E152" s="36">
        <f t="shared" si="18"/>
        <v>1.4852529846</v>
      </c>
      <c r="F152" s="24">
        <f t="shared" si="19"/>
        <v>0.20354002971633628</v>
      </c>
      <c r="G152" s="24">
        <f t="shared" si="20"/>
        <v>0.20354002971633628</v>
      </c>
      <c r="H152" s="25">
        <f t="shared" si="21"/>
        <v>1</v>
      </c>
      <c r="I152" s="25">
        <f t="shared" si="22"/>
        <v>0</v>
      </c>
      <c r="J152" s="25">
        <f t="shared" si="23"/>
        <v>0</v>
      </c>
      <c r="K152" s="25">
        <f t="shared" si="24"/>
        <v>1</v>
      </c>
      <c r="L152" s="24">
        <f t="shared" si="25"/>
        <v>0.39180997028366377</v>
      </c>
      <c r="M152" s="24">
        <f t="shared" si="26"/>
        <v>0.39180997028366377</v>
      </c>
      <c r="N152" s="33" t="s">
        <v>198</v>
      </c>
      <c r="O152" s="25" t="s">
        <v>199</v>
      </c>
      <c r="P152" s="33" t="s">
        <v>1081</v>
      </c>
      <c r="Q152" s="33" t="s">
        <v>200</v>
      </c>
      <c r="R152" s="40">
        <v>1.4670000000000001</v>
      </c>
      <c r="S152" s="40">
        <v>12.70380781453844</v>
      </c>
      <c r="T152" s="40">
        <v>0.39693751861497972</v>
      </c>
      <c r="U152" s="40">
        <v>1.4670000000000001</v>
      </c>
      <c r="V152" s="40">
        <v>3.8588478706764948</v>
      </c>
      <c r="W152" s="40">
        <v>0.39318340125888951</v>
      </c>
      <c r="X152" s="40">
        <v>1.4670000000000001</v>
      </c>
      <c r="Y152" s="40">
        <v>1.376343393712149</v>
      </c>
      <c r="Z152" s="40">
        <v>0.39180997028366377</v>
      </c>
      <c r="AA152" s="40" t="s">
        <v>201</v>
      </c>
      <c r="AB152" s="40">
        <v>1.4670000000000001</v>
      </c>
      <c r="AC152" s="40">
        <v>12.70380781453844</v>
      </c>
      <c r="AD152" s="40">
        <v>0.39693751861497972</v>
      </c>
      <c r="AE152" s="40">
        <v>1.4670000000000001</v>
      </c>
      <c r="AF152" s="40">
        <v>3.8590984287041481</v>
      </c>
      <c r="AG152" s="40">
        <v>0.39318352543697899</v>
      </c>
      <c r="AH152" s="40">
        <v>1.4670000000000001</v>
      </c>
      <c r="AI152" s="40">
        <v>1.3764783203852919</v>
      </c>
      <c r="AJ152" s="40">
        <v>0.3918100575034274</v>
      </c>
      <c r="AK152" s="37"/>
      <c r="AL152" s="37"/>
    </row>
    <row r="153" spans="1:38">
      <c r="A153" s="33" t="s">
        <v>225</v>
      </c>
      <c r="B153" s="33" t="s">
        <v>226</v>
      </c>
      <c r="C153" s="25">
        <v>136.07759999999999</v>
      </c>
      <c r="D153" s="24">
        <v>4.5</v>
      </c>
      <c r="E153" s="36">
        <f t="shared" si="18"/>
        <v>0.61234919999999993</v>
      </c>
      <c r="F153" s="24">
        <f t="shared" si="19"/>
        <v>2.9398870581275727</v>
      </c>
      <c r="G153" s="24">
        <f t="shared" si="20"/>
        <v>2.0669640297514262</v>
      </c>
      <c r="H153" s="25">
        <f t="shared" si="21"/>
        <v>1</v>
      </c>
      <c r="I153" s="25">
        <f t="shared" si="22"/>
        <v>0</v>
      </c>
      <c r="J153" s="25">
        <f t="shared" si="23"/>
        <v>0</v>
      </c>
      <c r="K153" s="25">
        <f t="shared" si="24"/>
        <v>1</v>
      </c>
      <c r="L153" s="24">
        <f t="shared" si="25"/>
        <v>1.5601129418724273</v>
      </c>
      <c r="M153" s="24">
        <f t="shared" si="26"/>
        <v>2.4330359702485738</v>
      </c>
      <c r="N153" s="33" t="s">
        <v>227</v>
      </c>
      <c r="O153" s="25">
        <v>151.16499999999999</v>
      </c>
      <c r="P153" s="33" t="s">
        <v>1086</v>
      </c>
      <c r="Q153" s="33" t="s">
        <v>228</v>
      </c>
      <c r="R153" s="40">
        <v>0.37324691320699999</v>
      </c>
      <c r="S153" s="40">
        <v>12.70380781453844</v>
      </c>
      <c r="T153" s="40">
        <v>1.5601129418724273</v>
      </c>
      <c r="U153" s="40">
        <v>0.2370700582232842</v>
      </c>
      <c r="V153" s="40">
        <v>3.8587508767206939</v>
      </c>
      <c r="W153" s="40">
        <v>2.4330359702485738</v>
      </c>
      <c r="X153" s="40">
        <v>0.18663396857944059</v>
      </c>
      <c r="Y153" s="40">
        <v>1.3764235906571971</v>
      </c>
      <c r="Z153" s="40">
        <v>3.0797464514768298</v>
      </c>
      <c r="AA153" s="40" t="s">
        <v>228</v>
      </c>
      <c r="AB153" s="40">
        <v>0.37324691320699999</v>
      </c>
      <c r="AC153" s="40">
        <v>12.70380781453844</v>
      </c>
      <c r="AD153" s="40">
        <v>1.5601129418724273</v>
      </c>
      <c r="AE153" s="40">
        <v>0.23707006438593101</v>
      </c>
      <c r="AF153" s="40">
        <v>3.8589675661798748</v>
      </c>
      <c r="AG153" s="40">
        <v>2.433036571556638</v>
      </c>
      <c r="AH153" s="40">
        <v>0.1866336856667303</v>
      </c>
      <c r="AI153" s="40">
        <v>1.3765560142860409</v>
      </c>
      <c r="AJ153" s="40">
        <v>3.0797517928232825</v>
      </c>
      <c r="AK153" s="37"/>
      <c r="AL153" s="37"/>
    </row>
    <row r="154" spans="1:38">
      <c r="A154" s="33" t="s">
        <v>279</v>
      </c>
      <c r="B154" s="33" t="s">
        <v>280</v>
      </c>
      <c r="C154" s="25">
        <v>0</v>
      </c>
      <c r="D154" s="24">
        <v>2.2999999999999998</v>
      </c>
      <c r="E154" s="36">
        <f t="shared" si="18"/>
        <v>0</v>
      </c>
      <c r="F154" s="24">
        <f t="shared" si="19"/>
        <v>0.74998418098866337</v>
      </c>
      <c r="G154" s="24">
        <f t="shared" si="20"/>
        <v>-0.11728924983651012</v>
      </c>
      <c r="H154" s="25">
        <f t="shared" si="21"/>
        <v>1</v>
      </c>
      <c r="I154" s="25">
        <f t="shared" si="22"/>
        <v>0</v>
      </c>
      <c r="J154" s="25">
        <f t="shared" si="23"/>
        <v>0</v>
      </c>
      <c r="K154" s="25">
        <f t="shared" si="24"/>
        <v>1</v>
      </c>
      <c r="L154" s="24">
        <f t="shared" si="25"/>
        <v>1.5500158190113364</v>
      </c>
      <c r="M154" s="24">
        <f t="shared" si="26"/>
        <v>2.4172892498365099</v>
      </c>
      <c r="N154" s="33" t="s">
        <v>281</v>
      </c>
      <c r="O154" s="25">
        <v>152.14972</v>
      </c>
      <c r="P154" s="33" t="s">
        <v>1095</v>
      </c>
      <c r="Q154" s="33" t="s">
        <v>282</v>
      </c>
      <c r="R154" s="40">
        <v>0.37567832061197598</v>
      </c>
      <c r="S154" s="40">
        <v>12.70380781453844</v>
      </c>
      <c r="T154" s="40">
        <v>1.5500158190113364</v>
      </c>
      <c r="U154" s="40">
        <v>0.2386143814417713</v>
      </c>
      <c r="V154" s="40">
        <v>3.8587508621524211</v>
      </c>
      <c r="W154" s="40">
        <v>2.4172892498365099</v>
      </c>
      <c r="X154" s="40">
        <v>0.18784974110426389</v>
      </c>
      <c r="Y154" s="40">
        <v>1.3764235869922681</v>
      </c>
      <c r="Z154" s="40">
        <v>3.0598141848652687</v>
      </c>
      <c r="AA154" s="40" t="s">
        <v>282</v>
      </c>
      <c r="AB154" s="40">
        <v>0.37567832061197598</v>
      </c>
      <c r="AC154" s="40">
        <v>12.70380781453844</v>
      </c>
      <c r="AD154" s="40">
        <v>1.5500158190113364</v>
      </c>
      <c r="AE154" s="40">
        <v>0.2386143876445585</v>
      </c>
      <c r="AF154" s="40">
        <v>3.8589675516110269</v>
      </c>
      <c r="AG154" s="40">
        <v>2.4172898472529232</v>
      </c>
      <c r="AH154" s="40">
        <v>0.1878340823208785</v>
      </c>
      <c r="AI154" s="40">
        <v>1.3764433470098529</v>
      </c>
      <c r="AJ154" s="40">
        <v>3.060069365955572</v>
      </c>
      <c r="AK154" s="37"/>
      <c r="AL154" s="37"/>
    </row>
    <row r="155" spans="1:38">
      <c r="A155" s="33" t="s">
        <v>359</v>
      </c>
      <c r="B155" s="33" t="s">
        <v>360</v>
      </c>
      <c r="C155" s="25">
        <v>0</v>
      </c>
      <c r="D155" s="24">
        <v>3</v>
      </c>
      <c r="E155" s="36">
        <f t="shared" si="18"/>
        <v>0</v>
      </c>
      <c r="F155" s="24">
        <f t="shared" si="19"/>
        <v>2.7660104436703028</v>
      </c>
      <c r="G155" s="24">
        <f t="shared" si="20"/>
        <v>2.7660104436703028</v>
      </c>
      <c r="H155" s="25">
        <f t="shared" si="21"/>
        <v>1</v>
      </c>
      <c r="I155" s="25">
        <f t="shared" si="22"/>
        <v>0</v>
      </c>
      <c r="J155" s="25">
        <f t="shared" si="23"/>
        <v>0</v>
      </c>
      <c r="K155" s="25">
        <f t="shared" si="24"/>
        <v>1</v>
      </c>
      <c r="L155" s="24">
        <f t="shared" si="25"/>
        <v>0.23398955632969737</v>
      </c>
      <c r="M155" s="24">
        <f t="shared" si="26"/>
        <v>0.23398955632969737</v>
      </c>
      <c r="N155" s="33" t="s">
        <v>361</v>
      </c>
      <c r="O155" s="25">
        <v>147.38744</v>
      </c>
      <c r="P155" s="33" t="s">
        <v>1087</v>
      </c>
      <c r="Q155" s="33" t="s">
        <v>362</v>
      </c>
      <c r="R155" s="40">
        <v>2.4564573333333333</v>
      </c>
      <c r="S155" s="40">
        <v>12.70378453916039</v>
      </c>
      <c r="T155" s="40">
        <v>0.23705167552029474</v>
      </c>
      <c r="U155" s="40">
        <v>2.4564573333333333</v>
      </c>
      <c r="V155" s="40">
        <v>3.8588441200016739</v>
      </c>
      <c r="W155" s="40">
        <v>0.23480971523210897</v>
      </c>
      <c r="X155" s="40">
        <v>2.4564502991319679</v>
      </c>
      <c r="Y155" s="40">
        <v>1.3763419162487709</v>
      </c>
      <c r="Z155" s="40">
        <v>0.23399017077941425</v>
      </c>
      <c r="AA155" s="40" t="s">
        <v>362</v>
      </c>
      <c r="AB155" s="40">
        <v>2.4564573333333333</v>
      </c>
      <c r="AC155" s="40">
        <v>12.703784544415701</v>
      </c>
      <c r="AD155" s="40">
        <v>0.23705167552149856</v>
      </c>
      <c r="AE155" s="40">
        <v>2.4564573333333333</v>
      </c>
      <c r="AF155" s="40">
        <v>3.8591180052480381</v>
      </c>
      <c r="AG155" s="40">
        <v>0.23480979629572388</v>
      </c>
      <c r="AH155" s="40">
        <v>2.4564573333333333</v>
      </c>
      <c r="AI155" s="40">
        <v>1.3764859256252979</v>
      </c>
      <c r="AJ155" s="40">
        <v>0.23398955632969737</v>
      </c>
      <c r="AK155" s="37"/>
      <c r="AL155" s="37"/>
    </row>
    <row r="156" spans="1:38">
      <c r="A156" s="33" t="s">
        <v>363</v>
      </c>
      <c r="B156" s="33" t="s">
        <v>364</v>
      </c>
      <c r="C156" s="25">
        <v>0</v>
      </c>
      <c r="D156" s="24">
        <v>1.2</v>
      </c>
      <c r="E156" s="36">
        <f t="shared" si="18"/>
        <v>0</v>
      </c>
      <c r="F156" s="24">
        <f t="shared" si="19"/>
        <v>0.25248236993417061</v>
      </c>
      <c r="G156" s="24">
        <f t="shared" si="20"/>
        <v>-0.2776289957236695</v>
      </c>
      <c r="H156" s="25">
        <f t="shared" si="21"/>
        <v>1</v>
      </c>
      <c r="I156" s="25">
        <f t="shared" si="22"/>
        <v>0</v>
      </c>
      <c r="J156" s="25">
        <f t="shared" si="23"/>
        <v>0</v>
      </c>
      <c r="K156" s="25">
        <f t="shared" si="24"/>
        <v>1</v>
      </c>
      <c r="L156" s="24">
        <f t="shared" si="25"/>
        <v>0.94751763006582934</v>
      </c>
      <c r="M156" s="24">
        <f t="shared" si="26"/>
        <v>1.4776289957236695</v>
      </c>
      <c r="N156" s="33" t="s">
        <v>365</v>
      </c>
      <c r="O156" s="25" t="s">
        <v>366</v>
      </c>
      <c r="P156" s="33" t="s">
        <v>1110</v>
      </c>
      <c r="Q156" s="33" t="s">
        <v>367</v>
      </c>
      <c r="R156" s="40">
        <v>0.61456095511603115</v>
      </c>
      <c r="S156" s="40">
        <v>12.70380781453844</v>
      </c>
      <c r="T156" s="40">
        <v>0.94751763020518243</v>
      </c>
      <c r="U156" s="40">
        <v>0.39035514235336038</v>
      </c>
      <c r="V156" s="40">
        <v>3.8588854527391678</v>
      </c>
      <c r="W156" s="40">
        <v>1.4776289957236695</v>
      </c>
      <c r="X156" s="40">
        <v>0.30728303891308828</v>
      </c>
      <c r="Y156" s="40">
        <v>1.3763597431366279</v>
      </c>
      <c r="Z156" s="40">
        <v>1.8705400855954901</v>
      </c>
      <c r="AA156" s="40" t="s">
        <v>367</v>
      </c>
      <c r="AB156" s="40">
        <v>0.61456095520641563</v>
      </c>
      <c r="AC156" s="40">
        <v>12.70380781453844</v>
      </c>
      <c r="AD156" s="40">
        <v>0.94751763006582934</v>
      </c>
      <c r="AE156" s="40">
        <v>0.39035514235336038</v>
      </c>
      <c r="AF156" s="40">
        <v>3.8588854527391678</v>
      </c>
      <c r="AG156" s="40">
        <v>1.4776289957236695</v>
      </c>
      <c r="AH156" s="40">
        <v>0.30728303891308828</v>
      </c>
      <c r="AI156" s="40">
        <v>1.3763597431366279</v>
      </c>
      <c r="AJ156" s="40">
        <v>1.8705400855954901</v>
      </c>
      <c r="AK156" s="37"/>
      <c r="AL156" s="37"/>
    </row>
    <row r="157" spans="1:38">
      <c r="A157" s="33" t="s">
        <v>378</v>
      </c>
      <c r="B157" s="33" t="s">
        <v>379</v>
      </c>
      <c r="C157" s="25">
        <v>0</v>
      </c>
      <c r="D157" s="24">
        <v>2</v>
      </c>
      <c r="E157" s="36">
        <f t="shared" si="18"/>
        <v>0</v>
      </c>
      <c r="F157" s="24">
        <f t="shared" si="19"/>
        <v>1.3677422997203479</v>
      </c>
      <c r="G157" s="24">
        <f t="shared" si="20"/>
        <v>1.2604933909520375</v>
      </c>
      <c r="H157" s="25">
        <f t="shared" si="21"/>
        <v>1</v>
      </c>
      <c r="I157" s="25">
        <f t="shared" si="22"/>
        <v>0</v>
      </c>
      <c r="J157" s="25">
        <f t="shared" si="23"/>
        <v>0</v>
      </c>
      <c r="K157" s="25">
        <f t="shared" si="24"/>
        <v>1</v>
      </c>
      <c r="L157" s="24">
        <f t="shared" si="25"/>
        <v>0.632257700279652</v>
      </c>
      <c r="M157" s="24">
        <f t="shared" si="26"/>
        <v>0.7395066090479625</v>
      </c>
      <c r="N157" s="33" t="s">
        <v>380</v>
      </c>
      <c r="O157" s="25">
        <v>221.03924000000001</v>
      </c>
      <c r="P157" s="33" t="s">
        <v>1112</v>
      </c>
      <c r="Q157" s="33" t="s">
        <v>381</v>
      </c>
      <c r="R157" s="40">
        <v>0.92099683333333338</v>
      </c>
      <c r="S157" s="40">
        <v>12.70380781453844</v>
      </c>
      <c r="T157" s="40">
        <v>0.632257700279652</v>
      </c>
      <c r="U157" s="40">
        <v>0.77997952943917637</v>
      </c>
      <c r="V157" s="40">
        <v>3.858802889018714</v>
      </c>
      <c r="W157" s="40">
        <v>0.7395066090479625</v>
      </c>
      <c r="X157" s="40">
        <v>0.6140120271586621</v>
      </c>
      <c r="Y157" s="40">
        <v>1.3763777787516061</v>
      </c>
      <c r="Z157" s="40">
        <v>0.93611400687657897</v>
      </c>
      <c r="AA157" s="40" t="s">
        <v>382</v>
      </c>
      <c r="AB157" s="40">
        <v>0.92099683333333338</v>
      </c>
      <c r="AC157" s="40">
        <v>12.70380781453844</v>
      </c>
      <c r="AD157" s="40">
        <v>0.632257700279652</v>
      </c>
      <c r="AE157" s="40">
        <v>0.77997952943917637</v>
      </c>
      <c r="AF157" s="40">
        <v>3.858802889018714</v>
      </c>
      <c r="AG157" s="40">
        <v>0.7395066090479625</v>
      </c>
      <c r="AH157" s="40">
        <v>0.6140120271586621</v>
      </c>
      <c r="AI157" s="40">
        <v>1.3763777787516061</v>
      </c>
      <c r="AJ157" s="40">
        <v>0.93611400687657897</v>
      </c>
      <c r="AK157" s="37"/>
      <c r="AL157" s="37"/>
    </row>
    <row r="158" spans="1:38">
      <c r="A158" s="33" t="s">
        <v>388</v>
      </c>
      <c r="B158" s="33" t="s">
        <v>389</v>
      </c>
      <c r="C158" s="25">
        <v>226.79599999999999</v>
      </c>
      <c r="D158" s="24">
        <v>6.8354999999999997</v>
      </c>
      <c r="E158" s="36">
        <f t="shared" si="18"/>
        <v>1.550264058</v>
      </c>
      <c r="F158" s="24">
        <f t="shared" si="19"/>
        <v>5.7626580340609515</v>
      </c>
      <c r="G158" s="24">
        <f t="shared" si="20"/>
        <v>5.7626580340609515</v>
      </c>
      <c r="H158" s="25">
        <f t="shared" si="21"/>
        <v>1</v>
      </c>
      <c r="I158" s="25">
        <f t="shared" si="22"/>
        <v>0</v>
      </c>
      <c r="J158" s="25">
        <f t="shared" si="23"/>
        <v>0</v>
      </c>
      <c r="K158" s="25">
        <f t="shared" si="24"/>
        <v>1</v>
      </c>
      <c r="L158" s="24">
        <f t="shared" si="25"/>
        <v>1.0728419659390485</v>
      </c>
      <c r="M158" s="24">
        <f t="shared" si="26"/>
        <v>1.0728419659390485</v>
      </c>
      <c r="N158" s="33" t="s">
        <v>390</v>
      </c>
      <c r="O158" s="25">
        <v>122.12344</v>
      </c>
      <c r="P158" s="33" t="s">
        <v>1114</v>
      </c>
      <c r="Q158" s="33" t="s">
        <v>391</v>
      </c>
      <c r="R158" s="40">
        <v>0.54277084444444446</v>
      </c>
      <c r="S158" s="40">
        <v>12.70380781453844</v>
      </c>
      <c r="T158" s="40">
        <v>1.0728419659390485</v>
      </c>
      <c r="U158" s="40">
        <v>0.54277084444444446</v>
      </c>
      <c r="V158" s="40">
        <v>12.70380781453844</v>
      </c>
      <c r="W158" s="40">
        <v>1.0728419659390485</v>
      </c>
      <c r="X158" s="40">
        <v>0.2713767588381662</v>
      </c>
      <c r="Y158" s="40">
        <v>1.3763021382266649</v>
      </c>
      <c r="Z158" s="40">
        <v>2.1180339456611486</v>
      </c>
      <c r="AA158" s="40" t="s">
        <v>392</v>
      </c>
      <c r="AB158" s="40">
        <v>0.54277084444444446</v>
      </c>
      <c r="AC158" s="40">
        <v>12.70380781453844</v>
      </c>
      <c r="AD158" s="40">
        <v>1.0728419659390485</v>
      </c>
      <c r="AE158" s="40">
        <v>0.54277084444444446</v>
      </c>
      <c r="AF158" s="40">
        <v>12.70380781453844</v>
      </c>
      <c r="AG158" s="40">
        <v>1.0728419659390485</v>
      </c>
      <c r="AH158" s="40">
        <v>0.27139271481092653</v>
      </c>
      <c r="AI158" s="40">
        <v>1.3765175310719859</v>
      </c>
      <c r="AJ158" s="40">
        <v>2.1179101728686338</v>
      </c>
      <c r="AK158" s="37"/>
      <c r="AL158" s="37"/>
    </row>
    <row r="159" spans="1:38">
      <c r="A159" s="33" t="s">
        <v>396</v>
      </c>
      <c r="B159" s="33" t="s">
        <v>397</v>
      </c>
      <c r="C159" s="25">
        <v>2494.7559999999999</v>
      </c>
      <c r="D159" s="24">
        <v>1.4994000000000001</v>
      </c>
      <c r="E159" s="36">
        <f t="shared" si="18"/>
        <v>3.7406371464000001</v>
      </c>
      <c r="F159" s="24">
        <f t="shared" si="19"/>
        <v>-3.0470696444101719E-2</v>
      </c>
      <c r="G159" s="24">
        <f t="shared" si="20"/>
        <v>-0.88652456994127871</v>
      </c>
      <c r="H159" s="25">
        <f t="shared" si="21"/>
        <v>0</v>
      </c>
      <c r="I159" s="25">
        <f t="shared" si="22"/>
        <v>0</v>
      </c>
      <c r="J159" s="25">
        <f t="shared" si="23"/>
        <v>1</v>
      </c>
      <c r="K159" s="25">
        <f t="shared" si="24"/>
        <v>1</v>
      </c>
      <c r="L159" s="24">
        <f t="shared" si="25"/>
        <v>1.5298706964441018</v>
      </c>
      <c r="M159" s="24">
        <f t="shared" si="26"/>
        <v>2.3859245699412788</v>
      </c>
      <c r="N159" s="33" t="s">
        <v>398</v>
      </c>
      <c r="O159" s="25">
        <v>228.37512000000001</v>
      </c>
      <c r="P159" s="33" t="s">
        <v>1116</v>
      </c>
      <c r="Q159" s="33" t="s">
        <v>16</v>
      </c>
      <c r="R159" s="40">
        <v>0.38062519999999989</v>
      </c>
      <c r="S159" s="40">
        <v>12.70380781453844</v>
      </c>
      <c r="T159" s="40">
        <v>1.5298706964441018</v>
      </c>
      <c r="U159" s="40">
        <v>0.24175111182119971</v>
      </c>
      <c r="V159" s="40">
        <v>3.8586661232768189</v>
      </c>
      <c r="W159" s="40">
        <v>2.3859245699412788</v>
      </c>
      <c r="X159" s="40">
        <v>0.19032801961115681</v>
      </c>
      <c r="Y159" s="40">
        <v>1.376457584250661</v>
      </c>
      <c r="Z159" s="40">
        <v>3.0199722346079492</v>
      </c>
      <c r="AA159" s="40" t="s">
        <v>16</v>
      </c>
      <c r="AB159" s="40">
        <v>0.38062519999999989</v>
      </c>
      <c r="AC159" s="40">
        <v>12.70380781453844</v>
      </c>
      <c r="AD159" s="40">
        <v>1.5298706964441018</v>
      </c>
      <c r="AE159" s="40">
        <v>0.24175092543769919</v>
      </c>
      <c r="AF159" s="40">
        <v>3.8588797902981788</v>
      </c>
      <c r="AG159" s="40">
        <v>2.3859270520264744</v>
      </c>
      <c r="AH159" s="40">
        <v>0.19031934297717831</v>
      </c>
      <c r="AI159" s="40">
        <v>1.3765293694783911</v>
      </c>
      <c r="AJ159" s="40">
        <v>3.0201102724254683</v>
      </c>
      <c r="AK159" s="37"/>
      <c r="AL159" s="37"/>
    </row>
    <row r="160" spans="1:38">
      <c r="A160" s="33" t="s">
        <v>404</v>
      </c>
      <c r="B160" s="33" t="s">
        <v>405</v>
      </c>
      <c r="C160" s="25">
        <v>0</v>
      </c>
      <c r="D160" s="24">
        <v>1.3</v>
      </c>
      <c r="E160" s="36">
        <f t="shared" si="18"/>
        <v>0</v>
      </c>
      <c r="F160" s="24">
        <f t="shared" si="19"/>
        <v>0.39095496793455442</v>
      </c>
      <c r="G160" s="24">
        <f t="shared" si="20"/>
        <v>0.16590182675515863</v>
      </c>
      <c r="H160" s="25">
        <f t="shared" si="21"/>
        <v>1</v>
      </c>
      <c r="I160" s="25">
        <f t="shared" si="22"/>
        <v>0</v>
      </c>
      <c r="J160" s="25">
        <f t="shared" si="23"/>
        <v>0</v>
      </c>
      <c r="K160" s="25">
        <f t="shared" si="24"/>
        <v>1</v>
      </c>
      <c r="L160" s="24">
        <f t="shared" si="25"/>
        <v>0.90904503206544562</v>
      </c>
      <c r="M160" s="24">
        <f t="shared" si="26"/>
        <v>1.1340981732448414</v>
      </c>
      <c r="N160" s="33" t="s">
        <v>406</v>
      </c>
      <c r="O160" s="25">
        <v>96.085560000000001</v>
      </c>
      <c r="P160" s="33" t="s">
        <v>1118</v>
      </c>
      <c r="Q160" s="33" t="s">
        <v>407</v>
      </c>
      <c r="R160" s="40">
        <v>0.64057039999999998</v>
      </c>
      <c r="S160" s="40">
        <v>12.70380781453844</v>
      </c>
      <c r="T160" s="40">
        <v>0.90904503206544562</v>
      </c>
      <c r="U160" s="40">
        <v>0.5085980249386679</v>
      </c>
      <c r="V160" s="40">
        <v>3.85890474654822</v>
      </c>
      <c r="W160" s="40">
        <v>1.1340981732448414</v>
      </c>
      <c r="X160" s="40">
        <v>0.40035155375994153</v>
      </c>
      <c r="Y160" s="40">
        <v>1.376329109059274</v>
      </c>
      <c r="Z160" s="40">
        <v>1.4357012167471255</v>
      </c>
      <c r="AA160" s="40" t="s">
        <v>407</v>
      </c>
      <c r="AB160" s="40">
        <v>0.64057039999999998</v>
      </c>
      <c r="AC160" s="40">
        <v>12.70380781453844</v>
      </c>
      <c r="AD160" s="40">
        <v>0.90904503206544562</v>
      </c>
      <c r="AE160" s="40">
        <v>0.50858507104124828</v>
      </c>
      <c r="AF160" s="40">
        <v>3.8588064608198329</v>
      </c>
      <c r="AG160" s="40">
        <v>1.1341269187441991</v>
      </c>
      <c r="AH160" s="40">
        <v>0.40035155375994153</v>
      </c>
      <c r="AI160" s="40">
        <v>1.376329109059274</v>
      </c>
      <c r="AJ160" s="40">
        <v>1.4357012167471255</v>
      </c>
      <c r="AK160" s="37"/>
      <c r="AL160" s="37"/>
    </row>
    <row r="161" spans="1:38">
      <c r="A161" s="33" t="s">
        <v>408</v>
      </c>
      <c r="B161" s="33" t="s">
        <v>409</v>
      </c>
      <c r="C161" s="25">
        <v>340.19400000000002</v>
      </c>
      <c r="D161" s="24">
        <v>3.99105</v>
      </c>
      <c r="E161" s="36">
        <f t="shared" si="18"/>
        <v>1.3577312637000001</v>
      </c>
      <c r="F161" s="24">
        <f t="shared" si="19"/>
        <v>2.7552020117293181</v>
      </c>
      <c r="G161" s="24">
        <f t="shared" si="20"/>
        <v>2.0638192061172287</v>
      </c>
      <c r="H161" s="25">
        <f t="shared" si="21"/>
        <v>1</v>
      </c>
      <c r="I161" s="25">
        <f t="shared" si="22"/>
        <v>0</v>
      </c>
      <c r="J161" s="25">
        <f t="shared" si="23"/>
        <v>0</v>
      </c>
      <c r="K161" s="25">
        <f t="shared" si="24"/>
        <v>1</v>
      </c>
      <c r="L161" s="24">
        <f t="shared" si="25"/>
        <v>1.2358479882706819</v>
      </c>
      <c r="M161" s="24">
        <f t="shared" si="26"/>
        <v>1.9272307938827715</v>
      </c>
      <c r="N161" s="33" t="s">
        <v>410</v>
      </c>
      <c r="O161" s="25" t="s">
        <v>411</v>
      </c>
      <c r="P161" s="33" t="s">
        <v>1119</v>
      </c>
      <c r="Q161" s="33" t="s">
        <v>412</v>
      </c>
      <c r="R161" s="40">
        <v>0.47118039219612767</v>
      </c>
      <c r="S161" s="40">
        <v>12.70380781453844</v>
      </c>
      <c r="T161" s="40">
        <v>1.2358479882706819</v>
      </c>
      <c r="U161" s="40">
        <v>0.29928960017563488</v>
      </c>
      <c r="V161" s="40">
        <v>3.8589635432203102</v>
      </c>
      <c r="W161" s="40">
        <v>1.9272307938827715</v>
      </c>
      <c r="X161" s="40">
        <v>0.23559625051441821</v>
      </c>
      <c r="Y161" s="40">
        <v>1.376381428377389</v>
      </c>
      <c r="Z161" s="40">
        <v>2.4397046269618081</v>
      </c>
      <c r="AA161" s="40" t="s">
        <v>412</v>
      </c>
      <c r="AB161" s="40">
        <v>0.47118039219612767</v>
      </c>
      <c r="AC161" s="40">
        <v>12.70380781453844</v>
      </c>
      <c r="AD161" s="40">
        <v>1.2358479882706819</v>
      </c>
      <c r="AE161" s="40">
        <v>0.29928960017563488</v>
      </c>
      <c r="AF161" s="40">
        <v>3.8589635432203102</v>
      </c>
      <c r="AG161" s="40">
        <v>1.9272307938827715</v>
      </c>
      <c r="AH161" s="40">
        <v>0.23559625051441821</v>
      </c>
      <c r="AI161" s="40">
        <v>1.376381428377389</v>
      </c>
      <c r="AJ161" s="40">
        <v>2.4397046269618081</v>
      </c>
      <c r="AK161" s="37"/>
      <c r="AL161" s="37"/>
    </row>
    <row r="162" spans="1:38">
      <c r="A162" s="33" t="s">
        <v>437</v>
      </c>
      <c r="B162" s="33" t="s">
        <v>438</v>
      </c>
      <c r="C162" s="25">
        <v>0</v>
      </c>
      <c r="D162" s="24">
        <v>3</v>
      </c>
      <c r="E162" s="36">
        <f t="shared" si="18"/>
        <v>0</v>
      </c>
      <c r="F162" s="24">
        <f t="shared" si="19"/>
        <v>2.8182314087978164</v>
      </c>
      <c r="G162" s="24">
        <f t="shared" si="20"/>
        <v>2.7165341872210802</v>
      </c>
      <c r="H162" s="25">
        <f t="shared" si="21"/>
        <v>1</v>
      </c>
      <c r="I162" s="25">
        <f t="shared" si="22"/>
        <v>0</v>
      </c>
      <c r="J162" s="25">
        <f t="shared" si="23"/>
        <v>0</v>
      </c>
      <c r="K162" s="25">
        <f t="shared" si="24"/>
        <v>1</v>
      </c>
      <c r="L162" s="24">
        <f t="shared" si="25"/>
        <v>0.18176859120218342</v>
      </c>
      <c r="M162" s="24">
        <f t="shared" si="26"/>
        <v>0.2834658127789198</v>
      </c>
      <c r="N162" s="33" t="s">
        <v>439</v>
      </c>
      <c r="O162" s="25">
        <v>96.106960000000001</v>
      </c>
      <c r="P162" s="33" t="s">
        <v>1123</v>
      </c>
      <c r="Q162" s="33" t="s">
        <v>440</v>
      </c>
      <c r="R162" s="40">
        <v>3.203564063863888</v>
      </c>
      <c r="S162" s="40">
        <v>12.7037845457331</v>
      </c>
      <c r="T162" s="40">
        <v>0.18176859120218342</v>
      </c>
      <c r="U162" s="40">
        <v>2.0348134445746471</v>
      </c>
      <c r="V162" s="40">
        <v>3.8588441200016739</v>
      </c>
      <c r="W162" s="40">
        <v>0.2834658127789198</v>
      </c>
      <c r="X162" s="40">
        <v>1.6017780798689889</v>
      </c>
      <c r="Y162" s="40">
        <v>1.3763419157861541</v>
      </c>
      <c r="Z162" s="40">
        <v>0.35884198455981237</v>
      </c>
      <c r="AA162" s="40" t="s">
        <v>440</v>
      </c>
      <c r="AB162" s="40">
        <v>3.2035640637293352</v>
      </c>
      <c r="AC162" s="40">
        <v>12.703784543959371</v>
      </c>
      <c r="AD162" s="40">
        <v>0.18176859120950631</v>
      </c>
      <c r="AE162" s="40">
        <v>2.0348134445746471</v>
      </c>
      <c r="AF162" s="40">
        <v>3.8588441200016739</v>
      </c>
      <c r="AG162" s="40">
        <v>0.2834658127789198</v>
      </c>
      <c r="AH162" s="40">
        <v>1.6017780798689889</v>
      </c>
      <c r="AI162" s="40">
        <v>1.3763419157861541</v>
      </c>
      <c r="AJ162" s="40">
        <v>0.35884198455981237</v>
      </c>
      <c r="AK162" s="37"/>
      <c r="AL162" s="37"/>
    </row>
    <row r="163" spans="1:38">
      <c r="A163" s="33" t="s">
        <v>473</v>
      </c>
      <c r="B163" s="33" t="s">
        <v>474</v>
      </c>
      <c r="C163" s="25">
        <v>0</v>
      </c>
      <c r="D163" s="24">
        <v>4.4981999999999998</v>
      </c>
      <c r="E163" s="36">
        <f t="shared" si="18"/>
        <v>0</v>
      </c>
      <c r="F163" s="24">
        <f t="shared" si="19"/>
        <v>3.1169572101641947</v>
      </c>
      <c r="G163" s="24">
        <f t="shared" si="20"/>
        <v>3.1169572101641947</v>
      </c>
      <c r="H163" s="25">
        <f t="shared" si="21"/>
        <v>1</v>
      </c>
      <c r="I163" s="25">
        <f t="shared" si="22"/>
        <v>0</v>
      </c>
      <c r="J163" s="25">
        <f t="shared" si="23"/>
        <v>0</v>
      </c>
      <c r="K163" s="25">
        <f t="shared" si="24"/>
        <v>1</v>
      </c>
      <c r="L163" s="24">
        <f t="shared" si="25"/>
        <v>1.3812427898358048</v>
      </c>
      <c r="M163" s="24">
        <f t="shared" si="26"/>
        <v>1.3812427898358048</v>
      </c>
      <c r="N163" s="33" t="s">
        <v>475</v>
      </c>
      <c r="O163" s="25">
        <v>120.15092</v>
      </c>
      <c r="P163" s="33" t="s">
        <v>1119</v>
      </c>
      <c r="Q163" s="33" t="s">
        <v>476</v>
      </c>
      <c r="R163" s="40">
        <v>0.42158217519267338</v>
      </c>
      <c r="S163" s="40">
        <v>12.70380781453844</v>
      </c>
      <c r="T163" s="40">
        <v>1.3812427898358048</v>
      </c>
      <c r="U163" s="40">
        <v>0.42158217519267338</v>
      </c>
      <c r="V163" s="40">
        <v>12.70380781453844</v>
      </c>
      <c r="W163" s="40">
        <v>1.3812427898358048</v>
      </c>
      <c r="X163" s="40">
        <v>0.210797712850925</v>
      </c>
      <c r="Y163" s="40">
        <v>1.376389332664502</v>
      </c>
      <c r="Z163" s="40">
        <v>2.7267149258733339</v>
      </c>
      <c r="AA163" s="40" t="s">
        <v>476</v>
      </c>
      <c r="AB163" s="40">
        <v>0.42158217519267338</v>
      </c>
      <c r="AC163" s="40">
        <v>12.70380781453844</v>
      </c>
      <c r="AD163" s="40">
        <v>1.3812427898358048</v>
      </c>
      <c r="AE163" s="40">
        <v>0.42158217519267338</v>
      </c>
      <c r="AF163" s="40">
        <v>12.70380781453844</v>
      </c>
      <c r="AG163" s="40">
        <v>1.3812427898358048</v>
      </c>
      <c r="AH163" s="40">
        <v>0.21078428504647981</v>
      </c>
      <c r="AI163" s="40">
        <v>1.3764361389263069</v>
      </c>
      <c r="AJ163" s="40">
        <v>2.7268888391292703</v>
      </c>
      <c r="AK163" s="37"/>
      <c r="AL163" s="37"/>
    </row>
    <row r="164" spans="1:38">
      <c r="A164" s="33" t="s">
        <v>484</v>
      </c>
      <c r="B164" s="33" t="s">
        <v>485</v>
      </c>
      <c r="C164" s="25">
        <v>0</v>
      </c>
      <c r="D164" s="24">
        <v>6.5047500000000005</v>
      </c>
      <c r="E164" s="36">
        <f t="shared" si="18"/>
        <v>0</v>
      </c>
      <c r="F164" s="24">
        <f t="shared" si="19"/>
        <v>5.646332752549311</v>
      </c>
      <c r="G164" s="24">
        <f t="shared" si="20"/>
        <v>5.2776408081387221</v>
      </c>
      <c r="H164" s="25">
        <f t="shared" si="21"/>
        <v>1</v>
      </c>
      <c r="I164" s="25">
        <f t="shared" si="22"/>
        <v>0</v>
      </c>
      <c r="J164" s="25">
        <f t="shared" si="23"/>
        <v>0</v>
      </c>
      <c r="K164" s="25">
        <f t="shared" si="24"/>
        <v>1</v>
      </c>
      <c r="L164" s="24">
        <f t="shared" si="25"/>
        <v>0.85841724745068959</v>
      </c>
      <c r="M164" s="24">
        <f t="shared" si="26"/>
        <v>1.2271091918612784</v>
      </c>
      <c r="N164" s="33" t="s">
        <v>486</v>
      </c>
      <c r="O164" s="25" t="s">
        <v>487</v>
      </c>
      <c r="P164" s="33" t="s">
        <v>1074</v>
      </c>
      <c r="Q164" s="33" t="s">
        <v>16</v>
      </c>
      <c r="R164" s="40">
        <v>0.67835000000000001</v>
      </c>
      <c r="S164" s="40">
        <v>12.70380781453844</v>
      </c>
      <c r="T164" s="40">
        <v>0.85841724745068959</v>
      </c>
      <c r="U164" s="40">
        <v>0.47004790150189951</v>
      </c>
      <c r="V164" s="40">
        <v>3.858917880606322</v>
      </c>
      <c r="W164" s="40">
        <v>1.2271091918612784</v>
      </c>
      <c r="X164" s="40">
        <v>0.37000255683659911</v>
      </c>
      <c r="Y164" s="40">
        <v>1.3763192698734581</v>
      </c>
      <c r="Z164" s="40">
        <v>1.5534627880501217</v>
      </c>
      <c r="AA164" s="40" t="s">
        <v>16</v>
      </c>
      <c r="AB164" s="40">
        <v>0.67835000000000001</v>
      </c>
      <c r="AC164" s="40">
        <v>12.70380781453844</v>
      </c>
      <c r="AD164" s="40">
        <v>0.85841724745068959</v>
      </c>
      <c r="AE164" s="40">
        <v>0.47003741962082918</v>
      </c>
      <c r="AF164" s="40">
        <v>3.8590524838169848</v>
      </c>
      <c r="AG164" s="40">
        <v>1.2271367647221201</v>
      </c>
      <c r="AH164" s="40">
        <v>0.37000319575394058</v>
      </c>
      <c r="AI164" s="40">
        <v>1.376458671360125</v>
      </c>
      <c r="AJ164" s="40">
        <v>1.5534604628300399</v>
      </c>
      <c r="AK164" s="37"/>
      <c r="AL164" s="37"/>
    </row>
    <row r="165" spans="1:38">
      <c r="A165" s="33" t="s">
        <v>488</v>
      </c>
      <c r="B165" s="33" t="s">
        <v>489</v>
      </c>
      <c r="C165" s="25">
        <v>226.79599999999999</v>
      </c>
      <c r="D165" s="24">
        <v>3.59415</v>
      </c>
      <c r="E165" s="36">
        <f t="shared" si="18"/>
        <v>0.81513884339999998</v>
      </c>
      <c r="F165" s="24">
        <f t="shared" si="19"/>
        <v>2.6702002704008301</v>
      </c>
      <c r="G165" s="24">
        <f t="shared" si="20"/>
        <v>2.1532931520440268</v>
      </c>
      <c r="H165" s="25">
        <f t="shared" si="21"/>
        <v>1</v>
      </c>
      <c r="I165" s="25">
        <f t="shared" si="22"/>
        <v>0</v>
      </c>
      <c r="J165" s="25">
        <f t="shared" si="23"/>
        <v>0</v>
      </c>
      <c r="K165" s="25">
        <f t="shared" si="24"/>
        <v>1</v>
      </c>
      <c r="L165" s="24">
        <f t="shared" si="25"/>
        <v>0.92394972959916977</v>
      </c>
      <c r="M165" s="24">
        <f t="shared" si="26"/>
        <v>1.4408568479559731</v>
      </c>
      <c r="N165" s="33" t="s">
        <v>490</v>
      </c>
      <c r="O165" s="25" t="s">
        <v>491</v>
      </c>
      <c r="P165" s="33" t="s">
        <v>1130</v>
      </c>
      <c r="Q165" s="33" t="s">
        <v>492</v>
      </c>
      <c r="R165" s="40">
        <v>0.63023703687947763</v>
      </c>
      <c r="S165" s="40">
        <v>12.70380781453844</v>
      </c>
      <c r="T165" s="40">
        <v>0.92394972959916977</v>
      </c>
      <c r="U165" s="40">
        <v>0.40031330011568328</v>
      </c>
      <c r="V165" s="40">
        <v>3.8588897212874551</v>
      </c>
      <c r="W165" s="40">
        <v>1.4408716370601811</v>
      </c>
      <c r="X165" s="40">
        <v>0.31511483440789723</v>
      </c>
      <c r="Y165" s="40">
        <v>1.3763300276431549</v>
      </c>
      <c r="Z165" s="40">
        <v>1.8240500000924602</v>
      </c>
      <c r="AA165" s="40" t="s">
        <v>493</v>
      </c>
      <c r="AB165" s="40">
        <v>0.63023703687947763</v>
      </c>
      <c r="AC165" s="40">
        <v>12.70380781453844</v>
      </c>
      <c r="AD165" s="40">
        <v>0.92394972959916977</v>
      </c>
      <c r="AE165" s="40">
        <v>0.40031753882826099</v>
      </c>
      <c r="AF165" s="40">
        <v>3.8591470658780378</v>
      </c>
      <c r="AG165" s="40">
        <v>1.4408568479559731</v>
      </c>
      <c r="AH165" s="40">
        <v>0.31512262279186892</v>
      </c>
      <c r="AI165" s="40">
        <v>1.376498480243741</v>
      </c>
      <c r="AJ165" s="40">
        <v>1.824005424880335</v>
      </c>
      <c r="AK165" s="37"/>
      <c r="AL165" s="37"/>
    </row>
    <row r="166" spans="1:38">
      <c r="A166" s="33" t="s">
        <v>498</v>
      </c>
      <c r="B166" s="33" t="s">
        <v>499</v>
      </c>
      <c r="C166" s="25">
        <v>127912.944</v>
      </c>
      <c r="D166" s="24">
        <v>0</v>
      </c>
      <c r="E166" s="36">
        <f t="shared" si="18"/>
        <v>0</v>
      </c>
      <c r="F166" s="24">
        <f t="shared" si="19"/>
        <v>-2.1804121884088348</v>
      </c>
      <c r="G166" s="24">
        <f t="shared" si="20"/>
        <v>-3.4004138776512995</v>
      </c>
      <c r="H166" s="25">
        <f t="shared" si="21"/>
        <v>0</v>
      </c>
      <c r="I166" s="25">
        <f t="shared" si="22"/>
        <v>1</v>
      </c>
      <c r="J166" s="25">
        <f t="shared" si="23"/>
        <v>0</v>
      </c>
      <c r="K166" s="25">
        <f t="shared" si="24"/>
        <v>1</v>
      </c>
      <c r="L166" s="24">
        <f t="shared" si="25"/>
        <v>2.1804121884088348</v>
      </c>
      <c r="M166" s="24">
        <f t="shared" si="26"/>
        <v>3.4004138776512995</v>
      </c>
      <c r="N166" s="33" t="s">
        <v>500</v>
      </c>
      <c r="O166" s="25" t="s">
        <v>501</v>
      </c>
      <c r="P166" s="33" t="s">
        <v>1132</v>
      </c>
      <c r="Q166" s="33" t="s">
        <v>502</v>
      </c>
      <c r="R166" s="40">
        <v>0.26706296309649441</v>
      </c>
      <c r="S166" s="40">
        <v>12.70380781453844</v>
      </c>
      <c r="T166" s="40">
        <v>2.1804121884088348</v>
      </c>
      <c r="U166" s="40">
        <v>0.1696264029656438</v>
      </c>
      <c r="V166" s="40">
        <v>3.8587447345852919</v>
      </c>
      <c r="W166" s="40">
        <v>3.4004138776512995</v>
      </c>
      <c r="X166" s="40">
        <v>0.13353494031226809</v>
      </c>
      <c r="Y166" s="40">
        <v>1.3763817165346619</v>
      </c>
      <c r="Z166" s="40">
        <v>4.3043810212070381</v>
      </c>
      <c r="AB166" s="40">
        <v>0.6008916666666666</v>
      </c>
      <c r="AE166" s="40">
        <v>0.6008916666666666</v>
      </c>
      <c r="AH166" s="40">
        <v>0.6008916666666666</v>
      </c>
      <c r="AK166" s="37"/>
      <c r="AL166" s="37"/>
    </row>
    <row r="167" spans="1:38">
      <c r="A167" s="33" t="s">
        <v>512</v>
      </c>
      <c r="B167" s="33" t="s">
        <v>513</v>
      </c>
      <c r="C167" s="25">
        <v>0</v>
      </c>
      <c r="D167" s="24">
        <v>3</v>
      </c>
      <c r="E167" s="36">
        <f t="shared" si="18"/>
        <v>0</v>
      </c>
      <c r="F167" s="24">
        <f t="shared" si="19"/>
        <v>1.9729874715195443</v>
      </c>
      <c r="G167" s="24">
        <f t="shared" si="20"/>
        <v>1.9729874715195443</v>
      </c>
      <c r="H167" s="25">
        <f t="shared" si="21"/>
        <v>1</v>
      </c>
      <c r="I167" s="25">
        <f t="shared" si="22"/>
        <v>0</v>
      </c>
      <c r="J167" s="25">
        <f t="shared" si="23"/>
        <v>0</v>
      </c>
      <c r="K167" s="25">
        <f t="shared" si="24"/>
        <v>1</v>
      </c>
      <c r="L167" s="24">
        <f t="shared" si="25"/>
        <v>1.0270125284804557</v>
      </c>
      <c r="M167" s="24">
        <f t="shared" si="26"/>
        <v>1.0270125284804557</v>
      </c>
      <c r="N167" s="33" t="s">
        <v>514</v>
      </c>
      <c r="O167" s="25">
        <v>127.57308</v>
      </c>
      <c r="P167" s="33" t="s">
        <v>1134</v>
      </c>
      <c r="Q167" s="33" t="s">
        <v>515</v>
      </c>
      <c r="R167" s="40">
        <v>0.56699146666666667</v>
      </c>
      <c r="S167" s="40">
        <v>12.70380781453844</v>
      </c>
      <c r="T167" s="40">
        <v>1.0270125284804557</v>
      </c>
      <c r="U167" s="40">
        <v>0.56699146666666667</v>
      </c>
      <c r="V167" s="40">
        <v>12.70380781453844</v>
      </c>
      <c r="W167" s="40">
        <v>1.0270125284804557</v>
      </c>
      <c r="X167" s="40">
        <v>0.28348668335417088</v>
      </c>
      <c r="Y167" s="40">
        <v>1.3763021382266649</v>
      </c>
      <c r="Z167" s="40">
        <v>2.0275562170397747</v>
      </c>
      <c r="AA167" s="40" t="s">
        <v>515</v>
      </c>
      <c r="AB167" s="40">
        <v>0.56699146666666667</v>
      </c>
      <c r="AC167" s="40">
        <v>12.70380781453844</v>
      </c>
      <c r="AD167" s="40">
        <v>1.0270125284804557</v>
      </c>
      <c r="AE167" s="40">
        <v>0.56699146666666667</v>
      </c>
      <c r="AF167" s="40">
        <v>12.70380781453844</v>
      </c>
      <c r="AG167" s="40">
        <v>1.0270125284804557</v>
      </c>
      <c r="AH167" s="40">
        <v>0.28350335134673182</v>
      </c>
      <c r="AI167" s="40">
        <v>1.3765175310719859</v>
      </c>
      <c r="AJ167" s="40">
        <v>2.0274377315473777</v>
      </c>
      <c r="AK167" s="37"/>
      <c r="AL167" s="37"/>
    </row>
    <row r="168" spans="1:38">
      <c r="A168" s="33" t="s">
        <v>516</v>
      </c>
      <c r="B168" s="33" t="s">
        <v>517</v>
      </c>
      <c r="C168" s="25">
        <v>0</v>
      </c>
      <c r="D168" s="24">
        <v>2.5</v>
      </c>
      <c r="E168" s="36">
        <f t="shared" si="18"/>
        <v>0</v>
      </c>
      <c r="F168" s="24">
        <f t="shared" si="19"/>
        <v>0.83199171108750614</v>
      </c>
      <c r="G168" s="24">
        <f t="shared" si="20"/>
        <v>0.83199171108750614</v>
      </c>
      <c r="H168" s="25">
        <f t="shared" si="21"/>
        <v>1</v>
      </c>
      <c r="I168" s="25">
        <f t="shared" si="22"/>
        <v>0</v>
      </c>
      <c r="J168" s="25">
        <f t="shared" si="23"/>
        <v>0</v>
      </c>
      <c r="K168" s="25">
        <f t="shared" si="24"/>
        <v>1</v>
      </c>
      <c r="L168" s="24">
        <f t="shared" si="25"/>
        <v>1.6680082889124939</v>
      </c>
      <c r="M168" s="24">
        <f t="shared" si="26"/>
        <v>1.6680082889124939</v>
      </c>
      <c r="N168" s="33" t="s">
        <v>518</v>
      </c>
      <c r="O168" s="25">
        <v>136.15031999999999</v>
      </c>
      <c r="P168" s="33" t="s">
        <v>1057</v>
      </c>
      <c r="Q168" s="33" t="s">
        <v>519</v>
      </c>
      <c r="R168" s="40">
        <v>0.34910338496448801</v>
      </c>
      <c r="S168" s="40">
        <v>12.70380781453844</v>
      </c>
      <c r="T168" s="40">
        <v>1.6680082889124939</v>
      </c>
      <c r="U168" s="40">
        <v>0.34910338496448801</v>
      </c>
      <c r="V168" s="40">
        <v>12.70380781453844</v>
      </c>
      <c r="W168" s="40">
        <v>1.6680082889124939</v>
      </c>
      <c r="X168" s="40">
        <v>0.17455848945464639</v>
      </c>
      <c r="Y168" s="40">
        <v>1.376399649920786</v>
      </c>
      <c r="Z168" s="40">
        <v>3.2927947620893998</v>
      </c>
      <c r="AA168" s="40" t="s">
        <v>519</v>
      </c>
      <c r="AB168" s="40">
        <v>0.34910338496448801</v>
      </c>
      <c r="AC168" s="40">
        <v>12.70380781453844</v>
      </c>
      <c r="AD168" s="40">
        <v>1.6680082889124939</v>
      </c>
      <c r="AE168" s="40">
        <v>0.34910338496448801</v>
      </c>
      <c r="AF168" s="40">
        <v>12.70380781453844</v>
      </c>
      <c r="AG168" s="40">
        <v>1.6680082889124939</v>
      </c>
      <c r="AH168" s="40">
        <v>0.17455848945464639</v>
      </c>
      <c r="AI168" s="40">
        <v>1.376399649920786</v>
      </c>
      <c r="AJ168" s="40">
        <v>3.2927947620893998</v>
      </c>
      <c r="AK168" s="37"/>
      <c r="AL168" s="37"/>
    </row>
    <row r="169" spans="1:38">
      <c r="A169" s="33" t="s">
        <v>524</v>
      </c>
      <c r="B169" s="33" t="s">
        <v>525</v>
      </c>
      <c r="C169" s="25">
        <v>0</v>
      </c>
      <c r="D169" s="24">
        <v>6</v>
      </c>
      <c r="E169" s="36">
        <f t="shared" si="18"/>
        <v>0</v>
      </c>
      <c r="F169" s="24">
        <f t="shared" si="19"/>
        <v>5.2451338536368555</v>
      </c>
      <c r="G169" s="24">
        <f t="shared" si="20"/>
        <v>4.8228092658257751</v>
      </c>
      <c r="H169" s="25">
        <f t="shared" si="21"/>
        <v>1</v>
      </c>
      <c r="I169" s="25">
        <f t="shared" si="22"/>
        <v>0</v>
      </c>
      <c r="J169" s="25">
        <f t="shared" si="23"/>
        <v>0</v>
      </c>
      <c r="K169" s="25">
        <f t="shared" si="24"/>
        <v>1</v>
      </c>
      <c r="L169" s="24">
        <f t="shared" si="25"/>
        <v>0.75486614636314431</v>
      </c>
      <c r="M169" s="24">
        <f t="shared" si="26"/>
        <v>1.1771907341742254</v>
      </c>
      <c r="N169" s="33" t="s">
        <v>526</v>
      </c>
      <c r="O169" s="25" t="s">
        <v>527</v>
      </c>
      <c r="P169" s="33" t="s">
        <v>1136</v>
      </c>
      <c r="Q169" s="33" t="s">
        <v>528</v>
      </c>
      <c r="R169" s="40">
        <v>0.77140476177619455</v>
      </c>
      <c r="S169" s="40">
        <v>12.70380781453844</v>
      </c>
      <c r="T169" s="40">
        <v>0.75486614636314431</v>
      </c>
      <c r="U169" s="40">
        <v>0.48998013970688897</v>
      </c>
      <c r="V169" s="40">
        <v>3.85889015824571</v>
      </c>
      <c r="W169" s="40">
        <v>1.1771907341742254</v>
      </c>
      <c r="X169" s="40">
        <v>0.38569461334558153</v>
      </c>
      <c r="Y169" s="40">
        <v>1.3763183194953299</v>
      </c>
      <c r="Z169" s="40">
        <v>1.4902598655501245</v>
      </c>
      <c r="AB169" s="40">
        <v>0.89997222222222228</v>
      </c>
      <c r="AE169" s="40">
        <v>0.89997222222222228</v>
      </c>
      <c r="AH169" s="40">
        <v>0.89997222222222228</v>
      </c>
      <c r="AK169" s="37"/>
      <c r="AL169" s="37"/>
    </row>
    <row r="170" spans="1:38">
      <c r="A170" s="33" t="s">
        <v>538</v>
      </c>
      <c r="B170" s="33" t="s">
        <v>539</v>
      </c>
      <c r="C170" s="25">
        <v>14061.352000000001</v>
      </c>
      <c r="D170" s="24">
        <v>0.90405000000000002</v>
      </c>
      <c r="E170" s="36">
        <f t="shared" si="18"/>
        <v>12.712165275600002</v>
      </c>
      <c r="F170" s="24">
        <f t="shared" si="19"/>
        <v>-0.66901422677342337</v>
      </c>
      <c r="G170" s="24">
        <f t="shared" si="20"/>
        <v>-1.5489343357050076</v>
      </c>
      <c r="H170" s="25">
        <f t="shared" si="21"/>
        <v>0</v>
      </c>
      <c r="I170" s="25">
        <f t="shared" si="22"/>
        <v>0</v>
      </c>
      <c r="J170" s="25">
        <f t="shared" si="23"/>
        <v>1</v>
      </c>
      <c r="K170" s="25">
        <f t="shared" si="24"/>
        <v>1</v>
      </c>
      <c r="L170" s="24">
        <f t="shared" si="25"/>
        <v>1.5730642267734234</v>
      </c>
      <c r="M170" s="24">
        <f t="shared" si="26"/>
        <v>2.4529843357050076</v>
      </c>
      <c r="N170" s="33" t="s">
        <v>540</v>
      </c>
      <c r="O170" s="25" t="s">
        <v>541</v>
      </c>
      <c r="P170" s="33" t="s">
        <v>1138</v>
      </c>
      <c r="Q170" s="33" t="s">
        <v>16</v>
      </c>
      <c r="R170" s="40">
        <v>0.37017391273499989</v>
      </c>
      <c r="S170" s="40">
        <v>12.70380781453844</v>
      </c>
      <c r="T170" s="40">
        <v>1.5730642267734234</v>
      </c>
      <c r="U170" s="40">
        <v>0.2351422540654157</v>
      </c>
      <c r="V170" s="40">
        <v>3.859145287794485</v>
      </c>
      <c r="W170" s="40">
        <v>2.4529843357050076</v>
      </c>
      <c r="X170" s="40">
        <v>0.18509872904964669</v>
      </c>
      <c r="Y170" s="40">
        <v>1.3764336068718701</v>
      </c>
      <c r="Z170" s="40">
        <v>3.1052904301778175</v>
      </c>
      <c r="AA170" s="40" t="s">
        <v>16</v>
      </c>
      <c r="AB170" s="40">
        <v>0.37017391273499989</v>
      </c>
      <c r="AC170" s="40">
        <v>12.70380781453844</v>
      </c>
      <c r="AD170" s="40">
        <v>1.5730642267734234</v>
      </c>
      <c r="AE170" s="40">
        <v>0.23513969190477951</v>
      </c>
      <c r="AF170" s="40">
        <v>3.8593198507944471</v>
      </c>
      <c r="AG170" s="40">
        <v>2.453011603983601</v>
      </c>
      <c r="AH170" s="40">
        <v>0.18509166801897259</v>
      </c>
      <c r="AI170" s="40">
        <v>1.376515612854635</v>
      </c>
      <c r="AJ170" s="40">
        <v>3.1054093135222414</v>
      </c>
      <c r="AK170" s="37"/>
      <c r="AL170" s="37"/>
    </row>
    <row r="171" spans="1:38">
      <c r="A171" s="33" t="s">
        <v>550</v>
      </c>
      <c r="B171" s="33" t="s">
        <v>551</v>
      </c>
      <c r="C171" s="25">
        <v>2494.7559999999999</v>
      </c>
      <c r="D171" s="24">
        <v>0.81584999999999996</v>
      </c>
      <c r="E171" s="36">
        <f t="shared" si="18"/>
        <v>2.0353466825999997</v>
      </c>
      <c r="F171" s="24">
        <f t="shared" si="19"/>
        <v>0.27874593507795797</v>
      </c>
      <c r="G171" s="24">
        <f t="shared" si="20"/>
        <v>-2.1766276993163025E-2</v>
      </c>
      <c r="H171" s="25">
        <f t="shared" si="21"/>
        <v>1</v>
      </c>
      <c r="I171" s="25">
        <f t="shared" si="22"/>
        <v>0</v>
      </c>
      <c r="J171" s="25">
        <f t="shared" si="23"/>
        <v>0</v>
      </c>
      <c r="K171" s="25">
        <f t="shared" si="24"/>
        <v>1</v>
      </c>
      <c r="L171" s="24">
        <f t="shared" si="25"/>
        <v>0.53710406492204199</v>
      </c>
      <c r="M171" s="24">
        <f t="shared" si="26"/>
        <v>0.83761627699316299</v>
      </c>
      <c r="N171" s="33" t="s">
        <v>552</v>
      </c>
      <c r="O171" s="25" t="s">
        <v>553</v>
      </c>
      <c r="P171" s="33" t="s">
        <v>1141</v>
      </c>
      <c r="Q171" s="33" t="s">
        <v>16</v>
      </c>
      <c r="R171" s="40">
        <v>1.0841611111111109</v>
      </c>
      <c r="S171" s="40">
        <v>12.70380781453844</v>
      </c>
      <c r="T171" s="40">
        <v>0.53710406492204199</v>
      </c>
      <c r="U171" s="40">
        <v>0.68862083126292783</v>
      </c>
      <c r="V171" s="40">
        <v>3.858802889018714</v>
      </c>
      <c r="W171" s="40">
        <v>0.83761627699316299</v>
      </c>
      <c r="X171" s="40">
        <v>0.5420930378153026</v>
      </c>
      <c r="Y171" s="40">
        <v>1.3763777787516061</v>
      </c>
      <c r="Z171" s="40">
        <v>1.0603073991327332</v>
      </c>
      <c r="AB171" s="40">
        <v>1.0841611111111111</v>
      </c>
      <c r="AE171" s="40">
        <v>1.0841611111111111</v>
      </c>
      <c r="AH171" s="40">
        <v>1.0841611111111111</v>
      </c>
      <c r="AK171" s="37"/>
      <c r="AL171" s="37"/>
    </row>
    <row r="172" spans="1:38">
      <c r="A172" s="33" t="s">
        <v>590</v>
      </c>
      <c r="B172" s="33" t="s">
        <v>591</v>
      </c>
      <c r="C172" s="25">
        <v>2494.7559999999999</v>
      </c>
      <c r="D172" s="24">
        <v>1.1907000000000001</v>
      </c>
      <c r="E172" s="36">
        <f t="shared" si="18"/>
        <v>2.9705059692</v>
      </c>
      <c r="F172" s="24">
        <f t="shared" si="19"/>
        <v>0.57805122985015367</v>
      </c>
      <c r="G172" s="24">
        <f t="shared" si="20"/>
        <v>0.4741435639379582</v>
      </c>
      <c r="H172" s="25">
        <f t="shared" si="21"/>
        <v>1</v>
      </c>
      <c r="I172" s="25">
        <f t="shared" si="22"/>
        <v>0</v>
      </c>
      <c r="J172" s="25">
        <f t="shared" si="23"/>
        <v>0</v>
      </c>
      <c r="K172" s="25">
        <f t="shared" si="24"/>
        <v>1</v>
      </c>
      <c r="L172" s="24">
        <f t="shared" si="25"/>
        <v>0.61264877014984642</v>
      </c>
      <c r="M172" s="24">
        <f t="shared" si="26"/>
        <v>0.71655643606204189</v>
      </c>
      <c r="N172" s="33" t="s">
        <v>592</v>
      </c>
      <c r="O172" s="25" t="s">
        <v>593</v>
      </c>
      <c r="P172" s="33" t="s">
        <v>1145</v>
      </c>
      <c r="Q172" s="33" t="s">
        <v>16</v>
      </c>
      <c r="R172" s="40">
        <v>0.95047500000000007</v>
      </c>
      <c r="S172" s="40">
        <v>12.70380781453844</v>
      </c>
      <c r="T172" s="40">
        <v>0.61264877014984642</v>
      </c>
      <c r="U172" s="40">
        <v>0.80496112660318009</v>
      </c>
      <c r="V172" s="40">
        <v>3.8588841819948252</v>
      </c>
      <c r="W172" s="40">
        <v>0.71655643606204189</v>
      </c>
      <c r="X172" s="40">
        <v>0.63364535941958122</v>
      </c>
      <c r="Y172" s="40">
        <v>1.3763360469649411</v>
      </c>
      <c r="Z172" s="40">
        <v>0.90710870188585391</v>
      </c>
      <c r="AA172" s="40" t="s">
        <v>16</v>
      </c>
      <c r="AB172" s="40">
        <v>0.95047500000000007</v>
      </c>
      <c r="AC172" s="40">
        <v>12.70380781453844</v>
      </c>
      <c r="AD172" s="40">
        <v>0.61264877014984642</v>
      </c>
      <c r="AE172" s="40">
        <v>0.80495489031236478</v>
      </c>
      <c r="AF172" s="40">
        <v>3.8590708790373092</v>
      </c>
      <c r="AG172" s="40">
        <v>0.71656215612561525</v>
      </c>
      <c r="AH172" s="40">
        <v>0.63365593890355398</v>
      </c>
      <c r="AI172" s="40">
        <v>1.376493531232754</v>
      </c>
      <c r="AJ172" s="40">
        <v>0.90709379253413958</v>
      </c>
      <c r="AK172" s="37"/>
      <c r="AL172" s="37"/>
    </row>
    <row r="173" spans="1:38">
      <c r="A173" s="33" t="s">
        <v>616</v>
      </c>
      <c r="B173" s="33" t="s">
        <v>617</v>
      </c>
      <c r="C173" s="25">
        <v>13607.76</v>
      </c>
      <c r="D173" s="24">
        <v>0.85994999999999999</v>
      </c>
      <c r="E173" s="36">
        <f t="shared" si="18"/>
        <v>11.701993212</v>
      </c>
      <c r="F173" s="24">
        <f t="shared" si="19"/>
        <v>-2.3665046044565283</v>
      </c>
      <c r="G173" s="24">
        <f t="shared" si="20"/>
        <v>-4.1717883429915652</v>
      </c>
      <c r="H173" s="25">
        <f t="shared" si="21"/>
        <v>0</v>
      </c>
      <c r="I173" s="25">
        <f t="shared" si="22"/>
        <v>0</v>
      </c>
      <c r="J173" s="25">
        <f t="shared" si="23"/>
        <v>1</v>
      </c>
      <c r="K173" s="25">
        <f t="shared" si="24"/>
        <v>1</v>
      </c>
      <c r="L173" s="24">
        <f t="shared" si="25"/>
        <v>3.2264546044565283</v>
      </c>
      <c r="M173" s="24">
        <f t="shared" si="26"/>
        <v>5.0317383429915656</v>
      </c>
      <c r="N173" s="33" t="s">
        <v>618</v>
      </c>
      <c r="O173" s="25" t="s">
        <v>619</v>
      </c>
      <c r="P173" s="33" t="s">
        <v>1149</v>
      </c>
      <c r="Q173" s="33" t="s">
        <v>620</v>
      </c>
      <c r="R173" s="40">
        <v>0.18047901216519999</v>
      </c>
      <c r="S173" s="40">
        <v>12.70380781453844</v>
      </c>
      <c r="T173" s="40">
        <v>3.2264546044565283</v>
      </c>
      <c r="U173" s="40">
        <v>0.1146323476715691</v>
      </c>
      <c r="V173" s="40">
        <v>3.8587508767206939</v>
      </c>
      <c r="W173" s="40">
        <v>5.0317383429915656</v>
      </c>
      <c r="X173" s="40">
        <v>9.0244589020908456E-2</v>
      </c>
      <c r="Y173" s="40">
        <v>1.3764235906571971</v>
      </c>
      <c r="Z173" s="40">
        <v>6.3691940834746381</v>
      </c>
      <c r="AA173" s="40" t="s">
        <v>621</v>
      </c>
      <c r="AB173" s="40">
        <v>0.18047901216519999</v>
      </c>
      <c r="AC173" s="40">
        <v>12.70380781453844</v>
      </c>
      <c r="AD173" s="40">
        <v>3.2264546044565283</v>
      </c>
      <c r="AE173" s="40">
        <v>0.1146323506247094</v>
      </c>
      <c r="AF173" s="40">
        <v>3.8589675516110269</v>
      </c>
      <c r="AG173" s="40">
        <v>5.0317395876320212</v>
      </c>
      <c r="AH173" s="40">
        <v>9.0237066576016642E-2</v>
      </c>
      <c r="AI173" s="40">
        <v>1.3764433470098529</v>
      </c>
      <c r="AJ173" s="40">
        <v>6.3697252470889243</v>
      </c>
      <c r="AK173" s="37"/>
      <c r="AL173" s="37"/>
    </row>
    <row r="174" spans="1:38">
      <c r="A174" s="33" t="s">
        <v>622</v>
      </c>
      <c r="B174" s="33" t="s">
        <v>623</v>
      </c>
      <c r="C174" s="25">
        <v>340.19400000000002</v>
      </c>
      <c r="D174" s="24">
        <v>1.7860499999999999</v>
      </c>
      <c r="E174" s="36">
        <f t="shared" si="18"/>
        <v>0.6076034937</v>
      </c>
      <c r="F174" s="24">
        <f t="shared" si="19"/>
        <v>1.1734012298501535</v>
      </c>
      <c r="G174" s="24">
        <f t="shared" si="20"/>
        <v>1.0694935639379581</v>
      </c>
      <c r="H174" s="25">
        <f t="shared" si="21"/>
        <v>1</v>
      </c>
      <c r="I174" s="25">
        <f t="shared" si="22"/>
        <v>0</v>
      </c>
      <c r="J174" s="25">
        <f t="shared" si="23"/>
        <v>0</v>
      </c>
      <c r="K174" s="25">
        <f t="shared" si="24"/>
        <v>1</v>
      </c>
      <c r="L174" s="24">
        <f t="shared" si="25"/>
        <v>0.61264877014984642</v>
      </c>
      <c r="M174" s="24">
        <f t="shared" si="26"/>
        <v>0.71655643606204189</v>
      </c>
      <c r="N174" s="33" t="s">
        <v>624</v>
      </c>
      <c r="O174" s="25" t="s">
        <v>593</v>
      </c>
      <c r="P174" s="33" t="s">
        <v>1145</v>
      </c>
      <c r="Q174" s="33" t="s">
        <v>625</v>
      </c>
      <c r="R174" s="40">
        <v>0.95047500000000007</v>
      </c>
      <c r="S174" s="40">
        <v>12.70380781453844</v>
      </c>
      <c r="T174" s="40">
        <v>0.61264877014984642</v>
      </c>
      <c r="U174" s="40">
        <v>0.80496112660318009</v>
      </c>
      <c r="V174" s="40">
        <v>3.8588841819948252</v>
      </c>
      <c r="W174" s="40">
        <v>0.71655643606204189</v>
      </c>
      <c r="X174" s="40">
        <v>0.63364535941958122</v>
      </c>
      <c r="Y174" s="40">
        <v>1.3763360469649411</v>
      </c>
      <c r="Z174" s="40">
        <v>0.90710870188585391</v>
      </c>
      <c r="AA174" s="40" t="s">
        <v>625</v>
      </c>
      <c r="AB174" s="40">
        <v>0.95047500000000007</v>
      </c>
      <c r="AC174" s="40">
        <v>12.70380781453844</v>
      </c>
      <c r="AD174" s="40">
        <v>0.61264877014984642</v>
      </c>
      <c r="AE174" s="40">
        <v>0.80495489031236478</v>
      </c>
      <c r="AF174" s="40">
        <v>3.8590708790373092</v>
      </c>
      <c r="AG174" s="40">
        <v>0.71656215612561525</v>
      </c>
      <c r="AH174" s="40">
        <v>0.63365593890355398</v>
      </c>
      <c r="AI174" s="40">
        <v>1.376493531232754</v>
      </c>
      <c r="AJ174" s="40">
        <v>0.90709379253413958</v>
      </c>
      <c r="AK174" s="37"/>
      <c r="AL174" s="37"/>
    </row>
    <row r="175" spans="1:38">
      <c r="A175" s="33" t="s">
        <v>629</v>
      </c>
      <c r="B175" s="33" t="s">
        <v>630</v>
      </c>
      <c r="C175" s="25">
        <v>0</v>
      </c>
      <c r="D175" s="24">
        <v>4</v>
      </c>
      <c r="E175" s="36">
        <f t="shared" si="18"/>
        <v>0</v>
      </c>
      <c r="F175" s="24">
        <f t="shared" si="19"/>
        <v>3.4584396601612895</v>
      </c>
      <c r="G175" s="24">
        <f t="shared" si="20"/>
        <v>3.1554403722710997</v>
      </c>
      <c r="H175" s="25">
        <f t="shared" si="21"/>
        <v>1</v>
      </c>
      <c r="I175" s="25">
        <f t="shared" si="22"/>
        <v>0</v>
      </c>
      <c r="J175" s="25">
        <f t="shared" si="23"/>
        <v>0</v>
      </c>
      <c r="K175" s="25">
        <f t="shared" si="24"/>
        <v>1</v>
      </c>
      <c r="L175" s="24">
        <f t="shared" si="25"/>
        <v>0.54156033983871077</v>
      </c>
      <c r="M175" s="24">
        <f t="shared" si="26"/>
        <v>0.84455962772890003</v>
      </c>
      <c r="N175" s="33" t="s">
        <v>631</v>
      </c>
      <c r="O175" s="25">
        <v>64.514399999999995</v>
      </c>
      <c r="P175" s="33" t="s">
        <v>1150</v>
      </c>
      <c r="Q175" s="33" t="s">
        <v>632</v>
      </c>
      <c r="R175" s="40">
        <v>1.07524</v>
      </c>
      <c r="S175" s="40">
        <v>12.70380781453844</v>
      </c>
      <c r="T175" s="40">
        <v>0.54156033983871077</v>
      </c>
      <c r="U175" s="40">
        <v>0.6829595198074393</v>
      </c>
      <c r="V175" s="40">
        <v>3.8588315799865152</v>
      </c>
      <c r="W175" s="40">
        <v>0.84455962772890003</v>
      </c>
      <c r="X175" s="40">
        <v>0.53762448251029848</v>
      </c>
      <c r="Y175" s="40">
        <v>1.376357613407567</v>
      </c>
      <c r="Z175" s="40">
        <v>1.0691202848632739</v>
      </c>
      <c r="AA175" s="40" t="s">
        <v>633</v>
      </c>
      <c r="AB175" s="40">
        <v>1.07524</v>
      </c>
      <c r="AC175" s="40">
        <v>12.70380781453844</v>
      </c>
      <c r="AD175" s="40">
        <v>0.54156033983871077</v>
      </c>
      <c r="AE175" s="40">
        <v>0.682959519449026</v>
      </c>
      <c r="AF175" s="40">
        <v>3.8588315799865152</v>
      </c>
      <c r="AG175" s="40">
        <v>0.84455962817212027</v>
      </c>
      <c r="AH175" s="40">
        <v>0.53762448251498762</v>
      </c>
      <c r="AI175" s="40">
        <v>1.376357614337151</v>
      </c>
      <c r="AJ175" s="40">
        <v>1.0691202848555887</v>
      </c>
      <c r="AK175" s="37"/>
      <c r="AL175" s="37"/>
    </row>
    <row r="176" spans="1:38">
      <c r="A176" s="33" t="s">
        <v>634</v>
      </c>
      <c r="B176" s="33" t="s">
        <v>635</v>
      </c>
      <c r="C176" s="25">
        <v>0</v>
      </c>
      <c r="D176" s="24">
        <v>2.0947499999999999</v>
      </c>
      <c r="E176" s="36">
        <f t="shared" si="18"/>
        <v>0</v>
      </c>
      <c r="F176" s="24">
        <f t="shared" si="19"/>
        <v>1.3357796652802163</v>
      </c>
      <c r="G176" s="24">
        <f t="shared" si="20"/>
        <v>1.0098003445931465</v>
      </c>
      <c r="H176" s="25">
        <f t="shared" si="21"/>
        <v>1</v>
      </c>
      <c r="I176" s="25">
        <f t="shared" si="22"/>
        <v>0</v>
      </c>
      <c r="J176" s="25">
        <f t="shared" si="23"/>
        <v>0</v>
      </c>
      <c r="K176" s="25">
        <f t="shared" si="24"/>
        <v>1</v>
      </c>
      <c r="L176" s="24">
        <f t="shared" si="25"/>
        <v>0.75897033471978359</v>
      </c>
      <c r="M176" s="24">
        <f t="shared" si="26"/>
        <v>1.0849496554068534</v>
      </c>
      <c r="N176" s="33" t="s">
        <v>636</v>
      </c>
      <c r="O176" s="25" t="s">
        <v>126</v>
      </c>
      <c r="P176" s="33" t="s">
        <v>1066</v>
      </c>
      <c r="Q176" s="33" t="s">
        <v>637</v>
      </c>
      <c r="R176" s="40">
        <v>0.76723333333333332</v>
      </c>
      <c r="S176" s="40">
        <v>12.70380781453844</v>
      </c>
      <c r="T176" s="40">
        <v>0.75897033471978359</v>
      </c>
      <c r="U176" s="40">
        <v>0.53163766686101654</v>
      </c>
      <c r="V176" s="40">
        <v>3.8589218886543089</v>
      </c>
      <c r="W176" s="40">
        <v>1.0849496554068534</v>
      </c>
      <c r="X176" s="40">
        <v>0.41848353226023682</v>
      </c>
      <c r="Y176" s="40">
        <v>1.37632184912863</v>
      </c>
      <c r="Z176" s="40">
        <v>1.3734953986614291</v>
      </c>
      <c r="AA176" s="40" t="s">
        <v>638</v>
      </c>
      <c r="AB176" s="40">
        <v>0.76723333333333332</v>
      </c>
      <c r="AC176" s="40">
        <v>12.70380781453844</v>
      </c>
      <c r="AD176" s="40">
        <v>0.75897033471978359</v>
      </c>
      <c r="AE176" s="40">
        <v>0.5316258218252089</v>
      </c>
      <c r="AF176" s="40">
        <v>3.8590524892581781</v>
      </c>
      <c r="AG176" s="40">
        <v>1.0849740075368981</v>
      </c>
      <c r="AH176" s="40">
        <v>0.41849874073785898</v>
      </c>
      <c r="AI176" s="40">
        <v>1.3765063642235109</v>
      </c>
      <c r="AJ176" s="40">
        <v>1.3734459031770196</v>
      </c>
      <c r="AK176" s="37"/>
      <c r="AL176" s="37"/>
    </row>
    <row r="177" spans="1:38">
      <c r="A177" s="33" t="s">
        <v>644</v>
      </c>
      <c r="B177" s="33" t="s">
        <v>645</v>
      </c>
      <c r="C177" s="25">
        <v>0</v>
      </c>
      <c r="D177" s="24">
        <v>3.9028499999999999</v>
      </c>
      <c r="E177" s="36">
        <f t="shared" si="18"/>
        <v>0</v>
      </c>
      <c r="F177" s="24">
        <f t="shared" si="19"/>
        <v>2.7480750301755013</v>
      </c>
      <c r="G177" s="24">
        <f t="shared" si="20"/>
        <v>2.1019809130086697</v>
      </c>
      <c r="H177" s="25">
        <f t="shared" si="21"/>
        <v>1</v>
      </c>
      <c r="I177" s="25">
        <f t="shared" si="22"/>
        <v>0</v>
      </c>
      <c r="J177" s="25">
        <f t="shared" si="23"/>
        <v>0</v>
      </c>
      <c r="K177" s="25">
        <f t="shared" si="24"/>
        <v>1</v>
      </c>
      <c r="L177" s="24">
        <f t="shared" si="25"/>
        <v>1.1547749698244989</v>
      </c>
      <c r="M177" s="24">
        <f t="shared" si="26"/>
        <v>1.80086908699133</v>
      </c>
      <c r="N177" s="33" t="s">
        <v>646</v>
      </c>
      <c r="O177" s="25">
        <v>136.15031999999999</v>
      </c>
      <c r="P177" s="33" t="s">
        <v>1057</v>
      </c>
      <c r="Q177" s="33" t="s">
        <v>647</v>
      </c>
      <c r="R177" s="40">
        <v>0.50426044469657461</v>
      </c>
      <c r="S177" s="40">
        <v>12.70380781453844</v>
      </c>
      <c r="T177" s="40">
        <v>1.1547749698244989</v>
      </c>
      <c r="U177" s="40">
        <v>0.32028359305228832</v>
      </c>
      <c r="V177" s="40">
        <v>3.858744734585291</v>
      </c>
      <c r="W177" s="40">
        <v>1.8009039088252035</v>
      </c>
      <c r="X177" s="40">
        <v>0.25213675308494587</v>
      </c>
      <c r="Y177" s="40">
        <v>1.3763817165346619</v>
      </c>
      <c r="Z177" s="40">
        <v>2.2796567962247614</v>
      </c>
      <c r="AA177" s="40" t="s">
        <v>647</v>
      </c>
      <c r="AB177" s="40">
        <v>0.50426044469657461</v>
      </c>
      <c r="AC177" s="40">
        <v>12.70380781453844</v>
      </c>
      <c r="AD177" s="40">
        <v>1.1547749698244989</v>
      </c>
      <c r="AE177" s="40">
        <v>0.32028990424391579</v>
      </c>
      <c r="AF177" s="40">
        <v>3.8590373768195558</v>
      </c>
      <c r="AG177" s="40">
        <v>1.80086908699133</v>
      </c>
      <c r="AH177" s="40">
        <v>0.25213639556526712</v>
      </c>
      <c r="AI177" s="40">
        <v>1.376514281802443</v>
      </c>
      <c r="AJ177" s="40">
        <v>2.2796605272739483</v>
      </c>
      <c r="AK177" s="37"/>
      <c r="AL177" s="37"/>
    </row>
    <row r="178" spans="1:38">
      <c r="A178" s="33" t="s">
        <v>696</v>
      </c>
      <c r="B178" s="33" t="s">
        <v>697</v>
      </c>
      <c r="C178" s="25">
        <v>340.19400000000002</v>
      </c>
      <c r="D178" s="24">
        <v>3.5059499999999999</v>
      </c>
      <c r="E178" s="36">
        <f t="shared" si="18"/>
        <v>1.1927031543</v>
      </c>
      <c r="F178" s="24">
        <f t="shared" si="19"/>
        <v>2.3053383140117525</v>
      </c>
      <c r="G178" s="24">
        <f t="shared" si="20"/>
        <v>2.3053383140117525</v>
      </c>
      <c r="H178" s="25">
        <f t="shared" si="21"/>
        <v>1</v>
      </c>
      <c r="I178" s="25">
        <f t="shared" si="22"/>
        <v>0</v>
      </c>
      <c r="J178" s="25">
        <f t="shared" si="23"/>
        <v>0</v>
      </c>
      <c r="K178" s="25">
        <f t="shared" si="24"/>
        <v>1</v>
      </c>
      <c r="L178" s="24">
        <f t="shared" si="25"/>
        <v>1.2006116859882472</v>
      </c>
      <c r="M178" s="24">
        <f t="shared" si="26"/>
        <v>1.2006116859882472</v>
      </c>
      <c r="N178" s="33" t="s">
        <v>698</v>
      </c>
      <c r="O178" s="25" t="s">
        <v>699</v>
      </c>
      <c r="P178" s="33" t="s">
        <v>1158</v>
      </c>
      <c r="Q178" s="33" t="s">
        <v>700</v>
      </c>
      <c r="R178" s="40">
        <v>0.48500888888888888</v>
      </c>
      <c r="S178" s="40">
        <v>12.70380781453844</v>
      </c>
      <c r="T178" s="40">
        <v>1.2006116859882472</v>
      </c>
      <c r="U178" s="40">
        <v>0.48500888888888888</v>
      </c>
      <c r="V178" s="40">
        <v>12.70380781453844</v>
      </c>
      <c r="W178" s="40">
        <v>1.2006116859882472</v>
      </c>
      <c r="X178" s="40">
        <v>0.2424967030222254</v>
      </c>
      <c r="Y178" s="40">
        <v>1.3763021382266649</v>
      </c>
      <c r="Z178" s="40">
        <v>2.3702804208024832</v>
      </c>
      <c r="AB178" s="40">
        <v>0.60626111111111114</v>
      </c>
      <c r="AE178" s="40">
        <v>0.60626111111111114</v>
      </c>
      <c r="AH178" s="40">
        <v>0.60626111111111114</v>
      </c>
      <c r="AK178" s="37"/>
      <c r="AL178" s="37"/>
    </row>
    <row r="179" spans="1:38">
      <c r="A179" s="33" t="s">
        <v>715</v>
      </c>
      <c r="B179" s="33" t="s">
        <v>716</v>
      </c>
      <c r="C179" s="25">
        <v>0</v>
      </c>
      <c r="D179" s="24">
        <v>1.4994000000000001</v>
      </c>
      <c r="E179" s="36">
        <f t="shared" si="18"/>
        <v>0</v>
      </c>
      <c r="F179" s="24">
        <f t="shared" si="19"/>
        <v>0.91101596058475276</v>
      </c>
      <c r="G179" s="24">
        <f t="shared" si="20"/>
        <v>0.65830380478947981</v>
      </c>
      <c r="H179" s="25">
        <f t="shared" si="21"/>
        <v>1</v>
      </c>
      <c r="I179" s="25">
        <f t="shared" si="22"/>
        <v>0</v>
      </c>
      <c r="J179" s="25">
        <f t="shared" si="23"/>
        <v>0</v>
      </c>
      <c r="K179" s="25">
        <f t="shared" si="24"/>
        <v>1</v>
      </c>
      <c r="L179" s="24">
        <f t="shared" si="25"/>
        <v>0.58838403941524731</v>
      </c>
      <c r="M179" s="24">
        <f t="shared" si="26"/>
        <v>0.84109619521052026</v>
      </c>
      <c r="N179" s="33" t="s">
        <v>717</v>
      </c>
      <c r="O179" s="25" t="s">
        <v>718</v>
      </c>
      <c r="P179" s="33" t="s">
        <v>1162</v>
      </c>
      <c r="Q179" s="33" t="s">
        <v>719</v>
      </c>
      <c r="R179" s="40">
        <v>0.98967222222222218</v>
      </c>
      <c r="S179" s="40">
        <v>12.70380781453844</v>
      </c>
      <c r="T179" s="40">
        <v>0.58838403941524731</v>
      </c>
      <c r="U179" s="40">
        <v>0.68577186146680236</v>
      </c>
      <c r="V179" s="40">
        <v>3.8589218886543089</v>
      </c>
      <c r="W179" s="40">
        <v>0.84109619521052026</v>
      </c>
      <c r="X179" s="40">
        <v>0.53981169657478401</v>
      </c>
      <c r="Y179" s="40">
        <v>1.37632184912863</v>
      </c>
      <c r="Z179" s="40">
        <v>1.0647883504973068</v>
      </c>
      <c r="AA179" s="40" t="s">
        <v>720</v>
      </c>
      <c r="AB179" s="40">
        <v>0.98967222222222218</v>
      </c>
      <c r="AC179" s="40">
        <v>12.70380781453844</v>
      </c>
      <c r="AD179" s="40">
        <v>0.58838403941524731</v>
      </c>
      <c r="AE179" s="40">
        <v>0.68575658230079639</v>
      </c>
      <c r="AF179" s="40">
        <v>3.8590524838169848</v>
      </c>
      <c r="AG179" s="40">
        <v>0.84111507391821649</v>
      </c>
      <c r="AH179" s="40">
        <v>0.53981261144118264</v>
      </c>
      <c r="AI179" s="40">
        <v>1.376458671360125</v>
      </c>
      <c r="AJ179" s="40">
        <v>1.0647867862700693</v>
      </c>
      <c r="AK179" s="37"/>
      <c r="AL179" s="37"/>
    </row>
    <row r="180" spans="1:38">
      <c r="A180" s="33" t="s">
        <v>729</v>
      </c>
      <c r="B180" s="33" t="s">
        <v>730</v>
      </c>
      <c r="C180" s="25">
        <v>226.79599999999999</v>
      </c>
      <c r="D180" s="24">
        <v>2.1608999999999998</v>
      </c>
      <c r="E180" s="36">
        <f t="shared" si="18"/>
        <v>0.4900834764</v>
      </c>
      <c r="F180" s="24">
        <f t="shared" si="19"/>
        <v>0.36572680426068715</v>
      </c>
      <c r="G180" s="24">
        <f t="shared" si="20"/>
        <v>-0.63850857236496728</v>
      </c>
      <c r="H180" s="25">
        <f t="shared" si="21"/>
        <v>1</v>
      </c>
      <c r="I180" s="25">
        <f t="shared" si="22"/>
        <v>0</v>
      </c>
      <c r="J180" s="25">
        <f t="shared" si="23"/>
        <v>0</v>
      </c>
      <c r="K180" s="25">
        <f t="shared" si="24"/>
        <v>1</v>
      </c>
      <c r="L180" s="24">
        <f t="shared" si="25"/>
        <v>1.7951731957393127</v>
      </c>
      <c r="M180" s="24">
        <f t="shared" si="26"/>
        <v>2.7994085723649671</v>
      </c>
      <c r="N180" s="33" t="s">
        <v>731</v>
      </c>
      <c r="O180" s="25">
        <v>136.23704000000001</v>
      </c>
      <c r="P180" s="33" t="s">
        <v>1051</v>
      </c>
      <c r="Q180" s="33" t="s">
        <v>732</v>
      </c>
      <c r="R180" s="40">
        <v>0.32437390508627861</v>
      </c>
      <c r="S180" s="40">
        <v>12.70380781453844</v>
      </c>
      <c r="T180" s="40">
        <v>1.7951731957393127</v>
      </c>
      <c r="U180" s="40">
        <v>0.20603682612903779</v>
      </c>
      <c r="V180" s="40">
        <v>3.8589149309162298</v>
      </c>
      <c r="W180" s="40">
        <v>2.7995000177407734</v>
      </c>
      <c r="X180" s="40">
        <v>0.16218132635154381</v>
      </c>
      <c r="Y180" s="40">
        <v>1.376298336401339</v>
      </c>
      <c r="Z180" s="40">
        <v>3.5440897950943455</v>
      </c>
      <c r="AA180" s="40" t="s">
        <v>732</v>
      </c>
      <c r="AB180" s="40">
        <v>0.32437390508627861</v>
      </c>
      <c r="AC180" s="40">
        <v>12.70380781453844</v>
      </c>
      <c r="AD180" s="40">
        <v>1.7951731957393127</v>
      </c>
      <c r="AE180" s="40">
        <v>0.2060436459567247</v>
      </c>
      <c r="AF180" s="40">
        <v>3.8592592943342452</v>
      </c>
      <c r="AG180" s="40">
        <v>2.7994085723649671</v>
      </c>
      <c r="AH180" s="40">
        <v>0.162192385139559</v>
      </c>
      <c r="AI180" s="40">
        <v>1.3765267054837069</v>
      </c>
      <c r="AJ180" s="40">
        <v>3.5438494831052076</v>
      </c>
      <c r="AK180" s="37"/>
      <c r="AL180" s="37"/>
    </row>
    <row r="181" spans="1:38">
      <c r="A181" s="33" t="s">
        <v>737</v>
      </c>
      <c r="B181" s="33" t="s">
        <v>738</v>
      </c>
      <c r="C181" s="25">
        <v>226.79599999999999</v>
      </c>
      <c r="D181" s="24">
        <v>5.00535</v>
      </c>
      <c r="E181" s="36">
        <f t="shared" si="18"/>
        <v>1.1351933585999998</v>
      </c>
      <c r="F181" s="24">
        <f t="shared" si="19"/>
        <v>3.8047462353759482</v>
      </c>
      <c r="G181" s="24">
        <f t="shared" si="20"/>
        <v>3.8047462353759482</v>
      </c>
      <c r="H181" s="25">
        <f t="shared" si="21"/>
        <v>1</v>
      </c>
      <c r="I181" s="25">
        <f t="shared" si="22"/>
        <v>0</v>
      </c>
      <c r="J181" s="25">
        <f t="shared" si="23"/>
        <v>0</v>
      </c>
      <c r="K181" s="25">
        <f t="shared" si="24"/>
        <v>1</v>
      </c>
      <c r="L181" s="24">
        <f t="shared" si="25"/>
        <v>1.2006037646240517</v>
      </c>
      <c r="M181" s="24">
        <f t="shared" si="26"/>
        <v>1.2006037646240517</v>
      </c>
      <c r="N181" s="33" t="s">
        <v>739</v>
      </c>
      <c r="O181" s="25">
        <v>109.12772</v>
      </c>
      <c r="P181" s="33" t="s">
        <v>1158</v>
      </c>
      <c r="Q181" s="33" t="s">
        <v>740</v>
      </c>
      <c r="R181" s="40">
        <v>0.48501208888888891</v>
      </c>
      <c r="S181" s="40">
        <v>12.70380781453844</v>
      </c>
      <c r="T181" s="40">
        <v>1.2006037646240517</v>
      </c>
      <c r="U181" s="40">
        <v>0.48501208888888891</v>
      </c>
      <c r="V181" s="40">
        <v>12.70380781453844</v>
      </c>
      <c r="W181" s="40">
        <v>1.2006037646240517</v>
      </c>
      <c r="X181" s="40">
        <v>0.24249830297114891</v>
      </c>
      <c r="Y181" s="40">
        <v>1.3763021382266649</v>
      </c>
      <c r="Z181" s="40">
        <v>2.370264782228682</v>
      </c>
      <c r="AB181" s="40">
        <v>0.60626511111111114</v>
      </c>
      <c r="AE181" s="40">
        <v>0.60626511111111114</v>
      </c>
      <c r="AH181" s="40">
        <v>0.60626511111111114</v>
      </c>
      <c r="AK181" s="37"/>
      <c r="AL181" s="37"/>
    </row>
    <row r="182" spans="1:38">
      <c r="A182" s="33" t="s">
        <v>741</v>
      </c>
      <c r="B182" s="33" t="s">
        <v>742</v>
      </c>
      <c r="C182" s="25">
        <v>0</v>
      </c>
      <c r="D182" s="24">
        <v>1.6978500000000001</v>
      </c>
      <c r="E182" s="36">
        <f t="shared" si="18"/>
        <v>0</v>
      </c>
      <c r="F182" s="24">
        <f t="shared" si="19"/>
        <v>0.46624996280510511</v>
      </c>
      <c r="G182" s="24">
        <f t="shared" si="20"/>
        <v>-0.22288673332575404</v>
      </c>
      <c r="H182" s="25">
        <f t="shared" si="21"/>
        <v>1</v>
      </c>
      <c r="I182" s="25">
        <f t="shared" si="22"/>
        <v>0</v>
      </c>
      <c r="J182" s="25">
        <f t="shared" si="23"/>
        <v>0</v>
      </c>
      <c r="K182" s="25">
        <f t="shared" si="24"/>
        <v>1</v>
      </c>
      <c r="L182" s="24">
        <f t="shared" si="25"/>
        <v>1.231600037194895</v>
      </c>
      <c r="M182" s="24">
        <f t="shared" si="26"/>
        <v>1.9207367333257541</v>
      </c>
      <c r="N182" s="33" t="s">
        <v>743</v>
      </c>
      <c r="O182" s="25" t="s">
        <v>744</v>
      </c>
      <c r="P182" s="33" t="s">
        <v>1166</v>
      </c>
      <c r="Q182" s="33" t="s">
        <v>745</v>
      </c>
      <c r="R182" s="40">
        <v>0.47280555555555559</v>
      </c>
      <c r="S182" s="40">
        <v>12.70380781453844</v>
      </c>
      <c r="T182" s="40">
        <v>1.231600037194895</v>
      </c>
      <c r="U182" s="40">
        <v>0.30030140642267322</v>
      </c>
      <c r="V182" s="40">
        <v>3.8587003437632572</v>
      </c>
      <c r="W182" s="40">
        <v>1.9207367333257541</v>
      </c>
      <c r="X182" s="40">
        <v>0.2364099760701448</v>
      </c>
      <c r="Y182" s="40">
        <v>1.3763879624974751</v>
      </c>
      <c r="Z182" s="40">
        <v>2.4313071648917863</v>
      </c>
      <c r="AA182" s="40" t="s">
        <v>745</v>
      </c>
      <c r="AB182" s="40">
        <v>0.47280555555555559</v>
      </c>
      <c r="AC182" s="40">
        <v>12.70380781453844</v>
      </c>
      <c r="AD182" s="40">
        <v>1.231600037194895</v>
      </c>
      <c r="AE182" s="40">
        <v>0.30030140642267322</v>
      </c>
      <c r="AF182" s="40">
        <v>3.8587003437632572</v>
      </c>
      <c r="AG182" s="40">
        <v>1.9207367333257541</v>
      </c>
      <c r="AH182" s="40">
        <v>0.2364099760701448</v>
      </c>
      <c r="AI182" s="40">
        <v>1.3763879624974751</v>
      </c>
      <c r="AJ182" s="40">
        <v>2.4313071648917863</v>
      </c>
      <c r="AK182" s="37"/>
      <c r="AL182" s="37"/>
    </row>
    <row r="183" spans="1:38">
      <c r="A183" s="33" t="s">
        <v>749</v>
      </c>
      <c r="B183" s="33" t="s">
        <v>750</v>
      </c>
      <c r="C183" s="25">
        <v>2628112.048</v>
      </c>
      <c r="D183" s="24">
        <v>0</v>
      </c>
      <c r="E183" s="36">
        <f t="shared" si="18"/>
        <v>0</v>
      </c>
      <c r="F183" s="24">
        <f t="shared" si="19"/>
        <v>-0.59423742117942724</v>
      </c>
      <c r="G183" s="24">
        <f t="shared" si="20"/>
        <v>-0.59423742117942724</v>
      </c>
      <c r="H183" s="25">
        <f t="shared" si="21"/>
        <v>0</v>
      </c>
      <c r="I183" s="25">
        <f t="shared" si="22"/>
        <v>1</v>
      </c>
      <c r="J183" s="25">
        <f t="shared" si="23"/>
        <v>0</v>
      </c>
      <c r="K183" s="25">
        <f t="shared" si="24"/>
        <v>1</v>
      </c>
      <c r="L183" s="24">
        <f t="shared" si="25"/>
        <v>0.59423742117942724</v>
      </c>
      <c r="M183" s="24">
        <f t="shared" si="26"/>
        <v>0.59423742117942724</v>
      </c>
      <c r="N183" s="33" t="s">
        <v>751</v>
      </c>
      <c r="O183" s="25" t="s">
        <v>752</v>
      </c>
      <c r="P183" s="33" t="s">
        <v>1167</v>
      </c>
      <c r="Q183" s="33" t="s">
        <v>753</v>
      </c>
      <c r="R183" s="40">
        <v>0.96726666666666672</v>
      </c>
      <c r="S183" s="40">
        <v>12.70380781453844</v>
      </c>
      <c r="T183" s="40">
        <v>0.60201323985957889</v>
      </c>
      <c r="U183" s="40">
        <v>0.96726666666666672</v>
      </c>
      <c r="V183" s="40">
        <v>3.8588478706764948</v>
      </c>
      <c r="W183" s="40">
        <v>0.5963195771384564</v>
      </c>
      <c r="X183" s="40">
        <v>0.96726462126832102</v>
      </c>
      <c r="Y183" s="40">
        <v>1.376343393712149</v>
      </c>
      <c r="Z183" s="40">
        <v>0.59423782672052083</v>
      </c>
      <c r="AA183" s="40" t="s">
        <v>753</v>
      </c>
      <c r="AB183" s="40">
        <v>0.96726666666666672</v>
      </c>
      <c r="AC183" s="40">
        <v>12.70380781453844</v>
      </c>
      <c r="AD183" s="40">
        <v>0.60201323985957889</v>
      </c>
      <c r="AE183" s="40">
        <v>0.96726666666666672</v>
      </c>
      <c r="AF183" s="40">
        <v>3.8590984287041481</v>
      </c>
      <c r="AG183" s="40">
        <v>0.5963197654725152</v>
      </c>
      <c r="AH183" s="40">
        <v>0.96726549670451367</v>
      </c>
      <c r="AI183" s="40">
        <v>1.3764783203852919</v>
      </c>
      <c r="AJ183" s="40">
        <v>0.59423742117942724</v>
      </c>
      <c r="AK183" s="37"/>
      <c r="AL183" s="37"/>
    </row>
    <row r="184" spans="1:38">
      <c r="A184" s="33" t="s">
        <v>773</v>
      </c>
      <c r="B184" s="33" t="s">
        <v>774</v>
      </c>
      <c r="C184" s="25">
        <v>226.79599999999999</v>
      </c>
      <c r="D184" s="24">
        <v>3.5059499999999999</v>
      </c>
      <c r="E184" s="36">
        <f t="shared" si="18"/>
        <v>0.79513543620000005</v>
      </c>
      <c r="F184" s="24">
        <f t="shared" si="19"/>
        <v>2.9074088953421602</v>
      </c>
      <c r="G184" s="24">
        <f t="shared" si="20"/>
        <v>2.7281006896326612</v>
      </c>
      <c r="H184" s="25">
        <f t="shared" si="21"/>
        <v>1</v>
      </c>
      <c r="I184" s="25">
        <f t="shared" si="22"/>
        <v>0</v>
      </c>
      <c r="J184" s="25">
        <f t="shared" si="23"/>
        <v>0</v>
      </c>
      <c r="K184" s="25">
        <f t="shared" si="24"/>
        <v>1</v>
      </c>
      <c r="L184" s="24">
        <f t="shared" si="25"/>
        <v>0.59854110465783961</v>
      </c>
      <c r="M184" s="24">
        <f t="shared" si="26"/>
        <v>0.77784931036733884</v>
      </c>
      <c r="N184" s="33" t="s">
        <v>775</v>
      </c>
      <c r="O184" s="25" t="s">
        <v>776</v>
      </c>
      <c r="P184" s="33" t="s">
        <v>1171</v>
      </c>
      <c r="Q184" s="33" t="s">
        <v>777</v>
      </c>
      <c r="R184" s="40">
        <v>0.97287777777777773</v>
      </c>
      <c r="S184" s="40">
        <v>12.70380781453844</v>
      </c>
      <c r="T184" s="40">
        <v>0.59854110465783961</v>
      </c>
      <c r="U184" s="40">
        <v>0.74152746368855282</v>
      </c>
      <c r="V184" s="40">
        <v>3.8588150266728212</v>
      </c>
      <c r="W184" s="40">
        <v>0.77785389484842138</v>
      </c>
      <c r="X184" s="40">
        <v>0.58373846094063175</v>
      </c>
      <c r="Y184" s="40">
        <v>1.376373819898326</v>
      </c>
      <c r="Z184" s="40">
        <v>0.9846622995056411</v>
      </c>
      <c r="AA184" s="40" t="s">
        <v>777</v>
      </c>
      <c r="AB184" s="40">
        <v>0.97287777777777773</v>
      </c>
      <c r="AC184" s="40">
        <v>12.70380781453844</v>
      </c>
      <c r="AD184" s="40">
        <v>0.59854110465783961</v>
      </c>
      <c r="AE184" s="40">
        <v>0.74153205903504649</v>
      </c>
      <c r="AF184" s="40">
        <v>3.8590556800814722</v>
      </c>
      <c r="AG184" s="40">
        <v>0.77784931036733884</v>
      </c>
      <c r="AH184" s="40">
        <v>0.58373053236236838</v>
      </c>
      <c r="AI184" s="40">
        <v>1.3764897206679489</v>
      </c>
      <c r="AJ184" s="40">
        <v>0.98467586206622859</v>
      </c>
      <c r="AK184" s="37"/>
      <c r="AL184" s="37"/>
    </row>
    <row r="185" spans="1:38">
      <c r="A185" s="33" t="s">
        <v>806</v>
      </c>
      <c r="B185" s="33" t="s">
        <v>807</v>
      </c>
      <c r="C185" s="25">
        <v>0</v>
      </c>
      <c r="D185" s="24">
        <v>2.5</v>
      </c>
      <c r="E185" s="36">
        <f t="shared" si="18"/>
        <v>0</v>
      </c>
      <c r="F185" s="24">
        <f t="shared" si="19"/>
        <v>1.8569730546954868</v>
      </c>
      <c r="G185" s="24">
        <f t="shared" si="20"/>
        <v>1.8312485587903438</v>
      </c>
      <c r="H185" s="25">
        <f t="shared" si="21"/>
        <v>1</v>
      </c>
      <c r="I185" s="25">
        <f t="shared" si="22"/>
        <v>0</v>
      </c>
      <c r="J185" s="25">
        <f t="shared" si="23"/>
        <v>0</v>
      </c>
      <c r="K185" s="25">
        <f t="shared" si="24"/>
        <v>1</v>
      </c>
      <c r="L185" s="24">
        <f t="shared" si="25"/>
        <v>0.64302694530451321</v>
      </c>
      <c r="M185" s="24">
        <f t="shared" si="26"/>
        <v>0.66875144120965635</v>
      </c>
      <c r="N185" s="33" t="s">
        <v>808</v>
      </c>
      <c r="O185" s="25" t="s">
        <v>809</v>
      </c>
      <c r="P185" s="33" t="s">
        <v>1136</v>
      </c>
      <c r="Q185" s="33" t="s">
        <v>810</v>
      </c>
      <c r="R185" s="40">
        <v>0.90557222222222211</v>
      </c>
      <c r="S185" s="40">
        <v>12.70380781453844</v>
      </c>
      <c r="T185" s="40">
        <v>0.64302694530451321</v>
      </c>
      <c r="U185" s="40">
        <v>0.86249219089753471</v>
      </c>
      <c r="V185" s="40">
        <v>3.8490112993917318</v>
      </c>
      <c r="W185" s="40">
        <v>0.66875144120965635</v>
      </c>
      <c r="X185" s="40">
        <v>0.6791726130498027</v>
      </c>
      <c r="Y185" s="40">
        <v>1.371060291930867</v>
      </c>
      <c r="Z185" s="40">
        <v>0.84629474547675154</v>
      </c>
      <c r="AA185" s="40" t="s">
        <v>811</v>
      </c>
      <c r="AB185" s="40">
        <v>0.90557222222222211</v>
      </c>
      <c r="AC185" s="40">
        <v>12.70380781453844</v>
      </c>
      <c r="AD185" s="40">
        <v>0.64302694530451321</v>
      </c>
      <c r="AE185" s="40">
        <v>0.86249219089753471</v>
      </c>
      <c r="AF185" s="40">
        <v>3.8490112993917318</v>
      </c>
      <c r="AG185" s="40">
        <v>0.66875144120965635</v>
      </c>
      <c r="AH185" s="40">
        <v>0.6791726130498027</v>
      </c>
      <c r="AI185" s="40">
        <v>1.371060291930867</v>
      </c>
      <c r="AJ185" s="40">
        <v>0.84629474547675154</v>
      </c>
      <c r="AK185" s="37"/>
      <c r="AL185" s="37"/>
    </row>
    <row r="186" spans="1:38">
      <c r="A186" s="33" t="s">
        <v>843</v>
      </c>
      <c r="B186" s="33" t="s">
        <v>844</v>
      </c>
      <c r="C186" s="25">
        <v>113063.6</v>
      </c>
      <c r="E186" s="36">
        <f t="shared" si="18"/>
        <v>0</v>
      </c>
      <c r="F186" s="24">
        <f t="shared" si="19"/>
        <v>-0.91312683375478798</v>
      </c>
      <c r="G186" s="24">
        <f t="shared" si="20"/>
        <v>-1.4239790427112475</v>
      </c>
      <c r="H186" s="25">
        <f t="shared" si="21"/>
        <v>0</v>
      </c>
      <c r="I186" s="25">
        <f t="shared" si="22"/>
        <v>1</v>
      </c>
      <c r="J186" s="25">
        <f t="shared" si="23"/>
        <v>0</v>
      </c>
      <c r="K186" s="25">
        <f t="shared" si="24"/>
        <v>1</v>
      </c>
      <c r="L186" s="24">
        <f t="shared" si="25"/>
        <v>0.91312683375478798</v>
      </c>
      <c r="M186" s="24">
        <f t="shared" si="26"/>
        <v>1.4239790427112475</v>
      </c>
      <c r="N186" s="33" t="s">
        <v>845</v>
      </c>
      <c r="O186" s="25">
        <v>86.090440000000001</v>
      </c>
      <c r="P186" s="33" t="s">
        <v>1130</v>
      </c>
      <c r="Q186" s="33" t="s">
        <v>846</v>
      </c>
      <c r="R186" s="40">
        <v>0.63770696280353611</v>
      </c>
      <c r="S186" s="40">
        <v>12.70380781453844</v>
      </c>
      <c r="T186" s="40">
        <v>0.91312683375478798</v>
      </c>
      <c r="U186" s="40">
        <v>0.40505803982994321</v>
      </c>
      <c r="V186" s="40">
        <v>3.8588897212874551</v>
      </c>
      <c r="W186" s="40">
        <v>1.4239936585799111</v>
      </c>
      <c r="X186" s="40">
        <v>0.31884975370469681</v>
      </c>
      <c r="Y186" s="40">
        <v>1.3763300276431549</v>
      </c>
      <c r="Z186" s="40">
        <v>1.8026835744812859</v>
      </c>
      <c r="AA186" s="40" t="s">
        <v>846</v>
      </c>
      <c r="AB186" s="40">
        <v>0.63770696280353611</v>
      </c>
      <c r="AC186" s="40">
        <v>12.70380781453844</v>
      </c>
      <c r="AD186" s="40">
        <v>0.91312683375478798</v>
      </c>
      <c r="AE186" s="40">
        <v>0.40506232878214049</v>
      </c>
      <c r="AF186" s="40">
        <v>3.8591470658780378</v>
      </c>
      <c r="AG186" s="40">
        <v>1.4239790427112475</v>
      </c>
      <c r="AH186" s="40">
        <v>0.31885763440100168</v>
      </c>
      <c r="AI186" s="40">
        <v>1.376498480243741</v>
      </c>
      <c r="AJ186" s="40">
        <v>1.8026395214110726</v>
      </c>
      <c r="AK186" s="37"/>
      <c r="AL186" s="37"/>
    </row>
    <row r="187" spans="1:38">
      <c r="A187" s="33" t="s">
        <v>890</v>
      </c>
      <c r="B187" s="33" t="s">
        <v>891</v>
      </c>
      <c r="C187" s="25">
        <v>0</v>
      </c>
      <c r="D187" s="24">
        <v>2.5</v>
      </c>
      <c r="E187" s="36">
        <f t="shared" si="18"/>
        <v>0</v>
      </c>
      <c r="F187" s="24">
        <f t="shared" si="19"/>
        <v>1.501236993536234</v>
      </c>
      <c r="G187" s="24">
        <f t="shared" si="20"/>
        <v>1.501236993536234</v>
      </c>
      <c r="H187" s="25">
        <f t="shared" si="21"/>
        <v>1</v>
      </c>
      <c r="I187" s="25">
        <f t="shared" si="22"/>
        <v>0</v>
      </c>
      <c r="J187" s="25">
        <f t="shared" si="23"/>
        <v>0</v>
      </c>
      <c r="K187" s="25">
        <f t="shared" si="24"/>
        <v>1</v>
      </c>
      <c r="L187" s="24">
        <f t="shared" si="25"/>
        <v>0.99876300646376603</v>
      </c>
      <c r="M187" s="24">
        <f t="shared" si="26"/>
        <v>0.99876300646376603</v>
      </c>
      <c r="N187" s="33" t="s">
        <v>1000</v>
      </c>
      <c r="O187" s="25" t="s">
        <v>704</v>
      </c>
      <c r="P187" s="33" t="s">
        <v>1159</v>
      </c>
      <c r="Q187" s="33" t="s">
        <v>1001</v>
      </c>
      <c r="R187" s="40">
        <v>0.57421999999999995</v>
      </c>
      <c r="S187" s="40">
        <v>12.70380781453844</v>
      </c>
      <c r="T187" s="40">
        <v>1.0140840441088352</v>
      </c>
      <c r="U187" s="40">
        <v>0.57421999999999995</v>
      </c>
      <c r="V187" s="40">
        <v>1.1501537705605791</v>
      </c>
      <c r="W187" s="40">
        <v>1.00060158936499</v>
      </c>
      <c r="X187" s="40">
        <v>0.57421999999999995</v>
      </c>
      <c r="Y187" s="40">
        <v>0.26098086701513901</v>
      </c>
      <c r="Z187" s="40">
        <v>0.99876300646394278</v>
      </c>
      <c r="AA187" s="40" t="s">
        <v>1001</v>
      </c>
      <c r="AB187" s="40">
        <v>0.57421999999999995</v>
      </c>
      <c r="AC187" s="40">
        <v>12.70380781453844</v>
      </c>
      <c r="AD187" s="40">
        <v>1.0140840441088352</v>
      </c>
      <c r="AE187" s="40">
        <v>0.57421999999999995</v>
      </c>
      <c r="AF187" s="40">
        <v>1.1501537703178111</v>
      </c>
      <c r="AG187" s="40">
        <v>1.0006015893645683</v>
      </c>
      <c r="AH187" s="40">
        <v>0.57421999999999995</v>
      </c>
      <c r="AI187" s="40">
        <v>0.26098086695036671</v>
      </c>
      <c r="AJ187" s="40">
        <v>0.99876300646376603</v>
      </c>
      <c r="AK187" s="37"/>
      <c r="AL187" s="37"/>
    </row>
    <row r="188" spans="1:38">
      <c r="A188" s="33" t="s">
        <v>1007</v>
      </c>
      <c r="B188" s="33" t="s">
        <v>1008</v>
      </c>
      <c r="C188" s="25">
        <v>0</v>
      </c>
      <c r="D188" s="24">
        <v>2.2000000000000002</v>
      </c>
      <c r="E188" s="36">
        <f t="shared" si="18"/>
        <v>0</v>
      </c>
      <c r="F188" s="24">
        <f t="shared" si="19"/>
        <v>1.6709222870913736</v>
      </c>
      <c r="G188" s="24">
        <f t="shared" si="20"/>
        <v>1.5811886045752859</v>
      </c>
      <c r="H188" s="25">
        <f t="shared" si="21"/>
        <v>1</v>
      </c>
      <c r="I188" s="25">
        <f t="shared" si="22"/>
        <v>0</v>
      </c>
      <c r="J188" s="25">
        <f t="shared" si="23"/>
        <v>0</v>
      </c>
      <c r="K188" s="25">
        <f t="shared" si="24"/>
        <v>1</v>
      </c>
      <c r="L188" s="24">
        <f t="shared" si="25"/>
        <v>0.5290777129086266</v>
      </c>
      <c r="M188" s="24">
        <f t="shared" si="26"/>
        <v>0.61881139542471442</v>
      </c>
      <c r="N188" s="33" t="s">
        <v>1009</v>
      </c>
      <c r="O188" s="25" t="s">
        <v>1010</v>
      </c>
      <c r="P188" s="33" t="s">
        <v>1188</v>
      </c>
      <c r="Q188" s="33" t="s">
        <v>16</v>
      </c>
      <c r="R188" s="40">
        <v>1.1006083333333334</v>
      </c>
      <c r="S188" s="40">
        <v>12.70380781453844</v>
      </c>
      <c r="T188" s="40">
        <v>0.5290777129086266</v>
      </c>
      <c r="U188" s="40">
        <v>0.93210965459254425</v>
      </c>
      <c r="V188" s="40">
        <v>3.8588841819948252</v>
      </c>
      <c r="W188" s="40">
        <v>0.61881139542471442</v>
      </c>
      <c r="X188" s="40">
        <v>0.73373351530044062</v>
      </c>
      <c r="Y188" s="40">
        <v>1.3763360469649411</v>
      </c>
      <c r="Z188" s="40">
        <v>0.78337053910333554</v>
      </c>
      <c r="AA188" s="40" t="s">
        <v>16</v>
      </c>
      <c r="AB188" s="40">
        <v>1.1006083333333334</v>
      </c>
      <c r="AC188" s="40">
        <v>12.70380781453844</v>
      </c>
      <c r="AD188" s="40">
        <v>0.5290777129086266</v>
      </c>
      <c r="AE188" s="40">
        <v>0.932102433241493</v>
      </c>
      <c r="AF188" s="40">
        <v>3.8590708790373092</v>
      </c>
      <c r="AG188" s="40">
        <v>0.61881633521779067</v>
      </c>
      <c r="AH188" s="40">
        <v>0.7337457658785439</v>
      </c>
      <c r="AI188" s="40">
        <v>1.376493531232754</v>
      </c>
      <c r="AJ188" s="40">
        <v>0.78335766352749125</v>
      </c>
      <c r="AK188" s="37"/>
      <c r="AL188" s="37"/>
    </row>
    <row r="189" spans="1:38">
      <c r="A189" s="33" t="s">
        <v>1011</v>
      </c>
      <c r="B189" s="33" t="s">
        <v>1012</v>
      </c>
      <c r="C189" s="25">
        <v>0</v>
      </c>
      <c r="D189" s="24">
        <v>3</v>
      </c>
      <c r="E189" s="36">
        <f t="shared" si="18"/>
        <v>0</v>
      </c>
      <c r="F189" s="24">
        <f t="shared" si="19"/>
        <v>1.9971514733837021</v>
      </c>
      <c r="G189" s="24">
        <f t="shared" si="20"/>
        <v>1.4360672399721275</v>
      </c>
      <c r="H189" s="25">
        <f t="shared" si="21"/>
        <v>1</v>
      </c>
      <c r="I189" s="25">
        <f t="shared" si="22"/>
        <v>0</v>
      </c>
      <c r="J189" s="25">
        <f t="shared" si="23"/>
        <v>0</v>
      </c>
      <c r="K189" s="25">
        <f t="shared" si="24"/>
        <v>1</v>
      </c>
      <c r="L189" s="24">
        <f t="shared" si="25"/>
        <v>1.0028485266162979</v>
      </c>
      <c r="M189" s="24">
        <f t="shared" si="26"/>
        <v>1.5639327600278725</v>
      </c>
      <c r="N189" s="33" t="s">
        <v>1013</v>
      </c>
      <c r="O189" s="25" t="s">
        <v>59</v>
      </c>
      <c r="P189" s="33" t="s">
        <v>1053</v>
      </c>
      <c r="Q189" s="33" t="s">
        <v>1014</v>
      </c>
      <c r="R189" s="40">
        <v>0.58065333333333324</v>
      </c>
      <c r="S189" s="40">
        <v>12.70380781453844</v>
      </c>
      <c r="T189" s="40">
        <v>1.0028485266162979</v>
      </c>
      <c r="U189" s="40">
        <v>0.36881165289887718</v>
      </c>
      <c r="V189" s="40">
        <v>3.8588150266728212</v>
      </c>
      <c r="W189" s="40">
        <v>1.5639419775203318</v>
      </c>
      <c r="X189" s="40">
        <v>0.29033253275509741</v>
      </c>
      <c r="Y189" s="40">
        <v>1.376373819898326</v>
      </c>
      <c r="Z189" s="40">
        <v>1.9797480144759794</v>
      </c>
      <c r="AA189" s="40" t="s">
        <v>1014</v>
      </c>
      <c r="AB189" s="40">
        <v>0.58065333333333324</v>
      </c>
      <c r="AC189" s="40">
        <v>12.70380781453844</v>
      </c>
      <c r="AD189" s="40">
        <v>1.0028485266162979</v>
      </c>
      <c r="AE189" s="40">
        <v>0.36881393847482541</v>
      </c>
      <c r="AF189" s="40">
        <v>3.8590556800814722</v>
      </c>
      <c r="AG189" s="40">
        <v>1.5639327600278725</v>
      </c>
      <c r="AH189" s="40">
        <v>0.29032858933803241</v>
      </c>
      <c r="AI189" s="40">
        <v>1.3764897206679489</v>
      </c>
      <c r="AJ189" s="40">
        <v>1.9797752831673954</v>
      </c>
      <c r="AK189" s="37"/>
      <c r="AL189" s="37"/>
    </row>
    <row r="190" spans="1:38">
      <c r="A190" s="33" t="s">
        <v>89</v>
      </c>
      <c r="B190" s="33" t="s">
        <v>90</v>
      </c>
      <c r="C190" s="25">
        <v>0</v>
      </c>
      <c r="D190" s="24">
        <v>0</v>
      </c>
      <c r="E190" s="36">
        <f t="shared" si="18"/>
        <v>0</v>
      </c>
      <c r="F190" s="24">
        <f t="shared" si="19"/>
        <v>-0.53989220817359507</v>
      </c>
      <c r="G190" s="24">
        <f t="shared" si="20"/>
        <v>-0.77177702265669157</v>
      </c>
      <c r="H190" s="25">
        <f t="shared" si="21"/>
        <v>0</v>
      </c>
      <c r="I190" s="25">
        <f t="shared" si="22"/>
        <v>0</v>
      </c>
      <c r="J190" s="25">
        <f t="shared" si="23"/>
        <v>0</v>
      </c>
      <c r="K190" s="25">
        <f t="shared" si="24"/>
        <v>0</v>
      </c>
      <c r="L190" s="24">
        <f t="shared" si="25"/>
        <v>0.53989220817359507</v>
      </c>
      <c r="M190" s="24">
        <f t="shared" si="26"/>
        <v>0.77177702265669157</v>
      </c>
      <c r="N190" s="33" t="s">
        <v>91</v>
      </c>
      <c r="O190" s="25">
        <v>194.1412</v>
      </c>
      <c r="P190" s="33" t="s">
        <v>1058</v>
      </c>
      <c r="Q190" s="33" t="s">
        <v>92</v>
      </c>
      <c r="R190" s="40">
        <v>1.0785622222222222</v>
      </c>
      <c r="S190" s="40">
        <v>12.70380781453844</v>
      </c>
      <c r="T190" s="40">
        <v>0.53989220817359507</v>
      </c>
      <c r="U190" s="40">
        <v>0.74736625544596003</v>
      </c>
      <c r="V190" s="40">
        <v>3.8589218886543089</v>
      </c>
      <c r="W190" s="40">
        <v>0.77177702265669157</v>
      </c>
      <c r="X190" s="40">
        <v>0.58829629645653991</v>
      </c>
      <c r="Y190" s="40">
        <v>1.37632184912863</v>
      </c>
      <c r="Z190" s="40">
        <v>0.97703352789588571</v>
      </c>
      <c r="AB190" s="40">
        <v>1.0785622222222222</v>
      </c>
      <c r="AE190" s="40">
        <v>1.0785622222222222</v>
      </c>
      <c r="AH190" s="40">
        <v>1.0785622222222222</v>
      </c>
      <c r="AK190" s="37"/>
      <c r="AL190" s="37"/>
    </row>
    <row r="191" spans="1:38">
      <c r="A191" s="33" t="s">
        <v>149</v>
      </c>
      <c r="B191" s="33" t="s">
        <v>150</v>
      </c>
      <c r="C191" s="25">
        <v>0</v>
      </c>
      <c r="D191" s="24">
        <v>0</v>
      </c>
      <c r="E191" s="36">
        <f t="shared" si="18"/>
        <v>0</v>
      </c>
      <c r="F191" s="24">
        <f t="shared" si="19"/>
        <v>-0.98564655510081622</v>
      </c>
      <c r="G191" s="24">
        <f t="shared" si="20"/>
        <v>-0.98564655510081622</v>
      </c>
      <c r="H191" s="25">
        <f t="shared" si="21"/>
        <v>0</v>
      </c>
      <c r="I191" s="25">
        <f t="shared" si="22"/>
        <v>0</v>
      </c>
      <c r="J191" s="25">
        <f t="shared" si="23"/>
        <v>0</v>
      </c>
      <c r="K191" s="25">
        <f t="shared" si="24"/>
        <v>0</v>
      </c>
      <c r="L191" s="24">
        <f t="shared" si="25"/>
        <v>0.98564655510081622</v>
      </c>
      <c r="M191" s="24">
        <f t="shared" si="26"/>
        <v>0.98564655510081622</v>
      </c>
      <c r="N191" s="33" t="s">
        <v>151</v>
      </c>
      <c r="O191" s="25">
        <v>122.16988000000001</v>
      </c>
      <c r="P191" s="33" t="s">
        <v>1072</v>
      </c>
      <c r="Q191" s="33" t="s">
        <v>152</v>
      </c>
      <c r="R191" s="40">
        <v>0.37021175794596928</v>
      </c>
      <c r="S191" s="40">
        <v>12.70380781453844</v>
      </c>
      <c r="T191" s="40">
        <v>1.5729034189485693</v>
      </c>
      <c r="U191" s="40">
        <v>0.37021175794596928</v>
      </c>
      <c r="V191" s="40">
        <v>12.70380781453844</v>
      </c>
      <c r="W191" s="40">
        <v>1.5729034189485693</v>
      </c>
      <c r="X191" s="40">
        <v>0.1851096214411925</v>
      </c>
      <c r="Y191" s="40">
        <v>1.3711013100314651</v>
      </c>
      <c r="Z191" s="40">
        <v>3.1050803743211843</v>
      </c>
      <c r="AA191" s="40" t="s">
        <v>153</v>
      </c>
      <c r="AB191" s="40">
        <v>0.58176133333333335</v>
      </c>
      <c r="AC191" s="40">
        <v>12.70380781453844</v>
      </c>
      <c r="AD191" s="40">
        <v>1.0009385403318463</v>
      </c>
      <c r="AE191" s="40">
        <v>0.58176133333333335</v>
      </c>
      <c r="AF191" s="40">
        <v>0.83525025655995933</v>
      </c>
      <c r="AG191" s="40">
        <v>0.98706709649914248</v>
      </c>
      <c r="AH191" s="40">
        <v>0.58176133333333335</v>
      </c>
      <c r="AI191" s="40">
        <v>0.20058414271173081</v>
      </c>
      <c r="AJ191" s="40">
        <v>0.98564655510081622</v>
      </c>
      <c r="AK191" s="37"/>
      <c r="AL191" s="37"/>
    </row>
    <row r="192" spans="1:38">
      <c r="A192" s="33" t="s">
        <v>991</v>
      </c>
      <c r="B192" s="33" t="s">
        <v>86</v>
      </c>
      <c r="C192" s="25">
        <v>0</v>
      </c>
      <c r="D192" s="24">
        <v>0</v>
      </c>
      <c r="E192" s="36">
        <f t="shared" si="18"/>
        <v>0</v>
      </c>
      <c r="F192" s="24">
        <f t="shared" si="19"/>
        <v>-2.2615985149134996</v>
      </c>
      <c r="G192" s="24">
        <f t="shared" si="20"/>
        <v>-3.5268702257641702</v>
      </c>
      <c r="H192" s="25">
        <f t="shared" si="21"/>
        <v>0</v>
      </c>
      <c r="I192" s="25">
        <f t="shared" si="22"/>
        <v>0</v>
      </c>
      <c r="J192" s="25">
        <f t="shared" si="23"/>
        <v>0</v>
      </c>
      <c r="K192" s="25">
        <f t="shared" si="24"/>
        <v>0</v>
      </c>
      <c r="L192" s="24">
        <f t="shared" si="25"/>
        <v>2.2615985149134996</v>
      </c>
      <c r="M192" s="24">
        <f t="shared" si="26"/>
        <v>3.5268702257641702</v>
      </c>
      <c r="N192" s="33" t="s">
        <v>87</v>
      </c>
      <c r="O192" s="25">
        <v>108.13992</v>
      </c>
      <c r="P192" s="33" t="s">
        <v>1107</v>
      </c>
      <c r="Q192" s="33" t="s">
        <v>997</v>
      </c>
      <c r="R192" s="40">
        <v>0.25747600025747591</v>
      </c>
      <c r="S192" s="40">
        <v>12.70380781453844</v>
      </c>
      <c r="T192" s="40">
        <v>2.2615985149134996</v>
      </c>
      <c r="U192" s="40">
        <v>0.1635444305544827</v>
      </c>
      <c r="V192" s="40">
        <v>3.8587558088679388</v>
      </c>
      <c r="W192" s="40">
        <v>3.5268702257641702</v>
      </c>
      <c r="X192" s="40">
        <v>0.12873125971299221</v>
      </c>
      <c r="Y192" s="40">
        <v>1.37617487106681</v>
      </c>
      <c r="Z192" s="40">
        <v>4.4649999376390674</v>
      </c>
      <c r="AA192" s="40" t="s">
        <v>997</v>
      </c>
      <c r="AB192" s="40">
        <v>0.25747600025747591</v>
      </c>
      <c r="AC192" s="40">
        <v>12.70380781453844</v>
      </c>
      <c r="AD192" s="40">
        <v>2.2615985149134996</v>
      </c>
      <c r="AE192" s="40">
        <v>0.16354439837624421</v>
      </c>
      <c r="AF192" s="40">
        <v>3.858971726122165</v>
      </c>
      <c r="AG192" s="40">
        <v>3.5268718795846241</v>
      </c>
      <c r="AH192" s="40">
        <v>0.1287315452196143</v>
      </c>
      <c r="AI192" s="40">
        <v>1.376312463602358</v>
      </c>
      <c r="AJ192" s="40">
        <v>4.4649910485728217</v>
      </c>
      <c r="AK192" s="37"/>
      <c r="AL192" s="37"/>
    </row>
    <row r="193" spans="1:38">
      <c r="A193" s="33" t="s">
        <v>205</v>
      </c>
      <c r="B193" s="33" t="s">
        <v>206</v>
      </c>
      <c r="C193" s="25">
        <v>0</v>
      </c>
      <c r="D193" s="24">
        <v>0</v>
      </c>
      <c r="E193" s="36">
        <f t="shared" si="18"/>
        <v>0</v>
      </c>
      <c r="F193" s="24">
        <f t="shared" si="19"/>
        <v>-1.3513423459898697</v>
      </c>
      <c r="G193" s="24">
        <f t="shared" si="20"/>
        <v>-1.3513423459898697</v>
      </c>
      <c r="H193" s="25">
        <f t="shared" si="21"/>
        <v>0</v>
      </c>
      <c r="I193" s="25">
        <f t="shared" si="22"/>
        <v>0</v>
      </c>
      <c r="J193" s="25">
        <f t="shared" si="23"/>
        <v>0</v>
      </c>
      <c r="K193" s="25">
        <f t="shared" si="24"/>
        <v>0</v>
      </c>
      <c r="L193" s="24">
        <f t="shared" si="25"/>
        <v>1.3513423459898697</v>
      </c>
      <c r="M193" s="24">
        <f t="shared" si="26"/>
        <v>1.3513423459898697</v>
      </c>
      <c r="N193" s="33" t="s">
        <v>207</v>
      </c>
      <c r="O193" s="25">
        <v>142.2004</v>
      </c>
      <c r="P193" s="33" t="s">
        <v>1082</v>
      </c>
      <c r="Q193" s="33" t="s">
        <v>208</v>
      </c>
      <c r="R193" s="40">
        <v>0.43091030303030303</v>
      </c>
      <c r="S193" s="40">
        <v>12.70380781453844</v>
      </c>
      <c r="T193" s="40">
        <v>1.3513423459898697</v>
      </c>
      <c r="U193" s="40">
        <v>0.43091030303030303</v>
      </c>
      <c r="V193" s="40">
        <v>12.70380781453844</v>
      </c>
      <c r="W193" s="40">
        <v>1.3513423459898697</v>
      </c>
      <c r="X193" s="40">
        <v>0.23700934731298651</v>
      </c>
      <c r="Y193" s="40">
        <v>1.3416950647559001</v>
      </c>
      <c r="Z193" s="40">
        <v>2.4250193495487138</v>
      </c>
      <c r="AA193" s="40" t="s">
        <v>209</v>
      </c>
      <c r="AB193" s="40">
        <v>0.43091030303030303</v>
      </c>
      <c r="AC193" s="40">
        <v>12.70380781453844</v>
      </c>
      <c r="AD193" s="40">
        <v>1.3513423459898697</v>
      </c>
      <c r="AE193" s="40">
        <v>0.43091030303030303</v>
      </c>
      <c r="AF193" s="40">
        <v>12.70380781453844</v>
      </c>
      <c r="AG193" s="40">
        <v>1.3513423459898697</v>
      </c>
      <c r="AH193" s="40">
        <v>0.23700934731298651</v>
      </c>
      <c r="AI193" s="40">
        <v>1.3416950647559001</v>
      </c>
      <c r="AJ193" s="40">
        <v>2.4250193495487138</v>
      </c>
      <c r="AK193" s="37"/>
      <c r="AL193" s="37"/>
    </row>
    <row r="194" spans="1:38">
      <c r="A194" s="33" t="s">
        <v>229</v>
      </c>
      <c r="B194" s="33" t="s">
        <v>230</v>
      </c>
      <c r="C194" s="25">
        <v>0</v>
      </c>
      <c r="D194" s="24">
        <v>0</v>
      </c>
      <c r="E194" s="36">
        <f t="shared" si="18"/>
        <v>0</v>
      </c>
      <c r="F194" s="24">
        <f t="shared" si="19"/>
        <v>-0.23398955632969737</v>
      </c>
      <c r="G194" s="24">
        <f t="shared" si="20"/>
        <v>-0.23398955632969737</v>
      </c>
      <c r="H194" s="25">
        <f t="shared" si="21"/>
        <v>0</v>
      </c>
      <c r="I194" s="25">
        <f t="shared" si="22"/>
        <v>0</v>
      </c>
      <c r="J194" s="25">
        <f t="shared" si="23"/>
        <v>0</v>
      </c>
      <c r="K194" s="25">
        <f t="shared" si="24"/>
        <v>0</v>
      </c>
      <c r="L194" s="24">
        <f t="shared" si="25"/>
        <v>0.23398955632969737</v>
      </c>
      <c r="M194" s="24">
        <f t="shared" si="26"/>
        <v>0.23398955632969737</v>
      </c>
      <c r="N194" s="33" t="s">
        <v>231</v>
      </c>
      <c r="O194" s="25">
        <v>147.38744</v>
      </c>
      <c r="P194" s="33" t="s">
        <v>1087</v>
      </c>
      <c r="Q194" s="33" t="s">
        <v>232</v>
      </c>
      <c r="R194" s="40">
        <v>2.4564573333333333</v>
      </c>
      <c r="S194" s="40">
        <v>12.70378454138949</v>
      </c>
      <c r="T194" s="40">
        <v>0.23705167552080536</v>
      </c>
      <c r="U194" s="40">
        <v>2.4564573333333333</v>
      </c>
      <c r="V194" s="40">
        <v>3.8588441200016739</v>
      </c>
      <c r="W194" s="40">
        <v>0.23480971523210897</v>
      </c>
      <c r="X194" s="40">
        <v>2.4564502991251191</v>
      </c>
      <c r="Y194" s="40">
        <v>1.3763419157861541</v>
      </c>
      <c r="Z194" s="40">
        <v>0.23399017077988804</v>
      </c>
      <c r="AA194" s="40" t="s">
        <v>233</v>
      </c>
      <c r="AB194" s="40">
        <v>2.4564573333333333</v>
      </c>
      <c r="AC194" s="40">
        <v>12.703784544771111</v>
      </c>
      <c r="AD194" s="40">
        <v>0.23705167552158002</v>
      </c>
      <c r="AE194" s="40">
        <v>2.4564573333333333</v>
      </c>
      <c r="AF194" s="40">
        <v>3.8590987207121059</v>
      </c>
      <c r="AG194" s="40">
        <v>0.23480979058799803</v>
      </c>
      <c r="AH194" s="40">
        <v>2.4564573333333333</v>
      </c>
      <c r="AI194" s="40">
        <v>1.3764859256252979</v>
      </c>
      <c r="AJ194" s="40">
        <v>0.23398955632969737</v>
      </c>
      <c r="AK194" s="37"/>
      <c r="AL194" s="37"/>
    </row>
    <row r="195" spans="1:38">
      <c r="A195" s="33" t="s">
        <v>274</v>
      </c>
      <c r="B195" s="33" t="s">
        <v>275</v>
      </c>
      <c r="C195" s="25">
        <v>0</v>
      </c>
      <c r="D195" s="24">
        <v>0</v>
      </c>
      <c r="E195" s="36">
        <f t="shared" si="18"/>
        <v>0</v>
      </c>
      <c r="F195" s="24">
        <f t="shared" si="19"/>
        <v>-0.35305918510717477</v>
      </c>
      <c r="G195" s="24">
        <f t="shared" si="20"/>
        <v>-0.55058637264188059</v>
      </c>
      <c r="H195" s="25">
        <f t="shared" si="21"/>
        <v>0</v>
      </c>
      <c r="I195" s="25">
        <f t="shared" si="22"/>
        <v>0</v>
      </c>
      <c r="J195" s="25">
        <f t="shared" si="23"/>
        <v>0</v>
      </c>
      <c r="K195" s="25">
        <f t="shared" si="24"/>
        <v>0</v>
      </c>
      <c r="L195" s="24">
        <f t="shared" si="25"/>
        <v>0.35305918510717477</v>
      </c>
      <c r="M195" s="24">
        <f t="shared" si="26"/>
        <v>0.55058637264188059</v>
      </c>
      <c r="N195" s="33" t="s">
        <v>276</v>
      </c>
      <c r="O195" s="25">
        <v>98.959159999999997</v>
      </c>
      <c r="P195" s="33" t="s">
        <v>1064</v>
      </c>
      <c r="Q195" s="33" t="s">
        <v>277</v>
      </c>
      <c r="R195" s="40">
        <v>1.6493193333333329</v>
      </c>
      <c r="S195" s="40">
        <v>12.70380781453844</v>
      </c>
      <c r="T195" s="40">
        <v>0.35305918510717477</v>
      </c>
      <c r="U195" s="40">
        <v>1.047610515455123</v>
      </c>
      <c r="V195" s="40">
        <v>3.8588808791867728</v>
      </c>
      <c r="W195" s="40">
        <v>0.55058637264188059</v>
      </c>
      <c r="X195" s="40">
        <v>0.82466654242547144</v>
      </c>
      <c r="Y195" s="40">
        <v>1.376357613407567</v>
      </c>
      <c r="Z195" s="40">
        <v>0.6969910992149001</v>
      </c>
      <c r="AA195" s="40" t="s">
        <v>278</v>
      </c>
      <c r="AB195" s="40">
        <v>1.6493193333333329</v>
      </c>
      <c r="AC195" s="40">
        <v>12.70380781453844</v>
      </c>
      <c r="AD195" s="40">
        <v>0.35305918510717477</v>
      </c>
      <c r="AE195" s="40">
        <v>1.047610515455123</v>
      </c>
      <c r="AF195" s="40">
        <v>3.8588808791867728</v>
      </c>
      <c r="AG195" s="40">
        <v>0.55058637264188059</v>
      </c>
      <c r="AH195" s="40">
        <v>0.82466654242547144</v>
      </c>
      <c r="AI195" s="40">
        <v>1.376357613407567</v>
      </c>
      <c r="AJ195" s="40">
        <v>0.6969910992149001</v>
      </c>
      <c r="AK195" s="37"/>
      <c r="AL195" s="37"/>
    </row>
    <row r="196" spans="1:38">
      <c r="A196" s="33" t="s">
        <v>287</v>
      </c>
      <c r="B196" s="33" t="s">
        <v>288</v>
      </c>
      <c r="C196" s="25">
        <v>0</v>
      </c>
      <c r="D196" s="24">
        <v>0</v>
      </c>
      <c r="E196" s="36">
        <f t="shared" si="18"/>
        <v>0</v>
      </c>
      <c r="F196" s="24">
        <f t="shared" si="19"/>
        <v>-2.0627645042782206</v>
      </c>
      <c r="G196" s="24">
        <f t="shared" si="20"/>
        <v>-3.2169688987190228</v>
      </c>
      <c r="H196" s="25">
        <f t="shared" si="21"/>
        <v>0</v>
      </c>
      <c r="I196" s="25">
        <f t="shared" si="22"/>
        <v>0</v>
      </c>
      <c r="J196" s="25">
        <f t="shared" si="23"/>
        <v>0</v>
      </c>
      <c r="K196" s="25">
        <f t="shared" si="24"/>
        <v>0</v>
      </c>
      <c r="L196" s="24">
        <f t="shared" si="25"/>
        <v>2.0627645042782206</v>
      </c>
      <c r="M196" s="24">
        <f t="shared" si="26"/>
        <v>3.2169688987190228</v>
      </c>
      <c r="N196" s="33" t="s">
        <v>289</v>
      </c>
      <c r="O196" s="25">
        <v>148.20468</v>
      </c>
      <c r="P196" s="33" t="s">
        <v>1096</v>
      </c>
      <c r="Q196" s="33" t="s">
        <v>290</v>
      </c>
      <c r="R196" s="40">
        <v>0.28229462868905131</v>
      </c>
      <c r="S196" s="40">
        <v>12.70380781453844</v>
      </c>
      <c r="T196" s="40">
        <v>2.0627645042782206</v>
      </c>
      <c r="U196" s="40">
        <v>0.17929919953673731</v>
      </c>
      <c r="V196" s="40">
        <v>3.858708719183352</v>
      </c>
      <c r="W196" s="40">
        <v>3.2169688987190228</v>
      </c>
      <c r="X196" s="40">
        <v>0.14113718829594901</v>
      </c>
      <c r="Y196" s="40">
        <v>1.3762473302500531</v>
      </c>
      <c r="Z196" s="40">
        <v>4.0725278875577171</v>
      </c>
      <c r="AA196" s="40" t="s">
        <v>291</v>
      </c>
      <c r="AB196" s="40">
        <v>0.28229462868905131</v>
      </c>
      <c r="AC196" s="40">
        <v>12.70380781453844</v>
      </c>
      <c r="AD196" s="40">
        <v>2.0627645042782206</v>
      </c>
      <c r="AE196" s="40">
        <v>0.17929917457124919</v>
      </c>
      <c r="AF196" s="40">
        <v>3.8589247746880009</v>
      </c>
      <c r="AG196" s="40">
        <v>3.2169702227561912</v>
      </c>
      <c r="AH196" s="40">
        <v>0.14115516516260121</v>
      </c>
      <c r="AI196" s="40">
        <v>1.3765571358165669</v>
      </c>
      <c r="AJ196" s="40">
        <v>4.0720113106363165</v>
      </c>
      <c r="AK196" s="37"/>
      <c r="AL196" s="37"/>
    </row>
    <row r="197" spans="1:38">
      <c r="A197" s="33" t="s">
        <v>292</v>
      </c>
      <c r="B197" s="33" t="s">
        <v>293</v>
      </c>
      <c r="C197" s="25">
        <v>0</v>
      </c>
      <c r="D197" s="24">
        <v>0.30869999999999997</v>
      </c>
      <c r="E197" s="36">
        <f t="shared" ref="E197:E205" si="27">C197*1000*D197/10^6</f>
        <v>0</v>
      </c>
      <c r="F197" s="24">
        <f t="shared" ref="F197:F205" si="28">D197-L197</f>
        <v>-2.5451441615944037E-2</v>
      </c>
      <c r="G197" s="24">
        <f t="shared" ref="G197:G205" si="29">D197-M197</f>
        <v>-2.5451441615944037E-2</v>
      </c>
      <c r="H197" s="25">
        <f t="shared" ref="H197:H205" si="30">IF(F197&gt;0,1,0)</f>
        <v>0</v>
      </c>
      <c r="I197" s="25">
        <f t="shared" ref="I197:I205" si="31">IF(C197&gt;=30112,1,0)</f>
        <v>0</v>
      </c>
      <c r="J197" s="25">
        <f t="shared" ref="J197:J205" si="32">IF(E197&gt;3,1,0)</f>
        <v>0</v>
      </c>
      <c r="K197" s="25">
        <f t="shared" ref="K197:K205" si="33">H197+I197+J197</f>
        <v>0</v>
      </c>
      <c r="L197" s="24">
        <f t="shared" ref="L197:L205" si="34">MIN(T197,W197,Z197,AD197,AG197,AJ197)</f>
        <v>0.33415144161594401</v>
      </c>
      <c r="M197" s="24">
        <f t="shared" ref="M197:M205" si="35">MIN(W197,Z197,AG197,AJ197)</f>
        <v>0.33415144161594401</v>
      </c>
      <c r="N197" s="33" t="s">
        <v>294</v>
      </c>
      <c r="O197" s="57">
        <v>103.08</v>
      </c>
      <c r="P197" s="33" t="s">
        <v>1097</v>
      </c>
      <c r="Q197" s="33" t="s">
        <v>296</v>
      </c>
      <c r="R197" s="40">
        <v>1.718</v>
      </c>
      <c r="S197" s="40">
        <v>12.70380781453844</v>
      </c>
      <c r="T197" s="40">
        <v>0.33894490093607416</v>
      </c>
      <c r="U197" s="40">
        <v>1.718</v>
      </c>
      <c r="V197" s="40">
        <v>2.0427529107326818</v>
      </c>
      <c r="W197" s="40">
        <v>0.33491408032544512</v>
      </c>
      <c r="X197" s="40">
        <v>1.718</v>
      </c>
      <c r="Y197" s="40">
        <v>0.68817303243923078</v>
      </c>
      <c r="Z197" s="40">
        <v>0.33415144161594401</v>
      </c>
      <c r="AA197" s="40" t="s">
        <v>297</v>
      </c>
      <c r="AB197" s="40">
        <v>1.718</v>
      </c>
      <c r="AC197" s="40">
        <v>12.70380781453844</v>
      </c>
      <c r="AD197" s="40">
        <v>0.33894490093607416</v>
      </c>
      <c r="AE197" s="40">
        <v>1.718</v>
      </c>
      <c r="AF197" s="40">
        <v>2.042888755388049</v>
      </c>
      <c r="AG197" s="40">
        <v>0.33491414774536066</v>
      </c>
      <c r="AH197" s="40">
        <v>1.718</v>
      </c>
      <c r="AI197" s="40">
        <v>0.6882402917904431</v>
      </c>
      <c r="AJ197" s="40">
        <v>0.33415148693169877</v>
      </c>
      <c r="AK197" s="37"/>
      <c r="AL197" s="37"/>
    </row>
    <row r="198" spans="1:38">
      <c r="A198" s="33" t="s">
        <v>338</v>
      </c>
      <c r="B198" s="33" t="s">
        <v>339</v>
      </c>
      <c r="C198" s="25">
        <v>0</v>
      </c>
      <c r="D198" s="24">
        <v>0</v>
      </c>
      <c r="E198" s="36">
        <f t="shared" si="27"/>
        <v>0</v>
      </c>
      <c r="F198" s="24">
        <f t="shared" si="28"/>
        <v>-0.67393339935793273</v>
      </c>
      <c r="G198" s="24">
        <f t="shared" si="29"/>
        <v>-1.0509785834176744</v>
      </c>
      <c r="H198" s="25">
        <f t="shared" si="30"/>
        <v>0</v>
      </c>
      <c r="I198" s="25">
        <f t="shared" si="31"/>
        <v>0</v>
      </c>
      <c r="J198" s="25">
        <f t="shared" si="32"/>
        <v>0</v>
      </c>
      <c r="K198" s="25">
        <f t="shared" si="33"/>
        <v>0</v>
      </c>
      <c r="L198" s="24">
        <f t="shared" si="34"/>
        <v>0.67393339935793273</v>
      </c>
      <c r="M198" s="24">
        <f t="shared" si="35"/>
        <v>1.0509785834176744</v>
      </c>
      <c r="N198" s="33" t="s">
        <v>340</v>
      </c>
      <c r="O198" s="25" t="s">
        <v>341</v>
      </c>
      <c r="P198" s="33" t="s">
        <v>1106</v>
      </c>
      <c r="Q198" s="33" t="s">
        <v>342</v>
      </c>
      <c r="R198" s="40">
        <v>0.8640428569988502</v>
      </c>
      <c r="S198" s="40">
        <v>12.70380781453844</v>
      </c>
      <c r="T198" s="40">
        <v>0.67393339935793273</v>
      </c>
      <c r="U198" s="40">
        <v>0.54882191653862966</v>
      </c>
      <c r="V198" s="40">
        <v>3.85889015824571</v>
      </c>
      <c r="W198" s="40">
        <v>1.0509785834176744</v>
      </c>
      <c r="X198" s="40">
        <v>0.43201272815174813</v>
      </c>
      <c r="Y198" s="40">
        <v>1.3763183194953299</v>
      </c>
      <c r="Z198" s="40">
        <v>1.3304821019669018</v>
      </c>
      <c r="AB198" s="40">
        <v>1.0080500000000001</v>
      </c>
      <c r="AE198" s="40">
        <v>1.0080500000000001</v>
      </c>
      <c r="AH198" s="40">
        <v>1.0080500000000001</v>
      </c>
      <c r="AK198" s="37"/>
      <c r="AL198" s="37"/>
    </row>
    <row r="199" spans="1:38">
      <c r="A199" s="33" t="s">
        <v>413</v>
      </c>
      <c r="B199" s="33" t="s">
        <v>414</v>
      </c>
      <c r="C199" s="25">
        <v>0</v>
      </c>
      <c r="D199" s="24">
        <v>0</v>
      </c>
      <c r="E199" s="36">
        <f t="shared" si="27"/>
        <v>0</v>
      </c>
      <c r="F199" s="24">
        <f t="shared" si="28"/>
        <v>-0.25784087403466316</v>
      </c>
      <c r="G199" s="24">
        <f t="shared" si="29"/>
        <v>-0.25784087403466316</v>
      </c>
      <c r="H199" s="25">
        <f t="shared" si="30"/>
        <v>0</v>
      </c>
      <c r="I199" s="25">
        <f t="shared" si="31"/>
        <v>0</v>
      </c>
      <c r="J199" s="25">
        <f t="shared" si="32"/>
        <v>0</v>
      </c>
      <c r="K199" s="25">
        <f t="shared" si="33"/>
        <v>0</v>
      </c>
      <c r="L199" s="24">
        <f t="shared" si="34"/>
        <v>0.25784087403466316</v>
      </c>
      <c r="M199" s="24">
        <f t="shared" si="35"/>
        <v>0.25784087403466316</v>
      </c>
      <c r="N199" s="33" t="s">
        <v>415</v>
      </c>
      <c r="O199" s="25">
        <v>133.40392</v>
      </c>
      <c r="P199" s="33" t="s">
        <v>1120</v>
      </c>
      <c r="Q199" s="33" t="s">
        <v>416</v>
      </c>
      <c r="R199" s="40">
        <v>2.2233986666666663</v>
      </c>
      <c r="S199" s="40">
        <v>12.70380781453844</v>
      </c>
      <c r="T199" s="40">
        <v>0.26189965323725511</v>
      </c>
      <c r="U199" s="40">
        <v>2.2233986666666663</v>
      </c>
      <c r="V199" s="40">
        <v>0.59896543373975952</v>
      </c>
      <c r="W199" s="40">
        <v>0.25814839101279768</v>
      </c>
      <c r="X199" s="40">
        <v>2.2233986666666663</v>
      </c>
      <c r="Y199" s="40">
        <v>0.13054603867891909</v>
      </c>
      <c r="Z199" s="40">
        <v>0.25784087403466316</v>
      </c>
      <c r="AA199" s="40" t="s">
        <v>416</v>
      </c>
      <c r="AB199" s="40">
        <v>2.2233986666666663</v>
      </c>
      <c r="AC199" s="40">
        <v>12.70380781453844</v>
      </c>
      <c r="AD199" s="40">
        <v>0.26189965323725511</v>
      </c>
      <c r="AE199" s="40">
        <v>2.2233986666666663</v>
      </c>
      <c r="AF199" s="40">
        <v>0.59896543373975952</v>
      </c>
      <c r="AG199" s="40">
        <v>0.25814839101279768</v>
      </c>
      <c r="AH199" s="40">
        <v>2.2233986666666663</v>
      </c>
      <c r="AI199" s="40">
        <v>0.13054603867891909</v>
      </c>
      <c r="AJ199" s="40">
        <v>0.25784087403466316</v>
      </c>
      <c r="AK199" s="37"/>
      <c r="AL199" s="37"/>
    </row>
    <row r="200" spans="1:38">
      <c r="A200" s="33" t="s">
        <v>554</v>
      </c>
      <c r="B200" s="33" t="s">
        <v>555</v>
      </c>
      <c r="C200" s="25">
        <v>0</v>
      </c>
      <c r="D200" s="24">
        <v>0</v>
      </c>
      <c r="E200" s="36">
        <f t="shared" si="27"/>
        <v>0</v>
      </c>
      <c r="F200" s="24">
        <f t="shared" si="28"/>
        <v>-1.2154560129160354</v>
      </c>
      <c r="G200" s="24">
        <f t="shared" si="29"/>
        <v>-1.8954307317193289</v>
      </c>
      <c r="H200" s="25">
        <f t="shared" si="30"/>
        <v>0</v>
      </c>
      <c r="I200" s="25">
        <f t="shared" si="31"/>
        <v>0</v>
      </c>
      <c r="J200" s="25">
        <f t="shared" si="32"/>
        <v>0</v>
      </c>
      <c r="K200" s="25">
        <f t="shared" si="33"/>
        <v>0</v>
      </c>
      <c r="L200" s="24">
        <f t="shared" si="34"/>
        <v>1.2154560129160354</v>
      </c>
      <c r="M200" s="24">
        <f t="shared" si="35"/>
        <v>1.8954307317193289</v>
      </c>
      <c r="N200" s="33" t="s">
        <v>556</v>
      </c>
      <c r="O200" s="25">
        <v>122.16679999999999</v>
      </c>
      <c r="P200" s="33" t="s">
        <v>1092</v>
      </c>
      <c r="Q200" s="33" t="s">
        <v>557</v>
      </c>
      <c r="R200" s="40">
        <v>0.47908549023600211</v>
      </c>
      <c r="S200" s="40">
        <v>12.70380781453844</v>
      </c>
      <c r="T200" s="40">
        <v>1.2154560129160354</v>
      </c>
      <c r="U200" s="40">
        <v>0.30431084823877241</v>
      </c>
      <c r="V200" s="40">
        <v>3.8589635432203102</v>
      </c>
      <c r="W200" s="40">
        <v>1.8954307317193289</v>
      </c>
      <c r="X200" s="40">
        <v>0.23954890111064259</v>
      </c>
      <c r="Y200" s="40">
        <v>1.376381428377389</v>
      </c>
      <c r="Z200" s="40">
        <v>2.3994485460377799</v>
      </c>
      <c r="AA200" s="40" t="s">
        <v>558</v>
      </c>
      <c r="AB200" s="40">
        <v>0.47908549023600211</v>
      </c>
      <c r="AC200" s="40">
        <v>12.70380781453844</v>
      </c>
      <c r="AD200" s="40">
        <v>1.2154560129160354</v>
      </c>
      <c r="AE200" s="40">
        <v>0.30429775962973588</v>
      </c>
      <c r="AF200" s="40">
        <v>3.8589115474756901</v>
      </c>
      <c r="AG200" s="40">
        <v>1.8955121347110158</v>
      </c>
      <c r="AH200" s="40">
        <v>0.23954849622393701</v>
      </c>
      <c r="AI200" s="40">
        <v>1.3764498863942349</v>
      </c>
      <c r="AJ200" s="40">
        <v>2.3994528726093343</v>
      </c>
      <c r="AK200" s="37"/>
      <c r="AL200" s="37"/>
    </row>
    <row r="201" spans="1:38">
      <c r="A201" s="33" t="s">
        <v>582</v>
      </c>
      <c r="B201" s="33" t="s">
        <v>583</v>
      </c>
      <c r="C201" s="25">
        <v>226.79599999999999</v>
      </c>
      <c r="D201" s="24">
        <v>0</v>
      </c>
      <c r="E201" s="36">
        <f t="shared" si="27"/>
        <v>0</v>
      </c>
      <c r="F201" s="24">
        <f t="shared" si="28"/>
        <v>-0.76730561997373214</v>
      </c>
      <c r="G201" s="24">
        <f t="shared" si="29"/>
        <v>-1.197042331208293</v>
      </c>
      <c r="H201" s="25">
        <f t="shared" si="30"/>
        <v>0</v>
      </c>
      <c r="I201" s="25">
        <f t="shared" si="31"/>
        <v>0</v>
      </c>
      <c r="J201" s="25">
        <f t="shared" si="32"/>
        <v>0</v>
      </c>
      <c r="K201" s="25">
        <f t="shared" si="33"/>
        <v>0</v>
      </c>
      <c r="L201" s="24">
        <f t="shared" si="34"/>
        <v>0.76730561997373214</v>
      </c>
      <c r="M201" s="24">
        <f t="shared" si="35"/>
        <v>1.197042331208293</v>
      </c>
      <c r="N201" s="33" t="s">
        <v>584</v>
      </c>
      <c r="O201" s="25">
        <v>182.13571999999999</v>
      </c>
      <c r="P201" s="33" t="s">
        <v>1144</v>
      </c>
      <c r="Q201" s="33" t="s">
        <v>585</v>
      </c>
      <c r="R201" s="40">
        <v>0.7588988333333333</v>
      </c>
      <c r="S201" s="40">
        <v>12.70380781453844</v>
      </c>
      <c r="T201" s="40">
        <v>0.76730561997373214</v>
      </c>
      <c r="U201" s="40">
        <v>0.48184829222619319</v>
      </c>
      <c r="V201" s="40">
        <v>3.848883905677249</v>
      </c>
      <c r="W201" s="40">
        <v>1.197042331208293</v>
      </c>
      <c r="X201" s="40">
        <v>0.37943642625463481</v>
      </c>
      <c r="Y201" s="40">
        <v>1.3710266209405679</v>
      </c>
      <c r="Z201" s="40">
        <v>1.5148260471577573</v>
      </c>
      <c r="AB201" s="40">
        <v>0.86731295238095218</v>
      </c>
      <c r="AE201" s="40">
        <v>0.86731295238095218</v>
      </c>
      <c r="AH201" s="40">
        <v>0.86731295238095218</v>
      </c>
      <c r="AK201" s="37"/>
      <c r="AL201" s="37"/>
    </row>
    <row r="202" spans="1:38">
      <c r="A202" s="33" t="s">
        <v>599</v>
      </c>
      <c r="B202" s="33" t="s">
        <v>600</v>
      </c>
      <c r="C202" s="25">
        <v>7257.4719999999998</v>
      </c>
      <c r="D202" s="24">
        <v>0.3</v>
      </c>
      <c r="E202" s="36">
        <f t="shared" si="27"/>
        <v>2.1772415999999999</v>
      </c>
      <c r="F202" s="24">
        <f t="shared" si="28"/>
        <v>-0.73837586451444759</v>
      </c>
      <c r="G202" s="24">
        <f t="shared" si="29"/>
        <v>-1.3193468503538581</v>
      </c>
      <c r="H202" s="25">
        <f t="shared" si="30"/>
        <v>0</v>
      </c>
      <c r="I202" s="25">
        <f t="shared" si="31"/>
        <v>0</v>
      </c>
      <c r="J202" s="25">
        <f t="shared" si="32"/>
        <v>0</v>
      </c>
      <c r="K202" s="25">
        <f t="shared" si="33"/>
        <v>0</v>
      </c>
      <c r="L202" s="24">
        <f t="shared" si="34"/>
        <v>1.0383758645144476</v>
      </c>
      <c r="M202" s="24">
        <f t="shared" si="35"/>
        <v>1.6193468503538582</v>
      </c>
      <c r="N202" s="33" t="s">
        <v>601</v>
      </c>
      <c r="O202" s="25" t="s">
        <v>602</v>
      </c>
      <c r="P202" s="33" t="s">
        <v>1044</v>
      </c>
      <c r="Q202" s="33" t="s">
        <v>603</v>
      </c>
      <c r="R202" s="40">
        <v>0.56078666666666654</v>
      </c>
      <c r="S202" s="40">
        <v>12.70380781453844</v>
      </c>
      <c r="T202" s="40">
        <v>1.0383758645144476</v>
      </c>
      <c r="U202" s="40">
        <v>0.35619300808913812</v>
      </c>
      <c r="V202" s="40">
        <v>3.8588150266728212</v>
      </c>
      <c r="W202" s="40">
        <v>1.6193468503538582</v>
      </c>
      <c r="X202" s="40">
        <v>0.28039899871745938</v>
      </c>
      <c r="Y202" s="40">
        <v>1.376373819898326</v>
      </c>
      <c r="Z202" s="40">
        <v>2.0498834086025455</v>
      </c>
      <c r="AA202" s="40" t="s">
        <v>603</v>
      </c>
      <c r="AB202" s="40">
        <v>0.56078666666666654</v>
      </c>
      <c r="AC202" s="40">
        <v>12.70380781453844</v>
      </c>
      <c r="AD202" s="40">
        <v>1.0383758645144476</v>
      </c>
      <c r="AE202" s="40">
        <v>0.35619300808913812</v>
      </c>
      <c r="AF202" s="40">
        <v>3.8588150266728212</v>
      </c>
      <c r="AG202" s="40">
        <v>1.6193468503538582</v>
      </c>
      <c r="AH202" s="40">
        <v>0.28039899871745938</v>
      </c>
      <c r="AI202" s="40">
        <v>1.376373819898326</v>
      </c>
      <c r="AJ202" s="40">
        <v>2.0498834086025455</v>
      </c>
      <c r="AK202" s="37"/>
      <c r="AL202" s="37"/>
    </row>
    <row r="203" spans="1:38">
      <c r="A203" s="33" t="s">
        <v>679</v>
      </c>
      <c r="B203" s="33" t="s">
        <v>680</v>
      </c>
      <c r="C203" s="25">
        <v>340.19400000000002</v>
      </c>
      <c r="D203" s="24">
        <v>0</v>
      </c>
      <c r="E203" s="36">
        <f t="shared" si="27"/>
        <v>0</v>
      </c>
      <c r="F203" s="24">
        <f t="shared" si="28"/>
        <v>-1.1547749698244989</v>
      </c>
      <c r="G203" s="24">
        <f t="shared" si="29"/>
        <v>-1.80086908699133</v>
      </c>
      <c r="H203" s="25">
        <f t="shared" si="30"/>
        <v>0</v>
      </c>
      <c r="I203" s="25">
        <f t="shared" si="31"/>
        <v>0</v>
      </c>
      <c r="J203" s="25">
        <f t="shared" si="32"/>
        <v>0</v>
      </c>
      <c r="K203" s="25">
        <f t="shared" si="33"/>
        <v>0</v>
      </c>
      <c r="L203" s="24">
        <f t="shared" si="34"/>
        <v>1.1547749698244989</v>
      </c>
      <c r="M203" s="24">
        <f t="shared" si="35"/>
        <v>1.80086908699133</v>
      </c>
      <c r="N203" s="33" t="s">
        <v>681</v>
      </c>
      <c r="O203" s="25">
        <v>136.15031999999999</v>
      </c>
      <c r="P203" s="33" t="s">
        <v>1057</v>
      </c>
      <c r="Q203" s="33" t="s">
        <v>682</v>
      </c>
      <c r="R203" s="40">
        <v>0.50426044469657461</v>
      </c>
      <c r="S203" s="40">
        <v>12.70380781453844</v>
      </c>
      <c r="T203" s="40">
        <v>1.1547749698244989</v>
      </c>
      <c r="U203" s="40">
        <v>0.32028359305228832</v>
      </c>
      <c r="V203" s="40">
        <v>3.858744734585291</v>
      </c>
      <c r="W203" s="40">
        <v>1.8009039088252035</v>
      </c>
      <c r="X203" s="40">
        <v>0.25213675308494587</v>
      </c>
      <c r="Y203" s="40">
        <v>1.3763817165346619</v>
      </c>
      <c r="Z203" s="40">
        <v>2.2796567962247614</v>
      </c>
      <c r="AA203" s="40" t="s">
        <v>682</v>
      </c>
      <c r="AB203" s="40">
        <v>0.50426044469657461</v>
      </c>
      <c r="AC203" s="40">
        <v>12.70380781453844</v>
      </c>
      <c r="AD203" s="40">
        <v>1.1547749698244989</v>
      </c>
      <c r="AE203" s="40">
        <v>0.32028990424391579</v>
      </c>
      <c r="AF203" s="40">
        <v>3.8590373768195558</v>
      </c>
      <c r="AG203" s="40">
        <v>1.80086908699133</v>
      </c>
      <c r="AH203" s="40">
        <v>0.25213639556526712</v>
      </c>
      <c r="AI203" s="40">
        <v>1.376514281802443</v>
      </c>
      <c r="AJ203" s="40">
        <v>2.2796605272739483</v>
      </c>
      <c r="AK203" s="37"/>
      <c r="AL203" s="37"/>
    </row>
    <row r="204" spans="1:38">
      <c r="A204" s="22" t="s">
        <v>991</v>
      </c>
      <c r="B204" s="22" t="s">
        <v>86</v>
      </c>
      <c r="C204" s="3">
        <v>0</v>
      </c>
      <c r="D204" s="23">
        <v>0</v>
      </c>
      <c r="E204" s="64">
        <f t="shared" si="27"/>
        <v>0</v>
      </c>
      <c r="F204" s="23">
        <f t="shared" si="28"/>
        <v>-1.3731133853133115</v>
      </c>
      <c r="G204" s="23">
        <f t="shared" si="29"/>
        <v>-2.1412879454304101</v>
      </c>
      <c r="H204" s="3">
        <f t="shared" si="30"/>
        <v>0</v>
      </c>
      <c r="I204" s="3">
        <f t="shared" si="31"/>
        <v>0</v>
      </c>
      <c r="J204" s="3">
        <f t="shared" si="32"/>
        <v>0</v>
      </c>
      <c r="K204" s="3">
        <f t="shared" si="33"/>
        <v>0</v>
      </c>
      <c r="L204" s="23">
        <f t="shared" si="34"/>
        <v>1.3731133853133115</v>
      </c>
      <c r="M204" s="23">
        <f t="shared" si="35"/>
        <v>2.1412879454304101</v>
      </c>
      <c r="N204" s="22" t="s">
        <v>669</v>
      </c>
      <c r="O204" s="3">
        <v>108.13992</v>
      </c>
      <c r="P204" s="22" t="s">
        <v>669</v>
      </c>
      <c r="Q204" s="22" t="s">
        <v>670</v>
      </c>
      <c r="R204" s="65">
        <v>0.42407811768239861</v>
      </c>
      <c r="S204" s="65">
        <v>12.70380781453844</v>
      </c>
      <c r="T204" s="65">
        <v>1.3731133853133115</v>
      </c>
      <c r="U204" s="65">
        <v>0.26937065375922908</v>
      </c>
      <c r="V204" s="65">
        <v>3.8589635432203102</v>
      </c>
      <c r="W204" s="65">
        <v>2.1412879454304101</v>
      </c>
      <c r="X204" s="65">
        <v>0.21204450801848621</v>
      </c>
      <c r="Y204" s="65">
        <v>1.376381428377389</v>
      </c>
      <c r="Z204" s="65">
        <v>2.7106821480364354</v>
      </c>
      <c r="AA204" s="65" t="s">
        <v>670</v>
      </c>
      <c r="AB204" s="65">
        <v>0.42407811768239861</v>
      </c>
      <c r="AC204" s="65">
        <v>12.70380781453844</v>
      </c>
      <c r="AD204" s="65">
        <v>1.3731133853133115</v>
      </c>
      <c r="AE204" s="65">
        <v>0.26935874831395529</v>
      </c>
      <c r="AF204" s="65">
        <v>3.859009571793758</v>
      </c>
      <c r="AG204" s="65">
        <v>2.1413827129174434</v>
      </c>
      <c r="AH204" s="65">
        <v>0.21204382668453511</v>
      </c>
      <c r="AI204" s="65">
        <v>1.3765115092527791</v>
      </c>
      <c r="AJ204" s="65">
        <v>2.7106914396769195</v>
      </c>
      <c r="AK204" s="37"/>
      <c r="AL204" s="37"/>
    </row>
    <row r="205" spans="1:38">
      <c r="A205" s="27" t="s">
        <v>701</v>
      </c>
      <c r="B205" s="27" t="s">
        <v>702</v>
      </c>
      <c r="C205" s="26">
        <v>13607.76</v>
      </c>
      <c r="D205" s="28">
        <v>0</v>
      </c>
      <c r="E205" s="58">
        <f t="shared" si="27"/>
        <v>0</v>
      </c>
      <c r="F205" s="28">
        <f t="shared" si="28"/>
        <v>-1.4197176619889889</v>
      </c>
      <c r="G205" s="28">
        <f t="shared" si="29"/>
        <v>-2.2139720925009834</v>
      </c>
      <c r="H205" s="26">
        <f t="shared" si="30"/>
        <v>0</v>
      </c>
      <c r="I205" s="26">
        <f t="shared" si="31"/>
        <v>0</v>
      </c>
      <c r="J205" s="26">
        <f t="shared" si="32"/>
        <v>0</v>
      </c>
      <c r="K205" s="26">
        <f t="shared" si="33"/>
        <v>0</v>
      </c>
      <c r="L205" s="28">
        <f t="shared" si="34"/>
        <v>1.4197176619889889</v>
      </c>
      <c r="M205" s="28">
        <f t="shared" si="35"/>
        <v>2.2139720925009834</v>
      </c>
      <c r="N205" s="27" t="s">
        <v>703</v>
      </c>
      <c r="O205" s="26" t="s">
        <v>704</v>
      </c>
      <c r="P205" s="27" t="s">
        <v>1159</v>
      </c>
      <c r="Q205" s="27" t="s">
        <v>705</v>
      </c>
      <c r="R205" s="59">
        <v>0.41015714278878329</v>
      </c>
      <c r="S205" s="59">
        <v>12.70380781453844</v>
      </c>
      <c r="T205" s="59">
        <v>1.4197176619889889</v>
      </c>
      <c r="U205" s="59">
        <v>0.26051422320020012</v>
      </c>
      <c r="V205" s="59">
        <v>3.8587568674089141</v>
      </c>
      <c r="W205" s="59">
        <v>2.2140825034283385</v>
      </c>
      <c r="X205" s="59">
        <v>0.2050744413796412</v>
      </c>
      <c r="Y205" s="59">
        <v>1.3763183194953299</v>
      </c>
      <c r="Z205" s="59">
        <v>2.8028124751232673</v>
      </c>
      <c r="AA205" s="59" t="s">
        <v>705</v>
      </c>
      <c r="AB205" s="59">
        <v>0.41015714278878329</v>
      </c>
      <c r="AC205" s="59">
        <v>12.70380781453844</v>
      </c>
      <c r="AD205" s="59">
        <v>1.4197176619889889</v>
      </c>
      <c r="AE205" s="59">
        <v>0.26052735005251171</v>
      </c>
      <c r="AF205" s="59">
        <v>3.8591679337693692</v>
      </c>
      <c r="AG205" s="59">
        <v>2.2139720925009834</v>
      </c>
      <c r="AH205" s="59">
        <v>0.20507436525404621</v>
      </c>
      <c r="AI205" s="59">
        <v>1.3764523300517411</v>
      </c>
      <c r="AJ205" s="59">
        <v>2.802814135248143</v>
      </c>
      <c r="AK205" s="37"/>
      <c r="AL205" s="37"/>
    </row>
    <row r="207" spans="1:38">
      <c r="A207" s="44" t="s">
        <v>1302</v>
      </c>
    </row>
    <row r="208" spans="1:38">
      <c r="A208" s="44" t="s">
        <v>1326</v>
      </c>
    </row>
    <row r="209" spans="1:1">
      <c r="A209" s="44" t="s">
        <v>1303</v>
      </c>
    </row>
    <row r="210" spans="1:1">
      <c r="A210" s="44" t="s">
        <v>1304</v>
      </c>
    </row>
  </sheetData>
  <sortState ref="A4:AJ204">
    <sortCondition descending="1" ref="K4:K204"/>
  </sortState>
  <mergeCells count="25">
    <mergeCell ref="H3:H4"/>
    <mergeCell ref="E3:E4"/>
    <mergeCell ref="D3:D4"/>
    <mergeCell ref="C3:C4"/>
    <mergeCell ref="O3:O4"/>
    <mergeCell ref="N3:N4"/>
    <mergeCell ref="K3:K4"/>
    <mergeCell ref="J3:J4"/>
    <mergeCell ref="I3:I4"/>
    <mergeCell ref="H1:K1"/>
    <mergeCell ref="B3:B4"/>
    <mergeCell ref="A3:A4"/>
    <mergeCell ref="AA2:AJ2"/>
    <mergeCell ref="AH3:AJ3"/>
    <mergeCell ref="AE3:AG3"/>
    <mergeCell ref="AB3:AD3"/>
    <mergeCell ref="X3:Z3"/>
    <mergeCell ref="Q2:Z2"/>
    <mergeCell ref="A2:B2"/>
    <mergeCell ref="C2:E2"/>
    <mergeCell ref="H2:K2"/>
    <mergeCell ref="N2:P2"/>
    <mergeCell ref="U3:W3"/>
    <mergeCell ref="R3:T3"/>
    <mergeCell ref="P3:P4"/>
  </mergeCells>
  <phoneticPr fontId="1" type="noConversion"/>
  <conditionalFormatting sqref="K5:K1048576">
    <cfRule type="cellIs" dxfId="26" priority="3" operator="equal">
      <formula>3</formula>
    </cfRule>
  </conditionalFormatting>
  <conditionalFormatting sqref="K3">
    <cfRule type="cellIs" dxfId="25" priority="1" operator="equal">
      <formula>3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207"/>
  <sheetViews>
    <sheetView tabSelected="1" topLeftCell="A161" zoomScale="70" zoomScaleNormal="70" workbookViewId="0">
      <selection activeCell="E198" sqref="E198"/>
    </sheetView>
  </sheetViews>
  <sheetFormatPr defaultRowHeight="13.8"/>
  <cols>
    <col min="1" max="1" width="12" style="33" customWidth="1"/>
    <col min="2" max="2" width="15" style="33" customWidth="1"/>
    <col min="3" max="3" width="13.109375" style="25" customWidth="1"/>
    <col min="4" max="4" width="8.88671875" style="24" customWidth="1"/>
    <col min="5" max="5" width="11.5546875" style="24" customWidth="1"/>
    <col min="6" max="6" width="15.88671875" style="24" hidden="1" customWidth="1"/>
    <col min="7" max="7" width="14.33203125" style="24" hidden="1" customWidth="1"/>
    <col min="8" max="8" width="11.5546875" style="25" customWidth="1"/>
    <col min="9" max="9" width="10.33203125" style="25" customWidth="1"/>
    <col min="10" max="10" width="10.6640625" style="25" customWidth="1"/>
    <col min="11" max="11" width="13" style="25" customWidth="1"/>
    <col min="12" max="12" width="7.6640625" style="33" hidden="1" customWidth="1"/>
    <col min="13" max="13" width="8.5546875" style="33" hidden="1" customWidth="1"/>
    <col min="14" max="14" width="9.33203125" style="33" customWidth="1"/>
    <col min="15" max="15" width="5.5546875" style="25" customWidth="1"/>
    <col min="16" max="16" width="11.6640625" style="33" bestFit="1" customWidth="1"/>
    <col min="17" max="17" width="5.88671875" style="33" hidden="1" customWidth="1"/>
    <col min="18" max="18" width="7.44140625" style="40" bestFit="1" customWidth="1"/>
    <col min="19" max="19" width="4.88671875" style="40" bestFit="1" customWidth="1"/>
    <col min="20" max="20" width="7.77734375" style="40" bestFit="1" customWidth="1"/>
    <col min="21" max="21" width="7.44140625" style="40" bestFit="1" customWidth="1"/>
    <col min="22" max="22" width="4.88671875" style="40" bestFit="1" customWidth="1"/>
    <col min="23" max="23" width="9.44140625" style="40" bestFit="1" customWidth="1"/>
    <col min="24" max="24" width="7.44140625" style="40" bestFit="1" customWidth="1"/>
    <col min="25" max="25" width="4.88671875" style="40" bestFit="1" customWidth="1"/>
    <col min="26" max="26" width="7.77734375" style="40" bestFit="1" customWidth="1"/>
    <col min="27" max="27" width="6.109375" style="40" hidden="1" customWidth="1"/>
    <col min="28" max="28" width="7.44140625" style="40" bestFit="1" customWidth="1"/>
    <col min="29" max="29" width="4.88671875" style="40" bestFit="1" customWidth="1"/>
    <col min="30" max="30" width="7.77734375" style="40" bestFit="1" customWidth="1"/>
    <col min="31" max="31" width="7.44140625" style="40" bestFit="1" customWidth="1"/>
    <col min="32" max="32" width="4.88671875" style="40" bestFit="1" customWidth="1"/>
    <col min="33" max="33" width="7.77734375" style="40" bestFit="1" customWidth="1"/>
    <col min="34" max="34" width="7.44140625" style="40" bestFit="1" customWidth="1"/>
    <col min="35" max="35" width="4.88671875" style="40" bestFit="1" customWidth="1"/>
    <col min="36" max="36" width="7.6640625" style="40" bestFit="1" customWidth="1"/>
    <col min="37" max="16384" width="8.88671875" style="33"/>
  </cols>
  <sheetData>
    <row r="1" spans="1:38" ht="54" customHeight="1">
      <c r="H1" s="76" t="s">
        <v>1325</v>
      </c>
      <c r="I1" s="76"/>
      <c r="J1" s="76"/>
      <c r="K1" s="76"/>
    </row>
    <row r="2" spans="1:38" s="35" customFormat="1">
      <c r="A2" s="80" t="s">
        <v>1269</v>
      </c>
      <c r="B2" s="80"/>
      <c r="C2" s="81" t="s">
        <v>1270</v>
      </c>
      <c r="D2" s="81"/>
      <c r="E2" s="81"/>
      <c r="F2" s="50"/>
      <c r="G2" s="50"/>
      <c r="H2" s="82" t="s">
        <v>1323</v>
      </c>
      <c r="I2" s="82"/>
      <c r="J2" s="82"/>
      <c r="K2" s="82"/>
      <c r="L2" s="54"/>
      <c r="M2" s="54"/>
      <c r="N2" s="80" t="s">
        <v>1271</v>
      </c>
      <c r="O2" s="80"/>
      <c r="P2" s="80"/>
      <c r="Q2" s="80" t="s">
        <v>1039</v>
      </c>
      <c r="R2" s="80"/>
      <c r="S2" s="80"/>
      <c r="T2" s="80"/>
      <c r="U2" s="80"/>
      <c r="V2" s="80"/>
      <c r="W2" s="80"/>
      <c r="X2" s="80"/>
      <c r="Y2" s="80"/>
      <c r="Z2" s="80"/>
      <c r="AA2" s="79" t="s">
        <v>1040</v>
      </c>
      <c r="AB2" s="79"/>
      <c r="AC2" s="79"/>
      <c r="AD2" s="79"/>
      <c r="AE2" s="79"/>
      <c r="AF2" s="79"/>
      <c r="AG2" s="79"/>
      <c r="AH2" s="79"/>
      <c r="AI2" s="79"/>
      <c r="AJ2" s="79"/>
    </row>
    <row r="3" spans="1:38" s="35" customFormat="1" ht="13.8" customHeight="1">
      <c r="A3" s="77" t="s">
        <v>0</v>
      </c>
      <c r="B3" s="77" t="s">
        <v>1</v>
      </c>
      <c r="C3" s="83" t="s">
        <v>1191</v>
      </c>
      <c r="D3" s="85" t="s">
        <v>1192</v>
      </c>
      <c r="E3" s="85" t="s">
        <v>1193</v>
      </c>
      <c r="F3" s="60" t="s">
        <v>1246</v>
      </c>
      <c r="G3" s="60" t="s">
        <v>1248</v>
      </c>
      <c r="H3" s="83" t="s">
        <v>1324</v>
      </c>
      <c r="I3" s="83" t="s">
        <v>1300</v>
      </c>
      <c r="J3" s="83" t="s">
        <v>1301</v>
      </c>
      <c r="K3" s="83" t="s">
        <v>1322</v>
      </c>
      <c r="L3" s="53"/>
      <c r="M3" s="53"/>
      <c r="N3" s="77" t="s">
        <v>2</v>
      </c>
      <c r="O3" s="83" t="s">
        <v>1317</v>
      </c>
      <c r="P3" s="77" t="s">
        <v>1185</v>
      </c>
      <c r="Q3" s="53" t="s">
        <v>1298</v>
      </c>
      <c r="R3" s="79" t="s">
        <v>1273</v>
      </c>
      <c r="S3" s="79"/>
      <c r="T3" s="79"/>
      <c r="U3" s="79" t="s">
        <v>1272</v>
      </c>
      <c r="V3" s="79"/>
      <c r="W3" s="79"/>
      <c r="X3" s="79" t="s">
        <v>1296</v>
      </c>
      <c r="Y3" s="79"/>
      <c r="Z3" s="79"/>
      <c r="AA3" s="63" t="s">
        <v>3</v>
      </c>
      <c r="AB3" s="79" t="s">
        <v>1038</v>
      </c>
      <c r="AC3" s="79"/>
      <c r="AD3" s="79"/>
      <c r="AE3" s="79" t="s">
        <v>1272</v>
      </c>
      <c r="AF3" s="79"/>
      <c r="AG3" s="79"/>
      <c r="AH3" s="79" t="s">
        <v>1296</v>
      </c>
      <c r="AI3" s="79"/>
      <c r="AJ3" s="79"/>
    </row>
    <row r="4" spans="1:38" ht="42.6" customHeight="1">
      <c r="A4" s="78"/>
      <c r="B4" s="78"/>
      <c r="C4" s="84"/>
      <c r="D4" s="86"/>
      <c r="E4" s="86"/>
      <c r="F4" s="28"/>
      <c r="G4" s="28"/>
      <c r="H4" s="84"/>
      <c r="I4" s="84"/>
      <c r="J4" s="84"/>
      <c r="K4" s="84"/>
      <c r="L4" s="48" t="s">
        <v>988</v>
      </c>
      <c r="M4" s="48" t="s">
        <v>989</v>
      </c>
      <c r="N4" s="78"/>
      <c r="O4" s="84"/>
      <c r="P4" s="78"/>
      <c r="Q4" s="27"/>
      <c r="R4" s="62" t="s">
        <v>1274</v>
      </c>
      <c r="S4" s="62" t="s">
        <v>1297</v>
      </c>
      <c r="T4" s="62" t="s">
        <v>1299</v>
      </c>
      <c r="U4" s="62" t="s">
        <v>1274</v>
      </c>
      <c r="V4" s="62" t="s">
        <v>1297</v>
      </c>
      <c r="W4" s="62" t="s">
        <v>1299</v>
      </c>
      <c r="X4" s="62" t="s">
        <v>1274</v>
      </c>
      <c r="Y4" s="62" t="s">
        <v>1297</v>
      </c>
      <c r="Z4" s="62" t="s">
        <v>1299</v>
      </c>
      <c r="AA4" s="59"/>
      <c r="AB4" s="62" t="s">
        <v>1274</v>
      </c>
      <c r="AC4" s="62" t="s">
        <v>1297</v>
      </c>
      <c r="AD4" s="62" t="s">
        <v>1299</v>
      </c>
      <c r="AE4" s="62" t="s">
        <v>1274</v>
      </c>
      <c r="AF4" s="62" t="s">
        <v>1297</v>
      </c>
      <c r="AG4" s="62" t="s">
        <v>1299</v>
      </c>
      <c r="AH4" s="62" t="s">
        <v>1274</v>
      </c>
      <c r="AI4" s="62" t="s">
        <v>1297</v>
      </c>
      <c r="AJ4" s="62" t="s">
        <v>1299</v>
      </c>
    </row>
    <row r="5" spans="1:38" ht="13.2" customHeight="1">
      <c r="A5" s="33" t="s">
        <v>1198</v>
      </c>
      <c r="B5" s="33" t="s">
        <v>1205</v>
      </c>
      <c r="C5" s="25">
        <v>341554.77600000001</v>
      </c>
      <c r="D5" s="24">
        <v>1.5</v>
      </c>
      <c r="E5" s="36">
        <f t="shared" ref="E5:E36" si="0">C5*1000*D5/10^6</f>
        <v>512.33216400000003</v>
      </c>
      <c r="F5" s="24">
        <f t="shared" ref="F5:F36" si="1">D5-L5</f>
        <v>0.33730148923944925</v>
      </c>
      <c r="G5" s="24">
        <f t="shared" ref="G5:G36" si="2">D5-M5</f>
        <v>-1.4202123085203784</v>
      </c>
      <c r="H5" s="25">
        <f t="shared" ref="H5:H36" si="3">IF(F5&gt;0,1,0)</f>
        <v>1</v>
      </c>
      <c r="I5" s="25">
        <f t="shared" ref="I5:I36" si="4">IF(C5&gt;=30112,1,0)</f>
        <v>1</v>
      </c>
      <c r="J5" s="25">
        <f t="shared" ref="J5:J36" si="5">IF(E5&gt;3,1,0)</f>
        <v>1</v>
      </c>
      <c r="K5" s="25">
        <f t="shared" ref="K5:K36" si="6">H5+I5+J5</f>
        <v>3</v>
      </c>
      <c r="L5" s="24">
        <f t="shared" ref="L5:L36" si="7">MIN(T5,W5,Z5,AD5,AG5,AJ5)</f>
        <v>1.1626985107605508</v>
      </c>
      <c r="M5" s="24">
        <f t="shared" ref="M5:M36" si="8">MIN(W5,Z5,AG5,AJ5)</f>
        <v>2.9202123085203784</v>
      </c>
      <c r="N5" s="33" t="s">
        <v>1202</v>
      </c>
      <c r="O5" s="33">
        <v>154.24930000000001</v>
      </c>
      <c r="P5" s="33" t="s">
        <v>1090</v>
      </c>
      <c r="R5" s="40">
        <v>0.51416433333333333</v>
      </c>
      <c r="S5" s="40">
        <v>44.029607987451151</v>
      </c>
      <c r="T5" s="40">
        <v>1.1626985107605508</v>
      </c>
      <c r="U5" s="39">
        <v>0.19768008290507766</v>
      </c>
      <c r="V5" s="40">
        <v>4.51453693563887</v>
      </c>
      <c r="W5" s="40">
        <v>2.9202123085203784</v>
      </c>
      <c r="X5" s="39">
        <v>0.16506584153265619</v>
      </c>
      <c r="Y5" s="39">
        <v>1.93844959505614</v>
      </c>
      <c r="Z5" s="40">
        <v>3.4852325588040767</v>
      </c>
      <c r="AB5" s="40">
        <v>0.51416433333333333</v>
      </c>
      <c r="AC5" s="40">
        <v>44.029607987451151</v>
      </c>
      <c r="AD5" s="40">
        <v>1.1626985107605508</v>
      </c>
      <c r="AE5" s="39"/>
      <c r="AF5" s="39"/>
      <c r="AG5" s="39"/>
      <c r="AH5" s="39"/>
      <c r="AI5" s="39"/>
      <c r="AJ5" s="39"/>
    </row>
    <row r="6" spans="1:38" ht="13.2" customHeight="1">
      <c r="A6" s="33" t="s">
        <v>1195</v>
      </c>
      <c r="B6" s="33" t="s">
        <v>1208</v>
      </c>
      <c r="C6" s="25">
        <v>442705.79200000002</v>
      </c>
      <c r="D6" s="24">
        <v>2.4</v>
      </c>
      <c r="E6" s="36">
        <f t="shared" si="0"/>
        <v>1062.4939007999999</v>
      </c>
      <c r="F6" s="24">
        <f t="shared" si="1"/>
        <v>1.2373014892394492</v>
      </c>
      <c r="G6" s="24">
        <f t="shared" si="2"/>
        <v>-0.52021230852037847</v>
      </c>
      <c r="H6" s="25">
        <f t="shared" si="3"/>
        <v>1</v>
      </c>
      <c r="I6" s="25">
        <f t="shared" si="4"/>
        <v>1</v>
      </c>
      <c r="J6" s="25">
        <f t="shared" si="5"/>
        <v>1</v>
      </c>
      <c r="K6" s="25">
        <f t="shared" si="6"/>
        <v>3</v>
      </c>
      <c r="L6" s="24">
        <f t="shared" si="7"/>
        <v>1.1626985107605508</v>
      </c>
      <c r="M6" s="24">
        <f t="shared" si="8"/>
        <v>2.9202123085203784</v>
      </c>
      <c r="N6" s="33" t="s">
        <v>1199</v>
      </c>
      <c r="O6" s="33">
        <v>154.24930000000001</v>
      </c>
      <c r="P6" s="33" t="s">
        <v>1090</v>
      </c>
      <c r="R6" s="40">
        <v>0.51416433333333333</v>
      </c>
      <c r="S6" s="40">
        <v>44.029607987451151</v>
      </c>
      <c r="T6" s="40">
        <v>1.1626985107605508</v>
      </c>
      <c r="U6" s="39">
        <v>0.19768008290507766</v>
      </c>
      <c r="V6" s="40">
        <v>4.51453693563887</v>
      </c>
      <c r="W6" s="40">
        <v>2.9202123085203784</v>
      </c>
      <c r="X6" s="39">
        <v>0.16506584153265619</v>
      </c>
      <c r="Y6" s="39">
        <v>1.93844959505614</v>
      </c>
      <c r="Z6" s="40">
        <v>3.4852325588040767</v>
      </c>
      <c r="AB6" s="40">
        <v>0.51416433333333333</v>
      </c>
      <c r="AC6" s="40">
        <v>44.029607987451151</v>
      </c>
      <c r="AD6" s="40">
        <v>1.1626985107605508</v>
      </c>
      <c r="AE6" s="39"/>
      <c r="AF6" s="39"/>
      <c r="AG6" s="39"/>
      <c r="AH6" s="39"/>
      <c r="AI6" s="39"/>
      <c r="AJ6" s="39"/>
    </row>
    <row r="7" spans="1:38" ht="13.2" customHeight="1">
      <c r="A7" s="33" t="s">
        <v>44</v>
      </c>
      <c r="B7" s="33" t="s">
        <v>45</v>
      </c>
      <c r="C7" s="25">
        <v>136077.6</v>
      </c>
      <c r="D7" s="24">
        <v>1.1907000000000001</v>
      </c>
      <c r="E7" s="36">
        <f t="shared" si="0"/>
        <v>162.02759832000001</v>
      </c>
      <c r="F7" s="24">
        <f t="shared" si="1"/>
        <v>0.28910446757107211</v>
      </c>
      <c r="G7" s="24">
        <f t="shared" si="2"/>
        <v>-0.2114509511613909</v>
      </c>
      <c r="H7" s="25">
        <f t="shared" si="3"/>
        <v>1</v>
      </c>
      <c r="I7" s="25">
        <f t="shared" si="4"/>
        <v>1</v>
      </c>
      <c r="J7" s="25">
        <f t="shared" si="5"/>
        <v>1</v>
      </c>
      <c r="K7" s="25">
        <f t="shared" si="6"/>
        <v>3</v>
      </c>
      <c r="L7" s="24">
        <f t="shared" si="7"/>
        <v>0.90159553242892798</v>
      </c>
      <c r="M7" s="24">
        <f t="shared" si="8"/>
        <v>1.402150951161391</v>
      </c>
      <c r="N7" s="33" t="s">
        <v>46</v>
      </c>
      <c r="O7" s="25">
        <v>149.19004000000001</v>
      </c>
      <c r="P7" s="25" t="s">
        <v>1050</v>
      </c>
      <c r="Q7" s="33" t="s">
        <v>865</v>
      </c>
      <c r="R7" s="40">
        <v>0.66306684444444453</v>
      </c>
      <c r="S7" s="40">
        <v>44.029607987451151</v>
      </c>
      <c r="T7" s="40">
        <v>0.90159553242892798</v>
      </c>
      <c r="U7" s="40">
        <v>0.41499530250192229</v>
      </c>
      <c r="V7" s="40">
        <v>11.959438663732589</v>
      </c>
      <c r="W7" s="40">
        <v>1.4021509512543342</v>
      </c>
      <c r="X7" s="40">
        <v>0.33156249012913841</v>
      </c>
      <c r="Y7" s="40">
        <v>4.0426421448290411</v>
      </c>
      <c r="Z7" s="40">
        <v>1.7400428386498432</v>
      </c>
      <c r="AA7" s="40" t="s">
        <v>866</v>
      </c>
      <c r="AB7" s="40">
        <v>0.66306684444444453</v>
      </c>
      <c r="AC7" s="40">
        <v>44.029607987451151</v>
      </c>
      <c r="AD7" s="40">
        <v>0.90159553242892798</v>
      </c>
      <c r="AE7" s="40">
        <v>0.41499530252494737</v>
      </c>
      <c r="AF7" s="40">
        <v>11.95943865269029</v>
      </c>
      <c r="AG7" s="40">
        <v>1.402150951161391</v>
      </c>
      <c r="AH7" s="40">
        <v>0.33150887406679802</v>
      </c>
      <c r="AI7" s="40">
        <v>4.0419884063760163</v>
      </c>
      <c r="AJ7" s="40">
        <v>1.7403228436883933</v>
      </c>
    </row>
    <row r="8" spans="1:38" ht="13.2" customHeight="1">
      <c r="A8" s="33" t="s">
        <v>56</v>
      </c>
      <c r="B8" s="33" t="s">
        <v>57</v>
      </c>
      <c r="C8" s="25">
        <v>136077.6</v>
      </c>
      <c r="D8" s="24">
        <v>1.5</v>
      </c>
      <c r="E8" s="36">
        <f t="shared" si="0"/>
        <v>204.1164</v>
      </c>
      <c r="F8" s="24">
        <f t="shared" si="1"/>
        <v>0.2645266385276992</v>
      </c>
      <c r="G8" s="24">
        <f t="shared" si="2"/>
        <v>-0.42708479361258589</v>
      </c>
      <c r="H8" s="25">
        <f t="shared" si="3"/>
        <v>1</v>
      </c>
      <c r="I8" s="25">
        <f t="shared" si="4"/>
        <v>1</v>
      </c>
      <c r="J8" s="25">
        <f t="shared" si="5"/>
        <v>1</v>
      </c>
      <c r="K8" s="25">
        <f t="shared" si="6"/>
        <v>3</v>
      </c>
      <c r="L8" s="24">
        <f t="shared" si="7"/>
        <v>1.2354733614723008</v>
      </c>
      <c r="M8" s="24">
        <f t="shared" si="8"/>
        <v>1.9270847936125859</v>
      </c>
      <c r="N8" s="33" t="s">
        <v>58</v>
      </c>
      <c r="O8" s="25" t="s">
        <v>59</v>
      </c>
      <c r="P8" s="25" t="s">
        <v>1053</v>
      </c>
      <c r="Q8" s="33" t="s">
        <v>867</v>
      </c>
      <c r="R8" s="40">
        <v>0.4838777777777778</v>
      </c>
      <c r="S8" s="40">
        <v>44.029607987451151</v>
      </c>
      <c r="T8" s="40">
        <v>1.2354733614723008</v>
      </c>
      <c r="U8" s="40">
        <v>0.30185584741702948</v>
      </c>
      <c r="V8" s="40">
        <v>11.63665619304779</v>
      </c>
      <c r="W8" s="40">
        <v>1.9270847936125859</v>
      </c>
      <c r="X8" s="40">
        <v>0.24192653244003229</v>
      </c>
      <c r="Y8" s="40">
        <v>3.8831104488165549</v>
      </c>
      <c r="Z8" s="40">
        <v>2.3842679469124501</v>
      </c>
      <c r="AA8" s="40" t="s">
        <v>868</v>
      </c>
      <c r="AB8" s="40">
        <v>0.48387777717946312</v>
      </c>
      <c r="AC8" s="40">
        <v>44.029607987451151</v>
      </c>
      <c r="AD8" s="40">
        <v>1.2354733629999632</v>
      </c>
      <c r="AE8" s="40">
        <v>0.30184009981358939</v>
      </c>
      <c r="AF8" s="40">
        <v>11.636049245719081</v>
      </c>
      <c r="AG8" s="40">
        <v>1.9271841826340899</v>
      </c>
      <c r="AH8" s="40">
        <v>0.24192653250161439</v>
      </c>
      <c r="AI8" s="40">
        <v>3.8831104753583499</v>
      </c>
      <c r="AJ8" s="40">
        <v>2.3842679463851835</v>
      </c>
    </row>
    <row r="9" spans="1:38" ht="13.2" customHeight="1">
      <c r="A9" s="33" t="s">
        <v>98</v>
      </c>
      <c r="B9" s="33" t="s">
        <v>99</v>
      </c>
      <c r="C9" s="25">
        <v>12000000</v>
      </c>
      <c r="D9" s="24">
        <v>0.30869999999999997</v>
      </c>
      <c r="E9" s="36">
        <f t="shared" si="0"/>
        <v>3704.3999999999996</v>
      </c>
      <c r="F9" s="24">
        <f t="shared" si="1"/>
        <v>1.0064696701594433E-2</v>
      </c>
      <c r="G9" s="24">
        <f t="shared" si="2"/>
        <v>-0.15646699054023938</v>
      </c>
      <c r="H9" s="25">
        <f t="shared" si="3"/>
        <v>1</v>
      </c>
      <c r="I9" s="25">
        <f t="shared" si="4"/>
        <v>1</v>
      </c>
      <c r="J9" s="25">
        <f t="shared" si="5"/>
        <v>1</v>
      </c>
      <c r="K9" s="25">
        <f t="shared" si="6"/>
        <v>3</v>
      </c>
      <c r="L9" s="24">
        <f t="shared" si="7"/>
        <v>0.29863530329840554</v>
      </c>
      <c r="M9" s="24">
        <f t="shared" si="8"/>
        <v>0.46516699054023936</v>
      </c>
      <c r="N9" s="33" t="s">
        <v>100</v>
      </c>
      <c r="O9" s="25" t="s">
        <v>101</v>
      </c>
      <c r="P9" s="25" t="s">
        <v>1060</v>
      </c>
      <c r="Q9" s="33" t="s">
        <v>16</v>
      </c>
      <c r="R9" s="40">
        <v>2.0018333333333334</v>
      </c>
      <c r="S9" s="40">
        <v>44.029607987451151</v>
      </c>
      <c r="T9" s="40">
        <v>0.29863530329840554</v>
      </c>
      <c r="U9" s="40">
        <v>1.2507029120520601</v>
      </c>
      <c r="V9" s="40">
        <v>11.783423049615321</v>
      </c>
      <c r="W9" s="40">
        <v>0.46516699054023936</v>
      </c>
      <c r="X9" s="40">
        <v>1.000928223393486</v>
      </c>
      <c r="Y9" s="40">
        <v>3.9550482147293171</v>
      </c>
      <c r="Z9" s="40">
        <v>0.57633482004371883</v>
      </c>
      <c r="AA9" s="40" t="s">
        <v>16</v>
      </c>
      <c r="AB9" s="40">
        <v>2.0018333333333334</v>
      </c>
      <c r="AC9" s="40">
        <v>44.029607987451151</v>
      </c>
      <c r="AD9" s="40">
        <v>0.29863530329840554</v>
      </c>
      <c r="AE9" s="40">
        <v>1.2507029081587051</v>
      </c>
      <c r="AF9" s="40">
        <v>11.783423059994069</v>
      </c>
      <c r="AG9" s="40">
        <v>0.4651669919930112</v>
      </c>
      <c r="AH9" s="40">
        <v>0</v>
      </c>
      <c r="AI9" s="40" t="s">
        <v>88</v>
      </c>
    </row>
    <row r="10" spans="1:38" ht="13.2" customHeight="1">
      <c r="A10" s="33" t="s">
        <v>154</v>
      </c>
      <c r="B10" s="33" t="s">
        <v>155</v>
      </c>
      <c r="C10" s="25">
        <v>969326.10400000005</v>
      </c>
      <c r="D10" s="24">
        <v>1.9403999999999999</v>
      </c>
      <c r="E10" s="36">
        <f t="shared" si="0"/>
        <v>1880.8803722015998</v>
      </c>
      <c r="F10" s="24">
        <f t="shared" si="1"/>
        <v>0.68343896628803869</v>
      </c>
      <c r="G10" s="24">
        <f t="shared" si="2"/>
        <v>-1.4022316624617837E-2</v>
      </c>
      <c r="H10" s="25">
        <f t="shared" si="3"/>
        <v>1</v>
      </c>
      <c r="I10" s="25">
        <f t="shared" si="4"/>
        <v>1</v>
      </c>
      <c r="J10" s="25">
        <f t="shared" si="5"/>
        <v>1</v>
      </c>
      <c r="K10" s="25">
        <f t="shared" si="6"/>
        <v>3</v>
      </c>
      <c r="L10" s="24">
        <f t="shared" si="7"/>
        <v>1.2569610337119612</v>
      </c>
      <c r="M10" s="24">
        <f t="shared" si="8"/>
        <v>1.9544223166246177</v>
      </c>
      <c r="N10" s="33" t="s">
        <v>156</v>
      </c>
      <c r="O10" s="25">
        <v>228.29084</v>
      </c>
      <c r="P10" s="25" t="s">
        <v>1073</v>
      </c>
      <c r="Q10" s="33" t="s">
        <v>158</v>
      </c>
      <c r="R10" s="40">
        <v>0.47560591666666657</v>
      </c>
      <c r="S10" s="40">
        <v>44.029607987451151</v>
      </c>
      <c r="T10" s="40">
        <v>1.2569610337119612</v>
      </c>
      <c r="U10" s="40">
        <v>0.29772860461038841</v>
      </c>
      <c r="V10" s="40">
        <v>11.96184691894144</v>
      </c>
      <c r="W10" s="40">
        <v>1.9544223166246177</v>
      </c>
      <c r="X10" s="40">
        <v>0.23782873605722499</v>
      </c>
      <c r="Y10" s="40">
        <v>4.0427258752604116</v>
      </c>
      <c r="Z10" s="40">
        <v>2.4258338428156856</v>
      </c>
      <c r="AA10" s="40" t="s">
        <v>157</v>
      </c>
      <c r="AB10" s="40">
        <v>0.47560591666666657</v>
      </c>
      <c r="AC10" s="40">
        <v>44.029607987451151</v>
      </c>
      <c r="AD10" s="40">
        <v>1.2569610337119612</v>
      </c>
      <c r="AE10" s="40">
        <v>0.2976518345131825</v>
      </c>
      <c r="AF10" s="40">
        <v>11.958762620167059</v>
      </c>
      <c r="AG10" s="40">
        <v>1.9549205004937222</v>
      </c>
      <c r="AH10" s="40">
        <v>0.23776890936043779</v>
      </c>
      <c r="AI10" s="40">
        <v>4.0417089478097878</v>
      </c>
      <c r="AJ10" s="40">
        <v>2.426441148328307</v>
      </c>
    </row>
    <row r="11" spans="1:38" ht="13.2" customHeight="1">
      <c r="A11" s="33" t="s">
        <v>159</v>
      </c>
      <c r="B11" s="33" t="s">
        <v>160</v>
      </c>
      <c r="C11" s="25">
        <v>453592</v>
      </c>
      <c r="D11" s="24">
        <v>1.8963000000000001</v>
      </c>
      <c r="E11" s="36">
        <f t="shared" si="0"/>
        <v>860.14650960000006</v>
      </c>
      <c r="F11" s="24">
        <f t="shared" si="1"/>
        <v>0.87655520060738845</v>
      </c>
      <c r="G11" s="24">
        <f t="shared" si="2"/>
        <v>0.30585658787754766</v>
      </c>
      <c r="H11" s="25">
        <f t="shared" si="3"/>
        <v>1</v>
      </c>
      <c r="I11" s="25">
        <f t="shared" si="4"/>
        <v>1</v>
      </c>
      <c r="J11" s="25">
        <f t="shared" si="5"/>
        <v>1</v>
      </c>
      <c r="K11" s="25">
        <f t="shared" si="6"/>
        <v>3</v>
      </c>
      <c r="L11" s="24">
        <f t="shared" si="7"/>
        <v>1.0197447993926116</v>
      </c>
      <c r="M11" s="24">
        <f t="shared" si="8"/>
        <v>1.5904434121224524</v>
      </c>
      <c r="N11" s="33" t="s">
        <v>161</v>
      </c>
      <c r="O11" s="25" t="s">
        <v>162</v>
      </c>
      <c r="P11" s="25" t="s">
        <v>1074</v>
      </c>
      <c r="Q11" s="33" t="s">
        <v>886</v>
      </c>
      <c r="R11" s="40">
        <v>0.58624285704515011</v>
      </c>
      <c r="S11" s="40">
        <v>44.029607987451151</v>
      </c>
      <c r="T11" s="40">
        <v>1.0197447993926116</v>
      </c>
      <c r="U11" s="40">
        <v>0.36572114770264302</v>
      </c>
      <c r="V11" s="40">
        <v>11.63312770341415</v>
      </c>
      <c r="W11" s="40">
        <v>1.5905555299714338</v>
      </c>
      <c r="X11" s="40">
        <v>0.29309948485295773</v>
      </c>
      <c r="Y11" s="40">
        <v>3.8809383349542448</v>
      </c>
      <c r="Z11" s="40">
        <v>1.9679874227340297</v>
      </c>
      <c r="AA11" s="40" t="s">
        <v>886</v>
      </c>
      <c r="AB11" s="40">
        <v>0.58624285704515011</v>
      </c>
      <c r="AC11" s="40">
        <v>44.029607987451151</v>
      </c>
      <c r="AD11" s="40">
        <v>1.0197447993926116</v>
      </c>
      <c r="AE11" s="40">
        <v>0.36574859594398862</v>
      </c>
      <c r="AF11" s="40">
        <v>11.63775957634244</v>
      </c>
      <c r="AG11" s="40">
        <v>1.5904434121224524</v>
      </c>
      <c r="AH11" s="40">
        <v>0.29314627171987068</v>
      </c>
      <c r="AI11" s="40">
        <v>3.8836377329930079</v>
      </c>
      <c r="AJ11" s="40">
        <v>1.9676800124691036</v>
      </c>
    </row>
    <row r="12" spans="1:38">
      <c r="A12" s="33" t="s">
        <v>165</v>
      </c>
      <c r="B12" s="33" t="s">
        <v>166</v>
      </c>
      <c r="C12" s="25">
        <v>453592</v>
      </c>
      <c r="D12" s="24">
        <v>1.8963000000000001</v>
      </c>
      <c r="E12" s="36">
        <f t="shared" si="0"/>
        <v>860.14650960000006</v>
      </c>
      <c r="F12" s="24">
        <f t="shared" si="1"/>
        <v>0.70762677430082399</v>
      </c>
      <c r="G12" s="24">
        <f t="shared" si="2"/>
        <v>4.7528260814872603E-2</v>
      </c>
      <c r="H12" s="25">
        <f t="shared" si="3"/>
        <v>1</v>
      </c>
      <c r="I12" s="25">
        <f t="shared" si="4"/>
        <v>1</v>
      </c>
      <c r="J12" s="25">
        <f t="shared" si="5"/>
        <v>1</v>
      </c>
      <c r="K12" s="25">
        <f t="shared" si="6"/>
        <v>3</v>
      </c>
      <c r="L12" s="24">
        <f t="shared" si="7"/>
        <v>1.1886732256991761</v>
      </c>
      <c r="M12" s="24">
        <f t="shared" si="8"/>
        <v>1.8487717391851275</v>
      </c>
      <c r="N12" s="33" t="s">
        <v>167</v>
      </c>
      <c r="O12" s="25" t="s">
        <v>168</v>
      </c>
      <c r="P12" s="25" t="s">
        <v>1075</v>
      </c>
      <c r="Q12" s="33" t="s">
        <v>887</v>
      </c>
      <c r="R12" s="40">
        <v>0.50292888888888887</v>
      </c>
      <c r="S12" s="40">
        <v>44.029607987451151</v>
      </c>
      <c r="T12" s="40">
        <v>1.1886732256991761</v>
      </c>
      <c r="U12" s="40">
        <v>0.31473829103398637</v>
      </c>
      <c r="V12" s="40">
        <v>11.947494770713311</v>
      </c>
      <c r="W12" s="40">
        <v>1.8487717398821324</v>
      </c>
      <c r="X12" s="40">
        <v>0.25143798509630683</v>
      </c>
      <c r="Y12" s="40">
        <v>4.0357779315401183</v>
      </c>
      <c r="Z12" s="40">
        <v>2.294514090527946</v>
      </c>
      <c r="AA12" s="40" t="s">
        <v>887</v>
      </c>
      <c r="AB12" s="40">
        <v>0.50292888888888887</v>
      </c>
      <c r="AC12" s="40">
        <v>44.029607987451151</v>
      </c>
      <c r="AD12" s="40">
        <v>1.1886732256991761</v>
      </c>
      <c r="AE12" s="40">
        <v>0.31473829113336782</v>
      </c>
      <c r="AF12" s="40">
        <v>11.947494708120679</v>
      </c>
      <c r="AG12" s="40">
        <v>1.8487717391851275</v>
      </c>
      <c r="AH12" s="40">
        <v>0.25144934264523799</v>
      </c>
      <c r="AI12" s="40">
        <v>4.0359601709671047</v>
      </c>
      <c r="AJ12" s="40">
        <v>2.2944109724941653</v>
      </c>
      <c r="AK12" s="37"/>
      <c r="AL12" s="37"/>
    </row>
    <row r="13" spans="1:38">
      <c r="A13" s="33" t="s">
        <v>170</v>
      </c>
      <c r="B13" s="33" t="s">
        <v>171</v>
      </c>
      <c r="C13" s="25">
        <v>453592</v>
      </c>
      <c r="D13" s="24">
        <v>1.8081</v>
      </c>
      <c r="E13" s="36">
        <f t="shared" si="0"/>
        <v>820.13969520000001</v>
      </c>
      <c r="F13" s="24">
        <f t="shared" si="1"/>
        <v>0.22759270258042319</v>
      </c>
      <c r="G13" s="24">
        <f t="shared" si="2"/>
        <v>-0.64988668097100089</v>
      </c>
      <c r="H13" s="25">
        <f t="shared" si="3"/>
        <v>1</v>
      </c>
      <c r="I13" s="25">
        <f t="shared" si="4"/>
        <v>1</v>
      </c>
      <c r="J13" s="25">
        <f t="shared" si="5"/>
        <v>1</v>
      </c>
      <c r="K13" s="25">
        <f t="shared" si="6"/>
        <v>3</v>
      </c>
      <c r="L13" s="24">
        <f t="shared" si="7"/>
        <v>1.5805072974195769</v>
      </c>
      <c r="M13" s="24">
        <f t="shared" si="8"/>
        <v>2.4579866809710009</v>
      </c>
      <c r="N13" s="33" t="s">
        <v>172</v>
      </c>
      <c r="O13" s="25" t="s">
        <v>173</v>
      </c>
      <c r="P13" s="25" t="s">
        <v>1076</v>
      </c>
      <c r="Q13" s="33" t="s">
        <v>174</v>
      </c>
      <c r="R13" s="40">
        <v>0.37824444444444438</v>
      </c>
      <c r="S13" s="40">
        <v>44.029607987451151</v>
      </c>
      <c r="T13" s="40">
        <v>1.5805072974195769</v>
      </c>
      <c r="U13" s="40">
        <v>0.23673279544801321</v>
      </c>
      <c r="V13" s="40">
        <v>11.95943864809629</v>
      </c>
      <c r="W13" s="40">
        <v>2.4579866809710009</v>
      </c>
      <c r="X13" s="40">
        <v>0.18909967647474701</v>
      </c>
      <c r="Y13" s="40">
        <v>4.0418058563687129</v>
      </c>
      <c r="Z13" s="40">
        <v>3.0509430048106867</v>
      </c>
      <c r="AA13" s="40" t="s">
        <v>174</v>
      </c>
      <c r="AB13" s="40">
        <v>0.37824444406805852</v>
      </c>
      <c r="AC13" s="40">
        <v>44.029607987451151</v>
      </c>
      <c r="AD13" s="40">
        <v>1.5805072989923181</v>
      </c>
      <c r="AE13" s="40">
        <v>0.2367327953703576</v>
      </c>
      <c r="AF13" s="40">
        <v>11.95943871338123</v>
      </c>
      <c r="AG13" s="40">
        <v>2.4579866819342926</v>
      </c>
      <c r="AH13" s="40">
        <v>0.18909967646320761</v>
      </c>
      <c r="AI13" s="40">
        <v>4.0418058854018728</v>
      </c>
      <c r="AJ13" s="40">
        <v>3.0509430051072699</v>
      </c>
      <c r="AK13" s="37"/>
      <c r="AL13" s="37"/>
    </row>
    <row r="14" spans="1:38">
      <c r="A14" s="33" t="s">
        <v>175</v>
      </c>
      <c r="B14" s="33" t="s">
        <v>176</v>
      </c>
      <c r="C14" s="25">
        <v>136077.6</v>
      </c>
      <c r="D14" s="24">
        <v>2.2050000000000001</v>
      </c>
      <c r="E14" s="36">
        <f t="shared" si="0"/>
        <v>300.051108</v>
      </c>
      <c r="F14" s="24">
        <f t="shared" si="1"/>
        <v>1.1872191100967897</v>
      </c>
      <c r="G14" s="24">
        <f t="shared" si="2"/>
        <v>0.62233766464859364</v>
      </c>
      <c r="H14" s="25">
        <f t="shared" si="3"/>
        <v>1</v>
      </c>
      <c r="I14" s="25">
        <f t="shared" si="4"/>
        <v>1</v>
      </c>
      <c r="J14" s="25">
        <f t="shared" si="5"/>
        <v>1</v>
      </c>
      <c r="K14" s="25">
        <f t="shared" si="6"/>
        <v>3</v>
      </c>
      <c r="L14" s="24">
        <f t="shared" si="7"/>
        <v>1.0177808899032104</v>
      </c>
      <c r="M14" s="24">
        <f t="shared" si="8"/>
        <v>1.5826623353514064</v>
      </c>
      <c r="N14" s="33" t="s">
        <v>177</v>
      </c>
      <c r="O14" s="25" t="s">
        <v>178</v>
      </c>
      <c r="P14" s="25" t="s">
        <v>1077</v>
      </c>
      <c r="Q14" s="33" t="s">
        <v>16</v>
      </c>
      <c r="R14" s="40">
        <v>0.58737407096502847</v>
      </c>
      <c r="S14" s="40">
        <v>44.029607987451151</v>
      </c>
      <c r="T14" s="40">
        <v>1.0177808899032104</v>
      </c>
      <c r="U14" s="40">
        <v>0.36766329207784421</v>
      </c>
      <c r="V14" s="40">
        <v>11.96081986440449</v>
      </c>
      <c r="W14" s="40">
        <v>1.5826623353702591</v>
      </c>
      <c r="X14" s="40">
        <v>0.29367512188530082</v>
      </c>
      <c r="Y14" s="40">
        <v>4.0421284872426018</v>
      </c>
      <c r="Z14" s="40">
        <v>1.9645265266291845</v>
      </c>
      <c r="AA14" s="40" t="s">
        <v>16</v>
      </c>
      <c r="AB14" s="40">
        <v>0.58737407045966983</v>
      </c>
      <c r="AC14" s="40">
        <v>44.029607987451151</v>
      </c>
      <c r="AD14" s="40">
        <v>1.0177808907788777</v>
      </c>
      <c r="AE14" s="40">
        <v>0.36766329207931009</v>
      </c>
      <c r="AF14" s="40">
        <v>11.96081985630396</v>
      </c>
      <c r="AG14" s="40">
        <v>1.5826623353514064</v>
      </c>
      <c r="AH14" s="40">
        <v>0.29367512186957939</v>
      </c>
      <c r="AI14" s="40">
        <v>4.0421284835793161</v>
      </c>
      <c r="AJ14" s="40">
        <v>1.9645265267253822</v>
      </c>
      <c r="AK14" s="37"/>
      <c r="AL14" s="37"/>
    </row>
    <row r="15" spans="1:38">
      <c r="A15" s="33" t="s">
        <v>238</v>
      </c>
      <c r="B15" s="33" t="s">
        <v>239</v>
      </c>
      <c r="C15" s="25">
        <v>131541.68</v>
      </c>
      <c r="D15" s="24">
        <v>3.528</v>
      </c>
      <c r="E15" s="36">
        <f t="shared" si="0"/>
        <v>464.07904704000003</v>
      </c>
      <c r="F15" s="24">
        <f t="shared" si="1"/>
        <v>2.7710429447250795</v>
      </c>
      <c r="G15" s="24">
        <f t="shared" si="2"/>
        <v>2.3509107525117665</v>
      </c>
      <c r="H15" s="25">
        <f t="shared" si="3"/>
        <v>1</v>
      </c>
      <c r="I15" s="25">
        <f t="shared" si="4"/>
        <v>1</v>
      </c>
      <c r="J15" s="25">
        <f t="shared" si="5"/>
        <v>1</v>
      </c>
      <c r="K15" s="25">
        <f t="shared" si="6"/>
        <v>3</v>
      </c>
      <c r="L15" s="24">
        <f t="shared" si="7"/>
        <v>0.75695705527492052</v>
      </c>
      <c r="M15" s="24">
        <f t="shared" si="8"/>
        <v>1.1770892474882335</v>
      </c>
      <c r="N15" s="33" t="s">
        <v>240</v>
      </c>
      <c r="O15" s="25">
        <v>71.07884</v>
      </c>
      <c r="P15" s="25" t="s">
        <v>1088</v>
      </c>
      <c r="Q15" s="33" t="s">
        <v>895</v>
      </c>
      <c r="R15" s="40">
        <v>0.78976488888888885</v>
      </c>
      <c r="S15" s="40">
        <v>44.029607987451151</v>
      </c>
      <c r="T15" s="40">
        <v>0.75695705527492052</v>
      </c>
      <c r="U15" s="40">
        <v>0.49431781195360042</v>
      </c>
      <c r="V15" s="40">
        <v>11.960060370439709</v>
      </c>
      <c r="W15" s="40">
        <v>1.177150404112868</v>
      </c>
      <c r="X15" s="40">
        <v>0.39489116030169807</v>
      </c>
      <c r="Y15" s="40">
        <v>4.0423770646891954</v>
      </c>
      <c r="Z15" s="40">
        <v>1.4609917969844632</v>
      </c>
      <c r="AA15" s="40" t="s">
        <v>896</v>
      </c>
      <c r="AB15" s="40">
        <v>0.78976488888888885</v>
      </c>
      <c r="AC15" s="40">
        <v>44.029607987451151</v>
      </c>
      <c r="AD15" s="40">
        <v>0.75695705527492052</v>
      </c>
      <c r="AE15" s="40">
        <v>0.49434379867213868</v>
      </c>
      <c r="AF15" s="40">
        <v>11.960689014717049</v>
      </c>
      <c r="AG15" s="40">
        <v>1.1770892474882335</v>
      </c>
      <c r="AH15" s="40">
        <v>0.39486517522915299</v>
      </c>
      <c r="AI15" s="40">
        <v>4.0421110289056772</v>
      </c>
      <c r="AJ15" s="40">
        <v>1.4610874566637462</v>
      </c>
      <c r="AK15" s="37"/>
      <c r="AL15" s="37"/>
    </row>
    <row r="16" spans="1:38">
      <c r="A16" s="33" t="s">
        <v>269</v>
      </c>
      <c r="B16" s="33" t="s">
        <v>270</v>
      </c>
      <c r="C16" s="25">
        <v>250836.37599999999</v>
      </c>
      <c r="D16" s="24">
        <v>1.21275</v>
      </c>
      <c r="E16" s="36">
        <f t="shared" si="0"/>
        <v>304.20181499400002</v>
      </c>
      <c r="F16" s="24">
        <f t="shared" si="1"/>
        <v>0.64370351776291779</v>
      </c>
      <c r="G16" s="24">
        <f t="shared" si="2"/>
        <v>0.32642269611386976</v>
      </c>
      <c r="H16" s="25">
        <f t="shared" si="3"/>
        <v>1</v>
      </c>
      <c r="I16" s="25">
        <f t="shared" si="4"/>
        <v>1</v>
      </c>
      <c r="J16" s="25">
        <f t="shared" si="5"/>
        <v>1</v>
      </c>
      <c r="K16" s="25">
        <f t="shared" si="6"/>
        <v>3</v>
      </c>
      <c r="L16" s="24">
        <f t="shared" si="7"/>
        <v>0.56904648223708221</v>
      </c>
      <c r="M16" s="24">
        <f t="shared" si="8"/>
        <v>0.88632730388613024</v>
      </c>
      <c r="N16" s="33" t="s">
        <v>271</v>
      </c>
      <c r="O16" s="25" t="s">
        <v>272</v>
      </c>
      <c r="P16" s="25" t="s">
        <v>1094</v>
      </c>
      <c r="Q16" s="33" t="s">
        <v>16</v>
      </c>
      <c r="R16" s="40">
        <v>1.0505611111111111</v>
      </c>
      <c r="S16" s="40">
        <v>44.029607987451151</v>
      </c>
      <c r="T16" s="40">
        <v>0.56904648223708221</v>
      </c>
      <c r="U16" s="40">
        <v>0.65640090438090282</v>
      </c>
      <c r="V16" s="40">
        <v>11.78400838976504</v>
      </c>
      <c r="W16" s="40">
        <v>0.88632730388613024</v>
      </c>
      <c r="X16" s="40">
        <v>0.52531139127507376</v>
      </c>
      <c r="Y16" s="40">
        <v>3.9552342256085171</v>
      </c>
      <c r="Z16" s="40">
        <v>1.0981485106498423</v>
      </c>
      <c r="AA16" s="40" t="s">
        <v>16</v>
      </c>
      <c r="AB16" s="40">
        <v>1.0505611111111111</v>
      </c>
      <c r="AC16" s="40">
        <v>44.029607987451151</v>
      </c>
      <c r="AD16" s="40">
        <v>0.56904648223708221</v>
      </c>
      <c r="AE16" s="40">
        <v>0.65633248986778281</v>
      </c>
      <c r="AF16" s="40">
        <v>11.78278022485661</v>
      </c>
      <c r="AG16" s="40">
        <v>0.88641862413927197</v>
      </c>
      <c r="AH16" s="40">
        <v>0.52531139129877924</v>
      </c>
      <c r="AI16" s="40">
        <v>3.955234231099273</v>
      </c>
      <c r="AJ16" s="40">
        <v>1.0981485106078417</v>
      </c>
      <c r="AK16" s="37"/>
      <c r="AL16" s="37"/>
    </row>
    <row r="17" spans="1:38">
      <c r="A17" s="33" t="s">
        <v>298</v>
      </c>
      <c r="B17" s="33" t="s">
        <v>299</v>
      </c>
      <c r="C17" s="25">
        <v>453592</v>
      </c>
      <c r="D17" s="24">
        <v>1.6978500000000001</v>
      </c>
      <c r="E17" s="36">
        <f t="shared" si="0"/>
        <v>770.13117720000002</v>
      </c>
      <c r="F17" s="24">
        <f t="shared" si="1"/>
        <v>0.34979353736599816</v>
      </c>
      <c r="G17" s="24">
        <f t="shared" si="2"/>
        <v>-0.39834317351668713</v>
      </c>
      <c r="H17" s="25">
        <f t="shared" si="3"/>
        <v>1</v>
      </c>
      <c r="I17" s="25">
        <f t="shared" si="4"/>
        <v>1</v>
      </c>
      <c r="J17" s="25">
        <f t="shared" si="5"/>
        <v>1</v>
      </c>
      <c r="K17" s="25">
        <f t="shared" si="6"/>
        <v>3</v>
      </c>
      <c r="L17" s="24">
        <f t="shared" si="7"/>
        <v>1.3480564626340019</v>
      </c>
      <c r="M17" s="24">
        <f t="shared" si="8"/>
        <v>2.0961931735166872</v>
      </c>
      <c r="N17" s="33" t="s">
        <v>300</v>
      </c>
      <c r="O17" s="25" t="s">
        <v>301</v>
      </c>
      <c r="P17" s="25" t="s">
        <v>1098</v>
      </c>
      <c r="Q17" s="33" t="s">
        <v>302</v>
      </c>
      <c r="R17" s="40">
        <v>0.4434666651775932</v>
      </c>
      <c r="S17" s="40">
        <v>44.029607987451151</v>
      </c>
      <c r="T17" s="40">
        <v>1.3480564642067345</v>
      </c>
      <c r="U17" s="40">
        <v>0.27759226300755518</v>
      </c>
      <c r="V17" s="40">
        <v>11.96110490448045</v>
      </c>
      <c r="W17" s="40">
        <v>2.0961931735166872</v>
      </c>
      <c r="X17" s="40">
        <v>0.22171841796866179</v>
      </c>
      <c r="Y17" s="40">
        <v>4.042015764408065</v>
      </c>
      <c r="Z17" s="40">
        <v>2.6020954478323355</v>
      </c>
      <c r="AA17" s="40" t="s">
        <v>302</v>
      </c>
      <c r="AB17" s="40">
        <v>0.44346666569497101</v>
      </c>
      <c r="AC17" s="40">
        <v>44.029607987451151</v>
      </c>
      <c r="AD17" s="40">
        <v>1.3480564626340019</v>
      </c>
      <c r="AE17" s="40">
        <v>0.27755870844976849</v>
      </c>
      <c r="AF17" s="40">
        <v>11.959659080750489</v>
      </c>
      <c r="AG17" s="40">
        <v>2.0964436205263448</v>
      </c>
      <c r="AH17" s="40">
        <v>0.22171841796604691</v>
      </c>
      <c r="AI17" s="40">
        <v>4.0420157549296656</v>
      </c>
      <c r="AJ17" s="40">
        <v>2.6020954478322826</v>
      </c>
      <c r="AK17" s="37"/>
      <c r="AL17" s="37"/>
    </row>
    <row r="18" spans="1:38">
      <c r="A18" s="33" t="s">
        <v>333</v>
      </c>
      <c r="B18" s="33" t="s">
        <v>334</v>
      </c>
      <c r="C18" s="25">
        <v>453592</v>
      </c>
      <c r="D18" s="24">
        <v>1.21275</v>
      </c>
      <c r="E18" s="36">
        <f t="shared" si="0"/>
        <v>550.09369800000002</v>
      </c>
      <c r="F18" s="24">
        <f t="shared" si="1"/>
        <v>0.27000748926708618</v>
      </c>
      <c r="G18" s="24">
        <f t="shared" si="2"/>
        <v>-0.25320654798772124</v>
      </c>
      <c r="H18" s="25">
        <f t="shared" si="3"/>
        <v>1</v>
      </c>
      <c r="I18" s="25">
        <f t="shared" si="4"/>
        <v>1</v>
      </c>
      <c r="J18" s="25">
        <f t="shared" si="5"/>
        <v>1</v>
      </c>
      <c r="K18" s="25">
        <f t="shared" si="6"/>
        <v>3</v>
      </c>
      <c r="L18" s="24">
        <f t="shared" si="7"/>
        <v>0.94274251073291382</v>
      </c>
      <c r="M18" s="24">
        <f t="shared" si="8"/>
        <v>1.4659565479877212</v>
      </c>
      <c r="N18" s="33" t="s">
        <v>335</v>
      </c>
      <c r="O18" s="25" t="s">
        <v>336</v>
      </c>
      <c r="P18" s="25" t="s">
        <v>1105</v>
      </c>
      <c r="Q18" s="33" t="s">
        <v>907</v>
      </c>
      <c r="R18" s="40">
        <v>0.63412499999999994</v>
      </c>
      <c r="S18" s="40">
        <v>44.029607987451151</v>
      </c>
      <c r="T18" s="40">
        <v>0.94274489202106559</v>
      </c>
      <c r="U18" s="40">
        <v>0.39693328494615832</v>
      </c>
      <c r="V18" s="40">
        <v>11.9610020439134</v>
      </c>
      <c r="W18" s="40">
        <v>1.4659565479877212</v>
      </c>
      <c r="X18" s="40">
        <v>0.31704330997527358</v>
      </c>
      <c r="Y18" s="40">
        <v>4.0420430062621984</v>
      </c>
      <c r="Z18" s="40">
        <v>1.8197277391888127</v>
      </c>
      <c r="AA18" s="40" t="s">
        <v>907</v>
      </c>
      <c r="AB18" s="40">
        <v>0.63412660174632196</v>
      </c>
      <c r="AC18" s="40">
        <v>44.029607987451151</v>
      </c>
      <c r="AD18" s="40">
        <v>0.94274251073291382</v>
      </c>
      <c r="AE18" s="40">
        <v>0.39693328274207218</v>
      </c>
      <c r="AF18" s="40">
        <v>11.961002060956829</v>
      </c>
      <c r="AG18" s="40">
        <v>1.4659565561523098</v>
      </c>
      <c r="AH18" s="40">
        <v>0.31704331013420789</v>
      </c>
      <c r="AI18" s="40">
        <v>4.0420430435943944</v>
      </c>
      <c r="AJ18" s="40">
        <v>1.8197277383612542</v>
      </c>
      <c r="AK18" s="37"/>
      <c r="AL18" s="37"/>
    </row>
    <row r="19" spans="1:38">
      <c r="A19" s="33" t="s">
        <v>353</v>
      </c>
      <c r="B19" s="33" t="s">
        <v>354</v>
      </c>
      <c r="C19" s="25">
        <v>136077.6</v>
      </c>
      <c r="D19" s="24">
        <v>0.79380000000000006</v>
      </c>
      <c r="E19" s="36">
        <f t="shared" si="0"/>
        <v>108.01839888000001</v>
      </c>
      <c r="F19" s="24">
        <f t="shared" si="1"/>
        <v>0.37695995027110413</v>
      </c>
      <c r="G19" s="24">
        <f t="shared" si="2"/>
        <v>0.14453871058109691</v>
      </c>
      <c r="H19" s="25">
        <f t="shared" si="3"/>
        <v>1</v>
      </c>
      <c r="I19" s="25">
        <f t="shared" si="4"/>
        <v>1</v>
      </c>
      <c r="J19" s="25">
        <f t="shared" si="5"/>
        <v>1</v>
      </c>
      <c r="K19" s="25">
        <f t="shared" si="6"/>
        <v>3</v>
      </c>
      <c r="L19" s="24">
        <f t="shared" si="7"/>
        <v>0.41684004972889593</v>
      </c>
      <c r="M19" s="24">
        <f t="shared" si="8"/>
        <v>0.64926128941890315</v>
      </c>
      <c r="N19" s="33" t="s">
        <v>355</v>
      </c>
      <c r="O19" s="25" t="s">
        <v>356</v>
      </c>
      <c r="P19" s="25" t="s">
        <v>1109</v>
      </c>
      <c r="Q19" s="33" t="s">
        <v>909</v>
      </c>
      <c r="R19" s="40">
        <v>1.4341666666666666</v>
      </c>
      <c r="S19" s="40">
        <v>44.029607987451151</v>
      </c>
      <c r="T19" s="40">
        <v>0.41684004972889593</v>
      </c>
      <c r="U19" s="40">
        <v>0.89607373103064636</v>
      </c>
      <c r="V19" s="40">
        <v>11.783907107559299</v>
      </c>
      <c r="W19" s="40">
        <v>0.64926128941890315</v>
      </c>
      <c r="X19" s="40">
        <v>0</v>
      </c>
      <c r="Y19" s="40" t="s">
        <v>88</v>
      </c>
      <c r="AA19" s="40" t="s">
        <v>910</v>
      </c>
      <c r="AB19" s="40">
        <v>1.4341666666666666</v>
      </c>
      <c r="AC19" s="40">
        <v>44.029607987451151</v>
      </c>
      <c r="AD19" s="40">
        <v>0.41684004972889593</v>
      </c>
      <c r="AE19" s="40">
        <v>0.89602655393483255</v>
      </c>
      <c r="AF19" s="40">
        <v>11.783286598440739</v>
      </c>
      <c r="AG19" s="40">
        <v>0.64929507858841429</v>
      </c>
      <c r="AH19" s="40">
        <v>0.71705946138898635</v>
      </c>
      <c r="AI19" s="40">
        <v>3.9548702773822981</v>
      </c>
      <c r="AJ19" s="40">
        <v>0.80449347641683444</v>
      </c>
      <c r="AK19" s="37"/>
      <c r="AL19" s="37"/>
    </row>
    <row r="20" spans="1:38">
      <c r="A20" s="33" t="s">
        <v>373</v>
      </c>
      <c r="B20" s="33" t="s">
        <v>374</v>
      </c>
      <c r="C20" s="25">
        <v>136077.6</v>
      </c>
      <c r="D20" s="24">
        <v>5.1376499999999998</v>
      </c>
      <c r="E20" s="36">
        <f t="shared" si="0"/>
        <v>699.11908163999999</v>
      </c>
      <c r="F20" s="24">
        <f t="shared" si="1"/>
        <v>3.9024886267502934</v>
      </c>
      <c r="G20" s="24">
        <f t="shared" si="2"/>
        <v>3.2169894710318134</v>
      </c>
      <c r="H20" s="25">
        <f t="shared" si="3"/>
        <v>1</v>
      </c>
      <c r="I20" s="25">
        <f t="shared" si="4"/>
        <v>1</v>
      </c>
      <c r="J20" s="25">
        <f t="shared" si="5"/>
        <v>1</v>
      </c>
      <c r="K20" s="25">
        <f t="shared" si="6"/>
        <v>3</v>
      </c>
      <c r="L20" s="24">
        <f t="shared" si="7"/>
        <v>1.2351613732497067</v>
      </c>
      <c r="M20" s="24">
        <f t="shared" si="8"/>
        <v>1.9206605289681864</v>
      </c>
      <c r="N20" s="33" t="s">
        <v>375</v>
      </c>
      <c r="O20" s="25" t="s">
        <v>376</v>
      </c>
      <c r="P20" s="25" t="s">
        <v>1091</v>
      </c>
      <c r="Q20" s="33" t="s">
        <v>377</v>
      </c>
      <c r="R20" s="40">
        <v>0.48399999999999999</v>
      </c>
      <c r="S20" s="40">
        <v>44.029607987451151</v>
      </c>
      <c r="T20" s="40">
        <v>1.2351613732497067</v>
      </c>
      <c r="U20" s="40">
        <v>0.30296189222950232</v>
      </c>
      <c r="V20" s="40">
        <v>11.961002053788709</v>
      </c>
      <c r="W20" s="40">
        <v>1.9206605289681864</v>
      </c>
      <c r="X20" s="40">
        <v>0.24198535310444749</v>
      </c>
      <c r="Y20" s="40">
        <v>4.0420430107879222</v>
      </c>
      <c r="Z20" s="40">
        <v>2.3841629184906785</v>
      </c>
      <c r="AA20" s="40" t="s">
        <v>377</v>
      </c>
      <c r="AB20" s="40">
        <v>0.48399999935466659</v>
      </c>
      <c r="AC20" s="40">
        <v>44.029607987451151</v>
      </c>
      <c r="AD20" s="40">
        <v>1.2351613748965888</v>
      </c>
      <c r="AE20" s="40">
        <v>0.3029618915806922</v>
      </c>
      <c r="AF20" s="40">
        <v>11.961002060956829</v>
      </c>
      <c r="AG20" s="40">
        <v>1.9206605330948596</v>
      </c>
      <c r="AH20" s="40">
        <v>0.24198535315209729</v>
      </c>
      <c r="AI20" s="40">
        <v>4.0420430254520152</v>
      </c>
      <c r="AJ20" s="40">
        <v>2.3841629180647845</v>
      </c>
      <c r="AK20" s="37"/>
      <c r="AL20" s="37"/>
    </row>
    <row r="21" spans="1:38">
      <c r="A21" s="33" t="s">
        <v>393</v>
      </c>
      <c r="B21" s="33" t="s">
        <v>394</v>
      </c>
      <c r="C21" s="25">
        <v>105686.936</v>
      </c>
      <c r="D21" s="24">
        <v>2.0947499999999999</v>
      </c>
      <c r="E21" s="36">
        <f t="shared" si="0"/>
        <v>221.387709186</v>
      </c>
      <c r="F21" s="24">
        <f t="shared" si="1"/>
        <v>1.247405395201362</v>
      </c>
      <c r="G21" s="24">
        <f t="shared" si="2"/>
        <v>0.77711201763777349</v>
      </c>
      <c r="H21" s="25">
        <f t="shared" si="3"/>
        <v>1</v>
      </c>
      <c r="I21" s="25">
        <f t="shared" si="4"/>
        <v>1</v>
      </c>
      <c r="J21" s="25">
        <f t="shared" si="5"/>
        <v>1</v>
      </c>
      <c r="K21" s="25">
        <f t="shared" si="6"/>
        <v>3</v>
      </c>
      <c r="L21" s="24">
        <f t="shared" si="7"/>
        <v>0.84734460479863793</v>
      </c>
      <c r="M21" s="24">
        <f t="shared" si="8"/>
        <v>1.3176379823622264</v>
      </c>
      <c r="N21" s="33" t="s">
        <v>395</v>
      </c>
      <c r="O21" s="25">
        <v>74.079440000000005</v>
      </c>
      <c r="P21" s="25" t="s">
        <v>1115</v>
      </c>
      <c r="Q21" s="33" t="s">
        <v>913</v>
      </c>
      <c r="R21" s="40">
        <v>0.70551945603633481</v>
      </c>
      <c r="S21" s="40">
        <v>44.029607987451151</v>
      </c>
      <c r="T21" s="40">
        <v>0.84734460479863793</v>
      </c>
      <c r="U21" s="40">
        <v>0.44161356963026632</v>
      </c>
      <c r="V21" s="40">
        <v>11.96076435860703</v>
      </c>
      <c r="W21" s="40">
        <v>1.3176379823622264</v>
      </c>
      <c r="X21" s="40">
        <v>0.35274626740653392</v>
      </c>
      <c r="Y21" s="40">
        <v>4.0421389464884498</v>
      </c>
      <c r="Z21" s="40">
        <v>1.6355455124091851</v>
      </c>
      <c r="AA21" s="40" t="s">
        <v>913</v>
      </c>
      <c r="AB21" s="40">
        <v>0.70551945584409781</v>
      </c>
      <c r="AC21" s="40">
        <v>44.029607987451151</v>
      </c>
      <c r="AD21" s="40">
        <v>0.84734460502951869</v>
      </c>
      <c r="AE21" s="40">
        <v>0.44161356961928788</v>
      </c>
      <c r="AF21" s="40">
        <v>11.96076438603693</v>
      </c>
      <c r="AG21" s="40">
        <v>1.3176379824303424</v>
      </c>
      <c r="AH21" s="40">
        <v>0.35274626746893051</v>
      </c>
      <c r="AI21" s="40">
        <v>4.0421389589329602</v>
      </c>
      <c r="AJ21" s="40">
        <v>1.6355455121452449</v>
      </c>
      <c r="AK21" s="37"/>
      <c r="AL21" s="37"/>
    </row>
    <row r="22" spans="1:38">
      <c r="A22" s="33" t="s">
        <v>417</v>
      </c>
      <c r="B22" s="33" t="s">
        <v>418</v>
      </c>
      <c r="C22" s="25">
        <v>1461473.4240000001</v>
      </c>
      <c r="D22" s="24">
        <v>1.9844999999999999</v>
      </c>
      <c r="E22" s="36">
        <f t="shared" si="0"/>
        <v>2900.2940099279999</v>
      </c>
      <c r="F22" s="24">
        <f t="shared" si="1"/>
        <v>0.97054245107217407</v>
      </c>
      <c r="G22" s="24">
        <f t="shared" si="2"/>
        <v>0.40776783954149898</v>
      </c>
      <c r="H22" s="25">
        <f t="shared" si="3"/>
        <v>1</v>
      </c>
      <c r="I22" s="25">
        <f t="shared" si="4"/>
        <v>1</v>
      </c>
      <c r="J22" s="25">
        <f t="shared" si="5"/>
        <v>1</v>
      </c>
      <c r="K22" s="25">
        <f t="shared" si="6"/>
        <v>3</v>
      </c>
      <c r="L22" s="24">
        <f t="shared" si="7"/>
        <v>1.0139575489278259</v>
      </c>
      <c r="M22" s="24">
        <f t="shared" si="8"/>
        <v>1.576732160458501</v>
      </c>
      <c r="N22" s="33" t="s">
        <v>419</v>
      </c>
      <c r="O22" s="25" t="s">
        <v>420</v>
      </c>
      <c r="P22" s="25" t="s">
        <v>1121</v>
      </c>
      <c r="Q22" s="33" t="s">
        <v>916</v>
      </c>
      <c r="R22" s="40">
        <v>0.58958888888888894</v>
      </c>
      <c r="S22" s="40">
        <v>44.029607987451151</v>
      </c>
      <c r="T22" s="40">
        <v>1.0139575489278259</v>
      </c>
      <c r="U22" s="40">
        <v>0.36904604637394722</v>
      </c>
      <c r="V22" s="40">
        <v>11.960689064603271</v>
      </c>
      <c r="W22" s="40">
        <v>1.576732160458501</v>
      </c>
      <c r="X22" s="40">
        <v>0.29480095116123778</v>
      </c>
      <c r="Y22" s="40">
        <v>4.0423770658266118</v>
      </c>
      <c r="Z22" s="40">
        <v>1.957024709827782</v>
      </c>
      <c r="AA22" s="40" t="s">
        <v>917</v>
      </c>
      <c r="AB22" s="40">
        <v>0.58958888888888894</v>
      </c>
      <c r="AC22" s="40">
        <v>44.029607987451151</v>
      </c>
      <c r="AD22" s="40">
        <v>1.0139575489278259</v>
      </c>
      <c r="AE22" s="40">
        <v>0.36902664766302812</v>
      </c>
      <c r="AF22" s="40">
        <v>11.96006037042401</v>
      </c>
      <c r="AG22" s="40">
        <v>1.5768140750439859</v>
      </c>
      <c r="AH22" s="40">
        <v>0.29478155252734001</v>
      </c>
      <c r="AI22" s="40">
        <v>4.0421110741382966</v>
      </c>
      <c r="AJ22" s="40">
        <v>1.9571528465291781</v>
      </c>
      <c r="AK22" s="37"/>
      <c r="AL22" s="37"/>
    </row>
    <row r="23" spans="1:38">
      <c r="A23" s="33" t="s">
        <v>428</v>
      </c>
      <c r="B23" s="33" t="s">
        <v>429</v>
      </c>
      <c r="C23" s="25">
        <v>453592</v>
      </c>
      <c r="D23" s="24">
        <v>0.99224999999999997</v>
      </c>
      <c r="E23" s="36">
        <f t="shared" si="0"/>
        <v>450.076662</v>
      </c>
      <c r="F23" s="24">
        <f t="shared" si="1"/>
        <v>0.12862785480686501</v>
      </c>
      <c r="G23" s="24">
        <f t="shared" si="2"/>
        <v>-0.35284713052871608</v>
      </c>
      <c r="H23" s="25">
        <f t="shared" si="3"/>
        <v>1</v>
      </c>
      <c r="I23" s="25">
        <f t="shared" si="4"/>
        <v>1</v>
      </c>
      <c r="J23" s="25">
        <f t="shared" si="5"/>
        <v>1</v>
      </c>
      <c r="K23" s="25">
        <f t="shared" si="6"/>
        <v>3</v>
      </c>
      <c r="L23" s="24">
        <f t="shared" si="7"/>
        <v>0.86362214519313496</v>
      </c>
      <c r="M23" s="24">
        <f t="shared" si="8"/>
        <v>1.345097130528716</v>
      </c>
      <c r="N23" s="33" t="s">
        <v>430</v>
      </c>
      <c r="O23" s="25">
        <v>166.13324</v>
      </c>
      <c r="P23" s="25" t="s">
        <v>1069</v>
      </c>
      <c r="Q23" s="33" t="s">
        <v>431</v>
      </c>
      <c r="R23" s="40">
        <v>0.69222183333333331</v>
      </c>
      <c r="S23" s="40">
        <v>44.029607987451151</v>
      </c>
      <c r="T23" s="40">
        <v>0.86362214519313496</v>
      </c>
      <c r="U23" s="40">
        <v>0.43252363654841353</v>
      </c>
      <c r="V23" s="40">
        <v>11.78446153471149</v>
      </c>
      <c r="W23" s="40">
        <v>1.3450971308842314</v>
      </c>
      <c r="X23" s="40">
        <v>0.34607465384311648</v>
      </c>
      <c r="Y23" s="40">
        <v>3.954587638691645</v>
      </c>
      <c r="Z23" s="40">
        <v>1.6668931058258027</v>
      </c>
      <c r="AA23" s="40" t="s">
        <v>431</v>
      </c>
      <c r="AB23" s="40">
        <v>0.69222183333333331</v>
      </c>
      <c r="AC23" s="40">
        <v>44.029607987451151</v>
      </c>
      <c r="AD23" s="40">
        <v>0.86362214519313496</v>
      </c>
      <c r="AE23" s="40">
        <v>0.43252363664512922</v>
      </c>
      <c r="AF23" s="40">
        <v>11.784461493240601</v>
      </c>
      <c r="AG23" s="40">
        <v>1.345097130528716</v>
      </c>
      <c r="AH23" s="40">
        <v>0.34607465387477021</v>
      </c>
      <c r="AI23" s="40">
        <v>3.954587620562215</v>
      </c>
      <c r="AJ23" s="40">
        <v>1.6668931056354741</v>
      </c>
      <c r="AK23" s="37"/>
      <c r="AL23" s="37"/>
    </row>
    <row r="24" spans="1:38">
      <c r="A24" s="33" t="s">
        <v>441</v>
      </c>
      <c r="B24" s="33" t="s">
        <v>442</v>
      </c>
      <c r="C24" s="25">
        <v>34019.4</v>
      </c>
      <c r="D24" s="24">
        <v>5.5125000000000002</v>
      </c>
      <c r="E24" s="36">
        <f t="shared" si="0"/>
        <v>187.53194250000001</v>
      </c>
      <c r="F24" s="24">
        <f t="shared" si="1"/>
        <v>4.3723763046389328</v>
      </c>
      <c r="G24" s="24">
        <f t="shared" si="2"/>
        <v>3.734094921988433</v>
      </c>
      <c r="H24" s="25">
        <f t="shared" si="3"/>
        <v>1</v>
      </c>
      <c r="I24" s="25">
        <f t="shared" si="4"/>
        <v>1</v>
      </c>
      <c r="J24" s="25">
        <f t="shared" si="5"/>
        <v>1</v>
      </c>
      <c r="K24" s="25">
        <f t="shared" si="6"/>
        <v>3</v>
      </c>
      <c r="L24" s="24">
        <f t="shared" si="7"/>
        <v>1.1401236953610676</v>
      </c>
      <c r="M24" s="24">
        <f t="shared" si="8"/>
        <v>1.7784050780115672</v>
      </c>
      <c r="N24" s="33" t="s">
        <v>443</v>
      </c>
      <c r="O24" s="25">
        <v>110.11244000000001</v>
      </c>
      <c r="P24" s="25" t="s">
        <v>1079</v>
      </c>
      <c r="Q24" s="33" t="s">
        <v>920</v>
      </c>
      <c r="R24" s="40">
        <v>0.52434495191030828</v>
      </c>
      <c r="S24" s="40">
        <v>44.029607987451151</v>
      </c>
      <c r="T24" s="40">
        <v>1.140123696194405</v>
      </c>
      <c r="U24" s="40">
        <v>0.327091754699115</v>
      </c>
      <c r="V24" s="40">
        <v>11.636350161789011</v>
      </c>
      <c r="W24" s="40">
        <v>1.7784050802646088</v>
      </c>
      <c r="X24" s="40">
        <v>0.262194696305109</v>
      </c>
      <c r="Y24" s="40">
        <v>3.8836377403850721</v>
      </c>
      <c r="Z24" s="40">
        <v>2.1999608219655395</v>
      </c>
      <c r="AA24" s="40" t="s">
        <v>921</v>
      </c>
      <c r="AB24" s="40">
        <v>0.52434495229356159</v>
      </c>
      <c r="AC24" s="40">
        <v>44.029607987451151</v>
      </c>
      <c r="AD24" s="40">
        <v>1.1401236953610676</v>
      </c>
      <c r="AE24" s="40">
        <v>0.32709175510648641</v>
      </c>
      <c r="AF24" s="40">
        <v>11.636350139983691</v>
      </c>
      <c r="AG24" s="40">
        <v>1.7784050780115672</v>
      </c>
      <c r="AH24" s="40">
        <v>0.26219469629095737</v>
      </c>
      <c r="AI24" s="40">
        <v>3.8836377250590131</v>
      </c>
      <c r="AJ24" s="40">
        <v>2.1999608220418456</v>
      </c>
      <c r="AK24" s="37"/>
      <c r="AL24" s="37"/>
    </row>
    <row r="25" spans="1:38">
      <c r="A25" s="33" t="s">
        <v>455</v>
      </c>
      <c r="B25" s="33" t="s">
        <v>456</v>
      </c>
      <c r="C25" s="25">
        <v>204116.4</v>
      </c>
      <c r="D25" s="24">
        <v>1.4994000000000001</v>
      </c>
      <c r="E25" s="36">
        <f t="shared" si="0"/>
        <v>306.05213016000005</v>
      </c>
      <c r="F25" s="24">
        <f t="shared" si="1"/>
        <v>0.38076683450125515</v>
      </c>
      <c r="G25" s="24">
        <f t="shared" si="2"/>
        <v>-0.24012251586571765</v>
      </c>
      <c r="H25" s="25">
        <f t="shared" si="3"/>
        <v>1</v>
      </c>
      <c r="I25" s="25">
        <f t="shared" si="4"/>
        <v>1</v>
      </c>
      <c r="J25" s="25">
        <f t="shared" si="5"/>
        <v>1</v>
      </c>
      <c r="K25" s="25">
        <f t="shared" si="6"/>
        <v>3</v>
      </c>
      <c r="L25" s="24">
        <f t="shared" si="7"/>
        <v>1.1186331654987449</v>
      </c>
      <c r="M25" s="24">
        <f t="shared" si="8"/>
        <v>1.7395225158657177</v>
      </c>
      <c r="N25" s="33" t="s">
        <v>457</v>
      </c>
      <c r="O25" s="25" t="s">
        <v>458</v>
      </c>
      <c r="P25" s="25" t="s">
        <v>1126</v>
      </c>
      <c r="Q25" s="33" t="s">
        <v>923</v>
      </c>
      <c r="R25" s="40">
        <v>0.53441717945583878</v>
      </c>
      <c r="S25" s="40">
        <v>44.029607987451151</v>
      </c>
      <c r="T25" s="40">
        <v>1.1186356420307748</v>
      </c>
      <c r="U25" s="40">
        <v>0.33450583964268782</v>
      </c>
      <c r="V25" s="40">
        <v>11.959474533617071</v>
      </c>
      <c r="W25" s="40">
        <v>1.7395393730979978</v>
      </c>
      <c r="X25" s="40">
        <v>0.26720262223510571</v>
      </c>
      <c r="Y25" s="40">
        <v>4.0416323527145819</v>
      </c>
      <c r="Z25" s="40">
        <v>2.1591562446479262</v>
      </c>
      <c r="AA25" s="40" t="s">
        <v>923</v>
      </c>
      <c r="AB25" s="40">
        <v>0.53441836259728592</v>
      </c>
      <c r="AC25" s="40">
        <v>44.029607987451151</v>
      </c>
      <c r="AD25" s="40">
        <v>1.1186331654987449</v>
      </c>
      <c r="AE25" s="40">
        <v>0.33450911965610292</v>
      </c>
      <c r="AF25" s="40">
        <v>11.95959189763777</v>
      </c>
      <c r="AG25" s="40">
        <v>1.7395225158657177</v>
      </c>
      <c r="AH25" s="40">
        <v>0.26721436604111709</v>
      </c>
      <c r="AI25" s="40">
        <v>4.0418100244433708</v>
      </c>
      <c r="AJ25" s="40">
        <v>2.1590618300106179</v>
      </c>
      <c r="AK25" s="37"/>
      <c r="AL25" s="37"/>
    </row>
    <row r="26" spans="1:38">
      <c r="A26" s="33" t="s">
        <v>503</v>
      </c>
      <c r="B26" s="33" t="s">
        <v>504</v>
      </c>
      <c r="C26" s="25">
        <v>4002785.0548800002</v>
      </c>
      <c r="D26" s="24">
        <v>1.323</v>
      </c>
      <c r="E26" s="36">
        <f t="shared" si="0"/>
        <v>5295.6846276062406</v>
      </c>
      <c r="F26" s="24">
        <f t="shared" si="1"/>
        <v>0.30522280665209656</v>
      </c>
      <c r="G26" s="24">
        <f t="shared" si="2"/>
        <v>-0.25965658716765239</v>
      </c>
      <c r="H26" s="25">
        <f t="shared" si="3"/>
        <v>1</v>
      </c>
      <c r="I26" s="25">
        <f t="shared" si="4"/>
        <v>1</v>
      </c>
      <c r="J26" s="25">
        <f t="shared" si="5"/>
        <v>1</v>
      </c>
      <c r="K26" s="25">
        <f t="shared" si="6"/>
        <v>3</v>
      </c>
      <c r="L26" s="24">
        <f t="shared" si="7"/>
        <v>1.0177771933479034</v>
      </c>
      <c r="M26" s="24">
        <f t="shared" si="8"/>
        <v>1.5826565871676523</v>
      </c>
      <c r="N26" s="33" t="s">
        <v>505</v>
      </c>
      <c r="O26" s="25">
        <v>44.053159999999998</v>
      </c>
      <c r="P26" s="25" t="s">
        <v>1077</v>
      </c>
      <c r="Q26" s="33" t="s">
        <v>506</v>
      </c>
      <c r="R26" s="40">
        <v>0.58737620330448204</v>
      </c>
      <c r="S26" s="40">
        <v>44.029607987451151</v>
      </c>
      <c r="T26" s="40">
        <v>1.0177771950746926</v>
      </c>
      <c r="U26" s="40">
        <v>0.36766462741965272</v>
      </c>
      <c r="V26" s="40">
        <v>11.960819903798759</v>
      </c>
      <c r="W26" s="40">
        <v>1.5826565872710374</v>
      </c>
      <c r="X26" s="40">
        <v>0.29369230975570038</v>
      </c>
      <c r="Y26" s="40">
        <v>4.0423503898889814</v>
      </c>
      <c r="Z26" s="40">
        <v>1.9644120991833316</v>
      </c>
      <c r="AA26" s="40" t="s">
        <v>506</v>
      </c>
      <c r="AB26" s="40">
        <v>0.58737620430104087</v>
      </c>
      <c r="AC26" s="40">
        <v>44.029607987451151</v>
      </c>
      <c r="AD26" s="40">
        <v>1.0177771933479034</v>
      </c>
      <c r="AE26" s="40">
        <v>0.3676646274276914</v>
      </c>
      <c r="AF26" s="40">
        <v>11.960819859376921</v>
      </c>
      <c r="AG26" s="40">
        <v>1.5826565871676523</v>
      </c>
      <c r="AH26" s="40">
        <v>0.29367974649270229</v>
      </c>
      <c r="AI26" s="40">
        <v>4.0421774535493658</v>
      </c>
      <c r="AJ26" s="40">
        <v>1.96449571090901</v>
      </c>
      <c r="AK26" s="37"/>
      <c r="AL26" s="37"/>
    </row>
    <row r="27" spans="1:38">
      <c r="A27" s="33" t="s">
        <v>507</v>
      </c>
      <c r="B27" s="33" t="s">
        <v>508</v>
      </c>
      <c r="C27" s="25">
        <v>453592</v>
      </c>
      <c r="D27" s="24">
        <v>1.4994000000000001</v>
      </c>
      <c r="E27" s="36">
        <f t="shared" si="0"/>
        <v>680.1158448000001</v>
      </c>
      <c r="F27" s="24">
        <f t="shared" si="1"/>
        <v>0.15645797177622711</v>
      </c>
      <c r="G27" s="24">
        <f t="shared" si="2"/>
        <v>-0.58930967699437975</v>
      </c>
      <c r="H27" s="25">
        <f t="shared" si="3"/>
        <v>1</v>
      </c>
      <c r="I27" s="25">
        <f t="shared" si="4"/>
        <v>1</v>
      </c>
      <c r="J27" s="25">
        <f t="shared" si="5"/>
        <v>1</v>
      </c>
      <c r="K27" s="25">
        <f t="shared" si="6"/>
        <v>3</v>
      </c>
      <c r="L27" s="24">
        <f t="shared" si="7"/>
        <v>1.342942028223773</v>
      </c>
      <c r="M27" s="24">
        <f t="shared" si="8"/>
        <v>2.0887096769943798</v>
      </c>
      <c r="N27" s="33" t="s">
        <v>509</v>
      </c>
      <c r="O27" s="25" t="s">
        <v>510</v>
      </c>
      <c r="P27" s="25" t="s">
        <v>1133</v>
      </c>
      <c r="Q27" s="33" t="s">
        <v>931</v>
      </c>
      <c r="R27" s="40">
        <v>0.44515555555555553</v>
      </c>
      <c r="S27" s="40">
        <v>44.029607987451151</v>
      </c>
      <c r="T27" s="40">
        <v>1.342942028223773</v>
      </c>
      <c r="U27" s="40">
        <v>0.27858311964585242</v>
      </c>
      <c r="V27" s="40">
        <v>11.94749473272695</v>
      </c>
      <c r="W27" s="40">
        <v>2.0887096771710856</v>
      </c>
      <c r="X27" s="40">
        <v>0.2225543579221432</v>
      </c>
      <c r="Y27" s="40">
        <v>4.0357779146502768</v>
      </c>
      <c r="Z27" s="40">
        <v>2.5923015171291781</v>
      </c>
      <c r="AA27" s="40" t="s">
        <v>931</v>
      </c>
      <c r="AB27" s="40">
        <v>0.44515555555555553</v>
      </c>
      <c r="AC27" s="40">
        <v>44.029607987451151</v>
      </c>
      <c r="AD27" s="40">
        <v>1.342942028223773</v>
      </c>
      <c r="AE27" s="40">
        <v>0.27858311966559168</v>
      </c>
      <c r="AF27" s="40">
        <v>11.947494718681179</v>
      </c>
      <c r="AG27" s="40">
        <v>2.0887096769943798</v>
      </c>
      <c r="AH27" s="40">
        <v>0.22255435792497191</v>
      </c>
      <c r="AI27" s="40">
        <v>4.0357779084051204</v>
      </c>
      <c r="AJ27" s="40">
        <v>2.5923015170760433</v>
      </c>
      <c r="AK27" s="37"/>
      <c r="AL27" s="37"/>
    </row>
    <row r="28" spans="1:38">
      <c r="A28" s="33" t="s">
        <v>520</v>
      </c>
      <c r="B28" s="33" t="s">
        <v>521</v>
      </c>
      <c r="C28" s="25">
        <v>172909.27040000001</v>
      </c>
      <c r="D28" s="24">
        <v>2.2932000000000001</v>
      </c>
      <c r="E28" s="36">
        <f t="shared" si="0"/>
        <v>396.51553888128007</v>
      </c>
      <c r="F28" s="24">
        <f t="shared" si="1"/>
        <v>0.45020925121689026</v>
      </c>
      <c r="G28" s="24">
        <f t="shared" si="2"/>
        <v>-0.57260327473260419</v>
      </c>
      <c r="H28" s="25">
        <f t="shared" si="3"/>
        <v>1</v>
      </c>
      <c r="I28" s="25">
        <f t="shared" si="4"/>
        <v>1</v>
      </c>
      <c r="J28" s="25">
        <f t="shared" si="5"/>
        <v>1</v>
      </c>
      <c r="K28" s="25">
        <f t="shared" si="6"/>
        <v>3</v>
      </c>
      <c r="L28" s="24">
        <f t="shared" si="7"/>
        <v>1.8429907487831099</v>
      </c>
      <c r="M28" s="24">
        <f t="shared" si="8"/>
        <v>2.8658032747326043</v>
      </c>
      <c r="N28" s="33" t="s">
        <v>522</v>
      </c>
      <c r="O28" s="25">
        <v>68.11851999999999</v>
      </c>
      <c r="P28" s="25" t="s">
        <v>1135</v>
      </c>
      <c r="Q28" s="33" t="s">
        <v>523</v>
      </c>
      <c r="R28" s="40">
        <v>0.32437390385715781</v>
      </c>
      <c r="S28" s="40">
        <v>44.029607987451151</v>
      </c>
      <c r="T28" s="40">
        <v>1.8429907509332653</v>
      </c>
      <c r="U28" s="40">
        <v>0.2030449933070787</v>
      </c>
      <c r="V28" s="40">
        <v>11.96110490448045</v>
      </c>
      <c r="W28" s="40">
        <v>2.8658032747326043</v>
      </c>
      <c r="X28" s="40">
        <v>0.16217604252942011</v>
      </c>
      <c r="Y28" s="40">
        <v>4.0420157597886224</v>
      </c>
      <c r="Z28" s="40">
        <v>3.5574458292066149</v>
      </c>
      <c r="AA28" s="40" t="s">
        <v>523</v>
      </c>
      <c r="AB28" s="40">
        <v>0.32437390423559398</v>
      </c>
      <c r="AC28" s="40">
        <v>44.029607987451151</v>
      </c>
      <c r="AD28" s="40">
        <v>1.8429907487831099</v>
      </c>
      <c r="AE28" s="40">
        <v>0.20302044980978801</v>
      </c>
      <c r="AF28" s="40">
        <v>11.9596590807505</v>
      </c>
      <c r="AG28" s="40">
        <v>2.8661456724986278</v>
      </c>
      <c r="AH28" s="40">
        <v>0.1621760425275075</v>
      </c>
      <c r="AI28" s="40">
        <v>4.0420157503102239</v>
      </c>
      <c r="AJ28" s="40">
        <v>3.5574458292065421</v>
      </c>
      <c r="AK28" s="37"/>
      <c r="AL28" s="37"/>
    </row>
    <row r="29" spans="1:38">
      <c r="A29" s="33" t="s">
        <v>545</v>
      </c>
      <c r="B29" s="33" t="s">
        <v>546</v>
      </c>
      <c r="C29" s="25">
        <v>453592</v>
      </c>
      <c r="D29" s="24">
        <v>1.8081</v>
      </c>
      <c r="E29" s="36">
        <f t="shared" si="0"/>
        <v>820.13969520000001</v>
      </c>
      <c r="F29" s="24">
        <f t="shared" si="1"/>
        <v>0.99926799477528927</v>
      </c>
      <c r="G29" s="24">
        <f t="shared" si="2"/>
        <v>0.55025832629737015</v>
      </c>
      <c r="H29" s="25">
        <f t="shared" si="3"/>
        <v>1</v>
      </c>
      <c r="I29" s="25">
        <f t="shared" si="4"/>
        <v>1</v>
      </c>
      <c r="J29" s="25">
        <f t="shared" si="5"/>
        <v>1</v>
      </c>
      <c r="K29" s="25">
        <f t="shared" si="6"/>
        <v>3</v>
      </c>
      <c r="L29" s="24">
        <f t="shared" si="7"/>
        <v>0.80883200522471077</v>
      </c>
      <c r="M29" s="24">
        <f t="shared" si="8"/>
        <v>1.2578416737026299</v>
      </c>
      <c r="N29" s="33" t="s">
        <v>547</v>
      </c>
      <c r="O29" s="25" t="s">
        <v>548</v>
      </c>
      <c r="P29" s="25" t="s">
        <v>1140</v>
      </c>
      <c r="Q29" s="33" t="s">
        <v>934</v>
      </c>
      <c r="R29" s="40">
        <v>0.73911282045122761</v>
      </c>
      <c r="S29" s="40">
        <v>44.029607987451151</v>
      </c>
      <c r="T29" s="40">
        <v>0.80883200522471077</v>
      </c>
      <c r="U29" s="40">
        <v>0.46260202108869419</v>
      </c>
      <c r="V29" s="40">
        <v>11.94897447848032</v>
      </c>
      <c r="W29" s="40">
        <v>1.2578416737026299</v>
      </c>
      <c r="X29" s="40">
        <v>0.36959294672448678</v>
      </c>
      <c r="Y29" s="40">
        <v>4.036601558185243</v>
      </c>
      <c r="Z29" s="40">
        <v>1.5609837722190392</v>
      </c>
      <c r="AA29" s="40" t="s">
        <v>934</v>
      </c>
      <c r="AB29" s="40">
        <v>0.73911281816247199</v>
      </c>
      <c r="AC29" s="40">
        <v>44.029607987451151</v>
      </c>
      <c r="AD29" s="40">
        <v>0.8088320077293607</v>
      </c>
      <c r="AE29" s="40">
        <v>0.46254996477773408</v>
      </c>
      <c r="AF29" s="40">
        <v>11.947629921854849</v>
      </c>
      <c r="AG29" s="40">
        <v>1.2579815786119612</v>
      </c>
      <c r="AH29" s="40">
        <v>0.36958145830426731</v>
      </c>
      <c r="AI29" s="40">
        <v>4.0364760998771656</v>
      </c>
      <c r="AJ29" s="40">
        <v>1.5610320511357014</v>
      </c>
      <c r="AK29" s="37"/>
      <c r="AL29" s="37"/>
    </row>
    <row r="30" spans="1:38">
      <c r="A30" s="33" t="s">
        <v>594</v>
      </c>
      <c r="B30" s="33" t="s">
        <v>595</v>
      </c>
      <c r="C30" s="25">
        <v>833702.09600000002</v>
      </c>
      <c r="D30" s="24">
        <v>1.323</v>
      </c>
      <c r="E30" s="36">
        <f t="shared" si="0"/>
        <v>1102.987873008</v>
      </c>
      <c r="F30" s="24">
        <f t="shared" si="1"/>
        <v>0.65938882945458754</v>
      </c>
      <c r="G30" s="24">
        <f t="shared" si="2"/>
        <v>0.28933114840680885</v>
      </c>
      <c r="H30" s="25">
        <f t="shared" si="3"/>
        <v>1</v>
      </c>
      <c r="I30" s="25">
        <f t="shared" si="4"/>
        <v>1</v>
      </c>
      <c r="J30" s="25">
        <f t="shared" si="5"/>
        <v>1</v>
      </c>
      <c r="K30" s="25">
        <f t="shared" si="6"/>
        <v>3</v>
      </c>
      <c r="L30" s="24">
        <f t="shared" si="7"/>
        <v>0.66361117054541241</v>
      </c>
      <c r="M30" s="24">
        <f t="shared" si="8"/>
        <v>1.0336688515931911</v>
      </c>
      <c r="N30" s="33" t="s">
        <v>596</v>
      </c>
      <c r="O30" s="25">
        <v>27.025680000000001</v>
      </c>
      <c r="P30" s="25" t="s">
        <v>1146</v>
      </c>
      <c r="Q30" s="33" t="s">
        <v>946</v>
      </c>
      <c r="R30" s="40">
        <v>0.9008560000000001</v>
      </c>
      <c r="S30" s="40">
        <v>44.029607987451151</v>
      </c>
      <c r="T30" s="40">
        <v>0.66361117054541241</v>
      </c>
      <c r="U30" s="40">
        <v>0.56283567871497775</v>
      </c>
      <c r="V30" s="40">
        <v>11.7834230387821</v>
      </c>
      <c r="W30" s="40">
        <v>1.0336688515931911</v>
      </c>
      <c r="X30" s="40">
        <v>0.45042269365449761</v>
      </c>
      <c r="Y30" s="40">
        <v>3.954955951264981</v>
      </c>
      <c r="Z30" s="40">
        <v>1.2807296988890822</v>
      </c>
      <c r="AA30" s="40" t="s">
        <v>946</v>
      </c>
      <c r="AB30" s="40">
        <v>0.9008560000000001</v>
      </c>
      <c r="AC30" s="40">
        <v>44.029607987451151</v>
      </c>
      <c r="AD30" s="40">
        <v>0.66361117054541241</v>
      </c>
      <c r="AE30" s="40">
        <v>0.5628356766383048</v>
      </c>
      <c r="AF30" s="40">
        <v>11.78342305999406</v>
      </c>
      <c r="AG30" s="40">
        <v>1.0336688554285964</v>
      </c>
      <c r="AH30" s="40">
        <v>0.45042269364994542</v>
      </c>
      <c r="AI30" s="40">
        <v>3.9549559783552239</v>
      </c>
      <c r="AJ30" s="40">
        <v>1.280729698945499</v>
      </c>
      <c r="AK30" s="37"/>
      <c r="AL30" s="37"/>
    </row>
    <row r="31" spans="1:38">
      <c r="A31" s="33" t="s">
        <v>663</v>
      </c>
      <c r="B31" s="33" t="s">
        <v>664</v>
      </c>
      <c r="C31" s="25">
        <v>453592</v>
      </c>
      <c r="D31" s="24">
        <v>2.0065499999999998</v>
      </c>
      <c r="E31" s="36">
        <f t="shared" si="0"/>
        <v>910.15502759999993</v>
      </c>
      <c r="F31" s="24">
        <f t="shared" si="1"/>
        <v>0.51422250240927347</v>
      </c>
      <c r="G31" s="24">
        <f t="shared" si="2"/>
        <v>-0.32117451189641644</v>
      </c>
      <c r="H31" s="25">
        <f t="shared" si="3"/>
        <v>1</v>
      </c>
      <c r="I31" s="25">
        <f t="shared" si="4"/>
        <v>1</v>
      </c>
      <c r="J31" s="25">
        <f t="shared" si="5"/>
        <v>1</v>
      </c>
      <c r="K31" s="25">
        <f t="shared" si="6"/>
        <v>3</v>
      </c>
      <c r="L31" s="24">
        <f t="shared" si="7"/>
        <v>1.4923274975907264</v>
      </c>
      <c r="M31" s="24">
        <f t="shared" si="8"/>
        <v>2.3277245118964163</v>
      </c>
      <c r="N31" s="33" t="s">
        <v>665</v>
      </c>
      <c r="O31" s="25" t="s">
        <v>501</v>
      </c>
      <c r="P31" s="25" t="s">
        <v>1132</v>
      </c>
      <c r="Q31" s="33" t="s">
        <v>957</v>
      </c>
      <c r="R31" s="40">
        <v>0.40059444388010668</v>
      </c>
      <c r="S31" s="40">
        <v>44.029607987451151</v>
      </c>
      <c r="T31" s="40">
        <v>1.492327499259521</v>
      </c>
      <c r="U31" s="40">
        <v>0.24990148552443919</v>
      </c>
      <c r="V31" s="40">
        <v>11.636656255770699</v>
      </c>
      <c r="W31" s="40">
        <v>2.3277245120634098</v>
      </c>
      <c r="X31" s="40">
        <v>0.20028699257533319</v>
      </c>
      <c r="Y31" s="40">
        <v>3.8831104767477602</v>
      </c>
      <c r="Z31" s="40">
        <v>2.8799557545294161</v>
      </c>
      <c r="AA31" s="40" t="s">
        <v>958</v>
      </c>
      <c r="AB31" s="40">
        <v>0.40059444432807129</v>
      </c>
      <c r="AC31" s="40">
        <v>44.029607987451151</v>
      </c>
      <c r="AD31" s="40">
        <v>1.4923274975907264</v>
      </c>
      <c r="AE31" s="40">
        <v>0.24990148553738711</v>
      </c>
      <c r="AF31" s="40">
        <v>11.63665623551517</v>
      </c>
      <c r="AG31" s="40">
        <v>2.3277245118964163</v>
      </c>
      <c r="AH31" s="40">
        <v>0.20031306684496711</v>
      </c>
      <c r="AI31" s="40">
        <v>3.8836160031794482</v>
      </c>
      <c r="AJ31" s="40">
        <v>2.879582709722424</v>
      </c>
      <c r="AK31" s="37"/>
      <c r="AL31" s="37"/>
    </row>
    <row r="32" spans="1:38">
      <c r="A32" s="33" t="s">
        <v>667</v>
      </c>
      <c r="B32" s="33" t="s">
        <v>668</v>
      </c>
      <c r="C32" s="25">
        <v>34019.4</v>
      </c>
      <c r="D32" s="24">
        <v>5.9093999999999998</v>
      </c>
      <c r="E32" s="36">
        <f t="shared" si="0"/>
        <v>201.03424235999998</v>
      </c>
      <c r="F32" s="24">
        <f t="shared" si="1"/>
        <v>4.4997124036085152</v>
      </c>
      <c r="G32" s="24">
        <f t="shared" si="2"/>
        <v>3.7174114815680301</v>
      </c>
      <c r="H32" s="25">
        <f t="shared" si="3"/>
        <v>1</v>
      </c>
      <c r="I32" s="25">
        <f t="shared" si="4"/>
        <v>1</v>
      </c>
      <c r="J32" s="25">
        <f t="shared" si="5"/>
        <v>1</v>
      </c>
      <c r="K32" s="25">
        <f t="shared" si="6"/>
        <v>3</v>
      </c>
      <c r="L32" s="24">
        <f t="shared" si="7"/>
        <v>1.4096875963914848</v>
      </c>
      <c r="M32" s="24">
        <f t="shared" si="8"/>
        <v>2.1919885184319696</v>
      </c>
      <c r="N32" s="33" t="s">
        <v>669</v>
      </c>
      <c r="O32" s="25" t="s">
        <v>346</v>
      </c>
      <c r="P32" s="25" t="s">
        <v>1107</v>
      </c>
      <c r="Q32" s="33" t="s">
        <v>670</v>
      </c>
      <c r="R32" s="40">
        <v>0.42407843140788892</v>
      </c>
      <c r="S32" s="40">
        <v>44.029607987451151</v>
      </c>
      <c r="T32" s="40">
        <v>1.4096875963914848</v>
      </c>
      <c r="U32" s="40">
        <v>0.26546084800553321</v>
      </c>
      <c r="V32" s="40">
        <v>11.961323047288939</v>
      </c>
      <c r="W32" s="40">
        <v>2.1919885184319696</v>
      </c>
      <c r="X32" s="40">
        <v>0.21201283504350019</v>
      </c>
      <c r="Y32" s="40">
        <v>4.0417848544873447</v>
      </c>
      <c r="Z32" s="40">
        <v>2.7212141186250696</v>
      </c>
      <c r="AA32" s="40" t="s">
        <v>670</v>
      </c>
      <c r="AB32" s="40">
        <v>0.4240784310420293</v>
      </c>
      <c r="AC32" s="40">
        <v>44.029607987451151</v>
      </c>
      <c r="AD32" s="40">
        <v>1.4096875976076462</v>
      </c>
      <c r="AE32" s="40">
        <v>0.26542220382340059</v>
      </c>
      <c r="AF32" s="40">
        <v>11.959581811088601</v>
      </c>
      <c r="AG32" s="40">
        <v>2.192303926649521</v>
      </c>
      <c r="AH32" s="40">
        <v>0.21201283502828619</v>
      </c>
      <c r="AI32" s="40">
        <v>4.0417848615666863</v>
      </c>
      <c r="AJ32" s="40">
        <v>2.7212141188443546</v>
      </c>
      <c r="AK32" s="37"/>
      <c r="AL32" s="37"/>
    </row>
    <row r="33" spans="1:38">
      <c r="A33" s="33" t="s">
        <v>675</v>
      </c>
      <c r="B33" s="33" t="s">
        <v>676</v>
      </c>
      <c r="C33" s="25">
        <v>34019.4</v>
      </c>
      <c r="D33" s="24">
        <v>10.760400000000001</v>
      </c>
      <c r="E33" s="36">
        <f t="shared" si="0"/>
        <v>366.06235176000007</v>
      </c>
      <c r="F33" s="24">
        <f t="shared" si="1"/>
        <v>9.9459099980417651</v>
      </c>
      <c r="G33" s="24">
        <f t="shared" si="2"/>
        <v>9.4899628166541383</v>
      </c>
      <c r="H33" s="25">
        <f t="shared" si="3"/>
        <v>1</v>
      </c>
      <c r="I33" s="25">
        <f t="shared" si="4"/>
        <v>1</v>
      </c>
      <c r="J33" s="25">
        <f t="shared" si="5"/>
        <v>1</v>
      </c>
      <c r="K33" s="25">
        <f t="shared" si="6"/>
        <v>3</v>
      </c>
      <c r="L33" s="24">
        <f t="shared" si="7"/>
        <v>0.81449000195823529</v>
      </c>
      <c r="M33" s="24">
        <f t="shared" si="8"/>
        <v>1.2704371833458616</v>
      </c>
      <c r="N33" s="33" t="s">
        <v>677</v>
      </c>
      <c r="O33" s="25">
        <v>132.11612</v>
      </c>
      <c r="P33" s="25" t="s">
        <v>1155</v>
      </c>
      <c r="Q33" s="33" t="s">
        <v>962</v>
      </c>
      <c r="R33" s="40">
        <v>0.73397844388405165</v>
      </c>
      <c r="S33" s="40">
        <v>44.029607987451151</v>
      </c>
      <c r="T33" s="40">
        <v>0.81449000258009874</v>
      </c>
      <c r="U33" s="40">
        <v>0.4578753054587229</v>
      </c>
      <c r="V33" s="40">
        <v>11.636656244082889</v>
      </c>
      <c r="W33" s="40">
        <v>1.2704371834747206</v>
      </c>
      <c r="X33" s="40">
        <v>0.36697047920730291</v>
      </c>
      <c r="Y33" s="40">
        <v>3.8831104715430471</v>
      </c>
      <c r="Z33" s="40">
        <v>1.5718367266678597</v>
      </c>
      <c r="AA33" s="40" t="s">
        <v>962</v>
      </c>
      <c r="AB33" s="40">
        <v>0.73397844444444449</v>
      </c>
      <c r="AC33" s="40">
        <v>44.029607987451151</v>
      </c>
      <c r="AD33" s="40">
        <v>0.81449000195823529</v>
      </c>
      <c r="AE33" s="40">
        <v>0.45787530549226352</v>
      </c>
      <c r="AF33" s="40">
        <v>11.63665621544525</v>
      </c>
      <c r="AG33" s="40">
        <v>1.2704371833458616</v>
      </c>
      <c r="AH33" s="40">
        <v>0.3669704791624207</v>
      </c>
      <c r="AI33" s="40">
        <v>3.8831104587903931</v>
      </c>
      <c r="AJ33" s="40">
        <v>1.5718367268348741</v>
      </c>
      <c r="AK33" s="37"/>
      <c r="AL33" s="37"/>
    </row>
    <row r="34" spans="1:38">
      <c r="A34" s="33" t="s">
        <v>725</v>
      </c>
      <c r="B34" s="33" t="s">
        <v>726</v>
      </c>
      <c r="C34" s="25">
        <v>229063.96</v>
      </c>
      <c r="D34" s="24">
        <v>1.3671</v>
      </c>
      <c r="E34" s="36">
        <f t="shared" si="0"/>
        <v>313.153339716</v>
      </c>
      <c r="F34" s="24">
        <f t="shared" si="1"/>
        <v>0.68550495887225915</v>
      </c>
      <c r="G34" s="24">
        <f t="shared" si="2"/>
        <v>0.30720593682512898</v>
      </c>
      <c r="H34" s="25">
        <f t="shared" si="3"/>
        <v>1</v>
      </c>
      <c r="I34" s="25">
        <f t="shared" si="4"/>
        <v>1</v>
      </c>
      <c r="J34" s="25">
        <f t="shared" si="5"/>
        <v>1</v>
      </c>
      <c r="K34" s="25">
        <f t="shared" si="6"/>
        <v>3</v>
      </c>
      <c r="L34" s="24">
        <f t="shared" si="7"/>
        <v>0.68159504112774083</v>
      </c>
      <c r="M34" s="24">
        <f t="shared" si="8"/>
        <v>1.059894063174871</v>
      </c>
      <c r="N34" s="33" t="s">
        <v>727</v>
      </c>
      <c r="O34" s="25" t="s">
        <v>728</v>
      </c>
      <c r="P34" s="25" t="s">
        <v>1164</v>
      </c>
      <c r="Q34" s="33" t="s">
        <v>16</v>
      </c>
      <c r="R34" s="40">
        <v>0.87708693217480871</v>
      </c>
      <c r="S34" s="40">
        <v>44.029607987451151</v>
      </c>
      <c r="T34" s="40">
        <v>0.68159504231868939</v>
      </c>
      <c r="U34" s="40">
        <v>0.54900469118721884</v>
      </c>
      <c r="V34" s="40">
        <v>11.96076438594404</v>
      </c>
      <c r="W34" s="40">
        <v>1.0598940632522484</v>
      </c>
      <c r="X34" s="40">
        <v>0.43852673233307687</v>
      </c>
      <c r="Y34" s="40">
        <v>4.0421389588908179</v>
      </c>
      <c r="Z34" s="40">
        <v>1.3156155192987509</v>
      </c>
      <c r="AA34" s="40" t="s">
        <v>16</v>
      </c>
      <c r="AB34" s="40">
        <v>0.87708693370733948</v>
      </c>
      <c r="AC34" s="40">
        <v>44.029607987451151</v>
      </c>
      <c r="AD34" s="40">
        <v>0.68159504112774083</v>
      </c>
      <c r="AE34" s="40">
        <v>0.54900469120649298</v>
      </c>
      <c r="AF34" s="40">
        <v>11.960764347207769</v>
      </c>
      <c r="AG34" s="40">
        <v>1.059894063174871</v>
      </c>
      <c r="AH34" s="40">
        <v>0.43852673222353311</v>
      </c>
      <c r="AI34" s="40">
        <v>4.0421389413167867</v>
      </c>
      <c r="AJ34" s="40">
        <v>1.3156155195985733</v>
      </c>
      <c r="AK34" s="37"/>
      <c r="AL34" s="37"/>
    </row>
    <row r="35" spans="1:38">
      <c r="A35" s="33" t="s">
        <v>783</v>
      </c>
      <c r="B35" s="33" t="s">
        <v>784</v>
      </c>
      <c r="C35" s="25">
        <v>136077.6</v>
      </c>
      <c r="D35" s="24">
        <v>2.0947499999999999</v>
      </c>
      <c r="E35" s="36">
        <f t="shared" si="0"/>
        <v>285.04855259999994</v>
      </c>
      <c r="F35" s="24">
        <f t="shared" si="1"/>
        <v>0.75182272977930142</v>
      </c>
      <c r="G35" s="24">
        <f t="shared" si="2"/>
        <v>6.3041496104214723E-3</v>
      </c>
      <c r="H35" s="25">
        <f t="shared" si="3"/>
        <v>1</v>
      </c>
      <c r="I35" s="25">
        <f t="shared" si="4"/>
        <v>1</v>
      </c>
      <c r="J35" s="25">
        <f t="shared" si="5"/>
        <v>1</v>
      </c>
      <c r="K35" s="25">
        <f t="shared" si="6"/>
        <v>3</v>
      </c>
      <c r="L35" s="24">
        <f t="shared" si="7"/>
        <v>1.3429272702206985</v>
      </c>
      <c r="M35" s="24">
        <f t="shared" si="8"/>
        <v>2.0884458503895784</v>
      </c>
      <c r="N35" s="33" t="s">
        <v>785</v>
      </c>
      <c r="O35" s="25" t="s">
        <v>569</v>
      </c>
      <c r="P35" s="25" t="s">
        <v>1142</v>
      </c>
      <c r="Q35" s="33" t="s">
        <v>786</v>
      </c>
      <c r="R35" s="40">
        <v>0.44516044756065748</v>
      </c>
      <c r="S35" s="40">
        <v>44.029607987451151</v>
      </c>
      <c r="T35" s="40">
        <v>1.3429272702206985</v>
      </c>
      <c r="U35" s="40">
        <v>0.27862169797022568</v>
      </c>
      <c r="V35" s="40">
        <v>11.959914316435979</v>
      </c>
      <c r="W35" s="40">
        <v>2.0884458503895784</v>
      </c>
      <c r="X35" s="40">
        <v>0.22256845699794711</v>
      </c>
      <c r="Y35" s="40">
        <v>4.0421185341510499</v>
      </c>
      <c r="Z35" s="40">
        <v>2.5921577917166596</v>
      </c>
      <c r="AA35" s="40" t="s">
        <v>786</v>
      </c>
      <c r="AB35" s="40">
        <v>0.44516044756065748</v>
      </c>
      <c r="AC35" s="40">
        <v>44.029607987451151</v>
      </c>
      <c r="AD35" s="40">
        <v>1.3429272702206985</v>
      </c>
      <c r="AE35" s="40">
        <v>0.27862169795705582</v>
      </c>
      <c r="AF35" s="40">
        <v>11.959914352680791</v>
      </c>
      <c r="AG35" s="40">
        <v>2.0884458505623513</v>
      </c>
      <c r="AH35" s="40">
        <v>0.22259033637959089</v>
      </c>
      <c r="AI35" s="40">
        <v>4.0425159121468708</v>
      </c>
      <c r="AJ35" s="40">
        <v>2.5919042808770349</v>
      </c>
      <c r="AK35" s="37"/>
      <c r="AL35" s="37"/>
    </row>
    <row r="36" spans="1:38">
      <c r="A36" s="33" t="s">
        <v>791</v>
      </c>
      <c r="B36" s="33" t="s">
        <v>792</v>
      </c>
      <c r="C36" s="25">
        <v>989737.74400000006</v>
      </c>
      <c r="D36" s="24">
        <v>1.5</v>
      </c>
      <c r="E36" s="36">
        <f t="shared" si="0"/>
        <v>1484.6066160000003</v>
      </c>
      <c r="F36" s="24">
        <f t="shared" si="1"/>
        <v>0.22084078498916049</v>
      </c>
      <c r="G36" s="24">
        <f t="shared" si="2"/>
        <v>-0.48950444297869278</v>
      </c>
      <c r="H36" s="25">
        <f t="shared" si="3"/>
        <v>1</v>
      </c>
      <c r="I36" s="25">
        <f t="shared" si="4"/>
        <v>1</v>
      </c>
      <c r="J36" s="25">
        <f t="shared" si="5"/>
        <v>1</v>
      </c>
      <c r="K36" s="25">
        <f t="shared" si="6"/>
        <v>3</v>
      </c>
      <c r="L36" s="24">
        <f t="shared" si="7"/>
        <v>1.2791592150108395</v>
      </c>
      <c r="M36" s="24">
        <f t="shared" si="8"/>
        <v>1.9895044429786928</v>
      </c>
      <c r="N36" s="33" t="s">
        <v>793</v>
      </c>
      <c r="O36" s="25" t="s">
        <v>794</v>
      </c>
      <c r="P36" s="25" t="s">
        <v>1174</v>
      </c>
      <c r="Q36" s="33" t="s">
        <v>979</v>
      </c>
      <c r="R36" s="40">
        <v>0.46735238087448888</v>
      </c>
      <c r="S36" s="40">
        <v>44.029607987451151</v>
      </c>
      <c r="T36" s="40">
        <v>1.2791592150108395</v>
      </c>
      <c r="U36" s="40">
        <v>0.29247447421327388</v>
      </c>
      <c r="V36" s="40">
        <v>11.947508790159731</v>
      </c>
      <c r="W36" s="40">
        <v>1.9895044429786928</v>
      </c>
      <c r="X36" s="40">
        <v>0.23369347162639781</v>
      </c>
      <c r="Y36" s="40">
        <v>4.0365010929738441</v>
      </c>
      <c r="Z36" s="40">
        <v>2.4687404225777221</v>
      </c>
      <c r="AA36" s="40" t="s">
        <v>979</v>
      </c>
      <c r="AB36" s="40">
        <v>0.46735238087448888</v>
      </c>
      <c r="AC36" s="40">
        <v>44.029607987451151</v>
      </c>
      <c r="AD36" s="40">
        <v>1.2791592150108395</v>
      </c>
      <c r="AE36" s="40">
        <v>0.29246667004045113</v>
      </c>
      <c r="AF36" s="40">
        <v>11.947190036555909</v>
      </c>
      <c r="AG36" s="40">
        <v>1.9895569102782069</v>
      </c>
      <c r="AH36" s="40">
        <v>0.23369347162546261</v>
      </c>
      <c r="AI36" s="40">
        <v>4.0365010899445117</v>
      </c>
      <c r="AJ36" s="40">
        <v>2.4687404225782772</v>
      </c>
      <c r="AK36" s="37"/>
      <c r="AL36" s="37"/>
    </row>
    <row r="37" spans="1:38">
      <c r="A37" s="33" t="s">
        <v>797</v>
      </c>
      <c r="B37" s="33" t="s">
        <v>798</v>
      </c>
      <c r="C37" s="25">
        <v>136077.6</v>
      </c>
      <c r="D37" s="24">
        <v>2.4034499999999999</v>
      </c>
      <c r="E37" s="36">
        <f t="shared" ref="E37:E68" si="9">C37*1000*D37/10^6</f>
        <v>327.05570771999999</v>
      </c>
      <c r="F37" s="24">
        <f t="shared" ref="F37:F68" si="10">D37-L37</f>
        <v>1.5505360111320714</v>
      </c>
      <c r="G37" s="24">
        <f t="shared" ref="G37:G68" si="11">D37-M37</f>
        <v>1.0771875505702631</v>
      </c>
      <c r="H37" s="25">
        <f t="shared" ref="H37:H68" si="12">IF(F37&gt;0,1,0)</f>
        <v>1</v>
      </c>
      <c r="I37" s="25">
        <f t="shared" ref="I37:I68" si="13">IF(C37&gt;=30112,1,0)</f>
        <v>1</v>
      </c>
      <c r="J37" s="25">
        <f t="shared" ref="J37:J68" si="14">IF(E37&gt;3,1,0)</f>
        <v>1</v>
      </c>
      <c r="K37" s="25">
        <f t="shared" ref="K37:K68" si="15">H37+I37+J37</f>
        <v>3</v>
      </c>
      <c r="L37" s="24">
        <f t="shared" ref="L37:L68" si="16">MIN(T37,W37,Z37,AD37,AG37,AJ37)</f>
        <v>0.85291398886792835</v>
      </c>
      <c r="M37" s="24">
        <f t="shared" ref="M37:M68" si="17">MIN(W37,Z37,AG37,AJ37)</f>
        <v>1.3262624494297368</v>
      </c>
      <c r="N37" s="33" t="s">
        <v>799</v>
      </c>
      <c r="O37" s="25">
        <v>105.13688</v>
      </c>
      <c r="P37" s="25" t="s">
        <v>1175</v>
      </c>
      <c r="Q37" s="33" t="s">
        <v>980</v>
      </c>
      <c r="R37" s="40">
        <v>0.70091253292791134</v>
      </c>
      <c r="S37" s="40">
        <v>44.029607987451151</v>
      </c>
      <c r="T37" s="40">
        <v>0.85291398936127105</v>
      </c>
      <c r="U37" s="40">
        <v>0.43874196313132069</v>
      </c>
      <c r="V37" s="40">
        <v>11.96107671561148</v>
      </c>
      <c r="W37" s="40">
        <v>1.3262624494297368</v>
      </c>
      <c r="X37" s="40">
        <v>0.35047777498331439</v>
      </c>
      <c r="Y37" s="40">
        <v>4.0425358325890457</v>
      </c>
      <c r="Z37" s="40">
        <v>1.6461325118142016</v>
      </c>
      <c r="AA37" s="40" t="s">
        <v>981</v>
      </c>
      <c r="AB37" s="40">
        <v>0.70091253333333337</v>
      </c>
      <c r="AC37" s="40">
        <v>44.029607987451151</v>
      </c>
      <c r="AD37" s="40">
        <v>0.85291398886792835</v>
      </c>
      <c r="AE37" s="40">
        <v>0.43870375227035552</v>
      </c>
      <c r="AF37" s="40">
        <v>11.96003496730054</v>
      </c>
      <c r="AG37" s="40">
        <v>1.3263766143514999</v>
      </c>
      <c r="AH37" s="40">
        <v>0.35042889134416111</v>
      </c>
      <c r="AI37" s="40">
        <v>4.0419719936604501</v>
      </c>
      <c r="AJ37" s="40">
        <v>1.6463609847025056</v>
      </c>
      <c r="AK37" s="37"/>
      <c r="AL37" s="37"/>
    </row>
    <row r="38" spans="1:38">
      <c r="A38" s="33" t="s">
        <v>812</v>
      </c>
      <c r="B38" s="33" t="s">
        <v>813</v>
      </c>
      <c r="C38" s="25">
        <v>453592</v>
      </c>
      <c r="D38" s="24">
        <v>1.6978500000000001</v>
      </c>
      <c r="E38" s="36">
        <f t="shared" si="9"/>
        <v>770.13117720000002</v>
      </c>
      <c r="F38" s="24">
        <f t="shared" si="10"/>
        <v>0.95123646302295883</v>
      </c>
      <c r="G38" s="24">
        <f t="shared" si="11"/>
        <v>0.53678489429618392</v>
      </c>
      <c r="H38" s="25">
        <f t="shared" si="12"/>
        <v>1</v>
      </c>
      <c r="I38" s="25">
        <f t="shared" si="13"/>
        <v>1</v>
      </c>
      <c r="J38" s="25">
        <f t="shared" si="14"/>
        <v>1</v>
      </c>
      <c r="K38" s="25">
        <f t="shared" si="15"/>
        <v>3</v>
      </c>
      <c r="L38" s="24">
        <f t="shared" si="16"/>
        <v>0.74661353697704125</v>
      </c>
      <c r="M38" s="24">
        <f t="shared" si="17"/>
        <v>1.1610651057038162</v>
      </c>
      <c r="N38" s="33" t="s">
        <v>814</v>
      </c>
      <c r="O38" s="25">
        <v>72.063559999999995</v>
      </c>
      <c r="P38" s="25" t="s">
        <v>1177</v>
      </c>
      <c r="Q38" s="33" t="s">
        <v>815</v>
      </c>
      <c r="R38" s="40">
        <v>0.80070622222222221</v>
      </c>
      <c r="S38" s="40">
        <v>44.029607987451151</v>
      </c>
      <c r="T38" s="40">
        <v>0.74661353697704125</v>
      </c>
      <c r="U38" s="40">
        <v>0.50116604767189077</v>
      </c>
      <c r="V38" s="40">
        <v>11.960060370456009</v>
      </c>
      <c r="W38" s="40">
        <v>1.1610651096666766</v>
      </c>
      <c r="X38" s="40">
        <v>0.40033560288827108</v>
      </c>
      <c r="Y38" s="40">
        <v>4.0421110696736458</v>
      </c>
      <c r="Z38" s="40">
        <v>1.4411222745806558</v>
      </c>
      <c r="AA38" s="40" t="s">
        <v>815</v>
      </c>
      <c r="AB38" s="40">
        <v>0.80070622222222221</v>
      </c>
      <c r="AC38" s="40">
        <v>44.029607987451151</v>
      </c>
      <c r="AD38" s="40">
        <v>0.74661353697704125</v>
      </c>
      <c r="AE38" s="40">
        <v>0.50116604937317732</v>
      </c>
      <c r="AF38" s="40">
        <v>11.96006035157866</v>
      </c>
      <c r="AG38" s="40">
        <v>1.1610651057038162</v>
      </c>
      <c r="AH38" s="40">
        <v>0.40036194754722437</v>
      </c>
      <c r="AI38" s="40">
        <v>4.0423770356675632</v>
      </c>
      <c r="AJ38" s="40">
        <v>1.4410279233980827</v>
      </c>
      <c r="AK38" s="37"/>
      <c r="AL38" s="37"/>
    </row>
    <row r="39" spans="1:38">
      <c r="A39" s="33" t="s">
        <v>821</v>
      </c>
      <c r="B39" s="33" t="s">
        <v>822</v>
      </c>
      <c r="C39" s="25">
        <v>1569428.32</v>
      </c>
      <c r="D39" s="24">
        <v>1.6978500000000001</v>
      </c>
      <c r="E39" s="36">
        <f t="shared" si="9"/>
        <v>2664.6538731119999</v>
      </c>
      <c r="F39" s="24">
        <f t="shared" si="10"/>
        <v>0.20616876267693729</v>
      </c>
      <c r="G39" s="24">
        <f t="shared" si="11"/>
        <v>-0.62191743540040956</v>
      </c>
      <c r="H39" s="25">
        <f t="shared" si="12"/>
        <v>1</v>
      </c>
      <c r="I39" s="25">
        <f t="shared" si="13"/>
        <v>1</v>
      </c>
      <c r="J39" s="25">
        <f t="shared" si="14"/>
        <v>1</v>
      </c>
      <c r="K39" s="25">
        <f t="shared" si="15"/>
        <v>3</v>
      </c>
      <c r="L39" s="24">
        <f t="shared" si="16"/>
        <v>1.4916812373230628</v>
      </c>
      <c r="M39" s="24">
        <f t="shared" si="17"/>
        <v>2.3197674354004096</v>
      </c>
      <c r="N39" s="33" t="s">
        <v>823</v>
      </c>
      <c r="O39" s="25">
        <v>84.161280000000005</v>
      </c>
      <c r="P39" s="25" t="s">
        <v>1179</v>
      </c>
      <c r="Q39" s="33" t="s">
        <v>983</v>
      </c>
      <c r="R39" s="40">
        <v>0.40076799866144303</v>
      </c>
      <c r="S39" s="40">
        <v>44.029607987451151</v>
      </c>
      <c r="T39" s="40">
        <v>1.4916812386456964</v>
      </c>
      <c r="U39" s="40">
        <v>0.2508355271709421</v>
      </c>
      <c r="V39" s="40">
        <v>11.948953284871999</v>
      </c>
      <c r="W39" s="40">
        <v>2.3197674386867471</v>
      </c>
      <c r="X39" s="40">
        <v>0.20036849642627819</v>
      </c>
      <c r="Y39" s="40">
        <v>4.0358903567675686</v>
      </c>
      <c r="Z39" s="40">
        <v>2.87933527905246</v>
      </c>
      <c r="AA39" s="40" t="s">
        <v>983</v>
      </c>
      <c r="AB39" s="40">
        <v>0.40076799901679322</v>
      </c>
      <c r="AC39" s="40">
        <v>44.029607987451151</v>
      </c>
      <c r="AD39" s="40">
        <v>1.4916812373230628</v>
      </c>
      <c r="AE39" s="40">
        <v>0.2508355275262924</v>
      </c>
      <c r="AF39" s="40">
        <v>11.948953284871999</v>
      </c>
      <c r="AG39" s="40">
        <v>2.3197674354004096</v>
      </c>
      <c r="AH39" s="40">
        <v>0.20036849642437271</v>
      </c>
      <c r="AI39" s="40">
        <v>4.0358903495727159</v>
      </c>
      <c r="AJ39" s="40">
        <v>2.8793352790540108</v>
      </c>
      <c r="AK39" s="37"/>
      <c r="AL39" s="37"/>
    </row>
    <row r="40" spans="1:38">
      <c r="A40" s="33" t="s">
        <v>847</v>
      </c>
      <c r="B40" s="33" t="s">
        <v>848</v>
      </c>
      <c r="C40" s="25">
        <v>433180.36</v>
      </c>
      <c r="D40" s="24">
        <v>1.5435000000000001</v>
      </c>
      <c r="E40" s="36">
        <f t="shared" si="9"/>
        <v>668.61388566000005</v>
      </c>
      <c r="F40" s="24">
        <f t="shared" si="10"/>
        <v>0.82139371176328113</v>
      </c>
      <c r="G40" s="24">
        <f t="shared" si="11"/>
        <v>0.42061546182217713</v>
      </c>
      <c r="H40" s="25">
        <f t="shared" si="12"/>
        <v>1</v>
      </c>
      <c r="I40" s="25">
        <f t="shared" si="13"/>
        <v>1</v>
      </c>
      <c r="J40" s="25">
        <f t="shared" si="14"/>
        <v>1</v>
      </c>
      <c r="K40" s="25">
        <f t="shared" si="15"/>
        <v>3</v>
      </c>
      <c r="L40" s="24">
        <f t="shared" si="16"/>
        <v>0.72210628823671896</v>
      </c>
      <c r="M40" s="24">
        <f t="shared" si="17"/>
        <v>1.122884538177823</v>
      </c>
      <c r="N40" s="33" t="s">
        <v>849</v>
      </c>
      <c r="O40" s="25" t="s">
        <v>850</v>
      </c>
      <c r="P40" s="25" t="s">
        <v>1182</v>
      </c>
      <c r="Q40" s="33" t="s">
        <v>984</v>
      </c>
      <c r="R40" s="40">
        <v>0.82788103966335069</v>
      </c>
      <c r="S40" s="40">
        <v>44.029607987451151</v>
      </c>
      <c r="T40" s="40">
        <v>0.72210628823671896</v>
      </c>
      <c r="U40" s="40">
        <v>0.51820719289067141</v>
      </c>
      <c r="V40" s="40">
        <v>11.960819863752951</v>
      </c>
      <c r="W40" s="40">
        <v>1.122884538177823</v>
      </c>
      <c r="X40" s="40">
        <v>0.41395146499190949</v>
      </c>
      <c r="Y40" s="40">
        <v>4.0423993457338403</v>
      </c>
      <c r="Z40" s="40">
        <v>1.393720787859801</v>
      </c>
      <c r="AA40" s="40" t="s">
        <v>985</v>
      </c>
      <c r="AB40" s="40">
        <v>0.82788103942307922</v>
      </c>
      <c r="AC40" s="40">
        <v>44.029607987451151</v>
      </c>
      <c r="AD40" s="40">
        <v>0.72210628844629199</v>
      </c>
      <c r="AE40" s="40">
        <v>0.51820719288309391</v>
      </c>
      <c r="AF40" s="40">
        <v>11.96081989346153</v>
      </c>
      <c r="AG40" s="40">
        <v>1.1228845382268793</v>
      </c>
      <c r="AH40" s="40">
        <v>0.41395146507317582</v>
      </c>
      <c r="AI40" s="40">
        <v>4.0423993591706866</v>
      </c>
      <c r="AJ40" s="40">
        <v>1.3937207876095292</v>
      </c>
      <c r="AK40" s="37"/>
      <c r="AL40" s="37"/>
    </row>
    <row r="41" spans="1:38">
      <c r="A41" s="33" t="s">
        <v>851</v>
      </c>
      <c r="B41" s="33" t="s">
        <v>852</v>
      </c>
      <c r="C41" s="25">
        <v>79832.191999999995</v>
      </c>
      <c r="D41" s="24">
        <v>1.9844999999999999</v>
      </c>
      <c r="E41" s="36">
        <f t="shared" si="9"/>
        <v>158.42698502399998</v>
      </c>
      <c r="F41" s="24">
        <f t="shared" si="10"/>
        <v>1.5578970132609296</v>
      </c>
      <c r="G41" s="24">
        <f t="shared" si="11"/>
        <v>1.3200321674661566</v>
      </c>
      <c r="H41" s="25">
        <f t="shared" si="12"/>
        <v>1</v>
      </c>
      <c r="I41" s="25">
        <f t="shared" si="13"/>
        <v>1</v>
      </c>
      <c r="J41" s="25">
        <f t="shared" si="14"/>
        <v>1</v>
      </c>
      <c r="K41" s="25">
        <f t="shared" si="15"/>
        <v>3</v>
      </c>
      <c r="L41" s="24">
        <f t="shared" si="16"/>
        <v>0.42660298673907032</v>
      </c>
      <c r="M41" s="24">
        <f t="shared" si="17"/>
        <v>0.66446783253384334</v>
      </c>
      <c r="N41" s="33" t="s">
        <v>853</v>
      </c>
      <c r="O41" s="25">
        <v>126.12108000000001</v>
      </c>
      <c r="P41" s="25" t="s">
        <v>1183</v>
      </c>
      <c r="Q41" s="33" t="s">
        <v>986</v>
      </c>
      <c r="R41" s="40">
        <v>1.4013453333333334</v>
      </c>
      <c r="S41" s="40">
        <v>44.029607987451151</v>
      </c>
      <c r="T41" s="40">
        <v>0.42660298673907032</v>
      </c>
      <c r="U41" s="40">
        <v>0.87556681831942618</v>
      </c>
      <c r="V41" s="40">
        <v>11.783907079355609</v>
      </c>
      <c r="W41" s="40">
        <v>0.66446783253384334</v>
      </c>
      <c r="X41" s="40">
        <v>0.70064934096371445</v>
      </c>
      <c r="Y41" s="40">
        <v>3.954870288363582</v>
      </c>
      <c r="Z41" s="40">
        <v>0.82333576180188128</v>
      </c>
      <c r="AA41" s="40" t="s">
        <v>987</v>
      </c>
      <c r="AB41" s="40">
        <v>1.4013453333333334</v>
      </c>
      <c r="AC41" s="40">
        <v>44.029607987451151</v>
      </c>
      <c r="AD41" s="40">
        <v>0.42660298673907032</v>
      </c>
      <c r="AE41" s="40">
        <v>0.8754765875093683</v>
      </c>
      <c r="AF41" s="40">
        <v>11.77883298664263</v>
      </c>
      <c r="AG41" s="40">
        <v>0.66453300663419135</v>
      </c>
      <c r="AH41" s="40">
        <v>0.70063985291466047</v>
      </c>
      <c r="AI41" s="40">
        <v>3.952659927056994</v>
      </c>
      <c r="AJ41" s="40">
        <v>0.82334463091415022</v>
      </c>
      <c r="AK41" s="37"/>
      <c r="AL41" s="37"/>
    </row>
    <row r="42" spans="1:38">
      <c r="A42" s="33" t="s">
        <v>1020</v>
      </c>
      <c r="B42" s="33" t="s">
        <v>1021</v>
      </c>
      <c r="C42" s="25">
        <v>907184</v>
      </c>
      <c r="D42" s="24">
        <v>1.2</v>
      </c>
      <c r="E42" s="36">
        <f t="shared" si="9"/>
        <v>1088.6207999999999</v>
      </c>
      <c r="F42" s="24">
        <f t="shared" si="10"/>
        <v>0.27192358220972657</v>
      </c>
      <c r="G42" s="24">
        <f t="shared" si="11"/>
        <v>0.27192358220972657</v>
      </c>
      <c r="H42" s="25">
        <f t="shared" si="12"/>
        <v>1</v>
      </c>
      <c r="I42" s="25">
        <f t="shared" si="13"/>
        <v>1</v>
      </c>
      <c r="J42" s="25">
        <f t="shared" si="14"/>
        <v>1</v>
      </c>
      <c r="K42" s="25">
        <f t="shared" si="15"/>
        <v>3</v>
      </c>
      <c r="L42" s="24">
        <f t="shared" si="16"/>
        <v>0.92807641779027339</v>
      </c>
      <c r="M42" s="24">
        <f t="shared" si="17"/>
        <v>0.92807641779027339</v>
      </c>
      <c r="N42" s="33" t="s">
        <v>1022</v>
      </c>
      <c r="O42" s="25" t="s">
        <v>1023</v>
      </c>
      <c r="P42" s="25" t="s">
        <v>1186</v>
      </c>
      <c r="Q42" s="33" t="s">
        <v>1026</v>
      </c>
      <c r="R42" s="40">
        <v>0.61768333333333336</v>
      </c>
      <c r="S42" s="40">
        <v>44.029607987451151</v>
      </c>
      <c r="T42" s="40">
        <v>0.96783913761559293</v>
      </c>
      <c r="U42" s="40">
        <v>0.61768333333333336</v>
      </c>
      <c r="V42" s="40">
        <v>0.75708504793395437</v>
      </c>
      <c r="W42" s="40">
        <v>0.92952290034960716</v>
      </c>
      <c r="X42" s="40">
        <v>0.61768333333333336</v>
      </c>
      <c r="Y42" s="40">
        <v>0.11773684332081751</v>
      </c>
      <c r="Z42" s="40">
        <v>0.92807641779028638</v>
      </c>
      <c r="AA42" s="40" t="s">
        <v>1027</v>
      </c>
      <c r="AB42" s="40">
        <v>0.61768333333333336</v>
      </c>
      <c r="AC42" s="40">
        <v>44.029607987451151</v>
      </c>
      <c r="AD42" s="40">
        <v>0.96783913761559293</v>
      </c>
      <c r="AE42" s="40">
        <v>0.61768333333333336</v>
      </c>
      <c r="AF42" s="40">
        <v>0.75708242003474291</v>
      </c>
      <c r="AG42" s="40">
        <v>0.92952289556269763</v>
      </c>
      <c r="AH42" s="40">
        <v>0.61768333333333336</v>
      </c>
      <c r="AI42" s="40">
        <v>0.11773684331693619</v>
      </c>
      <c r="AJ42" s="40">
        <v>0.92807641779027339</v>
      </c>
      <c r="AK42" s="37"/>
      <c r="AL42" s="37"/>
    </row>
    <row r="43" spans="1:38">
      <c r="A43" s="33" t="s">
        <v>449</v>
      </c>
      <c r="B43" s="33" t="s">
        <v>1204</v>
      </c>
      <c r="C43" s="25">
        <v>13607.76</v>
      </c>
      <c r="D43" s="24">
        <v>3.99105</v>
      </c>
      <c r="E43" s="36">
        <f t="shared" si="9"/>
        <v>54.309250548000001</v>
      </c>
      <c r="F43" s="24">
        <f t="shared" si="10"/>
        <v>2.830130802874975</v>
      </c>
      <c r="G43" s="24">
        <f t="shared" si="11"/>
        <v>1.6730457664366627</v>
      </c>
      <c r="H43" s="25">
        <f t="shared" si="12"/>
        <v>1</v>
      </c>
      <c r="I43" s="25">
        <f t="shared" si="13"/>
        <v>0</v>
      </c>
      <c r="J43" s="25">
        <f t="shared" si="14"/>
        <v>1</v>
      </c>
      <c r="K43" s="25">
        <f t="shared" si="15"/>
        <v>2</v>
      </c>
      <c r="L43" s="24">
        <f t="shared" si="16"/>
        <v>1.1609191971250252</v>
      </c>
      <c r="M43" s="24">
        <f t="shared" si="17"/>
        <v>2.3180042335633373</v>
      </c>
      <c r="N43" s="33" t="s">
        <v>87</v>
      </c>
      <c r="O43" s="33">
        <v>108.14</v>
      </c>
      <c r="P43" s="33" t="s">
        <v>1107</v>
      </c>
      <c r="R43" s="40">
        <v>0.51495238095238094</v>
      </c>
      <c r="S43" s="40">
        <v>44.029607987451151</v>
      </c>
      <c r="T43" s="40">
        <v>1.1609191971250252</v>
      </c>
      <c r="U43" s="39">
        <v>0.24912916917868166</v>
      </c>
      <c r="V43" s="40">
        <v>4.8232694315958797</v>
      </c>
      <c r="W43" s="40">
        <v>2.3180042335633373</v>
      </c>
      <c r="X43" s="39">
        <v>0.18965243620609051</v>
      </c>
      <c r="Y43" s="39">
        <v>1.9425801024242599</v>
      </c>
      <c r="Z43" s="40">
        <v>3.0334248616875605</v>
      </c>
      <c r="AB43" s="40">
        <v>0.51495238095238094</v>
      </c>
      <c r="AC43" s="40">
        <v>44.029607987451151</v>
      </c>
      <c r="AD43" s="40">
        <v>1.1609191971250252</v>
      </c>
      <c r="AE43" s="39"/>
      <c r="AF43" s="39"/>
      <c r="AG43" s="39"/>
      <c r="AH43" s="39"/>
      <c r="AI43" s="39"/>
      <c r="AJ43" s="39"/>
      <c r="AK43" s="37"/>
      <c r="AL43" s="37"/>
    </row>
    <row r="44" spans="1:38">
      <c r="A44" s="33" t="s">
        <v>423</v>
      </c>
      <c r="B44" s="33" t="s">
        <v>1206</v>
      </c>
      <c r="C44" s="25">
        <v>8618.2479999999996</v>
      </c>
      <c r="D44" s="24">
        <v>4.4981999999999998</v>
      </c>
      <c r="E44" s="36">
        <f t="shared" si="9"/>
        <v>38.766603153600002</v>
      </c>
      <c r="F44" s="24">
        <f t="shared" si="10"/>
        <v>3.3355242529132951</v>
      </c>
      <c r="G44" s="24">
        <f t="shared" si="11"/>
        <v>1.5780626268201643</v>
      </c>
      <c r="H44" s="25">
        <f t="shared" si="12"/>
        <v>1</v>
      </c>
      <c r="I44" s="25">
        <f t="shared" si="13"/>
        <v>0</v>
      </c>
      <c r="J44" s="25">
        <f t="shared" si="14"/>
        <v>1</v>
      </c>
      <c r="K44" s="25">
        <f t="shared" si="15"/>
        <v>2</v>
      </c>
      <c r="L44" s="24">
        <f t="shared" si="16"/>
        <v>1.1626757470867046</v>
      </c>
      <c r="M44" s="24">
        <f t="shared" si="17"/>
        <v>2.9201373731798355</v>
      </c>
      <c r="N44" s="33" t="s">
        <v>425</v>
      </c>
      <c r="O44" s="33">
        <v>154.25232</v>
      </c>
      <c r="P44" s="33" t="s">
        <v>1090</v>
      </c>
      <c r="R44" s="40">
        <v>0.51417440000000003</v>
      </c>
      <c r="S44" s="40">
        <v>44.029607987451151</v>
      </c>
      <c r="T44" s="40">
        <v>1.1626757470867046</v>
      </c>
      <c r="U44" s="39">
        <v>0.19768516231345962</v>
      </c>
      <c r="V44" s="40">
        <v>4.5145645456951398</v>
      </c>
      <c r="W44" s="40">
        <v>2.9201373731798355</v>
      </c>
      <c r="X44" s="39">
        <v>0.1650773857451647</v>
      </c>
      <c r="Y44" s="39">
        <v>1.9385472266936901</v>
      </c>
      <c r="Z44" s="40">
        <v>3.4849893403684939</v>
      </c>
      <c r="AB44" s="40">
        <v>0.51417440000000003</v>
      </c>
      <c r="AC44" s="40">
        <v>44.029607987451151</v>
      </c>
      <c r="AD44" s="40">
        <v>1.1626757470867046</v>
      </c>
      <c r="AE44" s="39"/>
      <c r="AF44" s="39"/>
      <c r="AG44" s="39"/>
      <c r="AH44" s="39"/>
      <c r="AI44" s="39"/>
      <c r="AJ44" s="39"/>
      <c r="AK44" s="37"/>
      <c r="AL44" s="37"/>
    </row>
    <row r="45" spans="1:38">
      <c r="A45" s="33" t="s">
        <v>787</v>
      </c>
      <c r="B45" s="33" t="s">
        <v>1207</v>
      </c>
      <c r="C45" s="25">
        <v>34019.4</v>
      </c>
      <c r="D45" s="24">
        <v>0.88200000000000001</v>
      </c>
      <c r="E45" s="36">
        <f t="shared" si="9"/>
        <v>30.005110800000001</v>
      </c>
      <c r="F45" s="24">
        <f t="shared" si="10"/>
        <v>-0.19778705584725909</v>
      </c>
      <c r="G45" s="24">
        <f t="shared" si="11"/>
        <v>-1.9466915103384523</v>
      </c>
      <c r="H45" s="25">
        <f t="shared" si="12"/>
        <v>0</v>
      </c>
      <c r="I45" s="25">
        <f t="shared" si="13"/>
        <v>1</v>
      </c>
      <c r="J45" s="25">
        <f t="shared" si="14"/>
        <v>1</v>
      </c>
      <c r="K45" s="25">
        <f t="shared" si="15"/>
        <v>2</v>
      </c>
      <c r="L45" s="24">
        <f t="shared" si="16"/>
        <v>1.0797870558472591</v>
      </c>
      <c r="M45" s="24">
        <f t="shared" si="17"/>
        <v>2.8286915103384525</v>
      </c>
      <c r="N45" s="33" t="s">
        <v>789</v>
      </c>
      <c r="O45" s="33">
        <v>199.31200000000001</v>
      </c>
      <c r="P45" s="33" t="s">
        <v>1173</v>
      </c>
      <c r="R45" s="40">
        <v>0.55364444444444449</v>
      </c>
      <c r="S45" s="40">
        <v>44.029607987451151</v>
      </c>
      <c r="T45" s="40">
        <v>1.0797870558472591</v>
      </c>
      <c r="U45" s="39">
        <v>0.20415093667306042</v>
      </c>
      <c r="V45" s="40">
        <v>4.8197229536666404</v>
      </c>
      <c r="W45" s="40">
        <v>2.8286915103384525</v>
      </c>
      <c r="X45" s="39">
        <v>0.15510190531748316</v>
      </c>
      <c r="Y45" s="39">
        <v>1.9359435096983699</v>
      </c>
      <c r="Z45" s="40">
        <v>3.7091141930370366</v>
      </c>
      <c r="AB45" s="40">
        <v>0.55364444444444449</v>
      </c>
      <c r="AC45" s="40">
        <v>44.029607987451151</v>
      </c>
      <c r="AD45" s="40">
        <v>1.0797870558472591</v>
      </c>
      <c r="AE45" s="39"/>
      <c r="AF45" s="39"/>
      <c r="AG45" s="39"/>
      <c r="AH45" s="39"/>
      <c r="AI45" s="39"/>
      <c r="AJ45" s="39"/>
      <c r="AK45" s="37"/>
      <c r="AL45" s="37"/>
    </row>
    <row r="46" spans="1:38">
      <c r="A46" s="33" t="s">
        <v>1196</v>
      </c>
      <c r="B46" s="33" t="s">
        <v>1209</v>
      </c>
      <c r="C46" s="25">
        <v>20865.232</v>
      </c>
      <c r="D46" s="24">
        <v>1</v>
      </c>
      <c r="E46" s="36">
        <f t="shared" si="9"/>
        <v>20.865231999999999</v>
      </c>
      <c r="F46" s="24">
        <f t="shared" si="10"/>
        <v>0.40269889263895775</v>
      </c>
      <c r="G46" s="24">
        <f t="shared" si="11"/>
        <v>-9.2540747041351956E-3</v>
      </c>
      <c r="H46" s="25">
        <f t="shared" si="12"/>
        <v>1</v>
      </c>
      <c r="I46" s="25">
        <f t="shared" si="13"/>
        <v>0</v>
      </c>
      <c r="J46" s="25">
        <f t="shared" si="14"/>
        <v>1</v>
      </c>
      <c r="K46" s="25">
        <f t="shared" si="15"/>
        <v>2</v>
      </c>
      <c r="L46" s="24">
        <f t="shared" si="16"/>
        <v>0.59730110736104225</v>
      </c>
      <c r="M46" s="24">
        <f t="shared" si="17"/>
        <v>1.0092540747041352</v>
      </c>
      <c r="N46" s="33" t="s">
        <v>1200</v>
      </c>
      <c r="O46" s="33">
        <v>90.0779</v>
      </c>
      <c r="P46" s="33" t="s">
        <v>1203</v>
      </c>
      <c r="R46" s="40">
        <v>1.0008655555555555</v>
      </c>
      <c r="S46" s="40">
        <v>44.029607987451151</v>
      </c>
      <c r="T46" s="40">
        <v>0.59730110736104225</v>
      </c>
      <c r="U46" s="39">
        <v>0.57218732347749612</v>
      </c>
      <c r="V46" s="40">
        <v>4.8231518372590401</v>
      </c>
      <c r="W46" s="40">
        <v>1.0092540747041352</v>
      </c>
      <c r="X46" s="39">
        <v>0.43471158999699555</v>
      </c>
      <c r="Y46" s="39">
        <v>1.9384108165629199</v>
      </c>
      <c r="Z46" s="40">
        <v>1.3233896334256166</v>
      </c>
      <c r="AB46" s="40">
        <v>1.0008655555555555</v>
      </c>
      <c r="AC46" s="40">
        <v>44.029607987451151</v>
      </c>
      <c r="AD46" s="40">
        <v>0.59730110736104225</v>
      </c>
      <c r="AE46" s="39"/>
      <c r="AF46" s="39"/>
      <c r="AG46" s="39"/>
      <c r="AH46" s="39"/>
      <c r="AI46" s="39"/>
      <c r="AJ46" s="39"/>
      <c r="AK46" s="37"/>
      <c r="AL46" s="37"/>
    </row>
    <row r="47" spans="1:38">
      <c r="A47" s="33" t="s">
        <v>1197</v>
      </c>
      <c r="B47" s="33" t="s">
        <v>1210</v>
      </c>
      <c r="C47" s="25">
        <v>9979.0239999999994</v>
      </c>
      <c r="D47" s="24">
        <v>3.8</v>
      </c>
      <c r="E47" s="36">
        <f t="shared" si="9"/>
        <v>37.920291199999994</v>
      </c>
      <c r="F47" s="24">
        <f t="shared" si="10"/>
        <v>2.4835486633596795</v>
      </c>
      <c r="G47" s="24">
        <f t="shared" si="11"/>
        <v>0.4935848105274836</v>
      </c>
      <c r="H47" s="25">
        <f t="shared" si="12"/>
        <v>1</v>
      </c>
      <c r="I47" s="25">
        <f t="shared" si="13"/>
        <v>0</v>
      </c>
      <c r="J47" s="25">
        <f t="shared" si="14"/>
        <v>1</v>
      </c>
      <c r="K47" s="25">
        <f t="shared" si="15"/>
        <v>2</v>
      </c>
      <c r="L47" s="24">
        <f t="shared" si="16"/>
        <v>1.3164513366403203</v>
      </c>
      <c r="M47" s="24">
        <f t="shared" si="17"/>
        <v>3.3064151894725162</v>
      </c>
      <c r="N47" s="33" t="s">
        <v>1201</v>
      </c>
      <c r="O47" s="33">
        <v>136.23400000000001</v>
      </c>
      <c r="P47" s="33" t="s">
        <v>1051</v>
      </c>
      <c r="R47" s="40">
        <v>0.45411333333333337</v>
      </c>
      <c r="S47" s="40">
        <v>44.029607987451151</v>
      </c>
      <c r="T47" s="40">
        <v>1.3164513366403203</v>
      </c>
      <c r="U47" s="39">
        <v>0.17459022524000231</v>
      </c>
      <c r="V47" s="40">
        <v>4.5144818727362903</v>
      </c>
      <c r="W47" s="40">
        <v>3.3064151894725162</v>
      </c>
      <c r="X47" s="39">
        <v>0.14579458266476678</v>
      </c>
      <c r="Y47" s="39">
        <v>1.9385472243264099</v>
      </c>
      <c r="Z47" s="40">
        <v>3.9459143072452285</v>
      </c>
      <c r="AB47" s="40">
        <v>0.45411333333333337</v>
      </c>
      <c r="AC47" s="40">
        <v>44.029607987451151</v>
      </c>
      <c r="AD47" s="40">
        <v>1.3164513366403203</v>
      </c>
      <c r="AE47" s="39"/>
      <c r="AF47" s="39"/>
      <c r="AG47" s="39"/>
      <c r="AH47" s="39"/>
      <c r="AI47" s="39"/>
      <c r="AJ47" s="39"/>
      <c r="AK47" s="37"/>
      <c r="AL47" s="37"/>
    </row>
    <row r="48" spans="1:38">
      <c r="A48" s="33" t="s">
        <v>4</v>
      </c>
      <c r="B48" s="33" t="s">
        <v>5</v>
      </c>
      <c r="C48" s="25">
        <v>4872485.2640000004</v>
      </c>
      <c r="D48" s="24">
        <v>1.1000000000000001</v>
      </c>
      <c r="E48" s="36">
        <f t="shared" si="9"/>
        <v>5359.7337904000005</v>
      </c>
      <c r="F48" s="24">
        <f t="shared" si="10"/>
        <v>-0.62197512645925102</v>
      </c>
      <c r="G48" s="24">
        <f t="shared" si="11"/>
        <v>-1.5856144622553896</v>
      </c>
      <c r="H48" s="25">
        <f t="shared" si="12"/>
        <v>0</v>
      </c>
      <c r="I48" s="25">
        <f t="shared" si="13"/>
        <v>1</v>
      </c>
      <c r="J48" s="25">
        <f t="shared" si="14"/>
        <v>1</v>
      </c>
      <c r="K48" s="25">
        <f t="shared" si="15"/>
        <v>2</v>
      </c>
      <c r="L48" s="24">
        <f t="shared" si="16"/>
        <v>1.7219751264592511</v>
      </c>
      <c r="M48" s="24">
        <f t="shared" si="17"/>
        <v>2.6856144622553897</v>
      </c>
      <c r="N48" s="33" t="s">
        <v>6</v>
      </c>
      <c r="O48" s="25" t="s">
        <v>7</v>
      </c>
      <c r="P48" s="25" t="s">
        <v>1041</v>
      </c>
      <c r="Q48" s="33" t="s">
        <v>858</v>
      </c>
      <c r="R48" s="40">
        <v>0.34716999945500088</v>
      </c>
      <c r="S48" s="40">
        <v>44.029607987451151</v>
      </c>
      <c r="T48" s="40">
        <v>1.7219751291624652</v>
      </c>
      <c r="U48" s="40">
        <v>0.21655241237321149</v>
      </c>
      <c r="V48" s="40">
        <v>11.635501922906119</v>
      </c>
      <c r="W48" s="40">
        <v>2.6861910537848099</v>
      </c>
      <c r="X48" s="40">
        <v>0.17356759533021771</v>
      </c>
      <c r="Y48" s="40">
        <v>3.8829193023285158</v>
      </c>
      <c r="Z48" s="40">
        <v>3.3233020077208222</v>
      </c>
      <c r="AA48" s="40" t="s">
        <v>858</v>
      </c>
      <c r="AB48" s="40">
        <v>0.34716999999999998</v>
      </c>
      <c r="AC48" s="40">
        <v>44.029607987451151</v>
      </c>
      <c r="AD48" s="40">
        <v>1.7219751264592511</v>
      </c>
      <c r="AE48" s="40">
        <v>0.2165994438819201</v>
      </c>
      <c r="AF48" s="40">
        <v>11.63802882176444</v>
      </c>
      <c r="AG48" s="40">
        <v>2.6856144622553897</v>
      </c>
      <c r="AH48" s="40">
        <v>0.17355948345274089</v>
      </c>
      <c r="AI48" s="40">
        <v>3.8827378478640102</v>
      </c>
      <c r="AJ48" s="40">
        <v>3.3234565742395206</v>
      </c>
      <c r="AK48" s="37"/>
      <c r="AL48" s="37"/>
    </row>
    <row r="49" spans="1:38">
      <c r="A49" s="33" t="s">
        <v>9</v>
      </c>
      <c r="B49" s="33" t="s">
        <v>10</v>
      </c>
      <c r="C49" s="25">
        <v>2721.5520000000001</v>
      </c>
      <c r="D49" s="24">
        <v>5.5125000000000002</v>
      </c>
      <c r="E49" s="36">
        <f t="shared" si="9"/>
        <v>15.0025554</v>
      </c>
      <c r="F49" s="24">
        <f t="shared" si="10"/>
        <v>5.0281687738266587</v>
      </c>
      <c r="G49" s="24">
        <f t="shared" si="11"/>
        <v>4.7581038244688871</v>
      </c>
      <c r="H49" s="25">
        <f t="shared" si="12"/>
        <v>1</v>
      </c>
      <c r="I49" s="25">
        <f t="shared" si="13"/>
        <v>0</v>
      </c>
      <c r="J49" s="25">
        <f t="shared" si="14"/>
        <v>1</v>
      </c>
      <c r="K49" s="25">
        <f t="shared" si="15"/>
        <v>2</v>
      </c>
      <c r="L49" s="24">
        <f t="shared" si="16"/>
        <v>0.4843312261733414</v>
      </c>
      <c r="M49" s="24">
        <f t="shared" si="17"/>
        <v>0.75439617553111327</v>
      </c>
      <c r="N49" s="33" t="s">
        <v>11</v>
      </c>
      <c r="O49" s="25" t="s">
        <v>12</v>
      </c>
      <c r="P49" s="25" t="s">
        <v>1042</v>
      </c>
      <c r="Q49" s="33" t="s">
        <v>859</v>
      </c>
      <c r="R49" s="40">
        <v>1.2343166666666665</v>
      </c>
      <c r="S49" s="40">
        <v>44.029607987451151</v>
      </c>
      <c r="T49" s="40">
        <v>0.4843312261733414</v>
      </c>
      <c r="U49" s="40">
        <v>0.77119409717598031</v>
      </c>
      <c r="V49" s="40">
        <v>11.783717029075101</v>
      </c>
      <c r="W49" s="40">
        <v>0.75439617553111327</v>
      </c>
      <c r="X49" s="40">
        <v>0.61716790464646465</v>
      </c>
      <c r="Y49" s="40">
        <v>3.9550635233990108</v>
      </c>
      <c r="Z49" s="40">
        <v>0.93470479302044163</v>
      </c>
      <c r="AA49" s="40" t="s">
        <v>860</v>
      </c>
      <c r="AB49" s="40">
        <v>1.2343166666666665</v>
      </c>
      <c r="AC49" s="40">
        <v>44.029607987451151</v>
      </c>
      <c r="AD49" s="40">
        <v>0.4843312261733414</v>
      </c>
      <c r="AE49" s="40">
        <v>0.77116697469045314</v>
      </c>
      <c r="AF49" s="40">
        <v>11.78330262612822</v>
      </c>
      <c r="AG49" s="40">
        <v>0.7544224013725801</v>
      </c>
      <c r="AH49" s="40">
        <v>0.61716790460517834</v>
      </c>
      <c r="AI49" s="40">
        <v>3.9550635328407671</v>
      </c>
      <c r="AJ49" s="40">
        <v>0.93470479309402776</v>
      </c>
      <c r="AK49" s="37"/>
      <c r="AL49" s="37"/>
    </row>
    <row r="50" spans="1:38">
      <c r="A50" s="33" t="s">
        <v>273</v>
      </c>
      <c r="B50" s="33" t="s">
        <v>14</v>
      </c>
      <c r="C50" s="25">
        <v>13607.76</v>
      </c>
      <c r="D50" s="24">
        <v>1.1466000000000001</v>
      </c>
      <c r="E50" s="36">
        <f t="shared" si="9"/>
        <v>15.602657616</v>
      </c>
      <c r="F50" s="24">
        <f t="shared" si="10"/>
        <v>0.54930512565706646</v>
      </c>
      <c r="G50" s="24">
        <f t="shared" si="11"/>
        <v>0.21783914425922579</v>
      </c>
      <c r="H50" s="25">
        <f t="shared" si="12"/>
        <v>1</v>
      </c>
      <c r="I50" s="25">
        <f t="shared" si="13"/>
        <v>0</v>
      </c>
      <c r="J50" s="25">
        <f t="shared" si="14"/>
        <v>1</v>
      </c>
      <c r="K50" s="25">
        <f t="shared" si="15"/>
        <v>2</v>
      </c>
      <c r="L50" s="24">
        <f t="shared" si="16"/>
        <v>0.5972948743429336</v>
      </c>
      <c r="M50" s="24">
        <f t="shared" si="17"/>
        <v>0.92876085574077427</v>
      </c>
      <c r="N50" s="33" t="s">
        <v>15</v>
      </c>
      <c r="O50" s="25">
        <v>180.15768</v>
      </c>
      <c r="P50" s="25" t="s">
        <v>1043</v>
      </c>
      <c r="Q50" s="33" t="s">
        <v>16</v>
      </c>
      <c r="R50" s="40">
        <v>1.0008760000000001</v>
      </c>
      <c r="S50" s="40">
        <v>44.029607987451151</v>
      </c>
      <c r="T50" s="40">
        <v>0.5972948743429336</v>
      </c>
      <c r="U50" s="40">
        <v>0.62648726681324607</v>
      </c>
      <c r="V50" s="40">
        <v>11.960708233443841</v>
      </c>
      <c r="W50" s="40">
        <v>0.92880863146705739</v>
      </c>
      <c r="X50" s="40">
        <v>0.50046972258454414</v>
      </c>
      <c r="Y50" s="40">
        <v>4.0425439440453266</v>
      </c>
      <c r="Z50" s="40">
        <v>1.152782755611323</v>
      </c>
      <c r="AA50" s="40" t="s">
        <v>16</v>
      </c>
      <c r="AB50" s="40">
        <v>1.0008760000000001</v>
      </c>
      <c r="AC50" s="40">
        <v>44.029607987451151</v>
      </c>
      <c r="AD50" s="40">
        <v>0.5972948743429336</v>
      </c>
      <c r="AE50" s="40">
        <v>0.62651987513697838</v>
      </c>
      <c r="AF50" s="40">
        <v>11.96133086331167</v>
      </c>
      <c r="AG50" s="40">
        <v>0.92876085574077427</v>
      </c>
      <c r="AH50" s="40">
        <v>0.50040450591912478</v>
      </c>
      <c r="AI50" s="40">
        <v>4.0420171640277056</v>
      </c>
      <c r="AJ50" s="40">
        <v>1.1529322383770497</v>
      </c>
      <c r="AK50" s="37"/>
      <c r="AL50" s="37"/>
    </row>
    <row r="51" spans="1:38">
      <c r="A51" s="33" t="s">
        <v>30</v>
      </c>
      <c r="B51" s="33" t="s">
        <v>31</v>
      </c>
      <c r="C51" s="25">
        <v>2494.7559999999999</v>
      </c>
      <c r="D51" s="24">
        <v>2.9988000000000001</v>
      </c>
      <c r="E51" s="36">
        <f t="shared" si="9"/>
        <v>7.4812742928000002</v>
      </c>
      <c r="F51" s="24">
        <f t="shared" si="10"/>
        <v>1.5412792375169979</v>
      </c>
      <c r="G51" s="24">
        <f t="shared" si="11"/>
        <v>0.73249717884391607</v>
      </c>
      <c r="H51" s="25">
        <f t="shared" si="12"/>
        <v>1</v>
      </c>
      <c r="I51" s="25">
        <f t="shared" si="13"/>
        <v>0</v>
      </c>
      <c r="J51" s="25">
        <f t="shared" si="14"/>
        <v>1</v>
      </c>
      <c r="K51" s="25">
        <f t="shared" si="15"/>
        <v>2</v>
      </c>
      <c r="L51" s="24">
        <f t="shared" si="16"/>
        <v>1.4575207624830022</v>
      </c>
      <c r="M51" s="24">
        <f t="shared" si="17"/>
        <v>2.2663028211560841</v>
      </c>
      <c r="N51" s="33" t="s">
        <v>32</v>
      </c>
      <c r="O51" s="25">
        <v>172.26759999999999</v>
      </c>
      <c r="P51" s="25" t="s">
        <v>1047</v>
      </c>
      <c r="Q51" s="33" t="s">
        <v>16</v>
      </c>
      <c r="R51" s="40">
        <v>0.41016095207937769</v>
      </c>
      <c r="S51" s="40">
        <v>44.029607987451151</v>
      </c>
      <c r="T51" s="40">
        <v>1.4575207650121784</v>
      </c>
      <c r="U51" s="40">
        <v>0.25675621065875259</v>
      </c>
      <c r="V51" s="40">
        <v>11.961663206014769</v>
      </c>
      <c r="W51" s="40">
        <v>2.2663028211560841</v>
      </c>
      <c r="X51" s="40">
        <v>0.20512111572598751</v>
      </c>
      <c r="Y51" s="40">
        <v>4.0430888355790984</v>
      </c>
      <c r="Z51" s="40">
        <v>2.8126468387625936</v>
      </c>
      <c r="AA51" s="40" t="s">
        <v>16</v>
      </c>
      <c r="AB51" s="40">
        <v>0.41016095279111331</v>
      </c>
      <c r="AC51" s="40">
        <v>44.029607987451151</v>
      </c>
      <c r="AD51" s="40">
        <v>1.4575207624830022</v>
      </c>
      <c r="AE51" s="40">
        <v>0.25669499009381969</v>
      </c>
      <c r="AF51" s="40">
        <v>11.955728984688699</v>
      </c>
      <c r="AG51" s="40">
        <v>2.2668301628885521</v>
      </c>
      <c r="AH51" s="40">
        <v>0.20509331169104511</v>
      </c>
      <c r="AI51" s="40">
        <v>4.0407975664988642</v>
      </c>
      <c r="AJ51" s="40">
        <v>2.8130201092933138</v>
      </c>
      <c r="AK51" s="37"/>
      <c r="AL51" s="37"/>
    </row>
    <row r="52" spans="1:38">
      <c r="A52" s="33" t="s">
        <v>33</v>
      </c>
      <c r="B52" s="33" t="s">
        <v>34</v>
      </c>
      <c r="C52" s="25">
        <v>3394682.5279999999</v>
      </c>
      <c r="D52" s="24">
        <v>1.3450500000000001</v>
      </c>
      <c r="E52" s="36">
        <f t="shared" si="9"/>
        <v>4566.0177342863999</v>
      </c>
      <c r="F52" s="24">
        <f t="shared" si="10"/>
        <v>-0.34422662452416897</v>
      </c>
      <c r="G52" s="24">
        <f t="shared" si="11"/>
        <v>-1.2903225053179059</v>
      </c>
      <c r="H52" s="25">
        <f t="shared" si="12"/>
        <v>0</v>
      </c>
      <c r="I52" s="25">
        <f t="shared" si="13"/>
        <v>1</v>
      </c>
      <c r="J52" s="25">
        <f t="shared" si="14"/>
        <v>1</v>
      </c>
      <c r="K52" s="25">
        <f t="shared" si="15"/>
        <v>2</v>
      </c>
      <c r="L52" s="24">
        <f t="shared" si="16"/>
        <v>1.689276624524169</v>
      </c>
      <c r="M52" s="24">
        <f t="shared" si="17"/>
        <v>2.635372505317906</v>
      </c>
      <c r="N52" s="33" t="s">
        <v>35</v>
      </c>
      <c r="O52" s="25" t="s">
        <v>36</v>
      </c>
      <c r="P52" s="25" t="s">
        <v>1048</v>
      </c>
      <c r="Q52" s="33" t="s">
        <v>863</v>
      </c>
      <c r="R52" s="40">
        <v>0.35388999999999998</v>
      </c>
      <c r="S52" s="40">
        <v>44.029607987451151</v>
      </c>
      <c r="T52" s="40">
        <v>1.689276624524169</v>
      </c>
      <c r="U52" s="40">
        <v>0.2207265886361699</v>
      </c>
      <c r="V52" s="40">
        <v>11.62786724275214</v>
      </c>
      <c r="W52" s="40">
        <v>2.635372505317906</v>
      </c>
      <c r="X52" s="40">
        <v>0.17693333355231131</v>
      </c>
      <c r="Y52" s="40">
        <v>3.879339095774299</v>
      </c>
      <c r="Z52" s="40">
        <v>3.260069354944449</v>
      </c>
      <c r="AA52" s="40" t="s">
        <v>864</v>
      </c>
      <c r="AB52" s="40">
        <v>0.35388999999999998</v>
      </c>
      <c r="AC52" s="40">
        <v>44.029607987451151</v>
      </c>
      <c r="AD52" s="40">
        <v>1.689276624524169</v>
      </c>
      <c r="AE52" s="40">
        <v>0.2207265886361699</v>
      </c>
      <c r="AF52" s="40">
        <v>11.62786724275214</v>
      </c>
      <c r="AG52" s="40">
        <v>2.635372505317906</v>
      </c>
      <c r="AH52" s="40">
        <v>0.17693333355231131</v>
      </c>
      <c r="AI52" s="40">
        <v>3.879339095774299</v>
      </c>
      <c r="AJ52" s="40">
        <v>3.260069354944449</v>
      </c>
      <c r="AK52" s="37"/>
      <c r="AL52" s="37"/>
    </row>
    <row r="53" spans="1:38">
      <c r="A53" s="33" t="s">
        <v>48</v>
      </c>
      <c r="B53" s="33" t="s">
        <v>49</v>
      </c>
      <c r="C53" s="25">
        <v>2721.5520000000001</v>
      </c>
      <c r="D53" s="24">
        <v>2.3814000000000002</v>
      </c>
      <c r="E53" s="36">
        <f t="shared" si="9"/>
        <v>6.4811039328000009</v>
      </c>
      <c r="F53" s="24">
        <f t="shared" si="10"/>
        <v>0.53840925605021361</v>
      </c>
      <c r="G53" s="24">
        <f t="shared" si="11"/>
        <v>-0.48437133255423248</v>
      </c>
      <c r="H53" s="25">
        <f t="shared" si="12"/>
        <v>1</v>
      </c>
      <c r="I53" s="25">
        <f t="shared" si="13"/>
        <v>0</v>
      </c>
      <c r="J53" s="25">
        <f t="shared" si="14"/>
        <v>1</v>
      </c>
      <c r="K53" s="25">
        <f t="shared" si="15"/>
        <v>2</v>
      </c>
      <c r="L53" s="24">
        <f t="shared" si="16"/>
        <v>1.8429907439497866</v>
      </c>
      <c r="M53" s="24">
        <f t="shared" si="17"/>
        <v>2.8657713325542327</v>
      </c>
      <c r="N53" s="33" t="s">
        <v>50</v>
      </c>
      <c r="O53" s="25">
        <v>136.23704000000001</v>
      </c>
      <c r="P53" s="25" t="s">
        <v>1051</v>
      </c>
      <c r="Q53" s="33" t="s">
        <v>51</v>
      </c>
      <c r="R53" s="40">
        <v>0.32437390508627861</v>
      </c>
      <c r="S53" s="40">
        <v>44.029607987451151</v>
      </c>
      <c r="T53" s="40">
        <v>1.8429907439497866</v>
      </c>
      <c r="U53" s="40">
        <v>0.20304728324476581</v>
      </c>
      <c r="V53" s="40">
        <v>11.961239703926781</v>
      </c>
      <c r="W53" s="40">
        <v>2.8657713325542327</v>
      </c>
      <c r="X53" s="40">
        <v>0.16221909202634779</v>
      </c>
      <c r="Y53" s="40">
        <v>4.0430888016372108</v>
      </c>
      <c r="Z53" s="40">
        <v>3.5565065152259816</v>
      </c>
      <c r="AA53" s="40" t="s">
        <v>51</v>
      </c>
      <c r="AB53" s="40">
        <v>0.32437390498927893</v>
      </c>
      <c r="AC53" s="40">
        <v>44.029607987451151</v>
      </c>
      <c r="AD53" s="40">
        <v>1.8429907445009086</v>
      </c>
      <c r="AE53" s="40">
        <v>0.2030077751216865</v>
      </c>
      <c r="AF53" s="40">
        <v>11.958912566001111</v>
      </c>
      <c r="AG53" s="40">
        <v>2.8663225254043216</v>
      </c>
      <c r="AH53" s="40">
        <v>0.1622190919891322</v>
      </c>
      <c r="AI53" s="40">
        <v>4.0430888244178691</v>
      </c>
      <c r="AJ53" s="40">
        <v>3.5565065161428771</v>
      </c>
      <c r="AK53" s="37"/>
      <c r="AL53" s="37"/>
    </row>
    <row r="54" spans="1:38">
      <c r="A54" s="33" t="s">
        <v>52</v>
      </c>
      <c r="B54" s="33" t="s">
        <v>53</v>
      </c>
      <c r="C54" s="25">
        <v>2267.96</v>
      </c>
      <c r="D54" s="24">
        <v>3.99105</v>
      </c>
      <c r="E54" s="36">
        <f t="shared" si="9"/>
        <v>9.051541757999999</v>
      </c>
      <c r="F54" s="24">
        <f t="shared" si="10"/>
        <v>2.6134446486633625</v>
      </c>
      <c r="G54" s="24">
        <f t="shared" si="11"/>
        <v>1.8485540068982464</v>
      </c>
      <c r="H54" s="25">
        <f t="shared" si="12"/>
        <v>1</v>
      </c>
      <c r="I54" s="25">
        <f t="shared" si="13"/>
        <v>0</v>
      </c>
      <c r="J54" s="25">
        <f t="shared" si="14"/>
        <v>1</v>
      </c>
      <c r="K54" s="25">
        <f t="shared" si="15"/>
        <v>2</v>
      </c>
      <c r="L54" s="24">
        <f t="shared" si="16"/>
        <v>1.3776053513366378</v>
      </c>
      <c r="M54" s="24">
        <f t="shared" si="17"/>
        <v>2.1424959931017535</v>
      </c>
      <c r="N54" s="33" t="s">
        <v>54</v>
      </c>
      <c r="O54" s="25" t="s">
        <v>55</v>
      </c>
      <c r="P54" s="25" t="s">
        <v>1052</v>
      </c>
      <c r="Q54" s="33" t="s">
        <v>16</v>
      </c>
      <c r="R54" s="40">
        <v>0.4339545450929167</v>
      </c>
      <c r="S54" s="40">
        <v>44.029607987451151</v>
      </c>
      <c r="T54" s="40">
        <v>1.3776053538622473</v>
      </c>
      <c r="U54" s="40">
        <v>0.27159251028440501</v>
      </c>
      <c r="V54" s="40">
        <v>11.95909942288533</v>
      </c>
      <c r="W54" s="40">
        <v>2.1424959931017535</v>
      </c>
      <c r="X54" s="40">
        <v>0.2169468651106887</v>
      </c>
      <c r="Y54" s="40">
        <v>4.0417212571171843</v>
      </c>
      <c r="Z54" s="40">
        <v>2.6593252408724157</v>
      </c>
      <c r="AA54" s="40" t="s">
        <v>16</v>
      </c>
      <c r="AB54" s="40">
        <v>0.43395454588850002</v>
      </c>
      <c r="AC54" s="40">
        <v>44.029607987451151</v>
      </c>
      <c r="AD54" s="40">
        <v>1.3776053513366378</v>
      </c>
      <c r="AE54" s="40">
        <v>0.2715890342210876</v>
      </c>
      <c r="AF54" s="40">
        <v>11.95586404873392</v>
      </c>
      <c r="AG54" s="40">
        <v>2.1425166327926011</v>
      </c>
      <c r="AH54" s="40">
        <v>0.21695082236879321</v>
      </c>
      <c r="AI54" s="40">
        <v>4.0400521354576719</v>
      </c>
      <c r="AJ54" s="40">
        <v>2.6592712011196706</v>
      </c>
      <c r="AK54" s="37"/>
      <c r="AL54" s="37"/>
    </row>
    <row r="55" spans="1:38">
      <c r="A55" s="33" t="s">
        <v>65</v>
      </c>
      <c r="B55" s="33" t="s">
        <v>66</v>
      </c>
      <c r="C55" s="25">
        <v>13607.76</v>
      </c>
      <c r="D55" s="24">
        <v>5.1597</v>
      </c>
      <c r="E55" s="36">
        <f t="shared" si="9"/>
        <v>70.211959272000001</v>
      </c>
      <c r="F55" s="24">
        <f t="shared" si="10"/>
        <v>3.9812843710848309</v>
      </c>
      <c r="G55" s="24">
        <f t="shared" si="11"/>
        <v>3.3268821447517061</v>
      </c>
      <c r="H55" s="25">
        <f t="shared" si="12"/>
        <v>1</v>
      </c>
      <c r="I55" s="25">
        <f t="shared" si="13"/>
        <v>0</v>
      </c>
      <c r="J55" s="25">
        <f t="shared" si="14"/>
        <v>1</v>
      </c>
      <c r="K55" s="25">
        <f t="shared" si="15"/>
        <v>2</v>
      </c>
      <c r="L55" s="24">
        <f t="shared" si="16"/>
        <v>1.178415628915169</v>
      </c>
      <c r="M55" s="24">
        <f t="shared" si="17"/>
        <v>1.8328178552482939</v>
      </c>
      <c r="N55" s="33" t="s">
        <v>67</v>
      </c>
      <c r="O55" s="25" t="s">
        <v>68</v>
      </c>
      <c r="P55" s="25" t="s">
        <v>1055</v>
      </c>
      <c r="Q55" s="33" t="s">
        <v>869</v>
      </c>
      <c r="R55" s="40">
        <v>0.50730666666666668</v>
      </c>
      <c r="S55" s="40">
        <v>44.029607987451151</v>
      </c>
      <c r="T55" s="40">
        <v>1.178415628915169</v>
      </c>
      <c r="U55" s="40">
        <v>0.31747795136128482</v>
      </c>
      <c r="V55" s="40">
        <v>11.947494735905551</v>
      </c>
      <c r="W55" s="40">
        <v>1.8328178552482939</v>
      </c>
      <c r="X55" s="40">
        <v>0.25362664367603882</v>
      </c>
      <c r="Y55" s="40">
        <v>4.0357779160635809</v>
      </c>
      <c r="Z55" s="40">
        <v>2.2747136946038582</v>
      </c>
      <c r="AA55" s="40" t="s">
        <v>869</v>
      </c>
      <c r="AB55" s="40">
        <v>0.50730666517016276</v>
      </c>
      <c r="AC55" s="40">
        <v>44.029607987451151</v>
      </c>
      <c r="AD55" s="40">
        <v>1.1784156323913775</v>
      </c>
      <c r="AE55" s="40">
        <v>0.31747795121653899</v>
      </c>
      <c r="AF55" s="40">
        <v>11.94749482628305</v>
      </c>
      <c r="AG55" s="40">
        <v>1.8328178562460138</v>
      </c>
      <c r="AH55" s="40">
        <v>0.25362664365529553</v>
      </c>
      <c r="AI55" s="40">
        <v>4.0357779562480394</v>
      </c>
      <c r="AJ55" s="40">
        <v>2.2747136949038738</v>
      </c>
      <c r="AK55" s="37"/>
      <c r="AL55" s="37"/>
    </row>
    <row r="56" spans="1:38">
      <c r="A56" s="33" t="s">
        <v>71</v>
      </c>
      <c r="B56" s="33" t="s">
        <v>72</v>
      </c>
      <c r="C56" s="25">
        <v>2494.7559999999999</v>
      </c>
      <c r="D56" s="24">
        <v>1.4112</v>
      </c>
      <c r="E56" s="36">
        <f t="shared" si="9"/>
        <v>3.5205996671999999</v>
      </c>
      <c r="F56" s="24">
        <f t="shared" si="10"/>
        <v>0.16724009491473835</v>
      </c>
      <c r="G56" s="24">
        <f t="shared" si="11"/>
        <v>-0.52656967883678862</v>
      </c>
      <c r="H56" s="25">
        <f t="shared" si="12"/>
        <v>1</v>
      </c>
      <c r="I56" s="25">
        <f t="shared" si="13"/>
        <v>0</v>
      </c>
      <c r="J56" s="25">
        <f t="shared" si="14"/>
        <v>1</v>
      </c>
      <c r="K56" s="25">
        <f t="shared" si="15"/>
        <v>2</v>
      </c>
      <c r="L56" s="24">
        <f t="shared" si="16"/>
        <v>1.2439599050852617</v>
      </c>
      <c r="M56" s="24">
        <f t="shared" si="17"/>
        <v>1.9377696788367886</v>
      </c>
      <c r="N56" s="33" t="s">
        <v>73</v>
      </c>
      <c r="O56" s="25" t="s">
        <v>74</v>
      </c>
      <c r="P56" s="25" t="s">
        <v>1056</v>
      </c>
      <c r="Q56" s="33" t="s">
        <v>76</v>
      </c>
      <c r="R56" s="40">
        <v>0.48057666666666665</v>
      </c>
      <c r="S56" s="40">
        <v>44.029607987451151</v>
      </c>
      <c r="T56" s="40">
        <v>1.2439599050852617</v>
      </c>
      <c r="U56" s="40">
        <v>0.30023447890689198</v>
      </c>
      <c r="V56" s="40">
        <v>11.78265257705015</v>
      </c>
      <c r="W56" s="40">
        <v>1.9377696788367886</v>
      </c>
      <c r="X56" s="40">
        <v>0.24030721080507161</v>
      </c>
      <c r="Y56" s="40">
        <v>3.9553126806557941</v>
      </c>
      <c r="Z56" s="40">
        <v>2.4005520963391191</v>
      </c>
      <c r="AA56" s="40" t="s">
        <v>76</v>
      </c>
      <c r="AB56" s="40">
        <v>0.48057666666666665</v>
      </c>
      <c r="AC56" s="40">
        <v>44.029607987451151</v>
      </c>
      <c r="AD56" s="40">
        <v>1.2439599050852617</v>
      </c>
      <c r="AE56" s="40">
        <v>0.30023447638967699</v>
      </c>
      <c r="AF56" s="40">
        <v>11.78265250014263</v>
      </c>
      <c r="AG56" s="40">
        <v>1.9377696949371157</v>
      </c>
      <c r="AH56" s="40">
        <v>0.24030721079041739</v>
      </c>
      <c r="AI56" s="40">
        <v>3.9553126895870392</v>
      </c>
      <c r="AJ56" s="40">
        <v>2.4005520965123708</v>
      </c>
      <c r="AK56" s="37"/>
      <c r="AL56" s="37"/>
    </row>
    <row r="57" spans="1:38">
      <c r="A57" s="33" t="s">
        <v>77</v>
      </c>
      <c r="B57" s="33" t="s">
        <v>78</v>
      </c>
      <c r="C57" s="25">
        <v>22679.599999999999</v>
      </c>
      <c r="D57" s="24">
        <v>7.1441999999999997</v>
      </c>
      <c r="E57" s="36">
        <f t="shared" si="9"/>
        <v>162.02759831999998</v>
      </c>
      <c r="F57" s="24">
        <f t="shared" si="10"/>
        <v>5.3012092560502131</v>
      </c>
      <c r="G57" s="24">
        <f t="shared" si="11"/>
        <v>4.278428667445767</v>
      </c>
      <c r="H57" s="25">
        <f t="shared" si="12"/>
        <v>1</v>
      </c>
      <c r="I57" s="25">
        <f t="shared" si="13"/>
        <v>0</v>
      </c>
      <c r="J57" s="25">
        <f t="shared" si="14"/>
        <v>1</v>
      </c>
      <c r="K57" s="25">
        <f t="shared" si="15"/>
        <v>2</v>
      </c>
      <c r="L57" s="24">
        <f t="shared" si="16"/>
        <v>1.8429907439497866</v>
      </c>
      <c r="M57" s="24">
        <f t="shared" si="17"/>
        <v>2.8657713325542327</v>
      </c>
      <c r="N57" s="33" t="s">
        <v>79</v>
      </c>
      <c r="O57" s="25">
        <v>136.23704000000001</v>
      </c>
      <c r="P57" s="25" t="s">
        <v>1051</v>
      </c>
      <c r="Q57" s="33" t="s">
        <v>80</v>
      </c>
      <c r="R57" s="40">
        <v>0.32437390508627861</v>
      </c>
      <c r="S57" s="40">
        <v>44.029607987451151</v>
      </c>
      <c r="T57" s="40">
        <v>1.8429907439497866</v>
      </c>
      <c r="U57" s="40">
        <v>0.20304728324476581</v>
      </c>
      <c r="V57" s="40">
        <v>11.961239703926781</v>
      </c>
      <c r="W57" s="40">
        <v>2.8657713325542327</v>
      </c>
      <c r="X57" s="40">
        <v>0.16221909202634779</v>
      </c>
      <c r="Y57" s="40">
        <v>4.0430888016372108</v>
      </c>
      <c r="Z57" s="40">
        <v>3.5565065152259816</v>
      </c>
      <c r="AA57" s="40" t="s">
        <v>80</v>
      </c>
      <c r="AB57" s="40">
        <v>0.32437390498927893</v>
      </c>
      <c r="AC57" s="40">
        <v>44.029607987451151</v>
      </c>
      <c r="AD57" s="40">
        <v>1.8429907445009086</v>
      </c>
      <c r="AE57" s="40">
        <v>0.2030077751216865</v>
      </c>
      <c r="AF57" s="40">
        <v>11.958912566001111</v>
      </c>
      <c r="AG57" s="40">
        <v>2.8663225254043216</v>
      </c>
      <c r="AH57" s="40">
        <v>0.1622190919891322</v>
      </c>
      <c r="AI57" s="40">
        <v>4.0430888244178691</v>
      </c>
      <c r="AJ57" s="40">
        <v>3.5565065161428771</v>
      </c>
      <c r="AK57" s="37"/>
      <c r="AL57" s="37"/>
    </row>
    <row r="58" spans="1:38">
      <c r="A58" s="33" t="s">
        <v>93</v>
      </c>
      <c r="B58" s="33" t="s">
        <v>94</v>
      </c>
      <c r="C58" s="25">
        <v>226.79599999999999</v>
      </c>
      <c r="D58" s="24">
        <v>13.23</v>
      </c>
      <c r="E58" s="36">
        <f t="shared" si="9"/>
        <v>3.0005110799999999</v>
      </c>
      <c r="F58" s="24">
        <f t="shared" si="10"/>
        <v>12.002829098219847</v>
      </c>
      <c r="G58" s="24">
        <f t="shared" si="11"/>
        <v>11.315659299242327</v>
      </c>
      <c r="H58" s="25">
        <f t="shared" si="12"/>
        <v>1</v>
      </c>
      <c r="I58" s="25">
        <f t="shared" si="13"/>
        <v>0</v>
      </c>
      <c r="J58" s="25">
        <f t="shared" si="14"/>
        <v>1</v>
      </c>
      <c r="K58" s="25">
        <f t="shared" si="15"/>
        <v>2</v>
      </c>
      <c r="L58" s="24">
        <f t="shared" si="16"/>
        <v>1.2271709017801544</v>
      </c>
      <c r="M58" s="24">
        <f t="shared" si="17"/>
        <v>1.9143407007576732</v>
      </c>
      <c r="N58" s="33" t="s">
        <v>95</v>
      </c>
      <c r="O58" s="25">
        <v>146.14544000000001</v>
      </c>
      <c r="P58" s="25" t="s">
        <v>1059</v>
      </c>
      <c r="Q58" s="33" t="s">
        <v>875</v>
      </c>
      <c r="R58" s="40">
        <v>0.48715146666666659</v>
      </c>
      <c r="S58" s="40">
        <v>44.029607987451151</v>
      </c>
      <c r="T58" s="40">
        <v>1.2271709017801544</v>
      </c>
      <c r="U58" s="40">
        <v>0.30384379718680993</v>
      </c>
      <c r="V58" s="40">
        <v>11.62786724275214</v>
      </c>
      <c r="W58" s="40">
        <v>1.9144599569585343</v>
      </c>
      <c r="X58" s="40">
        <v>0.24355967374673179</v>
      </c>
      <c r="Y58" s="40">
        <v>3.8793390957742981</v>
      </c>
      <c r="Z58" s="40">
        <v>2.3682694664054362</v>
      </c>
      <c r="AA58" s="40" t="s">
        <v>875</v>
      </c>
      <c r="AB58" s="40">
        <v>0.48715146666666659</v>
      </c>
      <c r="AC58" s="40">
        <v>44.029607987451151</v>
      </c>
      <c r="AD58" s="40">
        <v>1.2271709017801544</v>
      </c>
      <c r="AE58" s="40">
        <v>0.30386383795158528</v>
      </c>
      <c r="AF58" s="40">
        <v>11.6315877425282</v>
      </c>
      <c r="AG58" s="40">
        <v>1.9143407007576732</v>
      </c>
      <c r="AH58" s="40">
        <v>0.24355597635131121</v>
      </c>
      <c r="AI58" s="40">
        <v>3.880914193599923</v>
      </c>
      <c r="AJ58" s="40">
        <v>2.3683101146328558</v>
      </c>
      <c r="AK58" s="37"/>
      <c r="AL58" s="37"/>
    </row>
    <row r="59" spans="1:38">
      <c r="A59" s="33" t="s">
        <v>102</v>
      </c>
      <c r="B59" s="33" t="s">
        <v>103</v>
      </c>
      <c r="C59" s="25">
        <v>2494.7559999999999</v>
      </c>
      <c r="D59" s="24">
        <v>3.1090499999999999</v>
      </c>
      <c r="E59" s="36">
        <f t="shared" si="9"/>
        <v>7.7563211417999991</v>
      </c>
      <c r="F59" s="24">
        <f t="shared" si="10"/>
        <v>2.2133736505139296</v>
      </c>
      <c r="G59" s="24">
        <f t="shared" si="11"/>
        <v>1.7162930242519636</v>
      </c>
      <c r="H59" s="25">
        <f t="shared" si="12"/>
        <v>1</v>
      </c>
      <c r="I59" s="25">
        <f t="shared" si="13"/>
        <v>0</v>
      </c>
      <c r="J59" s="25">
        <f t="shared" si="14"/>
        <v>1</v>
      </c>
      <c r="K59" s="25">
        <f t="shared" si="15"/>
        <v>2</v>
      </c>
      <c r="L59" s="24">
        <f t="shared" si="16"/>
        <v>0.89567634948607</v>
      </c>
      <c r="M59" s="24">
        <f t="shared" si="17"/>
        <v>1.3927569757480363</v>
      </c>
      <c r="N59" s="33" t="s">
        <v>104</v>
      </c>
      <c r="O59" s="25">
        <v>100.11732000000001</v>
      </c>
      <c r="P59" s="25" t="s">
        <v>1061</v>
      </c>
      <c r="Q59" s="33" t="s">
        <v>105</v>
      </c>
      <c r="R59" s="40">
        <v>0.66744880000000006</v>
      </c>
      <c r="S59" s="40">
        <v>44.029607987451151</v>
      </c>
      <c r="T59" s="40">
        <v>0.89567634948607</v>
      </c>
      <c r="U59" s="40">
        <v>0.4177950644762301</v>
      </c>
      <c r="V59" s="40">
        <v>11.96107671561148</v>
      </c>
      <c r="W59" s="40">
        <v>1.3927569762453773</v>
      </c>
      <c r="X59" s="40">
        <v>0.33374488142649938</v>
      </c>
      <c r="Y59" s="40">
        <v>4.0425358279889672</v>
      </c>
      <c r="Z59" s="40">
        <v>1.7286642947124446</v>
      </c>
      <c r="AA59" s="40" t="s">
        <v>105</v>
      </c>
      <c r="AB59" s="40">
        <v>0.66744879999999995</v>
      </c>
      <c r="AC59" s="40">
        <v>44.029607987451151</v>
      </c>
      <c r="AD59" s="40">
        <v>0.89567634948607011</v>
      </c>
      <c r="AE59" s="40">
        <v>0.41779506460661481</v>
      </c>
      <c r="AF59" s="40">
        <v>11.961076669601599</v>
      </c>
      <c r="AG59" s="40">
        <v>1.3927569757480363</v>
      </c>
      <c r="AH59" s="40">
        <v>0.33369833159076018</v>
      </c>
      <c r="AI59" s="40">
        <v>4.0419719743956692</v>
      </c>
      <c r="AJ59" s="40">
        <v>1.72890422273751</v>
      </c>
      <c r="AK59" s="37"/>
      <c r="AL59" s="37"/>
    </row>
    <row r="60" spans="1:38">
      <c r="A60" s="33" t="s">
        <v>106</v>
      </c>
      <c r="B60" s="33" t="s">
        <v>107</v>
      </c>
      <c r="C60" s="25">
        <v>8164.6559999999999</v>
      </c>
      <c r="D60" s="24">
        <v>0.9</v>
      </c>
      <c r="E60" s="36">
        <f t="shared" si="9"/>
        <v>7.3481904</v>
      </c>
      <c r="F60" s="24">
        <f t="shared" si="10"/>
        <v>0.28195833601833376</v>
      </c>
      <c r="G60" s="24">
        <f t="shared" si="11"/>
        <v>-6.269753246205001E-2</v>
      </c>
      <c r="H60" s="25">
        <f t="shared" si="12"/>
        <v>1</v>
      </c>
      <c r="I60" s="25">
        <f t="shared" si="13"/>
        <v>0</v>
      </c>
      <c r="J60" s="25">
        <f t="shared" si="14"/>
        <v>1</v>
      </c>
      <c r="K60" s="25">
        <f t="shared" si="15"/>
        <v>2</v>
      </c>
      <c r="L60" s="24">
        <f t="shared" si="16"/>
        <v>0.61804166398166627</v>
      </c>
      <c r="M60" s="24">
        <f t="shared" si="17"/>
        <v>0.96269753246205003</v>
      </c>
      <c r="N60" s="33" t="s">
        <v>108</v>
      </c>
      <c r="O60" s="25">
        <v>58.036679999999997</v>
      </c>
      <c r="P60" s="25" t="s">
        <v>1062</v>
      </c>
      <c r="Q60" s="33" t="s">
        <v>109</v>
      </c>
      <c r="R60" s="40">
        <v>0.96727799999999997</v>
      </c>
      <c r="S60" s="40">
        <v>44.029607987451151</v>
      </c>
      <c r="T60" s="40">
        <v>0.61804166398166627</v>
      </c>
      <c r="U60" s="40">
        <v>0.60432858849583393</v>
      </c>
      <c r="V60" s="40">
        <v>11.78330268920625</v>
      </c>
      <c r="W60" s="40">
        <v>0.96269753246205003</v>
      </c>
      <c r="X60" s="40">
        <v>0.48365360230415011</v>
      </c>
      <c r="Y60" s="40">
        <v>3.9551216371593698</v>
      </c>
      <c r="Z60" s="40">
        <v>1.1927334725273391</v>
      </c>
      <c r="AA60" s="40" t="s">
        <v>109</v>
      </c>
      <c r="AB60" s="40">
        <v>0.96727799999999997</v>
      </c>
      <c r="AC60" s="40">
        <v>44.029607987451151</v>
      </c>
      <c r="AD60" s="40">
        <v>0.61804166398166627</v>
      </c>
      <c r="AE60" s="40">
        <v>0.60432858849568671</v>
      </c>
      <c r="AF60" s="40">
        <v>11.78330268975</v>
      </c>
      <c r="AG60" s="40">
        <v>0.96269753246279799</v>
      </c>
      <c r="AH60" s="40">
        <v>0.4836323476483102</v>
      </c>
      <c r="AI60" s="40">
        <v>3.9549478226357611</v>
      </c>
      <c r="AJ60" s="40">
        <v>1.1927856309581018</v>
      </c>
      <c r="AK60" s="37"/>
      <c r="AL60" s="37"/>
    </row>
    <row r="61" spans="1:38">
      <c r="A61" s="33" t="s">
        <v>110</v>
      </c>
      <c r="B61" s="33" t="s">
        <v>111</v>
      </c>
      <c r="C61" s="25">
        <v>25410223.84</v>
      </c>
      <c r="D61" s="24">
        <v>2.8</v>
      </c>
      <c r="E61" s="36">
        <f t="shared" si="9"/>
        <v>71148.626751999996</v>
      </c>
      <c r="F61" s="24">
        <f t="shared" si="10"/>
        <v>-4.6977539225858678E-2</v>
      </c>
      <c r="G61" s="24">
        <f t="shared" si="11"/>
        <v>-1.6402841602723965</v>
      </c>
      <c r="H61" s="25">
        <f t="shared" si="12"/>
        <v>0</v>
      </c>
      <c r="I61" s="25">
        <f t="shared" si="13"/>
        <v>1</v>
      </c>
      <c r="J61" s="25">
        <f t="shared" si="14"/>
        <v>1</v>
      </c>
      <c r="K61" s="25">
        <f t="shared" si="15"/>
        <v>2</v>
      </c>
      <c r="L61" s="24">
        <f t="shared" si="16"/>
        <v>2.8469775392258585</v>
      </c>
      <c r="M61" s="24">
        <f t="shared" si="17"/>
        <v>4.4402841602723964</v>
      </c>
      <c r="N61" s="33" t="s">
        <v>112</v>
      </c>
      <c r="O61" s="25">
        <v>44.096519999999998</v>
      </c>
      <c r="P61" s="25" t="s">
        <v>1063</v>
      </c>
      <c r="Q61" s="33" t="s">
        <v>876</v>
      </c>
      <c r="R61" s="40">
        <v>0.20998342829145061</v>
      </c>
      <c r="S61" s="40">
        <v>44.029607987451151</v>
      </c>
      <c r="T61" s="40">
        <v>2.8469775425473327</v>
      </c>
      <c r="U61" s="40">
        <v>0.1310056797983401</v>
      </c>
      <c r="V61" s="40">
        <v>11.637759580070741</v>
      </c>
      <c r="W61" s="40">
        <v>4.4402841602723964</v>
      </c>
      <c r="X61" s="40">
        <v>0.1049847474640221</v>
      </c>
      <c r="Y61" s="40">
        <v>3.8830509272837248</v>
      </c>
      <c r="Z61" s="40">
        <v>5.4942993865935978</v>
      </c>
      <c r="AA61" s="40" t="s">
        <v>877</v>
      </c>
      <c r="AB61" s="40">
        <v>0.20998342853643129</v>
      </c>
      <c r="AC61" s="40">
        <v>44.029607987451151</v>
      </c>
      <c r="AD61" s="40">
        <v>2.8469775392258585</v>
      </c>
      <c r="AE61" s="40">
        <v>0.13098981478866539</v>
      </c>
      <c r="AF61" s="40">
        <v>11.63635012686697</v>
      </c>
      <c r="AG61" s="40">
        <v>4.440815793106375</v>
      </c>
      <c r="AH61" s="40">
        <v>0.1049847474549572</v>
      </c>
      <c r="AI61" s="40">
        <v>3.8830509027767981</v>
      </c>
      <c r="AJ61" s="40">
        <v>5.4942993868985361</v>
      </c>
      <c r="AK61" s="37"/>
      <c r="AL61" s="37"/>
    </row>
    <row r="62" spans="1:38">
      <c r="A62" s="33" t="s">
        <v>119</v>
      </c>
      <c r="B62" s="33" t="s">
        <v>120</v>
      </c>
      <c r="C62" s="25">
        <v>2059449.2960000001</v>
      </c>
      <c r="D62" s="24">
        <v>0.37485000000000002</v>
      </c>
      <c r="E62" s="36">
        <f t="shared" si="9"/>
        <v>771.98456860559997</v>
      </c>
      <c r="F62" s="24">
        <f t="shared" si="10"/>
        <v>-0.74458815643317544</v>
      </c>
      <c r="G62" s="24">
        <f t="shared" si="11"/>
        <v>-1.3659211586966471</v>
      </c>
      <c r="H62" s="25">
        <f t="shared" si="12"/>
        <v>0</v>
      </c>
      <c r="I62" s="25">
        <f t="shared" si="13"/>
        <v>1</v>
      </c>
      <c r="J62" s="25">
        <f t="shared" si="14"/>
        <v>1</v>
      </c>
      <c r="K62" s="25">
        <f t="shared" si="15"/>
        <v>2</v>
      </c>
      <c r="L62" s="24">
        <f t="shared" si="16"/>
        <v>1.1194381564331755</v>
      </c>
      <c r="M62" s="24">
        <f t="shared" si="17"/>
        <v>1.7407711586966472</v>
      </c>
      <c r="N62" s="33" t="s">
        <v>121</v>
      </c>
      <c r="O62" s="25" t="s">
        <v>122</v>
      </c>
      <c r="P62" s="25" t="s">
        <v>1065</v>
      </c>
      <c r="Q62" s="33" t="s">
        <v>878</v>
      </c>
      <c r="R62" s="40">
        <v>0.53403384539493259</v>
      </c>
      <c r="S62" s="40">
        <v>44.029607987451151</v>
      </c>
      <c r="T62" s="40">
        <v>1.1194386082604095</v>
      </c>
      <c r="U62" s="40">
        <v>0.33426917861433803</v>
      </c>
      <c r="V62" s="40">
        <v>11.95959184291589</v>
      </c>
      <c r="W62" s="40">
        <v>1.7407711586966472</v>
      </c>
      <c r="X62" s="40">
        <v>0.26702269508608067</v>
      </c>
      <c r="Y62" s="40">
        <v>4.0418100017636833</v>
      </c>
      <c r="Z62" s="40">
        <v>2.160611621224052</v>
      </c>
      <c r="AA62" s="40" t="s">
        <v>878</v>
      </c>
      <c r="AB62" s="40">
        <v>0.53403406094148498</v>
      </c>
      <c r="AC62" s="40">
        <v>44.029607987451151</v>
      </c>
      <c r="AD62" s="40">
        <v>1.1194381564331755</v>
      </c>
      <c r="AE62" s="40">
        <v>0.33426590093949848</v>
      </c>
      <c r="AF62" s="40">
        <v>11.959474579084381</v>
      </c>
      <c r="AG62" s="40">
        <v>1.7407880282735304</v>
      </c>
      <c r="AH62" s="40">
        <v>0.26702269507836662</v>
      </c>
      <c r="AI62" s="40">
        <v>4.0418100062670694</v>
      </c>
      <c r="AJ62" s="40">
        <v>2.1606116212985986</v>
      </c>
      <c r="AK62" s="37"/>
      <c r="AL62" s="37"/>
    </row>
    <row r="63" spans="1:38">
      <c r="A63" s="33" t="s">
        <v>128</v>
      </c>
      <c r="B63" s="33" t="s">
        <v>129</v>
      </c>
      <c r="C63" s="25">
        <v>136077.6</v>
      </c>
      <c r="D63" s="24">
        <v>0.57330000000000003</v>
      </c>
      <c r="E63" s="36">
        <f t="shared" si="9"/>
        <v>78.013288079999995</v>
      </c>
      <c r="F63" s="24">
        <f t="shared" si="10"/>
        <v>-0.54507126759758961</v>
      </c>
      <c r="G63" s="24">
        <f t="shared" si="11"/>
        <v>-1.1658943775735553</v>
      </c>
      <c r="H63" s="25">
        <f t="shared" si="12"/>
        <v>0</v>
      </c>
      <c r="I63" s="25">
        <f t="shared" si="13"/>
        <v>1</v>
      </c>
      <c r="J63" s="25">
        <f t="shared" si="14"/>
        <v>1</v>
      </c>
      <c r="K63" s="25">
        <f t="shared" si="15"/>
        <v>2</v>
      </c>
      <c r="L63" s="24">
        <f t="shared" si="16"/>
        <v>1.1183712675975896</v>
      </c>
      <c r="M63" s="24">
        <f t="shared" si="17"/>
        <v>1.7391943775735552</v>
      </c>
      <c r="N63" s="33" t="s">
        <v>130</v>
      </c>
      <c r="O63" s="25">
        <v>48.108759999999997</v>
      </c>
      <c r="P63" s="25" t="s">
        <v>1067</v>
      </c>
      <c r="Q63" s="33" t="s">
        <v>880</v>
      </c>
      <c r="R63" s="40">
        <v>0.53454351159883684</v>
      </c>
      <c r="S63" s="40">
        <v>44.029607987451151</v>
      </c>
      <c r="T63" s="40">
        <v>1.1183712675975896</v>
      </c>
      <c r="U63" s="40">
        <v>0.33457238568100273</v>
      </c>
      <c r="V63" s="40">
        <v>11.96006031142131</v>
      </c>
      <c r="W63" s="40">
        <v>1.7391943775735552</v>
      </c>
      <c r="X63" s="40">
        <v>0.26725920043589552</v>
      </c>
      <c r="Y63" s="40">
        <v>4.04211102477871</v>
      </c>
      <c r="Z63" s="40">
        <v>2.1587004438264881</v>
      </c>
      <c r="AA63" s="40" t="s">
        <v>880</v>
      </c>
      <c r="AB63" s="40">
        <v>0.53454351159883684</v>
      </c>
      <c r="AC63" s="40">
        <v>44.029607987451151</v>
      </c>
      <c r="AD63" s="40">
        <v>1.1183712675975896</v>
      </c>
      <c r="AE63" s="40">
        <v>0.33457238567651432</v>
      </c>
      <c r="AF63" s="40">
        <v>11.960060342074939</v>
      </c>
      <c r="AG63" s="40">
        <v>1.7391943776490453</v>
      </c>
      <c r="AH63" s="40">
        <v>0.26725920049004182</v>
      </c>
      <c r="AI63" s="40">
        <v>4.0421110386345616</v>
      </c>
      <c r="AJ63" s="40">
        <v>2.1587004434264196</v>
      </c>
      <c r="AK63" s="37"/>
      <c r="AL63" s="37"/>
    </row>
    <row r="64" spans="1:38">
      <c r="A64" s="33" t="s">
        <v>132</v>
      </c>
      <c r="B64" s="33" t="s">
        <v>133</v>
      </c>
      <c r="C64" s="25">
        <v>453592</v>
      </c>
      <c r="D64" s="24">
        <v>0.33074999999999999</v>
      </c>
      <c r="E64" s="36">
        <f t="shared" si="9"/>
        <v>150.025554</v>
      </c>
      <c r="F64" s="24">
        <f t="shared" si="10"/>
        <v>-1.9050843235062529</v>
      </c>
      <c r="G64" s="24">
        <f t="shared" si="11"/>
        <v>-3.1565668714444914</v>
      </c>
      <c r="H64" s="25">
        <f t="shared" si="12"/>
        <v>0</v>
      </c>
      <c r="I64" s="25">
        <f t="shared" si="13"/>
        <v>1</v>
      </c>
      <c r="J64" s="25">
        <f t="shared" si="14"/>
        <v>1</v>
      </c>
      <c r="K64" s="25">
        <f t="shared" si="15"/>
        <v>2</v>
      </c>
      <c r="L64" s="24">
        <f t="shared" si="16"/>
        <v>2.235834323506253</v>
      </c>
      <c r="M64" s="24">
        <f t="shared" si="17"/>
        <v>3.4873168714444915</v>
      </c>
      <c r="N64" s="33" t="s">
        <v>134</v>
      </c>
      <c r="O64" s="25">
        <v>16.042760000000001</v>
      </c>
      <c r="P64" s="25" t="s">
        <v>1068</v>
      </c>
      <c r="Q64" s="33" t="s">
        <v>881</v>
      </c>
      <c r="R64" s="40">
        <v>0.26738032347376928</v>
      </c>
      <c r="S64" s="40">
        <v>44.029607987451151</v>
      </c>
      <c r="T64" s="40">
        <v>2.235834323506253</v>
      </c>
      <c r="U64" s="40">
        <v>0.166799094214344</v>
      </c>
      <c r="V64" s="40">
        <v>11.636193674086851</v>
      </c>
      <c r="W64" s="40">
        <v>3.487438294833475</v>
      </c>
      <c r="X64" s="40">
        <v>0.13369187182136999</v>
      </c>
      <c r="Y64" s="40">
        <v>3.8830881293622772</v>
      </c>
      <c r="Z64" s="40">
        <v>4.3145305151519366</v>
      </c>
      <c r="AA64" s="40" t="s">
        <v>881</v>
      </c>
      <c r="AB64" s="40">
        <v>0.26738017623183002</v>
      </c>
      <c r="AC64" s="40">
        <v>44.029607987451151</v>
      </c>
      <c r="AD64" s="40">
        <v>2.2358355547440594</v>
      </c>
      <c r="AE64" s="40">
        <v>0.16680496918330329</v>
      </c>
      <c r="AF64" s="40">
        <v>11.636603519314519</v>
      </c>
      <c r="AG64" s="40">
        <v>3.4873168714444915</v>
      </c>
      <c r="AH64" s="40">
        <v>0.13369187182007319</v>
      </c>
      <c r="AI64" s="40">
        <v>3.8830881254613869</v>
      </c>
      <c r="AJ64" s="40">
        <v>4.3145305151726046</v>
      </c>
      <c r="AK64" s="37"/>
      <c r="AL64" s="37"/>
    </row>
    <row r="65" spans="1:38">
      <c r="A65" s="33" t="s">
        <v>141</v>
      </c>
      <c r="B65" s="33" t="s">
        <v>142</v>
      </c>
      <c r="C65" s="25">
        <v>25099679.471999999</v>
      </c>
      <c r="D65" s="24">
        <v>0.65</v>
      </c>
      <c r="E65" s="36">
        <f t="shared" si="9"/>
        <v>16314.791656800002</v>
      </c>
      <c r="F65" s="24">
        <f t="shared" si="10"/>
        <v>-2.2267795603847236</v>
      </c>
      <c r="G65" s="24">
        <f t="shared" si="11"/>
        <v>-3.8370109101907111</v>
      </c>
      <c r="H65" s="25">
        <f t="shared" si="12"/>
        <v>0</v>
      </c>
      <c r="I65" s="25">
        <f t="shared" si="13"/>
        <v>1</v>
      </c>
      <c r="J65" s="25">
        <f t="shared" si="14"/>
        <v>1</v>
      </c>
      <c r="K65" s="25">
        <f t="shared" si="15"/>
        <v>2</v>
      </c>
      <c r="L65" s="24">
        <f t="shared" si="16"/>
        <v>2.8767795603847235</v>
      </c>
      <c r="M65" s="24">
        <f t="shared" si="17"/>
        <v>4.487010910190711</v>
      </c>
      <c r="N65" s="33" t="s">
        <v>143</v>
      </c>
      <c r="O65" s="25">
        <v>28.05376</v>
      </c>
      <c r="P65" s="25" t="s">
        <v>1070</v>
      </c>
      <c r="Q65" s="33" t="s">
        <v>144</v>
      </c>
      <c r="R65" s="40">
        <v>0.2078081034826767</v>
      </c>
      <c r="S65" s="40">
        <v>44.029607987451151</v>
      </c>
      <c r="T65" s="40">
        <v>2.8767795607291773</v>
      </c>
      <c r="U65" s="40">
        <v>0.1296413508643994</v>
      </c>
      <c r="V65" s="40">
        <v>11.63725431423471</v>
      </c>
      <c r="W65" s="40">
        <v>4.487010910190711</v>
      </c>
      <c r="X65" s="40">
        <v>0.1039094001519653</v>
      </c>
      <c r="Y65" s="40">
        <v>3.883554881705277</v>
      </c>
      <c r="Z65" s="40">
        <v>5.5511628264943056</v>
      </c>
      <c r="AA65" s="40" t="s">
        <v>144</v>
      </c>
      <c r="AB65" s="40">
        <v>0.20780810350755879</v>
      </c>
      <c r="AC65" s="40">
        <v>44.029607987451151</v>
      </c>
      <c r="AD65" s="40">
        <v>2.8767795603847235</v>
      </c>
      <c r="AE65" s="40">
        <v>0.12963339633479129</v>
      </c>
      <c r="AF65" s="40">
        <v>11.63654027401852</v>
      </c>
      <c r="AG65" s="40">
        <v>4.4872830884896286</v>
      </c>
      <c r="AH65" s="40">
        <v>0.1039094001497981</v>
      </c>
      <c r="AI65" s="40">
        <v>3.883554880391161</v>
      </c>
      <c r="AJ65" s="40">
        <v>5.5511628266009039</v>
      </c>
      <c r="AK65" s="37"/>
      <c r="AL65" s="37"/>
    </row>
    <row r="66" spans="1:38">
      <c r="A66" s="33" t="s">
        <v>145</v>
      </c>
      <c r="B66" s="33" t="s">
        <v>146</v>
      </c>
      <c r="C66" s="25">
        <v>13607.76</v>
      </c>
      <c r="D66" s="24">
        <v>3.2193000000000001</v>
      </c>
      <c r="E66" s="36">
        <f t="shared" si="9"/>
        <v>43.807461767999996</v>
      </c>
      <c r="F66" s="24">
        <f t="shared" si="10"/>
        <v>2.7413259277334432</v>
      </c>
      <c r="G66" s="24">
        <f t="shared" si="11"/>
        <v>2.4760111708640249</v>
      </c>
      <c r="H66" s="25">
        <f t="shared" si="12"/>
        <v>1</v>
      </c>
      <c r="I66" s="25">
        <f t="shared" si="13"/>
        <v>0</v>
      </c>
      <c r="J66" s="25">
        <f t="shared" si="14"/>
        <v>1</v>
      </c>
      <c r="K66" s="25">
        <f t="shared" si="15"/>
        <v>2</v>
      </c>
      <c r="L66" s="24">
        <f t="shared" si="16"/>
        <v>0.47797407226655686</v>
      </c>
      <c r="M66" s="24">
        <f t="shared" si="17"/>
        <v>0.74328882913597527</v>
      </c>
      <c r="N66" s="33" t="s">
        <v>147</v>
      </c>
      <c r="O66" s="25" t="s">
        <v>148</v>
      </c>
      <c r="P66" s="25" t="s">
        <v>1071</v>
      </c>
      <c r="Q66" s="33" t="s">
        <v>882</v>
      </c>
      <c r="R66" s="40">
        <v>1.2507333333333333</v>
      </c>
      <c r="S66" s="40">
        <v>44.029607987451151</v>
      </c>
      <c r="T66" s="40">
        <v>0.47797407226655686</v>
      </c>
      <c r="U66" s="40">
        <v>0.78285386131122769</v>
      </c>
      <c r="V66" s="40">
        <v>11.96026739630039</v>
      </c>
      <c r="W66" s="40">
        <v>0.74328882913597527</v>
      </c>
      <c r="X66" s="40">
        <v>0.62537683514250741</v>
      </c>
      <c r="Y66" s="40">
        <v>4.0423533050802627</v>
      </c>
      <c r="Z66" s="40">
        <v>0.92253613565008308</v>
      </c>
      <c r="AA66" s="40" t="s">
        <v>883</v>
      </c>
      <c r="AB66" s="40">
        <v>1.2507333333333333</v>
      </c>
      <c r="AC66" s="40">
        <v>44.029607987451151</v>
      </c>
      <c r="AD66" s="40">
        <v>0.47797407226655686</v>
      </c>
      <c r="AE66" s="40">
        <v>0.78285386129532253</v>
      </c>
      <c r="AF66" s="40">
        <v>11.96026744438239</v>
      </c>
      <c r="AG66" s="40">
        <v>0.74328882918604133</v>
      </c>
      <c r="AH66" s="40">
        <v>0.62537683506259945</v>
      </c>
      <c r="AI66" s="40">
        <v>4.0423533250109749</v>
      </c>
      <c r="AJ66" s="40">
        <v>0.92253613579087768</v>
      </c>
      <c r="AK66" s="37"/>
      <c r="AL66" s="37"/>
    </row>
    <row r="67" spans="1:38">
      <c r="A67" s="33" t="s">
        <v>185</v>
      </c>
      <c r="B67" s="33" t="s">
        <v>186</v>
      </c>
      <c r="C67" s="25">
        <v>13607.76</v>
      </c>
      <c r="D67" s="24">
        <v>5.00535</v>
      </c>
      <c r="E67" s="36">
        <f t="shared" si="9"/>
        <v>68.111601516000007</v>
      </c>
      <c r="F67" s="24">
        <f t="shared" si="10"/>
        <v>3.8652217487828406</v>
      </c>
      <c r="G67" s="24">
        <f t="shared" si="11"/>
        <v>3.2269378159827564</v>
      </c>
      <c r="H67" s="25">
        <f t="shared" si="12"/>
        <v>1</v>
      </c>
      <c r="I67" s="25">
        <f t="shared" si="13"/>
        <v>0</v>
      </c>
      <c r="J67" s="25">
        <f t="shared" si="14"/>
        <v>1</v>
      </c>
      <c r="K67" s="25">
        <f t="shared" si="15"/>
        <v>2</v>
      </c>
      <c r="L67" s="24">
        <f t="shared" si="16"/>
        <v>1.1401282512171593</v>
      </c>
      <c r="M67" s="24">
        <f t="shared" si="17"/>
        <v>1.7784121840172438</v>
      </c>
      <c r="N67" s="33" t="s">
        <v>187</v>
      </c>
      <c r="O67" s="25" t="s">
        <v>188</v>
      </c>
      <c r="P67" s="25" t="s">
        <v>1079</v>
      </c>
      <c r="Q67" s="33" t="s">
        <v>889</v>
      </c>
      <c r="R67" s="40">
        <v>0.52434285705546668</v>
      </c>
      <c r="S67" s="40">
        <v>44.029607987451151</v>
      </c>
      <c r="T67" s="40">
        <v>1.1401282512171593</v>
      </c>
      <c r="U67" s="40">
        <v>0.32709044805329113</v>
      </c>
      <c r="V67" s="40">
        <v>11.63635016005122</v>
      </c>
      <c r="W67" s="40">
        <v>1.7784121845520939</v>
      </c>
      <c r="X67" s="40">
        <v>0.26215403193615339</v>
      </c>
      <c r="Y67" s="40">
        <v>3.8830509173358281</v>
      </c>
      <c r="Z67" s="40">
        <v>2.2003004467484986</v>
      </c>
      <c r="AA67" s="40" t="s">
        <v>889</v>
      </c>
      <c r="AB67" s="40">
        <v>0.52434285705546668</v>
      </c>
      <c r="AC67" s="40">
        <v>44.029607987451151</v>
      </c>
      <c r="AD67" s="40">
        <v>1.1401282512171593</v>
      </c>
      <c r="AE67" s="40">
        <v>0.32709044812949151</v>
      </c>
      <c r="AF67" s="40">
        <v>11.63635009115988</v>
      </c>
      <c r="AG67" s="40">
        <v>1.7784121840172438</v>
      </c>
      <c r="AH67" s="40">
        <v>0.26219364856333499</v>
      </c>
      <c r="AI67" s="40">
        <v>3.8836377036319569</v>
      </c>
      <c r="AJ67" s="40">
        <v>2.1999696130410906</v>
      </c>
      <c r="AK67" s="37"/>
      <c r="AL67" s="37"/>
    </row>
    <row r="68" spans="1:38">
      <c r="A68" s="33" t="s">
        <v>210</v>
      </c>
      <c r="B68" s="33" t="s">
        <v>211</v>
      </c>
      <c r="C68" s="25">
        <v>136077.6</v>
      </c>
      <c r="D68" s="24">
        <v>1.1907000000000001</v>
      </c>
      <c r="E68" s="36">
        <f t="shared" si="9"/>
        <v>162.02759832000001</v>
      </c>
      <c r="F68" s="24">
        <f t="shared" si="10"/>
        <v>-0.20854501649797097</v>
      </c>
      <c r="G68" s="24">
        <f t="shared" si="11"/>
        <v>-0.98493492375289726</v>
      </c>
      <c r="H68" s="25">
        <f t="shared" si="12"/>
        <v>0</v>
      </c>
      <c r="I68" s="25">
        <f t="shared" si="13"/>
        <v>1</v>
      </c>
      <c r="J68" s="25">
        <f t="shared" si="14"/>
        <v>1</v>
      </c>
      <c r="K68" s="25">
        <f t="shared" si="15"/>
        <v>2</v>
      </c>
      <c r="L68" s="24">
        <f t="shared" si="16"/>
        <v>1.3992450164979711</v>
      </c>
      <c r="M68" s="24">
        <f t="shared" si="17"/>
        <v>2.1756349237528974</v>
      </c>
      <c r="N68" s="33" t="s">
        <v>212</v>
      </c>
      <c r="O68" s="25" t="s">
        <v>213</v>
      </c>
      <c r="P68" s="25" t="s">
        <v>1083</v>
      </c>
      <c r="Q68" s="33" t="s">
        <v>214</v>
      </c>
      <c r="R68" s="40">
        <v>0.42724333308620721</v>
      </c>
      <c r="S68" s="40">
        <v>44.029607987451151</v>
      </c>
      <c r="T68" s="40">
        <v>1.3992450164979711</v>
      </c>
      <c r="U68" s="40">
        <v>0.26741104434053148</v>
      </c>
      <c r="V68" s="40">
        <v>11.959939104719091</v>
      </c>
      <c r="W68" s="40">
        <v>2.1759996656126632</v>
      </c>
      <c r="X68" s="40">
        <v>0.213641193626046</v>
      </c>
      <c r="Y68" s="40">
        <v>4.0426572038463906</v>
      </c>
      <c r="Z68" s="40">
        <v>2.7004761467135245</v>
      </c>
      <c r="AA68" s="40" t="s">
        <v>214</v>
      </c>
      <c r="AB68" s="40">
        <v>0.42724333260660829</v>
      </c>
      <c r="AC68" s="40">
        <v>44.029607987451151</v>
      </c>
      <c r="AD68" s="40">
        <v>1.3992450180686833</v>
      </c>
      <c r="AE68" s="40">
        <v>0.26745640631085671</v>
      </c>
      <c r="AF68" s="40">
        <v>11.961968132292879</v>
      </c>
      <c r="AG68" s="40">
        <v>2.1756349237528974</v>
      </c>
      <c r="AH68" s="40">
        <v>0.2135958311693861</v>
      </c>
      <c r="AI68" s="40">
        <v>4.0417988604437669</v>
      </c>
      <c r="AJ68" s="40">
        <v>2.7010467711998216</v>
      </c>
      <c r="AK68" s="37"/>
      <c r="AL68" s="37"/>
    </row>
    <row r="69" spans="1:38">
      <c r="A69" s="33" t="s">
        <v>219</v>
      </c>
      <c r="B69" s="33" t="s">
        <v>220</v>
      </c>
      <c r="C69" s="25">
        <v>1967228.504</v>
      </c>
      <c r="D69" s="24">
        <v>0.7</v>
      </c>
      <c r="E69" s="36">
        <f t="shared" ref="E69:E100" si="18">C69*1000*D69/10^6</f>
        <v>1377.0599528</v>
      </c>
      <c r="F69" s="24">
        <f t="shared" ref="F69:F100" si="19">D69-L69</f>
        <v>-3.8509611138294604</v>
      </c>
      <c r="G69" s="24">
        <f t="shared" ref="G69:G100" si="20">D69-M69</f>
        <v>-6.3834789307148689</v>
      </c>
      <c r="H69" s="25">
        <f t="shared" ref="H69:H100" si="21">IF(F69&gt;0,1,0)</f>
        <v>0</v>
      </c>
      <c r="I69" s="25">
        <f t="shared" ref="I69:I100" si="22">IF(C69&gt;=30112,1,0)</f>
        <v>1</v>
      </c>
      <c r="J69" s="25">
        <f t="shared" ref="J69:J100" si="23">IF(E69&gt;3,1,0)</f>
        <v>1</v>
      </c>
      <c r="K69" s="25">
        <f t="shared" ref="K69:K100" si="24">H69+I69+J69</f>
        <v>2</v>
      </c>
      <c r="L69" s="24">
        <f t="shared" ref="L69:L100" si="25">MIN(T69,W69,Z69,AD69,AG69,AJ69)</f>
        <v>4.5509611138294606</v>
      </c>
      <c r="M69" s="24">
        <f t="shared" ref="M69:M100" si="26">MIN(W69,Z69,AG69,AJ69)</f>
        <v>7.0834789307148691</v>
      </c>
      <c r="N69" s="33" t="s">
        <v>221</v>
      </c>
      <c r="O69" s="25" t="s">
        <v>222</v>
      </c>
      <c r="P69" s="25" t="s">
        <v>1085</v>
      </c>
      <c r="Q69" s="33" t="s">
        <v>894</v>
      </c>
      <c r="R69" s="40">
        <v>0.1313608465772666</v>
      </c>
      <c r="S69" s="40">
        <v>44.029607987451151</v>
      </c>
      <c r="T69" s="40">
        <v>4.5509611138294606</v>
      </c>
      <c r="U69" s="40">
        <v>8.213800960448954E-2</v>
      </c>
      <c r="V69" s="40">
        <v>11.848528263098791</v>
      </c>
      <c r="W69" s="40">
        <v>7.0834789320872869</v>
      </c>
      <c r="X69" s="40">
        <v>6.5668141767050048E-2</v>
      </c>
      <c r="Y69" s="40">
        <v>3.9853544089387061</v>
      </c>
      <c r="Z69" s="40">
        <v>8.7849550446714435</v>
      </c>
      <c r="AA69" s="40" t="s">
        <v>894</v>
      </c>
      <c r="AB69" s="40">
        <v>0.1313608465772666</v>
      </c>
      <c r="AC69" s="40">
        <v>44.029607987451151</v>
      </c>
      <c r="AD69" s="40">
        <v>4.5509611138294606</v>
      </c>
      <c r="AE69" s="40">
        <v>8.2138009620591715E-2</v>
      </c>
      <c r="AF69" s="40">
        <v>11.848528265433821</v>
      </c>
      <c r="AG69" s="40">
        <v>7.0834789307148691</v>
      </c>
      <c r="AH69" s="40">
        <v>6.566814178306328E-2</v>
      </c>
      <c r="AI69" s="40">
        <v>3.98535440991499</v>
      </c>
      <c r="AJ69" s="40">
        <v>8.7849550425399521</v>
      </c>
      <c r="AK69" s="37"/>
      <c r="AL69" s="37"/>
    </row>
    <row r="70" spans="1:38">
      <c r="A70" s="33" t="s">
        <v>234</v>
      </c>
      <c r="B70" s="33" t="s">
        <v>235</v>
      </c>
      <c r="C70" s="25">
        <v>136077.6</v>
      </c>
      <c r="D70" s="24">
        <v>1.25685</v>
      </c>
      <c r="E70" s="36">
        <f t="shared" si="18"/>
        <v>171.02913156</v>
      </c>
      <c r="F70" s="24">
        <f t="shared" si="19"/>
        <v>-0.34795674788543218</v>
      </c>
      <c r="G70" s="24">
        <f t="shared" si="20"/>
        <v>-1.2385805037587265</v>
      </c>
      <c r="H70" s="25">
        <f t="shared" si="21"/>
        <v>0</v>
      </c>
      <c r="I70" s="25">
        <f t="shared" si="22"/>
        <v>1</v>
      </c>
      <c r="J70" s="25">
        <f t="shared" si="23"/>
        <v>1</v>
      </c>
      <c r="K70" s="25">
        <f t="shared" si="24"/>
        <v>2</v>
      </c>
      <c r="L70" s="24">
        <f t="shared" si="25"/>
        <v>1.6048067478854322</v>
      </c>
      <c r="M70" s="24">
        <f t="shared" si="26"/>
        <v>2.4954305037587265</v>
      </c>
      <c r="N70" s="33" t="s">
        <v>236</v>
      </c>
      <c r="O70" s="25">
        <v>106.1674</v>
      </c>
      <c r="P70" s="25" t="s">
        <v>1048</v>
      </c>
      <c r="Q70" s="33" t="s">
        <v>237</v>
      </c>
      <c r="R70" s="40">
        <v>0.37251719225385838</v>
      </c>
      <c r="S70" s="40">
        <v>44.029607987451151</v>
      </c>
      <c r="T70" s="40">
        <v>1.6048067500880991</v>
      </c>
      <c r="U70" s="40">
        <v>0.2331810130873371</v>
      </c>
      <c r="V70" s="40">
        <v>11.96111837317784</v>
      </c>
      <c r="W70" s="40">
        <v>2.4954305099746055</v>
      </c>
      <c r="X70" s="40">
        <v>0.18627492814625141</v>
      </c>
      <c r="Y70" s="40">
        <v>4.0426421610385841</v>
      </c>
      <c r="Z70" s="40">
        <v>3.0972119665658964</v>
      </c>
      <c r="AA70" s="40" t="s">
        <v>237</v>
      </c>
      <c r="AB70" s="40">
        <v>0.37251719276515438</v>
      </c>
      <c r="AC70" s="40">
        <v>44.029607987451151</v>
      </c>
      <c r="AD70" s="40">
        <v>1.6048067478854322</v>
      </c>
      <c r="AE70" s="40">
        <v>0.23318101365781249</v>
      </c>
      <c r="AF70" s="40">
        <v>11.96111832778122</v>
      </c>
      <c r="AG70" s="40">
        <v>2.4954305037587265</v>
      </c>
      <c r="AH70" s="40">
        <v>0.186237226865094</v>
      </c>
      <c r="AI70" s="40">
        <v>4.0418239374000784</v>
      </c>
      <c r="AJ70" s="40">
        <v>3.0978357972039556</v>
      </c>
      <c r="AK70" s="37"/>
      <c r="AL70" s="37"/>
    </row>
    <row r="71" spans="1:38">
      <c r="A71" s="33" t="s">
        <v>243</v>
      </c>
      <c r="B71" s="33" t="s">
        <v>244</v>
      </c>
      <c r="C71" s="25">
        <v>2267.96</v>
      </c>
      <c r="D71" s="24">
        <v>2</v>
      </c>
      <c r="E71" s="36">
        <f t="shared" si="18"/>
        <v>4.53592</v>
      </c>
      <c r="F71" s="24">
        <f t="shared" si="19"/>
        <v>0.86548583989146244</v>
      </c>
      <c r="G71" s="24">
        <f t="shared" si="20"/>
        <v>0.23586157737533164</v>
      </c>
      <c r="H71" s="25">
        <f t="shared" si="21"/>
        <v>1</v>
      </c>
      <c r="I71" s="25">
        <f t="shared" si="22"/>
        <v>0</v>
      </c>
      <c r="J71" s="25">
        <f t="shared" si="23"/>
        <v>1</v>
      </c>
      <c r="K71" s="25">
        <f t="shared" si="24"/>
        <v>2</v>
      </c>
      <c r="L71" s="24">
        <f t="shared" si="25"/>
        <v>1.1345141601085376</v>
      </c>
      <c r="M71" s="24">
        <f t="shared" si="26"/>
        <v>1.7641384226246684</v>
      </c>
      <c r="N71" s="33" t="s">
        <v>245</v>
      </c>
      <c r="O71" s="25">
        <v>150.1772</v>
      </c>
      <c r="P71" s="25" t="s">
        <v>1089</v>
      </c>
      <c r="Q71" s="33" t="s">
        <v>246</v>
      </c>
      <c r="R71" s="40">
        <v>0.52693754355226874</v>
      </c>
      <c r="S71" s="40">
        <v>44.029607987451151</v>
      </c>
      <c r="T71" s="40">
        <v>1.1345141601085376</v>
      </c>
      <c r="U71" s="40">
        <v>0.32984203642615922</v>
      </c>
      <c r="V71" s="40">
        <v>11.9611182474353</v>
      </c>
      <c r="W71" s="40">
        <v>1.7641384361984185</v>
      </c>
      <c r="X71" s="40">
        <v>0.26343854388228649</v>
      </c>
      <c r="Y71" s="40">
        <v>4.0418239472864306</v>
      </c>
      <c r="Z71" s="40">
        <v>2.1900073529847064</v>
      </c>
      <c r="AA71" s="40" t="s">
        <v>246</v>
      </c>
      <c r="AB71" s="40">
        <v>0.52693754333012244</v>
      </c>
      <c r="AC71" s="40">
        <v>44.029607987451151</v>
      </c>
      <c r="AD71" s="40">
        <v>1.1345141605868259</v>
      </c>
      <c r="AE71" s="40">
        <v>0.329842039004628</v>
      </c>
      <c r="AF71" s="40">
        <v>11.96111837317784</v>
      </c>
      <c r="AG71" s="40">
        <v>1.7641384226246684</v>
      </c>
      <c r="AH71" s="40">
        <v>0.26349187359914611</v>
      </c>
      <c r="AI71" s="40">
        <v>4.0426421536301973</v>
      </c>
      <c r="AJ71" s="40">
        <v>2.1895663370557732</v>
      </c>
      <c r="AK71" s="37"/>
      <c r="AL71" s="37"/>
    </row>
    <row r="72" spans="1:38">
      <c r="A72" s="33" t="s">
        <v>248</v>
      </c>
      <c r="B72" s="33" t="s">
        <v>249</v>
      </c>
      <c r="C72" s="25">
        <v>13607.76</v>
      </c>
      <c r="D72" s="24">
        <v>8.82</v>
      </c>
      <c r="E72" s="36">
        <f t="shared" si="18"/>
        <v>120.0204432</v>
      </c>
      <c r="F72" s="24">
        <f t="shared" si="19"/>
        <v>7.1922539557063594</v>
      </c>
      <c r="G72" s="24">
        <f t="shared" si="20"/>
        <v>6.2884765371803821</v>
      </c>
      <c r="H72" s="25">
        <f t="shared" si="21"/>
        <v>1</v>
      </c>
      <c r="I72" s="25">
        <f t="shared" si="22"/>
        <v>0</v>
      </c>
      <c r="J72" s="25">
        <f t="shared" si="23"/>
        <v>1</v>
      </c>
      <c r="K72" s="25">
        <f t="shared" si="24"/>
        <v>2</v>
      </c>
      <c r="L72" s="24">
        <f t="shared" si="25"/>
        <v>1.6277460442936409</v>
      </c>
      <c r="M72" s="24">
        <f t="shared" si="26"/>
        <v>2.5315234628196182</v>
      </c>
      <c r="N72" s="33" t="s">
        <v>250</v>
      </c>
      <c r="O72" s="25">
        <v>154.25232</v>
      </c>
      <c r="P72" s="25" t="s">
        <v>1090</v>
      </c>
      <c r="Q72" s="33" t="s">
        <v>251</v>
      </c>
      <c r="R72" s="40">
        <v>0.36726742893869591</v>
      </c>
      <c r="S72" s="40">
        <v>44.029607987451151</v>
      </c>
      <c r="T72" s="40">
        <v>1.6277460442936409</v>
      </c>
      <c r="U72" s="40">
        <v>0.2298560024320474</v>
      </c>
      <c r="V72" s="40">
        <v>11.95909623626649</v>
      </c>
      <c r="W72" s="40">
        <v>2.5315234628196182</v>
      </c>
      <c r="X72" s="40">
        <v>0.1836701038774021</v>
      </c>
      <c r="Y72" s="40">
        <v>4.0430888199228354</v>
      </c>
      <c r="Z72" s="40">
        <v>3.1411386258266312</v>
      </c>
      <c r="AA72" s="40" t="s">
        <v>252</v>
      </c>
      <c r="AB72" s="40">
        <v>0.36726742893869591</v>
      </c>
      <c r="AC72" s="40">
        <v>44.029607987451151</v>
      </c>
      <c r="AD72" s="40">
        <v>1.6277460442936409</v>
      </c>
      <c r="AE72" s="40">
        <v>0.22985600240547691</v>
      </c>
      <c r="AF72" s="40">
        <v>11.959096206696911</v>
      </c>
      <c r="AG72" s="40">
        <v>2.5315234630390164</v>
      </c>
      <c r="AH72" s="40">
        <v>0.18367010389861169</v>
      </c>
      <c r="AI72" s="40">
        <v>4.0430888084561349</v>
      </c>
      <c r="AJ72" s="40">
        <v>3.1411386254190123</v>
      </c>
      <c r="AK72" s="37"/>
      <c r="AL72" s="37"/>
    </row>
    <row r="73" spans="1:38">
      <c r="A73" s="33" t="s">
        <v>253</v>
      </c>
      <c r="B73" s="33" t="s">
        <v>254</v>
      </c>
      <c r="C73" s="25">
        <v>453592</v>
      </c>
      <c r="D73" s="24">
        <v>2.0065499999999998</v>
      </c>
      <c r="E73" s="36">
        <f t="shared" si="18"/>
        <v>910.15502759999993</v>
      </c>
      <c r="F73" s="24">
        <f t="shared" si="19"/>
        <v>-0.15498091488958732</v>
      </c>
      <c r="G73" s="24">
        <f t="shared" si="20"/>
        <v>-1.3650820170350606</v>
      </c>
      <c r="H73" s="25">
        <f t="shared" si="21"/>
        <v>0</v>
      </c>
      <c r="I73" s="25">
        <f t="shared" si="22"/>
        <v>1</v>
      </c>
      <c r="J73" s="25">
        <f t="shared" si="23"/>
        <v>1</v>
      </c>
      <c r="K73" s="25">
        <f t="shared" si="24"/>
        <v>2</v>
      </c>
      <c r="L73" s="24">
        <f t="shared" si="25"/>
        <v>2.1615309148895872</v>
      </c>
      <c r="M73" s="24">
        <f t="shared" si="26"/>
        <v>3.3716320170350604</v>
      </c>
      <c r="N73" s="33" t="s">
        <v>255</v>
      </c>
      <c r="O73" s="25">
        <v>58.080039999999997</v>
      </c>
      <c r="P73" s="25" t="s">
        <v>1091</v>
      </c>
      <c r="Q73" s="33" t="s">
        <v>897</v>
      </c>
      <c r="R73" s="40">
        <v>0.27657161900152383</v>
      </c>
      <c r="S73" s="40">
        <v>44.029607987451151</v>
      </c>
      <c r="T73" s="40">
        <v>2.1615309148895872</v>
      </c>
      <c r="U73" s="40">
        <v>0.1725282104342851</v>
      </c>
      <c r="V73" s="40">
        <v>11.63635014780343</v>
      </c>
      <c r="W73" s="40">
        <v>3.3716320177281003</v>
      </c>
      <c r="X73" s="40">
        <v>0.13829752976639781</v>
      </c>
      <c r="Y73" s="40">
        <v>3.883637728490823</v>
      </c>
      <c r="Z73" s="40">
        <v>4.1708486085331931</v>
      </c>
      <c r="AA73" s="40" t="s">
        <v>897</v>
      </c>
      <c r="AB73" s="40">
        <v>0.27657161900152383</v>
      </c>
      <c r="AC73" s="40">
        <v>44.029607987451151</v>
      </c>
      <c r="AD73" s="40">
        <v>2.1615309148895872</v>
      </c>
      <c r="AE73" s="40">
        <v>0.17252821046175551</v>
      </c>
      <c r="AF73" s="40">
        <v>11.63635010071734</v>
      </c>
      <c r="AG73" s="40">
        <v>3.3716320170350604</v>
      </c>
      <c r="AH73" s="40">
        <v>0.13829752975633339</v>
      </c>
      <c r="AI73" s="40">
        <v>3.8836377078263919</v>
      </c>
      <c r="AJ73" s="40">
        <v>4.1708486087282486</v>
      </c>
      <c r="AK73" s="37"/>
      <c r="AL73" s="37"/>
    </row>
    <row r="74" spans="1:38">
      <c r="A74" s="33" t="s">
        <v>257</v>
      </c>
      <c r="B74" s="33" t="s">
        <v>258</v>
      </c>
      <c r="C74" s="25">
        <v>2494.7559999999999</v>
      </c>
      <c r="D74" s="24">
        <v>5.00535</v>
      </c>
      <c r="E74" s="36">
        <f t="shared" si="18"/>
        <v>12.4871269446</v>
      </c>
      <c r="F74" s="24">
        <f t="shared" si="19"/>
        <v>3.1623592560502134</v>
      </c>
      <c r="G74" s="24">
        <f t="shared" si="20"/>
        <v>2.1395786674457673</v>
      </c>
      <c r="H74" s="25">
        <f t="shared" si="21"/>
        <v>1</v>
      </c>
      <c r="I74" s="25">
        <f t="shared" si="22"/>
        <v>0</v>
      </c>
      <c r="J74" s="25">
        <f t="shared" si="23"/>
        <v>1</v>
      </c>
      <c r="K74" s="25">
        <f t="shared" si="24"/>
        <v>2</v>
      </c>
      <c r="L74" s="24">
        <f t="shared" si="25"/>
        <v>1.8429907439497866</v>
      </c>
      <c r="M74" s="24">
        <f t="shared" si="26"/>
        <v>2.8657713325542327</v>
      </c>
      <c r="N74" s="33" t="s">
        <v>259</v>
      </c>
      <c r="O74" s="25">
        <v>136.23704000000001</v>
      </c>
      <c r="P74" s="25" t="s">
        <v>1051</v>
      </c>
      <c r="Q74" s="33" t="s">
        <v>260</v>
      </c>
      <c r="R74" s="40">
        <v>0.32437390508627861</v>
      </c>
      <c r="S74" s="40">
        <v>44.029607987451151</v>
      </c>
      <c r="T74" s="40">
        <v>1.8429907439497866</v>
      </c>
      <c r="U74" s="40">
        <v>0.20304728324476581</v>
      </c>
      <c r="V74" s="40">
        <v>11.961239703926781</v>
      </c>
      <c r="W74" s="40">
        <v>2.8657713325542327</v>
      </c>
      <c r="X74" s="40">
        <v>0.16221909202634779</v>
      </c>
      <c r="Y74" s="40">
        <v>4.0430888016372108</v>
      </c>
      <c r="Z74" s="40">
        <v>3.5565065152259816</v>
      </c>
      <c r="AA74" s="40" t="s">
        <v>260</v>
      </c>
      <c r="AB74" s="40">
        <v>0.32437390498927893</v>
      </c>
      <c r="AC74" s="40">
        <v>44.029607987451151</v>
      </c>
      <c r="AD74" s="40">
        <v>1.8429907445009086</v>
      </c>
      <c r="AE74" s="40">
        <v>0.2030077751216865</v>
      </c>
      <c r="AF74" s="40">
        <v>11.958912566001111</v>
      </c>
      <c r="AG74" s="40">
        <v>2.8663225254043216</v>
      </c>
      <c r="AH74" s="40">
        <v>0.1622190919891322</v>
      </c>
      <c r="AI74" s="40">
        <v>4.0430888244178691</v>
      </c>
      <c r="AJ74" s="40">
        <v>3.5565065161428771</v>
      </c>
      <c r="AK74" s="37"/>
      <c r="AL74" s="37"/>
    </row>
    <row r="75" spans="1:38">
      <c r="A75" s="33" t="s">
        <v>261</v>
      </c>
      <c r="B75" s="33" t="s">
        <v>262</v>
      </c>
      <c r="C75" s="25">
        <v>2721.5520000000001</v>
      </c>
      <c r="D75" s="24">
        <v>2.9988000000000001</v>
      </c>
      <c r="E75" s="36">
        <f t="shared" si="18"/>
        <v>8.1613901375999998</v>
      </c>
      <c r="F75" s="24">
        <f t="shared" si="19"/>
        <v>1.5307626003475787</v>
      </c>
      <c r="G75" s="24">
        <f t="shared" si="20"/>
        <v>0.71620242837741177</v>
      </c>
      <c r="H75" s="25">
        <f t="shared" si="21"/>
        <v>1</v>
      </c>
      <c r="I75" s="25">
        <f t="shared" si="22"/>
        <v>0</v>
      </c>
      <c r="J75" s="25">
        <f t="shared" si="23"/>
        <v>1</v>
      </c>
      <c r="K75" s="25">
        <f t="shared" si="24"/>
        <v>2</v>
      </c>
      <c r="L75" s="24">
        <f t="shared" si="25"/>
        <v>1.4680373996524214</v>
      </c>
      <c r="M75" s="24">
        <f t="shared" si="26"/>
        <v>2.2825975716225884</v>
      </c>
      <c r="N75" s="33" t="s">
        <v>263</v>
      </c>
      <c r="O75" s="25">
        <v>122.16679999999999</v>
      </c>
      <c r="P75" s="25" t="s">
        <v>1092</v>
      </c>
      <c r="Q75" s="33" t="s">
        <v>16</v>
      </c>
      <c r="R75" s="40">
        <v>0.40722266666666662</v>
      </c>
      <c r="S75" s="40">
        <v>44.029607987451151</v>
      </c>
      <c r="T75" s="40">
        <v>1.4680373996524214</v>
      </c>
      <c r="U75" s="40">
        <v>0.25492338453054042</v>
      </c>
      <c r="V75" s="40">
        <v>11.961968708254579</v>
      </c>
      <c r="W75" s="40">
        <v>2.2825975716225884</v>
      </c>
      <c r="X75" s="40">
        <v>0.20364202115346691</v>
      </c>
      <c r="Y75" s="40">
        <v>4.0428969986783274</v>
      </c>
      <c r="Z75" s="40">
        <v>2.8330750033892338</v>
      </c>
      <c r="AA75" s="40" t="s">
        <v>16</v>
      </c>
      <c r="AB75" s="40">
        <v>0.40722266592189371</v>
      </c>
      <c r="AC75" s="40">
        <v>44.029607987451151</v>
      </c>
      <c r="AD75" s="40">
        <v>1.4680374023373273</v>
      </c>
      <c r="AE75" s="40">
        <v>0.25488013471223803</v>
      </c>
      <c r="AF75" s="40">
        <v>11.959939104719099</v>
      </c>
      <c r="AG75" s="40">
        <v>2.2829803653512841</v>
      </c>
      <c r="AH75" s="40">
        <v>0.20364202114241839</v>
      </c>
      <c r="AI75" s="40">
        <v>4.0428970140813876</v>
      </c>
      <c r="AJ75" s="40">
        <v>2.8330750035973287</v>
      </c>
      <c r="AK75" s="37"/>
      <c r="AL75" s="37"/>
    </row>
    <row r="76" spans="1:38">
      <c r="A76" s="33" t="s">
        <v>265</v>
      </c>
      <c r="B76" s="33" t="s">
        <v>266</v>
      </c>
      <c r="C76" s="25">
        <v>13607.76</v>
      </c>
      <c r="D76" s="24">
        <v>1.4112</v>
      </c>
      <c r="E76" s="36">
        <f t="shared" si="18"/>
        <v>19.203270912000001</v>
      </c>
      <c r="F76" s="24">
        <f t="shared" si="19"/>
        <v>0.6345551798490312</v>
      </c>
      <c r="G76" s="24">
        <f t="shared" si="20"/>
        <v>0.20337095206759481</v>
      </c>
      <c r="H76" s="25">
        <f t="shared" si="21"/>
        <v>1</v>
      </c>
      <c r="I76" s="25">
        <f t="shared" si="22"/>
        <v>0</v>
      </c>
      <c r="J76" s="25">
        <f t="shared" si="23"/>
        <v>1</v>
      </c>
      <c r="K76" s="25">
        <f t="shared" si="24"/>
        <v>2</v>
      </c>
      <c r="L76" s="24">
        <f t="shared" si="25"/>
        <v>0.77664482015096881</v>
      </c>
      <c r="M76" s="24">
        <f t="shared" si="26"/>
        <v>1.2078290479324052</v>
      </c>
      <c r="N76" s="33" t="s">
        <v>267</v>
      </c>
      <c r="O76" s="25">
        <v>173.19252</v>
      </c>
      <c r="P76" s="25" t="s">
        <v>1093</v>
      </c>
      <c r="Q76" s="33" t="s">
        <v>268</v>
      </c>
      <c r="R76" s="40">
        <v>0.76974453333333337</v>
      </c>
      <c r="S76" s="40">
        <v>44.029607987451151</v>
      </c>
      <c r="T76" s="40">
        <v>0.77664482015096881</v>
      </c>
      <c r="U76" s="40">
        <v>0.48176193409322837</v>
      </c>
      <c r="V76" s="40">
        <v>11.95943869315091</v>
      </c>
      <c r="W76" s="40">
        <v>1.2078290479324052</v>
      </c>
      <c r="X76" s="40">
        <v>0.3848575060862563</v>
      </c>
      <c r="Y76" s="40">
        <v>4.0421326872247176</v>
      </c>
      <c r="Z76" s="40">
        <v>1.4990809872513777</v>
      </c>
      <c r="AA76" s="40" t="s">
        <v>268</v>
      </c>
      <c r="AB76" s="40">
        <v>0.76974453323522418</v>
      </c>
      <c r="AC76" s="40">
        <v>44.029607987451151</v>
      </c>
      <c r="AD76" s="40">
        <v>0.77664482024995751</v>
      </c>
      <c r="AE76" s="40">
        <v>0.48176193408210799</v>
      </c>
      <c r="AF76" s="40">
        <v>11.959438697744931</v>
      </c>
      <c r="AG76" s="40">
        <v>1.2078290479657139</v>
      </c>
      <c r="AH76" s="40">
        <v>0.38490601115942702</v>
      </c>
      <c r="AI76" s="40">
        <v>4.0426421599610816</v>
      </c>
      <c r="AJ76" s="40">
        <v>1.4988930279034625</v>
      </c>
      <c r="AK76" s="37"/>
      <c r="AL76" s="37"/>
    </row>
    <row r="77" spans="1:38">
      <c r="A77" s="33" t="s">
        <v>273</v>
      </c>
      <c r="B77" s="33" t="s">
        <v>14</v>
      </c>
      <c r="C77" s="25">
        <v>13607.76</v>
      </c>
      <c r="D77" s="24">
        <v>1.1466000000000001</v>
      </c>
      <c r="E77" s="36">
        <f t="shared" si="18"/>
        <v>15.602657616</v>
      </c>
      <c r="F77" s="24">
        <f t="shared" si="19"/>
        <v>0.54930512565706646</v>
      </c>
      <c r="G77" s="24">
        <f t="shared" si="20"/>
        <v>0.21783914425922579</v>
      </c>
      <c r="H77" s="25">
        <f t="shared" si="21"/>
        <v>1</v>
      </c>
      <c r="I77" s="25">
        <f t="shared" si="22"/>
        <v>0</v>
      </c>
      <c r="J77" s="25">
        <f t="shared" si="23"/>
        <v>1</v>
      </c>
      <c r="K77" s="25">
        <f t="shared" si="24"/>
        <v>2</v>
      </c>
      <c r="L77" s="24">
        <f t="shared" si="25"/>
        <v>0.5972948743429336</v>
      </c>
      <c r="M77" s="24">
        <f t="shared" si="26"/>
        <v>0.92876085574077427</v>
      </c>
      <c r="N77" s="33" t="s">
        <v>15</v>
      </c>
      <c r="O77" s="25">
        <v>180.15768</v>
      </c>
      <c r="P77" s="25" t="s">
        <v>1043</v>
      </c>
      <c r="Q77" s="33" t="s">
        <v>16</v>
      </c>
      <c r="R77" s="40">
        <v>1.0008760000000001</v>
      </c>
      <c r="S77" s="40">
        <v>44.029607987451151</v>
      </c>
      <c r="T77" s="40">
        <v>0.5972948743429336</v>
      </c>
      <c r="U77" s="40">
        <v>0.62648726681324607</v>
      </c>
      <c r="V77" s="40">
        <v>11.960708233443841</v>
      </c>
      <c r="W77" s="40">
        <v>0.92880863146705739</v>
      </c>
      <c r="X77" s="40">
        <v>0.50046972258454414</v>
      </c>
      <c r="Y77" s="40">
        <v>4.0425439440453266</v>
      </c>
      <c r="Z77" s="40">
        <v>1.152782755611323</v>
      </c>
      <c r="AA77" s="40" t="s">
        <v>16</v>
      </c>
      <c r="AB77" s="40">
        <v>1.0008760000000001</v>
      </c>
      <c r="AC77" s="40">
        <v>44.029607987451151</v>
      </c>
      <c r="AD77" s="40">
        <v>0.5972948743429336</v>
      </c>
      <c r="AE77" s="40">
        <v>0.62651987513697838</v>
      </c>
      <c r="AF77" s="40">
        <v>11.96133086331167</v>
      </c>
      <c r="AG77" s="40">
        <v>0.92876085574077427</v>
      </c>
      <c r="AH77" s="40">
        <v>0.50040450591912478</v>
      </c>
      <c r="AI77" s="40">
        <v>4.0420171640277056</v>
      </c>
      <c r="AJ77" s="40">
        <v>1.1529322383770497</v>
      </c>
      <c r="AK77" s="37"/>
      <c r="AL77" s="37"/>
    </row>
    <row r="78" spans="1:38">
      <c r="A78" s="33" t="s">
        <v>283</v>
      </c>
      <c r="B78" s="33" t="s">
        <v>284</v>
      </c>
      <c r="C78" s="25">
        <v>2494.7559999999999</v>
      </c>
      <c r="D78" s="24">
        <v>9.6137999999999995</v>
      </c>
      <c r="E78" s="36">
        <f t="shared" si="18"/>
        <v>23.984085232799998</v>
      </c>
      <c r="F78" s="24">
        <f t="shared" si="19"/>
        <v>8.2925663409734369</v>
      </c>
      <c r="G78" s="24">
        <f t="shared" si="20"/>
        <v>7.5589990657495747</v>
      </c>
      <c r="H78" s="25">
        <f t="shared" si="21"/>
        <v>1</v>
      </c>
      <c r="I78" s="25">
        <f t="shared" si="22"/>
        <v>0</v>
      </c>
      <c r="J78" s="25">
        <f t="shared" si="23"/>
        <v>1</v>
      </c>
      <c r="K78" s="25">
        <f t="shared" si="24"/>
        <v>2</v>
      </c>
      <c r="L78" s="24">
        <f t="shared" si="25"/>
        <v>1.3212336590265628</v>
      </c>
      <c r="M78" s="24">
        <f t="shared" si="26"/>
        <v>2.0548009342504248</v>
      </c>
      <c r="N78" s="33" t="s">
        <v>285</v>
      </c>
      <c r="O78" s="25">
        <v>122.16679999999999</v>
      </c>
      <c r="P78" s="25" t="s">
        <v>1092</v>
      </c>
      <c r="Q78" s="33" t="s">
        <v>286</v>
      </c>
      <c r="R78" s="40">
        <v>0.45246962985586431</v>
      </c>
      <c r="S78" s="40">
        <v>44.029607987451151</v>
      </c>
      <c r="T78" s="40">
        <v>1.3212336590265628</v>
      </c>
      <c r="U78" s="40">
        <v>0.28318360955765998</v>
      </c>
      <c r="V78" s="40">
        <v>11.95924072479457</v>
      </c>
      <c r="W78" s="40">
        <v>2.0548009342504248</v>
      </c>
      <c r="X78" s="40">
        <v>0.226260277009771</v>
      </c>
      <c r="Y78" s="40">
        <v>4.0427426984755499</v>
      </c>
      <c r="Z78" s="40">
        <v>2.5498643263559764</v>
      </c>
      <c r="AA78" s="40" t="s">
        <v>286</v>
      </c>
      <c r="AB78" s="40">
        <v>0.45246962985586431</v>
      </c>
      <c r="AC78" s="40">
        <v>44.029607987451151</v>
      </c>
      <c r="AD78" s="40">
        <v>1.3212336590265628</v>
      </c>
      <c r="AE78" s="40">
        <v>0.28318360955446092</v>
      </c>
      <c r="AF78" s="40">
        <v>11.959240727000539</v>
      </c>
      <c r="AG78" s="40">
        <v>2.054800934278072</v>
      </c>
      <c r="AH78" s="40">
        <v>0.2262602770064506</v>
      </c>
      <c r="AI78" s="40">
        <v>4.0427426994071407</v>
      </c>
      <c r="AJ78" s="40">
        <v>2.5498643263963565</v>
      </c>
      <c r="AK78" s="37"/>
      <c r="AL78" s="37"/>
    </row>
    <row r="79" spans="1:38">
      <c r="A79" s="33" t="s">
        <v>303</v>
      </c>
      <c r="B79" s="33" t="s">
        <v>304</v>
      </c>
      <c r="C79" s="25">
        <v>2127346.48</v>
      </c>
      <c r="D79" s="24">
        <v>0.86</v>
      </c>
      <c r="E79" s="36">
        <f t="shared" si="18"/>
        <v>1829.5179728000001</v>
      </c>
      <c r="F79" s="24">
        <f t="shared" si="19"/>
        <v>-0.47394751143046709</v>
      </c>
      <c r="G79" s="24">
        <f t="shared" si="20"/>
        <v>-1.2142541118531791</v>
      </c>
      <c r="H79" s="25">
        <f t="shared" si="21"/>
        <v>0</v>
      </c>
      <c r="I79" s="25">
        <f t="shared" si="22"/>
        <v>1</v>
      </c>
      <c r="J79" s="25">
        <f t="shared" si="23"/>
        <v>1</v>
      </c>
      <c r="K79" s="25">
        <f t="shared" si="24"/>
        <v>2</v>
      </c>
      <c r="L79" s="24">
        <f t="shared" si="25"/>
        <v>1.3339475114304671</v>
      </c>
      <c r="M79" s="24">
        <f t="shared" si="26"/>
        <v>2.074254111853179</v>
      </c>
      <c r="N79" s="33" t="s">
        <v>305</v>
      </c>
      <c r="O79" s="25" t="s">
        <v>306</v>
      </c>
      <c r="P79" s="25" t="s">
        <v>1099</v>
      </c>
      <c r="Q79" s="33" t="s">
        <v>307</v>
      </c>
      <c r="R79" s="40">
        <v>0.44815714200918522</v>
      </c>
      <c r="S79" s="40">
        <v>44.029607987451151</v>
      </c>
      <c r="T79" s="40">
        <v>1.3339475121889399</v>
      </c>
      <c r="U79" s="40">
        <v>0.28052831274807383</v>
      </c>
      <c r="V79" s="40">
        <v>11.96110490448045</v>
      </c>
      <c r="W79" s="40">
        <v>2.0742541137373354</v>
      </c>
      <c r="X79" s="40">
        <v>0.22406349830314731</v>
      </c>
      <c r="Y79" s="40">
        <v>4.0420157525001894</v>
      </c>
      <c r="Z79" s="40">
        <v>2.5748615479872443</v>
      </c>
      <c r="AA79" s="40" t="s">
        <v>307</v>
      </c>
      <c r="AB79" s="40">
        <v>0.4481571422640041</v>
      </c>
      <c r="AC79" s="40">
        <v>44.029607987451151</v>
      </c>
      <c r="AD79" s="40">
        <v>1.3339475114304671</v>
      </c>
      <c r="AE79" s="40">
        <v>0.28052831300289272</v>
      </c>
      <c r="AF79" s="40">
        <v>11.96110490448045</v>
      </c>
      <c r="AG79" s="40">
        <v>2.074254111853179</v>
      </c>
      <c r="AH79" s="40">
        <v>0.22406349830185929</v>
      </c>
      <c r="AI79" s="40">
        <v>4.0420157478807441</v>
      </c>
      <c r="AJ79" s="40">
        <v>2.5748615479872208</v>
      </c>
      <c r="AK79" s="37"/>
      <c r="AL79" s="37"/>
    </row>
    <row r="80" spans="1:38">
      <c r="A80" s="33" t="s">
        <v>992</v>
      </c>
      <c r="B80" s="33" t="s">
        <v>308</v>
      </c>
      <c r="C80" s="25">
        <v>3692238.88</v>
      </c>
      <c r="D80" s="24">
        <v>0.7</v>
      </c>
      <c r="E80" s="36">
        <f t="shared" si="18"/>
        <v>2584.5672159999999</v>
      </c>
      <c r="F80" s="24">
        <f t="shared" si="19"/>
        <v>-0.98927025994662632</v>
      </c>
      <c r="G80" s="24">
        <f t="shared" si="20"/>
        <v>-1.9353625761965165</v>
      </c>
      <c r="H80" s="25">
        <f t="shared" si="21"/>
        <v>0</v>
      </c>
      <c r="I80" s="25">
        <f t="shared" si="22"/>
        <v>1</v>
      </c>
      <c r="J80" s="25">
        <f t="shared" si="23"/>
        <v>1</v>
      </c>
      <c r="K80" s="25">
        <f t="shared" si="24"/>
        <v>2</v>
      </c>
      <c r="L80" s="24">
        <f t="shared" si="25"/>
        <v>1.6892702599466263</v>
      </c>
      <c r="M80" s="24">
        <f t="shared" si="26"/>
        <v>2.6353625761965165</v>
      </c>
      <c r="N80" s="33" t="s">
        <v>35</v>
      </c>
      <c r="O80" s="25">
        <v>106.1674</v>
      </c>
      <c r="P80" s="25" t="s">
        <v>1048</v>
      </c>
      <c r="Q80" s="33" t="s">
        <v>863</v>
      </c>
      <c r="R80" s="40">
        <v>0.35389133333333328</v>
      </c>
      <c r="S80" s="40">
        <v>44.029607987451151</v>
      </c>
      <c r="T80" s="40">
        <v>1.6892702599466263</v>
      </c>
      <c r="U80" s="40">
        <v>0.2207274202564988</v>
      </c>
      <c r="V80" s="40">
        <v>11.62786724275214</v>
      </c>
      <c r="W80" s="40">
        <v>2.6353625761965165</v>
      </c>
      <c r="X80" s="40">
        <v>0.17693400017502281</v>
      </c>
      <c r="Y80" s="40">
        <v>3.879339095774299</v>
      </c>
      <c r="Z80" s="40">
        <v>3.2600570721934181</v>
      </c>
      <c r="AA80" s="40" t="s">
        <v>864</v>
      </c>
      <c r="AB80" s="40">
        <v>0.35389133333333328</v>
      </c>
      <c r="AC80" s="40">
        <v>44.029607987451151</v>
      </c>
      <c r="AD80" s="40">
        <v>1.6892702599466263</v>
      </c>
      <c r="AE80" s="40">
        <v>0.2207274202564988</v>
      </c>
      <c r="AF80" s="40">
        <v>11.62786724275214</v>
      </c>
      <c r="AG80" s="40">
        <v>2.6353625761965165</v>
      </c>
      <c r="AH80" s="40">
        <v>0.17693400017502281</v>
      </c>
      <c r="AI80" s="40">
        <v>3.879339095774299</v>
      </c>
      <c r="AJ80" s="40">
        <v>3.2600570721934181</v>
      </c>
      <c r="AK80" s="37"/>
      <c r="AL80" s="37"/>
    </row>
    <row r="81" spans="1:38">
      <c r="A81" s="33" t="s">
        <v>309</v>
      </c>
      <c r="B81" s="33" t="s">
        <v>310</v>
      </c>
      <c r="C81" s="25">
        <v>13607.76</v>
      </c>
      <c r="D81" s="24">
        <v>2.2050000000000001</v>
      </c>
      <c r="E81" s="36">
        <f t="shared" si="18"/>
        <v>30.005110800000001</v>
      </c>
      <c r="F81" s="24">
        <f t="shared" si="19"/>
        <v>1.51574135068522</v>
      </c>
      <c r="G81" s="24">
        <f t="shared" si="20"/>
        <v>1.1313935161489126</v>
      </c>
      <c r="H81" s="25">
        <f t="shared" si="21"/>
        <v>1</v>
      </c>
      <c r="I81" s="25">
        <f t="shared" si="22"/>
        <v>0</v>
      </c>
      <c r="J81" s="25">
        <f t="shared" si="23"/>
        <v>1</v>
      </c>
      <c r="K81" s="25">
        <f t="shared" si="24"/>
        <v>2</v>
      </c>
      <c r="L81" s="24">
        <f t="shared" si="25"/>
        <v>0.68925864931478009</v>
      </c>
      <c r="M81" s="24">
        <f t="shared" si="26"/>
        <v>1.0736064838510875</v>
      </c>
      <c r="N81" s="33" t="s">
        <v>311</v>
      </c>
      <c r="O81" s="25">
        <v>130.10024000000001</v>
      </c>
      <c r="P81" s="25" t="s">
        <v>1100</v>
      </c>
      <c r="Q81" s="33" t="s">
        <v>902</v>
      </c>
      <c r="R81" s="40">
        <v>0.86733493333333322</v>
      </c>
      <c r="S81" s="40">
        <v>44.029607987451151</v>
      </c>
      <c r="T81" s="40">
        <v>0.68925864931478009</v>
      </c>
      <c r="U81" s="40">
        <v>0.54189646223608934</v>
      </c>
      <c r="V81" s="40">
        <v>11.779650007077381</v>
      </c>
      <c r="W81" s="40">
        <v>1.0736064838510875</v>
      </c>
      <c r="X81" s="40">
        <v>0.43369015618136408</v>
      </c>
      <c r="Y81" s="40">
        <v>3.9530520154716209</v>
      </c>
      <c r="Z81" s="40">
        <v>1.330139354843155</v>
      </c>
      <c r="AA81" s="40" t="s">
        <v>903</v>
      </c>
      <c r="AB81" s="40">
        <v>0.86733493207632684</v>
      </c>
      <c r="AC81" s="40">
        <v>44.029607987451151</v>
      </c>
      <c r="AD81" s="40">
        <v>0.68925865031370503</v>
      </c>
      <c r="AE81" s="40">
        <v>0.5418798880978033</v>
      </c>
      <c r="AF81" s="40">
        <v>11.7831492612095</v>
      </c>
      <c r="AG81" s="40">
        <v>1.0736430085750146</v>
      </c>
      <c r="AH81" s="40">
        <v>0.4336501901177226</v>
      </c>
      <c r="AI81" s="40">
        <v>3.9548443714574142</v>
      </c>
      <c r="AJ81" s="40">
        <v>1.3302649308386203</v>
      </c>
      <c r="AK81" s="37"/>
      <c r="AL81" s="37"/>
    </row>
    <row r="82" spans="1:38">
      <c r="A82" s="33" t="s">
        <v>313</v>
      </c>
      <c r="B82" s="33" t="s">
        <v>314</v>
      </c>
      <c r="C82" s="25">
        <v>226.79599999999999</v>
      </c>
      <c r="D82" s="24">
        <v>19.99935</v>
      </c>
      <c r="E82" s="36">
        <f t="shared" si="18"/>
        <v>4.5357725825999999</v>
      </c>
      <c r="F82" s="24">
        <f t="shared" si="19"/>
        <v>19.121985627714942</v>
      </c>
      <c r="G82" s="24">
        <f t="shared" si="20"/>
        <v>18.630957506254145</v>
      </c>
      <c r="H82" s="25">
        <f t="shared" si="21"/>
        <v>1</v>
      </c>
      <c r="I82" s="25">
        <f t="shared" si="22"/>
        <v>0</v>
      </c>
      <c r="J82" s="25">
        <f t="shared" si="23"/>
        <v>1</v>
      </c>
      <c r="K82" s="25">
        <f t="shared" si="24"/>
        <v>2</v>
      </c>
      <c r="L82" s="24">
        <f t="shared" si="25"/>
        <v>0.87736437228505815</v>
      </c>
      <c r="M82" s="24">
        <f t="shared" si="26"/>
        <v>1.368392493745856</v>
      </c>
      <c r="N82" s="33" t="s">
        <v>315</v>
      </c>
      <c r="O82" s="25">
        <v>194.19316000000001</v>
      </c>
      <c r="P82" s="25" t="s">
        <v>1101</v>
      </c>
      <c r="Q82" s="33" t="s">
        <v>904</v>
      </c>
      <c r="R82" s="40">
        <v>0.68137950837445826</v>
      </c>
      <c r="S82" s="40">
        <v>44.029607987451151</v>
      </c>
      <c r="T82" s="40">
        <v>0.87736437228505815</v>
      </c>
      <c r="U82" s="40">
        <v>0.42503007751208161</v>
      </c>
      <c r="V82" s="40">
        <v>11.635249333537701</v>
      </c>
      <c r="W82" s="40">
        <v>1.3686113971751512</v>
      </c>
      <c r="X82" s="40">
        <v>0.34071747890486431</v>
      </c>
      <c r="Y82" s="40">
        <v>3.8833401831676468</v>
      </c>
      <c r="Z82" s="40">
        <v>1.6929505508156484</v>
      </c>
      <c r="AA82" s="40" t="s">
        <v>904</v>
      </c>
      <c r="AB82" s="40">
        <v>0.68137950837445826</v>
      </c>
      <c r="AC82" s="40">
        <v>44.029607987451151</v>
      </c>
      <c r="AD82" s="40">
        <v>0.87736437228505815</v>
      </c>
      <c r="AE82" s="40">
        <v>0.42509885759379262</v>
      </c>
      <c r="AF82" s="40">
        <v>11.63713216449163</v>
      </c>
      <c r="AG82" s="40">
        <v>1.368392493745856</v>
      </c>
      <c r="AH82" s="40">
        <v>0.34064869874463782</v>
      </c>
      <c r="AI82" s="40">
        <v>3.8825562964351632</v>
      </c>
      <c r="AJ82" s="40">
        <v>1.6932907027764863</v>
      </c>
      <c r="AK82" s="37"/>
      <c r="AL82" s="37"/>
    </row>
    <row r="83" spans="1:38">
      <c r="A83" s="33" t="s">
        <v>318</v>
      </c>
      <c r="B83" s="33" t="s">
        <v>319</v>
      </c>
      <c r="C83" s="25">
        <v>2721.5520000000001</v>
      </c>
      <c r="D83" s="24">
        <v>2.8224</v>
      </c>
      <c r="E83" s="36">
        <f t="shared" si="18"/>
        <v>7.6813083647999996</v>
      </c>
      <c r="F83" s="24">
        <f t="shared" si="19"/>
        <v>1.5943925513031747</v>
      </c>
      <c r="G83" s="24">
        <f t="shared" si="20"/>
        <v>0.90696857327924296</v>
      </c>
      <c r="H83" s="25">
        <f t="shared" si="21"/>
        <v>1</v>
      </c>
      <c r="I83" s="25">
        <f t="shared" si="22"/>
        <v>0</v>
      </c>
      <c r="J83" s="25">
        <f t="shared" si="23"/>
        <v>1</v>
      </c>
      <c r="K83" s="25">
        <f t="shared" si="24"/>
        <v>2</v>
      </c>
      <c r="L83" s="24">
        <f t="shared" si="25"/>
        <v>1.2280074486968253</v>
      </c>
      <c r="M83" s="24">
        <f t="shared" si="26"/>
        <v>1.9154314267207571</v>
      </c>
      <c r="N83" s="33" t="s">
        <v>320</v>
      </c>
      <c r="O83" s="25" t="s">
        <v>321</v>
      </c>
      <c r="P83" s="25" t="s">
        <v>1102</v>
      </c>
      <c r="Q83" s="33" t="s">
        <v>905</v>
      </c>
      <c r="R83" s="40">
        <v>0.48681960788370549</v>
      </c>
      <c r="S83" s="40">
        <v>44.029607987451151</v>
      </c>
      <c r="T83" s="40">
        <v>1.2280074486968253</v>
      </c>
      <c r="U83" s="40">
        <v>0.30369030568154481</v>
      </c>
      <c r="V83" s="40">
        <v>11.629915814882811</v>
      </c>
      <c r="W83" s="40">
        <v>1.9154314267207571</v>
      </c>
      <c r="X83" s="40">
        <v>0.24339173393682059</v>
      </c>
      <c r="Y83" s="40">
        <v>3.8793069747589741</v>
      </c>
      <c r="Z83" s="40">
        <v>2.3699034717724992</v>
      </c>
      <c r="AA83" s="40" t="s">
        <v>905</v>
      </c>
      <c r="AB83" s="40">
        <v>0.48681960788370549</v>
      </c>
      <c r="AC83" s="40">
        <v>44.029607987451151</v>
      </c>
      <c r="AD83" s="40">
        <v>1.2280074486968253</v>
      </c>
      <c r="AE83" s="40">
        <v>0.30369030568154481</v>
      </c>
      <c r="AF83" s="40">
        <v>11.629915814882811</v>
      </c>
      <c r="AG83" s="40">
        <v>1.9154314267207571</v>
      </c>
      <c r="AH83" s="40">
        <v>0.24339173393682059</v>
      </c>
      <c r="AI83" s="40">
        <v>3.8793069747589741</v>
      </c>
      <c r="AJ83" s="40">
        <v>2.3699034717724992</v>
      </c>
      <c r="AK83" s="37"/>
      <c r="AL83" s="37"/>
    </row>
    <row r="84" spans="1:38">
      <c r="A84" s="33" t="s">
        <v>323</v>
      </c>
      <c r="B84" s="33" t="s">
        <v>324</v>
      </c>
      <c r="C84" s="25">
        <v>340.19400000000002</v>
      </c>
      <c r="D84" s="24">
        <v>27.01125</v>
      </c>
      <c r="E84" s="36">
        <f t="shared" si="18"/>
        <v>9.1890651825000003</v>
      </c>
      <c r="F84" s="24">
        <f t="shared" si="19"/>
        <v>25.232336865412584</v>
      </c>
      <c r="G84" s="24">
        <f t="shared" si="20"/>
        <v>24.24457640867513</v>
      </c>
      <c r="H84" s="25">
        <f t="shared" si="21"/>
        <v>1</v>
      </c>
      <c r="I84" s="25">
        <f t="shared" si="22"/>
        <v>0</v>
      </c>
      <c r="J84" s="25">
        <f t="shared" si="23"/>
        <v>1</v>
      </c>
      <c r="K84" s="25">
        <f t="shared" si="24"/>
        <v>2</v>
      </c>
      <c r="L84" s="24">
        <f t="shared" si="25"/>
        <v>1.7789131345874163</v>
      </c>
      <c r="M84" s="24">
        <f t="shared" si="26"/>
        <v>2.7666735913248721</v>
      </c>
      <c r="N84" s="33" t="s">
        <v>325</v>
      </c>
      <c r="O84" s="25" t="s">
        <v>326</v>
      </c>
      <c r="P84" s="25" t="s">
        <v>1103</v>
      </c>
      <c r="Q84" s="33" t="s">
        <v>327</v>
      </c>
      <c r="R84" s="40">
        <v>0.33605806357549017</v>
      </c>
      <c r="S84" s="40">
        <v>44.029607987451151</v>
      </c>
      <c r="T84" s="40">
        <v>1.7789131386772026</v>
      </c>
      <c r="U84" s="40">
        <v>0.21030796474880459</v>
      </c>
      <c r="V84" s="40">
        <v>11.95821460417009</v>
      </c>
      <c r="W84" s="40">
        <v>2.7668251271761752</v>
      </c>
      <c r="X84" s="40">
        <v>0.16799274237368511</v>
      </c>
      <c r="Y84" s="40">
        <v>4.0414148887328363</v>
      </c>
      <c r="Z84" s="40">
        <v>3.434267729975168</v>
      </c>
      <c r="AA84" s="40" t="s">
        <v>327</v>
      </c>
      <c r="AB84" s="40">
        <v>0.33605806434809998</v>
      </c>
      <c r="AC84" s="40">
        <v>44.029607987451151</v>
      </c>
      <c r="AD84" s="40">
        <v>1.7789131345874163</v>
      </c>
      <c r="AE84" s="40">
        <v>0.21031962000545651</v>
      </c>
      <c r="AF84" s="40">
        <v>11.95887698378551</v>
      </c>
      <c r="AG84" s="40">
        <v>2.7666735913248721</v>
      </c>
      <c r="AH84" s="40">
        <v>0.1680074919340675</v>
      </c>
      <c r="AI84" s="40">
        <v>4.0417695576928594</v>
      </c>
      <c r="AJ84" s="40">
        <v>3.4339677499414432</v>
      </c>
      <c r="AK84" s="37"/>
      <c r="AL84" s="37"/>
    </row>
    <row r="85" spans="1:38">
      <c r="A85" s="33" t="s">
        <v>328</v>
      </c>
      <c r="B85" s="33" t="s">
        <v>329</v>
      </c>
      <c r="C85" s="25">
        <v>2721.5520000000001</v>
      </c>
      <c r="D85" s="24">
        <v>5.00535</v>
      </c>
      <c r="E85" s="36">
        <f t="shared" si="18"/>
        <v>13.622320303199999</v>
      </c>
      <c r="F85" s="24">
        <f t="shared" si="19"/>
        <v>3.6483370919258933</v>
      </c>
      <c r="G85" s="24">
        <f t="shared" si="20"/>
        <v>2.8883287523358763</v>
      </c>
      <c r="H85" s="25">
        <f t="shared" si="21"/>
        <v>1</v>
      </c>
      <c r="I85" s="25">
        <f t="shared" si="22"/>
        <v>0</v>
      </c>
      <c r="J85" s="25">
        <f t="shared" si="23"/>
        <v>1</v>
      </c>
      <c r="K85" s="25">
        <f t="shared" si="24"/>
        <v>2</v>
      </c>
      <c r="L85" s="24">
        <f t="shared" si="25"/>
        <v>1.3570129080741069</v>
      </c>
      <c r="M85" s="24">
        <f t="shared" si="26"/>
        <v>2.1170212476641237</v>
      </c>
      <c r="N85" s="33" t="s">
        <v>330</v>
      </c>
      <c r="O85" s="25">
        <v>132.16192000000001</v>
      </c>
      <c r="P85" s="25" t="s">
        <v>1104</v>
      </c>
      <c r="Q85" s="33" t="s">
        <v>906</v>
      </c>
      <c r="R85" s="40">
        <v>0.44053973333333318</v>
      </c>
      <c r="S85" s="40">
        <v>44.029607987451151</v>
      </c>
      <c r="T85" s="40">
        <v>1.3570129080741069</v>
      </c>
      <c r="U85" s="40">
        <v>0.27477134843413109</v>
      </c>
      <c r="V85" s="40">
        <v>11.62786724275214</v>
      </c>
      <c r="W85" s="40">
        <v>2.1170212476641237</v>
      </c>
      <c r="X85" s="40">
        <v>0.22025534369694799</v>
      </c>
      <c r="Y85" s="40">
        <v>3.879339095774299</v>
      </c>
      <c r="Z85" s="40">
        <v>2.6188465119634117</v>
      </c>
      <c r="AA85" s="40" t="s">
        <v>906</v>
      </c>
      <c r="AB85" s="40">
        <v>0.44053973333333318</v>
      </c>
      <c r="AC85" s="40">
        <v>44.029607987451151</v>
      </c>
      <c r="AD85" s="40">
        <v>1.3570129080741069</v>
      </c>
      <c r="AE85" s="40">
        <v>0.27477134843413109</v>
      </c>
      <c r="AF85" s="40">
        <v>11.62786724275214</v>
      </c>
      <c r="AG85" s="40">
        <v>2.1170212476641237</v>
      </c>
      <c r="AH85" s="40">
        <v>0.22025534369694799</v>
      </c>
      <c r="AI85" s="40">
        <v>3.879339095774299</v>
      </c>
      <c r="AJ85" s="40">
        <v>2.6188465119634117</v>
      </c>
      <c r="AK85" s="37"/>
      <c r="AL85" s="37"/>
    </row>
    <row r="86" spans="1:38">
      <c r="A86" s="33" t="s">
        <v>343</v>
      </c>
      <c r="B86" s="33" t="s">
        <v>344</v>
      </c>
      <c r="C86" s="25">
        <v>13607.76</v>
      </c>
      <c r="D86" s="24">
        <v>2.2490999999999999</v>
      </c>
      <c r="E86" s="36">
        <f t="shared" si="18"/>
        <v>30.605213016</v>
      </c>
      <c r="F86" s="24">
        <f t="shared" si="19"/>
        <v>1.0052580030803302</v>
      </c>
      <c r="G86" s="24">
        <f t="shared" si="20"/>
        <v>0.3146913032646772</v>
      </c>
      <c r="H86" s="25">
        <f t="shared" si="21"/>
        <v>1</v>
      </c>
      <c r="I86" s="25">
        <f t="shared" si="22"/>
        <v>0</v>
      </c>
      <c r="J86" s="25">
        <f t="shared" si="23"/>
        <v>1</v>
      </c>
      <c r="K86" s="25">
        <f t="shared" si="24"/>
        <v>2</v>
      </c>
      <c r="L86" s="24">
        <f t="shared" si="25"/>
        <v>1.2438419969196697</v>
      </c>
      <c r="M86" s="24">
        <f t="shared" si="26"/>
        <v>1.9344086967353227</v>
      </c>
      <c r="N86" s="33" t="s">
        <v>345</v>
      </c>
      <c r="O86" s="25" t="s">
        <v>346</v>
      </c>
      <c r="P86" s="25" t="s">
        <v>1107</v>
      </c>
      <c r="Q86" s="33" t="s">
        <v>908</v>
      </c>
      <c r="R86" s="40">
        <v>0.48062222222222217</v>
      </c>
      <c r="S86" s="40">
        <v>44.029607987451151</v>
      </c>
      <c r="T86" s="40">
        <v>1.2438419969196697</v>
      </c>
      <c r="U86" s="40">
        <v>0.3008082309376971</v>
      </c>
      <c r="V86" s="40">
        <v>11.95943869315091</v>
      </c>
      <c r="W86" s="40">
        <v>1.9344086974349364</v>
      </c>
      <c r="X86" s="40">
        <v>0.24030189472482849</v>
      </c>
      <c r="Y86" s="40">
        <v>4.0421326872247176</v>
      </c>
      <c r="Z86" s="40">
        <v>2.4008656728884223</v>
      </c>
      <c r="AA86" s="40" t="s">
        <v>908</v>
      </c>
      <c r="AB86" s="40">
        <v>0.48062222222222217</v>
      </c>
      <c r="AC86" s="40">
        <v>44.029607987451151</v>
      </c>
      <c r="AD86" s="40">
        <v>1.2438419969196697</v>
      </c>
      <c r="AE86" s="40">
        <v>0.30080823102875881</v>
      </c>
      <c r="AF86" s="40">
        <v>11.959438632902719</v>
      </c>
      <c r="AG86" s="40">
        <v>1.9344086967353227</v>
      </c>
      <c r="AH86" s="40">
        <v>0.24030189473836</v>
      </c>
      <c r="AI86" s="40">
        <v>4.0421326604271393</v>
      </c>
      <c r="AJ86" s="40">
        <v>2.4008656726730382</v>
      </c>
      <c r="AK86" s="37"/>
      <c r="AL86" s="37"/>
    </row>
    <row r="87" spans="1:38">
      <c r="A87" s="33" t="s">
        <v>368</v>
      </c>
      <c r="B87" s="33" t="s">
        <v>369</v>
      </c>
      <c r="C87" s="25">
        <v>5095941.0880000005</v>
      </c>
      <c r="D87" s="24">
        <v>0.7</v>
      </c>
      <c r="E87" s="36">
        <f t="shared" si="18"/>
        <v>3567.1587615999997</v>
      </c>
      <c r="F87" s="24">
        <f t="shared" si="19"/>
        <v>-0.85715590532543873</v>
      </c>
      <c r="G87" s="24">
        <f t="shared" si="20"/>
        <v>-1.7212252817313469</v>
      </c>
      <c r="H87" s="25">
        <f t="shared" si="21"/>
        <v>0</v>
      </c>
      <c r="I87" s="25">
        <f t="shared" si="22"/>
        <v>1</v>
      </c>
      <c r="J87" s="25">
        <f t="shared" si="23"/>
        <v>1</v>
      </c>
      <c r="K87" s="25">
        <f t="shared" si="24"/>
        <v>2</v>
      </c>
      <c r="L87" s="24">
        <f t="shared" si="25"/>
        <v>1.5571559053254387</v>
      </c>
      <c r="M87" s="24">
        <f t="shared" si="26"/>
        <v>2.4212252817313469</v>
      </c>
      <c r="N87" s="33" t="s">
        <v>370</v>
      </c>
      <c r="O87" s="25" t="s">
        <v>371</v>
      </c>
      <c r="P87" s="25" t="s">
        <v>1111</v>
      </c>
      <c r="Q87" s="33" t="s">
        <v>372</v>
      </c>
      <c r="R87" s="40">
        <v>0.38391666666666668</v>
      </c>
      <c r="S87" s="40">
        <v>44.029607987451151</v>
      </c>
      <c r="T87" s="40">
        <v>1.5571559053254387</v>
      </c>
      <c r="U87" s="40">
        <v>0.24032762685235701</v>
      </c>
      <c r="V87" s="40">
        <v>11.961665784998191</v>
      </c>
      <c r="W87" s="40">
        <v>2.4212252817313469</v>
      </c>
      <c r="X87" s="40">
        <v>0.19193523376532209</v>
      </c>
      <c r="Y87" s="40">
        <v>4.0418013729843576</v>
      </c>
      <c r="Z87" s="40">
        <v>3.005869847919616</v>
      </c>
      <c r="AA87" s="40" t="s">
        <v>372</v>
      </c>
      <c r="AB87" s="40">
        <v>0.38391666647848077</v>
      </c>
      <c r="AC87" s="40">
        <v>44.029607987451151</v>
      </c>
      <c r="AD87" s="40">
        <v>1.5571559060887159</v>
      </c>
      <c r="AE87" s="40">
        <v>0.24029460434959221</v>
      </c>
      <c r="AF87" s="40">
        <v>11.960022091018381</v>
      </c>
      <c r="AG87" s="40">
        <v>2.4215541247142385</v>
      </c>
      <c r="AH87" s="40">
        <v>0.19196825621017191</v>
      </c>
      <c r="AI87" s="40">
        <v>4.0424967320594503</v>
      </c>
      <c r="AJ87" s="40">
        <v>3.0053553818846828</v>
      </c>
      <c r="AK87" s="37"/>
      <c r="AL87" s="37"/>
    </row>
    <row r="88" spans="1:38">
      <c r="A88" s="33" t="s">
        <v>383</v>
      </c>
      <c r="B88" s="33" t="s">
        <v>384</v>
      </c>
      <c r="C88" s="25">
        <v>6373363.7039999999</v>
      </c>
      <c r="D88" s="24">
        <v>0.41894999999999999</v>
      </c>
      <c r="E88" s="36">
        <f t="shared" si="18"/>
        <v>2670.1207237908002</v>
      </c>
      <c r="F88" s="24">
        <f t="shared" si="19"/>
        <v>-1.188231928718956</v>
      </c>
      <c r="G88" s="24">
        <f t="shared" si="20"/>
        <v>-2.0879889529220947</v>
      </c>
      <c r="H88" s="25">
        <f t="shared" si="21"/>
        <v>0</v>
      </c>
      <c r="I88" s="25">
        <f t="shared" si="22"/>
        <v>1</v>
      </c>
      <c r="J88" s="25">
        <f t="shared" si="23"/>
        <v>1</v>
      </c>
      <c r="K88" s="25">
        <f t="shared" si="24"/>
        <v>2</v>
      </c>
      <c r="L88" s="24">
        <f t="shared" si="25"/>
        <v>1.6071819287189559</v>
      </c>
      <c r="M88" s="24">
        <f t="shared" si="26"/>
        <v>2.5069389529220949</v>
      </c>
      <c r="N88" s="33" t="s">
        <v>385</v>
      </c>
      <c r="O88" s="25" t="s">
        <v>386</v>
      </c>
      <c r="P88" s="25" t="s">
        <v>1113</v>
      </c>
      <c r="Q88" s="33" t="s">
        <v>387</v>
      </c>
      <c r="R88" s="40">
        <v>0.37196666660467231</v>
      </c>
      <c r="S88" s="40">
        <v>44.029607987451151</v>
      </c>
      <c r="T88" s="40">
        <v>1.6071819287189559</v>
      </c>
      <c r="U88" s="40">
        <v>0.23203661882814439</v>
      </c>
      <c r="V88" s="40">
        <v>11.63635011817837</v>
      </c>
      <c r="W88" s="40">
        <v>2.5069389529220949</v>
      </c>
      <c r="X88" s="40">
        <v>0.18599909611198631</v>
      </c>
      <c r="Y88" s="40">
        <v>3.8836377154894222</v>
      </c>
      <c r="Z88" s="40">
        <v>3.101187433905749</v>
      </c>
      <c r="AA88" s="40" t="s">
        <v>387</v>
      </c>
      <c r="AB88" s="40">
        <v>0.37196666660467231</v>
      </c>
      <c r="AC88" s="40">
        <v>44.029607987451151</v>
      </c>
      <c r="AD88" s="40">
        <v>1.6071819287189559</v>
      </c>
      <c r="AE88" s="40">
        <v>0.2320366188076263</v>
      </c>
      <c r="AF88" s="40">
        <v>11.63635014432799</v>
      </c>
      <c r="AG88" s="40">
        <v>2.5069389532082731</v>
      </c>
      <c r="AH88" s="40">
        <v>0.18599909611950349</v>
      </c>
      <c r="AI88" s="40">
        <v>3.8836377269655751</v>
      </c>
      <c r="AJ88" s="40">
        <v>3.1011874338252055</v>
      </c>
      <c r="AK88" s="37"/>
      <c r="AL88" s="37"/>
    </row>
    <row r="89" spans="1:38">
      <c r="A89" s="33" t="s">
        <v>399</v>
      </c>
      <c r="B89" s="33" t="s">
        <v>400</v>
      </c>
      <c r="C89" s="25">
        <v>2721.5520000000001</v>
      </c>
      <c r="D89" s="24">
        <v>2.1829499999999999</v>
      </c>
      <c r="E89" s="36">
        <f t="shared" si="18"/>
        <v>5.9410119383999991</v>
      </c>
      <c r="F89" s="24">
        <f t="shared" si="19"/>
        <v>1.2673550468728889</v>
      </c>
      <c r="G89" s="24">
        <f t="shared" si="20"/>
        <v>0.75922337039876187</v>
      </c>
      <c r="H89" s="25">
        <f t="shared" si="21"/>
        <v>1</v>
      </c>
      <c r="I89" s="25">
        <f t="shared" si="22"/>
        <v>0</v>
      </c>
      <c r="J89" s="25">
        <f t="shared" si="23"/>
        <v>1</v>
      </c>
      <c r="K89" s="25">
        <f t="shared" si="24"/>
        <v>2</v>
      </c>
      <c r="L89" s="24">
        <f t="shared" si="25"/>
        <v>0.91559495312711092</v>
      </c>
      <c r="M89" s="24">
        <f t="shared" si="26"/>
        <v>1.4237266296012381</v>
      </c>
      <c r="N89" s="33" t="s">
        <v>401</v>
      </c>
      <c r="O89" s="25" t="s">
        <v>402</v>
      </c>
      <c r="P89" s="25" t="s">
        <v>1117</v>
      </c>
      <c r="Q89" s="33" t="s">
        <v>914</v>
      </c>
      <c r="R89" s="40">
        <v>0.65292856999149973</v>
      </c>
      <c r="S89" s="40">
        <v>44.029607987451151</v>
      </c>
      <c r="T89" s="40">
        <v>0.91559495498970278</v>
      </c>
      <c r="U89" s="40">
        <v>0.40865757139090769</v>
      </c>
      <c r="V89" s="40">
        <v>11.959659080750489</v>
      </c>
      <c r="W89" s="40">
        <v>1.4238967399295697</v>
      </c>
      <c r="X89" s="40">
        <v>0.32644232539534362</v>
      </c>
      <c r="Y89" s="40">
        <v>4.0420157550095066</v>
      </c>
      <c r="Z89" s="40">
        <v>1.7673335876142271</v>
      </c>
      <c r="AA89" s="40" t="s">
        <v>914</v>
      </c>
      <c r="AB89" s="40">
        <v>0.65292857131975013</v>
      </c>
      <c r="AC89" s="40">
        <v>44.029607987451151</v>
      </c>
      <c r="AD89" s="40">
        <v>0.91559495312711092</v>
      </c>
      <c r="AE89" s="40">
        <v>0.40870697688918362</v>
      </c>
      <c r="AF89" s="40">
        <v>11.961104840298599</v>
      </c>
      <c r="AG89" s="40">
        <v>1.4237266296012381</v>
      </c>
      <c r="AH89" s="40">
        <v>0.32644232537714551</v>
      </c>
      <c r="AI89" s="40">
        <v>4.0420157102066634</v>
      </c>
      <c r="AJ89" s="40">
        <v>1.7673335876140577</v>
      </c>
      <c r="AK89" s="37"/>
      <c r="AL89" s="37"/>
    </row>
    <row r="90" spans="1:38">
      <c r="A90" s="33" t="s">
        <v>423</v>
      </c>
      <c r="B90" s="33" t="s">
        <v>424</v>
      </c>
      <c r="C90" s="25">
        <v>8618.2479999999996</v>
      </c>
      <c r="D90" s="24">
        <v>4.4981999999999998</v>
      </c>
      <c r="E90" s="36">
        <f t="shared" si="18"/>
        <v>38.766603153600002</v>
      </c>
      <c r="F90" s="24">
        <f t="shared" si="19"/>
        <v>2.8704539557063589</v>
      </c>
      <c r="G90" s="24">
        <f t="shared" si="20"/>
        <v>1.9671249149415084</v>
      </c>
      <c r="H90" s="25">
        <f t="shared" si="21"/>
        <v>1</v>
      </c>
      <c r="I90" s="25">
        <f t="shared" si="22"/>
        <v>0</v>
      </c>
      <c r="J90" s="25">
        <f t="shared" si="23"/>
        <v>1</v>
      </c>
      <c r="K90" s="25">
        <f t="shared" si="24"/>
        <v>2</v>
      </c>
      <c r="L90" s="24">
        <f t="shared" si="25"/>
        <v>1.6277460442936409</v>
      </c>
      <c r="M90" s="24">
        <f t="shared" si="26"/>
        <v>2.5310750850584913</v>
      </c>
      <c r="N90" s="33" t="s">
        <v>425</v>
      </c>
      <c r="O90" s="25">
        <v>154.25232</v>
      </c>
      <c r="P90" s="25" t="s">
        <v>1090</v>
      </c>
      <c r="Q90" s="33" t="s">
        <v>426</v>
      </c>
      <c r="R90" s="40">
        <v>0.36726742893869591</v>
      </c>
      <c r="S90" s="40">
        <v>44.029607987451151</v>
      </c>
      <c r="T90" s="40">
        <v>1.6277460442936409</v>
      </c>
      <c r="U90" s="40">
        <v>0.22984433389786579</v>
      </c>
      <c r="V90" s="40">
        <v>11.958489286854689</v>
      </c>
      <c r="W90" s="40">
        <v>2.5316504776177982</v>
      </c>
      <c r="X90" s="40">
        <v>0.183670103914958</v>
      </c>
      <c r="Y90" s="40">
        <v>4.043088799618797</v>
      </c>
      <c r="Z90" s="40">
        <v>3.1411386251048596</v>
      </c>
      <c r="AA90" s="40" t="s">
        <v>426</v>
      </c>
      <c r="AB90" s="40">
        <v>0.36726742872626122</v>
      </c>
      <c r="AC90" s="40">
        <v>44.029607987451151</v>
      </c>
      <c r="AD90" s="40">
        <v>1.6277460452351611</v>
      </c>
      <c r="AE90" s="40">
        <v>0.22989720334292879</v>
      </c>
      <c r="AF90" s="40">
        <v>11.96123975670154</v>
      </c>
      <c r="AG90" s="40">
        <v>2.5310750850584913</v>
      </c>
      <c r="AH90" s="40">
        <v>0.18367010386507179</v>
      </c>
      <c r="AI90" s="40">
        <v>4.0430888265890204</v>
      </c>
      <c r="AJ90" s="40">
        <v>3.1411386260636012</v>
      </c>
      <c r="AK90" s="37"/>
      <c r="AL90" s="37"/>
    </row>
    <row r="91" spans="1:38">
      <c r="A91" s="33" t="s">
        <v>432</v>
      </c>
      <c r="B91" s="33" t="s">
        <v>433</v>
      </c>
      <c r="C91" s="25">
        <v>2494.7559999999999</v>
      </c>
      <c r="D91" s="24">
        <v>3.59415</v>
      </c>
      <c r="E91" s="36">
        <f t="shared" si="18"/>
        <v>8.9665272774000009</v>
      </c>
      <c r="F91" s="24">
        <f t="shared" si="19"/>
        <v>2.9654174646859675</v>
      </c>
      <c r="G91" s="24">
        <f t="shared" si="20"/>
        <v>2.6165188066142879</v>
      </c>
      <c r="H91" s="25">
        <f t="shared" si="21"/>
        <v>1</v>
      </c>
      <c r="I91" s="25">
        <f t="shared" si="22"/>
        <v>0</v>
      </c>
      <c r="J91" s="25">
        <f t="shared" si="23"/>
        <v>1</v>
      </c>
      <c r="K91" s="25">
        <f t="shared" si="24"/>
        <v>2</v>
      </c>
      <c r="L91" s="24">
        <f t="shared" si="25"/>
        <v>0.62873253531403228</v>
      </c>
      <c r="M91" s="24">
        <f t="shared" si="26"/>
        <v>0.97763119338571192</v>
      </c>
      <c r="N91" s="33" t="s">
        <v>434</v>
      </c>
      <c r="O91" s="25" t="s">
        <v>435</v>
      </c>
      <c r="P91" s="25" t="s">
        <v>1122</v>
      </c>
      <c r="Q91" s="33" t="s">
        <v>918</v>
      </c>
      <c r="R91" s="40">
        <v>0.95083055365389446</v>
      </c>
      <c r="S91" s="40">
        <v>44.029607987451151</v>
      </c>
      <c r="T91" s="40">
        <v>0.62873253531403228</v>
      </c>
      <c r="U91" s="40">
        <v>0.59520117051937094</v>
      </c>
      <c r="V91" s="40">
        <v>11.96149821379071</v>
      </c>
      <c r="W91" s="40">
        <v>0.97763119338571192</v>
      </c>
      <c r="X91" s="40">
        <v>0.47547062112696781</v>
      </c>
      <c r="Y91" s="40">
        <v>4.04275839060689</v>
      </c>
      <c r="Z91" s="40">
        <v>1.2133936240577621</v>
      </c>
      <c r="AA91" s="40" t="s">
        <v>918</v>
      </c>
      <c r="AB91" s="40">
        <v>0.95083055330434041</v>
      </c>
      <c r="AC91" s="40">
        <v>44.029607987451151</v>
      </c>
      <c r="AD91" s="40">
        <v>0.62873253554517339</v>
      </c>
      <c r="AE91" s="40">
        <v>0.595201170169817</v>
      </c>
      <c r="AF91" s="40">
        <v>11.96149821379071</v>
      </c>
      <c r="AG91" s="40">
        <v>0.97763119395986209</v>
      </c>
      <c r="AH91" s="40">
        <v>0.4754706211095257</v>
      </c>
      <c r="AI91" s="40">
        <v>4.0427583934313782</v>
      </c>
      <c r="AJ91" s="40">
        <v>1.2133936241065455</v>
      </c>
      <c r="AK91" s="37"/>
      <c r="AL91" s="37"/>
    </row>
    <row r="92" spans="1:38">
      <c r="A92" s="33" t="s">
        <v>445</v>
      </c>
      <c r="B92" s="33" t="s">
        <v>446</v>
      </c>
      <c r="C92" s="25">
        <v>13607.76</v>
      </c>
      <c r="D92" s="24">
        <v>2.57985</v>
      </c>
      <c r="E92" s="36">
        <f t="shared" si="18"/>
        <v>35.105979636000001</v>
      </c>
      <c r="F92" s="24">
        <f t="shared" si="19"/>
        <v>2.0886810472808857</v>
      </c>
      <c r="G92" s="24">
        <f t="shared" si="20"/>
        <v>1.8148033552806611</v>
      </c>
      <c r="H92" s="25">
        <f t="shared" si="21"/>
        <v>1</v>
      </c>
      <c r="I92" s="25">
        <f t="shared" si="22"/>
        <v>0</v>
      </c>
      <c r="J92" s="25">
        <f t="shared" si="23"/>
        <v>1</v>
      </c>
      <c r="K92" s="25">
        <f t="shared" si="24"/>
        <v>2</v>
      </c>
      <c r="L92" s="24">
        <f t="shared" si="25"/>
        <v>0.49116895271911432</v>
      </c>
      <c r="M92" s="24">
        <f t="shared" si="26"/>
        <v>0.76504664471933892</v>
      </c>
      <c r="N92" s="33" t="s">
        <v>447</v>
      </c>
      <c r="O92" s="25" t="s">
        <v>448</v>
      </c>
      <c r="P92" s="25" t="s">
        <v>1124</v>
      </c>
      <c r="Q92" s="33" t="s">
        <v>16</v>
      </c>
      <c r="R92" s="40">
        <v>1.2171333333333334</v>
      </c>
      <c r="S92" s="40">
        <v>44.029607987451151</v>
      </c>
      <c r="T92" s="40">
        <v>0.49116895271911432</v>
      </c>
      <c r="U92" s="40">
        <v>0.76045804731883693</v>
      </c>
      <c r="V92" s="40">
        <v>11.78371711554272</v>
      </c>
      <c r="W92" s="40">
        <v>0.76504664471933892</v>
      </c>
      <c r="X92" s="40">
        <v>0.60858504086533693</v>
      </c>
      <c r="Y92" s="40">
        <v>3.9551216373593689</v>
      </c>
      <c r="Z92" s="40">
        <v>0.94788698676603755</v>
      </c>
      <c r="AA92" s="40" t="s">
        <v>16</v>
      </c>
      <c r="AB92" s="40">
        <v>1.2171333333333334</v>
      </c>
      <c r="AC92" s="40">
        <v>44.029607987451151</v>
      </c>
      <c r="AD92" s="40">
        <v>0.49116895271911432</v>
      </c>
      <c r="AE92" s="40">
        <v>0.76039934438017376</v>
      </c>
      <c r="AF92" s="40">
        <v>11.7794932193304</v>
      </c>
      <c r="AG92" s="40">
        <v>0.7651025348866759</v>
      </c>
      <c r="AH92" s="40">
        <v>0.60858559243293353</v>
      </c>
      <c r="AI92" s="40">
        <v>3.953273043981405</v>
      </c>
      <c r="AJ92" s="40">
        <v>0.94788393201801202</v>
      </c>
      <c r="AK92" s="37"/>
      <c r="AL92" s="37"/>
    </row>
    <row r="93" spans="1:38">
      <c r="A93" s="33" t="s">
        <v>449</v>
      </c>
      <c r="B93" s="33" t="s">
        <v>450</v>
      </c>
      <c r="C93" s="25">
        <v>13607.76</v>
      </c>
      <c r="D93" s="24">
        <v>3.99105</v>
      </c>
      <c r="E93" s="36">
        <f t="shared" si="18"/>
        <v>54.309250548000001</v>
      </c>
      <c r="F93" s="24">
        <f t="shared" si="19"/>
        <v>2.3325940041071069</v>
      </c>
      <c r="G93" s="24">
        <f t="shared" si="20"/>
        <v>1.4045006714725199</v>
      </c>
      <c r="H93" s="25">
        <f t="shared" si="21"/>
        <v>1</v>
      </c>
      <c r="I93" s="25">
        <f t="shared" si="22"/>
        <v>0</v>
      </c>
      <c r="J93" s="25">
        <f t="shared" si="23"/>
        <v>1</v>
      </c>
      <c r="K93" s="25">
        <f t="shared" si="24"/>
        <v>2</v>
      </c>
      <c r="L93" s="24">
        <f t="shared" si="25"/>
        <v>1.6584559958928928</v>
      </c>
      <c r="M93" s="24">
        <f t="shared" si="26"/>
        <v>2.5865493285274801</v>
      </c>
      <c r="N93" s="33" t="s">
        <v>87</v>
      </c>
      <c r="O93" s="25" t="s">
        <v>346</v>
      </c>
      <c r="P93" s="25" t="s">
        <v>1107</v>
      </c>
      <c r="Q93" s="33" t="s">
        <v>872</v>
      </c>
      <c r="R93" s="40">
        <v>0.36046666599607857</v>
      </c>
      <c r="S93" s="40">
        <v>44.029607987451151</v>
      </c>
      <c r="T93" s="40">
        <v>1.6584559989781735</v>
      </c>
      <c r="U93" s="40">
        <v>0.22489522570575229</v>
      </c>
      <c r="V93" s="40">
        <v>11.6380282905778</v>
      </c>
      <c r="W93" s="40">
        <v>2.5865493448173029</v>
      </c>
      <c r="X93" s="40">
        <v>0.18024500206851729</v>
      </c>
      <c r="Y93" s="40">
        <v>3.8835600602141138</v>
      </c>
      <c r="Z93" s="40">
        <v>3.2001886132021826</v>
      </c>
      <c r="AA93" s="40" t="s">
        <v>872</v>
      </c>
      <c r="AB93" s="40">
        <v>0.36046666666666671</v>
      </c>
      <c r="AC93" s="40">
        <v>44.029607987451151</v>
      </c>
      <c r="AD93" s="40">
        <v>1.6584559958928928</v>
      </c>
      <c r="AE93" s="40">
        <v>0.2248952271303552</v>
      </c>
      <c r="AF93" s="40">
        <v>11.638028327799191</v>
      </c>
      <c r="AG93" s="40">
        <v>2.5865493285274801</v>
      </c>
      <c r="AH93" s="40">
        <v>0.18021526208409419</v>
      </c>
      <c r="AI93" s="40">
        <v>3.882919289864684</v>
      </c>
      <c r="AJ93" s="40">
        <v>3.2007141423903249</v>
      </c>
      <c r="AK93" s="37"/>
      <c r="AL93" s="37"/>
    </row>
    <row r="94" spans="1:38">
      <c r="A94" s="33" t="s">
        <v>451</v>
      </c>
      <c r="B94" s="33" t="s">
        <v>452</v>
      </c>
      <c r="C94" s="25">
        <v>20865.232</v>
      </c>
      <c r="D94" s="24">
        <v>1.5</v>
      </c>
      <c r="E94" s="36">
        <f t="shared" si="18"/>
        <v>31.297847999999998</v>
      </c>
      <c r="F94" s="24">
        <f t="shared" si="19"/>
        <v>0.58591845646782836</v>
      </c>
      <c r="G94" s="24">
        <f t="shared" si="20"/>
        <v>7.8623351483523063E-2</v>
      </c>
      <c r="H94" s="25">
        <f t="shared" si="21"/>
        <v>1</v>
      </c>
      <c r="I94" s="25">
        <f t="shared" si="22"/>
        <v>0</v>
      </c>
      <c r="J94" s="25">
        <f t="shared" si="23"/>
        <v>1</v>
      </c>
      <c r="K94" s="25">
        <f t="shared" si="24"/>
        <v>2</v>
      </c>
      <c r="L94" s="24">
        <f t="shared" si="25"/>
        <v>0.91408154353217164</v>
      </c>
      <c r="M94" s="24">
        <f t="shared" si="26"/>
        <v>1.4213766485164769</v>
      </c>
      <c r="N94" s="33" t="s">
        <v>453</v>
      </c>
      <c r="O94" s="25">
        <v>98.101439999999997</v>
      </c>
      <c r="P94" s="25" t="s">
        <v>1125</v>
      </c>
      <c r="Q94" s="33" t="s">
        <v>922</v>
      </c>
      <c r="R94" s="40">
        <v>0.65400959999999986</v>
      </c>
      <c r="S94" s="40">
        <v>44.029607987451151</v>
      </c>
      <c r="T94" s="40">
        <v>0.91408154353217164</v>
      </c>
      <c r="U94" s="40">
        <v>0.40938268635374397</v>
      </c>
      <c r="V94" s="40">
        <v>11.96107671561149</v>
      </c>
      <c r="W94" s="40">
        <v>1.4213766485164769</v>
      </c>
      <c r="X94" s="40">
        <v>0.32697925657763938</v>
      </c>
      <c r="Y94" s="40">
        <v>4.0419720012833116</v>
      </c>
      <c r="Z94" s="40">
        <v>1.7644313607706565</v>
      </c>
      <c r="AA94" s="40" t="s">
        <v>922</v>
      </c>
      <c r="AB94" s="40">
        <v>0.65400959999999986</v>
      </c>
      <c r="AC94" s="40">
        <v>44.029607987451151</v>
      </c>
      <c r="AD94" s="40">
        <v>0.91408154353217164</v>
      </c>
      <c r="AE94" s="40">
        <v>0.40934703270996919</v>
      </c>
      <c r="AF94" s="40">
        <v>11.96003492786291</v>
      </c>
      <c r="AG94" s="40">
        <v>1.4214989999194163</v>
      </c>
      <c r="AH94" s="40">
        <v>0.32697925647827331</v>
      </c>
      <c r="AI94" s="40">
        <v>4.041971973110809</v>
      </c>
      <c r="AJ94" s="40">
        <v>1.7644313612448945</v>
      </c>
      <c r="AK94" s="37"/>
      <c r="AL94" s="37"/>
    </row>
    <row r="95" spans="1:38">
      <c r="A95" s="33" t="s">
        <v>460</v>
      </c>
      <c r="B95" s="33" t="s">
        <v>461</v>
      </c>
      <c r="C95" s="25">
        <v>13607.76</v>
      </c>
      <c r="D95" s="24">
        <v>1.9844999999999999</v>
      </c>
      <c r="E95" s="36">
        <f t="shared" si="18"/>
        <v>27.004599719999998</v>
      </c>
      <c r="F95" s="24">
        <f t="shared" si="19"/>
        <v>1.1009437212741711</v>
      </c>
      <c r="G95" s="24">
        <f t="shared" si="20"/>
        <v>0.61055175879383383</v>
      </c>
      <c r="H95" s="25">
        <f t="shared" si="21"/>
        <v>1</v>
      </c>
      <c r="I95" s="25">
        <f t="shared" si="22"/>
        <v>0</v>
      </c>
      <c r="J95" s="25">
        <f t="shared" si="23"/>
        <v>1</v>
      </c>
      <c r="K95" s="25">
        <f t="shared" si="24"/>
        <v>2</v>
      </c>
      <c r="L95" s="24">
        <f t="shared" si="25"/>
        <v>0.88355627872582898</v>
      </c>
      <c r="M95" s="24">
        <f t="shared" si="26"/>
        <v>1.3739482412061661</v>
      </c>
      <c r="N95" s="33" t="s">
        <v>462</v>
      </c>
      <c r="O95" s="25" t="s">
        <v>463</v>
      </c>
      <c r="P95" s="25" t="s">
        <v>1127</v>
      </c>
      <c r="Q95" s="33" t="s">
        <v>924</v>
      </c>
      <c r="R95" s="40">
        <v>0.67660444308126311</v>
      </c>
      <c r="S95" s="40">
        <v>44.029607987451151</v>
      </c>
      <c r="T95" s="40">
        <v>0.88355627984112661</v>
      </c>
      <c r="U95" s="40">
        <v>0.42348657774806348</v>
      </c>
      <c r="V95" s="40">
        <v>11.959960330123691</v>
      </c>
      <c r="W95" s="40">
        <v>1.3740373030091613</v>
      </c>
      <c r="X95" s="40">
        <v>0.33832123604875391</v>
      </c>
      <c r="Y95" s="40">
        <v>4.0425150602467239</v>
      </c>
      <c r="Z95" s="40">
        <v>1.7052812051337045</v>
      </c>
      <c r="AA95" s="40" t="s">
        <v>925</v>
      </c>
      <c r="AB95" s="40">
        <v>0.67660444393532904</v>
      </c>
      <c r="AC95" s="40">
        <v>44.029607987451151</v>
      </c>
      <c r="AD95" s="40">
        <v>0.88355627872582898</v>
      </c>
      <c r="AE95" s="40">
        <v>0.42351435392409997</v>
      </c>
      <c r="AF95" s="40">
        <v>11.960744734200681</v>
      </c>
      <c r="AG95" s="40">
        <v>1.3739482412061661</v>
      </c>
      <c r="AH95" s="40">
        <v>0.33832123599804448</v>
      </c>
      <c r="AI95" s="40">
        <v>4.042515049434579</v>
      </c>
      <c r="AJ95" s="40">
        <v>1.7052812053663213</v>
      </c>
      <c r="AK95" s="37"/>
      <c r="AL95" s="37"/>
    </row>
    <row r="96" spans="1:38">
      <c r="A96" s="33" t="s">
        <v>469</v>
      </c>
      <c r="B96" s="33" t="s">
        <v>470</v>
      </c>
      <c r="C96" s="25">
        <v>13607.76</v>
      </c>
      <c r="D96" s="24">
        <v>2.3814000000000002</v>
      </c>
      <c r="E96" s="36">
        <f t="shared" si="18"/>
        <v>32.405519664000003</v>
      </c>
      <c r="F96" s="24">
        <f t="shared" si="19"/>
        <v>1.7633564191642934</v>
      </c>
      <c r="G96" s="24">
        <f t="shared" si="20"/>
        <v>1.4187445894541477</v>
      </c>
      <c r="H96" s="25">
        <f t="shared" si="21"/>
        <v>1</v>
      </c>
      <c r="I96" s="25">
        <f t="shared" si="22"/>
        <v>0</v>
      </c>
      <c r="J96" s="25">
        <f t="shared" si="23"/>
        <v>1</v>
      </c>
      <c r="K96" s="25">
        <f t="shared" si="24"/>
        <v>2</v>
      </c>
      <c r="L96" s="24">
        <f t="shared" si="25"/>
        <v>0.61804358083570665</v>
      </c>
      <c r="M96" s="24">
        <f t="shared" si="26"/>
        <v>0.96265541054585246</v>
      </c>
      <c r="N96" s="33" t="s">
        <v>471</v>
      </c>
      <c r="O96" s="25" t="s">
        <v>472</v>
      </c>
      <c r="P96" s="25" t="s">
        <v>1129</v>
      </c>
      <c r="Q96" s="33" t="s">
        <v>16</v>
      </c>
      <c r="R96" s="40">
        <v>0.96727499999999988</v>
      </c>
      <c r="S96" s="40">
        <v>44.029607987451151</v>
      </c>
      <c r="T96" s="40">
        <v>0.61804358083570665</v>
      </c>
      <c r="U96" s="40">
        <v>0.60435536249362942</v>
      </c>
      <c r="V96" s="40">
        <v>11.78386082084625</v>
      </c>
      <c r="W96" s="40">
        <v>0.96265541054585246</v>
      </c>
      <c r="X96" s="40">
        <v>0.48361023053264962</v>
      </c>
      <c r="Y96" s="40">
        <v>3.9547789864488498</v>
      </c>
      <c r="Z96" s="40">
        <v>1.1928399286923015</v>
      </c>
      <c r="AA96" s="40" t="s">
        <v>16</v>
      </c>
      <c r="AB96" s="40">
        <v>0.96727499997196353</v>
      </c>
      <c r="AC96" s="40">
        <v>44.029607987451151</v>
      </c>
      <c r="AD96" s="40">
        <v>0.61804358085362054</v>
      </c>
      <c r="AE96" s="40">
        <v>0.60435536243434751</v>
      </c>
      <c r="AF96" s="40">
        <v>11.783860868529549</v>
      </c>
      <c r="AG96" s="40">
        <v>0.96265541068532645</v>
      </c>
      <c r="AH96" s="40">
        <v>0.48361023069503439</v>
      </c>
      <c r="AI96" s="40">
        <v>3.9547790082562648</v>
      </c>
      <c r="AJ96" s="40">
        <v>1.1928399283243685</v>
      </c>
      <c r="AK96" s="37"/>
      <c r="AL96" s="37"/>
    </row>
    <row r="97" spans="1:38">
      <c r="A97" s="33" t="s">
        <v>992</v>
      </c>
      <c r="B97" s="33" t="s">
        <v>308</v>
      </c>
      <c r="C97" s="25">
        <v>3692238.88</v>
      </c>
      <c r="D97" s="24">
        <v>1.5</v>
      </c>
      <c r="E97" s="36">
        <f t="shared" si="18"/>
        <v>5538.3583200000003</v>
      </c>
      <c r="F97" s="24">
        <f t="shared" si="19"/>
        <v>-0.10480674788543221</v>
      </c>
      <c r="G97" s="24">
        <f t="shared" si="20"/>
        <v>-0.99543050375872655</v>
      </c>
      <c r="H97" s="25">
        <f t="shared" si="21"/>
        <v>0</v>
      </c>
      <c r="I97" s="25">
        <f t="shared" si="22"/>
        <v>1</v>
      </c>
      <c r="J97" s="25">
        <f t="shared" si="23"/>
        <v>1</v>
      </c>
      <c r="K97" s="25">
        <f t="shared" si="24"/>
        <v>2</v>
      </c>
      <c r="L97" s="24">
        <f t="shared" si="25"/>
        <v>1.6048067478854322</v>
      </c>
      <c r="M97" s="24">
        <f t="shared" si="26"/>
        <v>2.4954305037587265</v>
      </c>
      <c r="N97" s="33" t="s">
        <v>477</v>
      </c>
      <c r="O97" s="25">
        <v>106.1674</v>
      </c>
      <c r="P97" s="25" t="s">
        <v>1048</v>
      </c>
      <c r="Q97" s="33" t="s">
        <v>478</v>
      </c>
      <c r="R97" s="40">
        <v>0.37251719225385838</v>
      </c>
      <c r="S97" s="40">
        <v>44.029607987451151</v>
      </c>
      <c r="T97" s="40">
        <v>1.6048067500880991</v>
      </c>
      <c r="U97" s="40">
        <v>0.2331810130873371</v>
      </c>
      <c r="V97" s="40">
        <v>11.96111837317784</v>
      </c>
      <c r="W97" s="40">
        <v>2.4954305099746055</v>
      </c>
      <c r="X97" s="40">
        <v>0.18627492814625141</v>
      </c>
      <c r="Y97" s="40">
        <v>4.0426421610385841</v>
      </c>
      <c r="Z97" s="40">
        <v>3.0972119665658964</v>
      </c>
      <c r="AA97" s="40" t="s">
        <v>478</v>
      </c>
      <c r="AB97" s="40">
        <v>0.37251719276515438</v>
      </c>
      <c r="AC97" s="40">
        <v>44.029607987451151</v>
      </c>
      <c r="AD97" s="40">
        <v>1.6048067478854322</v>
      </c>
      <c r="AE97" s="40">
        <v>0.23318101365781249</v>
      </c>
      <c r="AF97" s="40">
        <v>11.96111832778122</v>
      </c>
      <c r="AG97" s="40">
        <v>2.4954305037587265</v>
      </c>
      <c r="AH97" s="40">
        <v>0.186237226865094</v>
      </c>
      <c r="AI97" s="40">
        <v>4.0418239374000784</v>
      </c>
      <c r="AJ97" s="40">
        <v>3.0978357972039556</v>
      </c>
      <c r="AK97" s="37"/>
      <c r="AL97" s="37"/>
    </row>
    <row r="98" spans="1:38">
      <c r="A98" s="33" t="s">
        <v>479</v>
      </c>
      <c r="B98" s="33" t="s">
        <v>480</v>
      </c>
      <c r="C98" s="25">
        <v>13607.76</v>
      </c>
      <c r="D98" s="24">
        <v>2.3372999999999999</v>
      </c>
      <c r="E98" s="36">
        <f t="shared" si="18"/>
        <v>31.805417448</v>
      </c>
      <c r="F98" s="24">
        <f t="shared" si="19"/>
        <v>0.70955057890259554</v>
      </c>
      <c r="G98" s="24">
        <f t="shared" si="20"/>
        <v>-0.19426715929006777</v>
      </c>
      <c r="H98" s="25">
        <f t="shared" si="21"/>
        <v>1</v>
      </c>
      <c r="I98" s="25">
        <f t="shared" si="22"/>
        <v>0</v>
      </c>
      <c r="J98" s="25">
        <f t="shared" si="23"/>
        <v>1</v>
      </c>
      <c r="K98" s="25">
        <f t="shared" si="24"/>
        <v>2</v>
      </c>
      <c r="L98" s="24">
        <f t="shared" si="25"/>
        <v>1.6277494210974044</v>
      </c>
      <c r="M98" s="24">
        <f t="shared" si="26"/>
        <v>2.5315671592900677</v>
      </c>
      <c r="N98" s="33" t="s">
        <v>481</v>
      </c>
      <c r="O98" s="25" t="s">
        <v>482</v>
      </c>
      <c r="P98" s="25" t="s">
        <v>1090</v>
      </c>
      <c r="Q98" s="33" t="s">
        <v>483</v>
      </c>
      <c r="R98" s="40">
        <v>0.36726666638941208</v>
      </c>
      <c r="S98" s="40">
        <v>44.029607987451151</v>
      </c>
      <c r="T98" s="40">
        <v>1.6277494239539636</v>
      </c>
      <c r="U98" s="40">
        <v>0.22985199366651779</v>
      </c>
      <c r="V98" s="40">
        <v>11.958912566001111</v>
      </c>
      <c r="W98" s="40">
        <v>2.5315671592900677</v>
      </c>
      <c r="X98" s="40">
        <v>0.18366972282028859</v>
      </c>
      <c r="Y98" s="40">
        <v>4.0430888357318331</v>
      </c>
      <c r="Z98" s="40">
        <v>3.1411451427667498</v>
      </c>
      <c r="AA98" s="40" t="s">
        <v>483</v>
      </c>
      <c r="AB98" s="40">
        <v>0.36726666703393329</v>
      </c>
      <c r="AC98" s="40">
        <v>44.029607987451151</v>
      </c>
      <c r="AD98" s="40">
        <v>1.6277494210974044</v>
      </c>
      <c r="AE98" s="40">
        <v>0.22984385711676569</v>
      </c>
      <c r="AF98" s="40">
        <v>11.95848932722325</v>
      </c>
      <c r="AG98" s="40">
        <v>2.5316557292964679</v>
      </c>
      <c r="AH98" s="40">
        <v>0.18366972285812699</v>
      </c>
      <c r="AI98" s="40">
        <v>4.043088815275059</v>
      </c>
      <c r="AJ98" s="40">
        <v>3.1411451420395462</v>
      </c>
      <c r="AK98" s="37"/>
      <c r="AL98" s="37"/>
    </row>
    <row r="99" spans="1:38">
      <c r="A99" s="33" t="s">
        <v>529</v>
      </c>
      <c r="B99" s="33" t="s">
        <v>530</v>
      </c>
      <c r="C99" s="25">
        <v>13607.76</v>
      </c>
      <c r="D99" s="24">
        <v>7.0118999999999998</v>
      </c>
      <c r="E99" s="36">
        <f t="shared" si="18"/>
        <v>95.416252344</v>
      </c>
      <c r="F99" s="24">
        <f t="shared" si="19"/>
        <v>5.7903388980310204</v>
      </c>
      <c r="G99" s="24">
        <f t="shared" si="20"/>
        <v>5.1121422932341911</v>
      </c>
      <c r="H99" s="25">
        <f t="shared" si="21"/>
        <v>1</v>
      </c>
      <c r="I99" s="25">
        <f t="shared" si="22"/>
        <v>0</v>
      </c>
      <c r="J99" s="25">
        <f t="shared" si="23"/>
        <v>1</v>
      </c>
      <c r="K99" s="25">
        <f t="shared" si="24"/>
        <v>2</v>
      </c>
      <c r="L99" s="24">
        <f t="shared" si="25"/>
        <v>1.2215611019689792</v>
      </c>
      <c r="M99" s="24">
        <f t="shared" si="26"/>
        <v>1.8997577067658089</v>
      </c>
      <c r="N99" s="33" t="s">
        <v>531</v>
      </c>
      <c r="O99" s="25">
        <v>110.11244000000001</v>
      </c>
      <c r="P99" s="25" t="s">
        <v>1079</v>
      </c>
      <c r="Q99" s="33" t="s">
        <v>932</v>
      </c>
      <c r="R99" s="40">
        <v>0.48938862222222218</v>
      </c>
      <c r="S99" s="40">
        <v>44.029607987451151</v>
      </c>
      <c r="T99" s="40">
        <v>1.2215611019689792</v>
      </c>
      <c r="U99" s="40">
        <v>0.30629487965518459</v>
      </c>
      <c r="V99" s="40">
        <v>11.959438661435581</v>
      </c>
      <c r="W99" s="40">
        <v>1.8997577067658089</v>
      </c>
      <c r="X99" s="40">
        <v>0.24471576521243449</v>
      </c>
      <c r="Y99" s="40">
        <v>4.0426421438071074</v>
      </c>
      <c r="Z99" s="40">
        <v>2.3575634206180136</v>
      </c>
      <c r="AA99" s="40" t="s">
        <v>932</v>
      </c>
      <c r="AB99" s="40">
        <v>0.48938862222222218</v>
      </c>
      <c r="AC99" s="40">
        <v>44.029607987451151</v>
      </c>
      <c r="AD99" s="40">
        <v>1.2215611019689792</v>
      </c>
      <c r="AE99" s="40">
        <v>0.30629487961915203</v>
      </c>
      <c r="AF99" s="40">
        <v>11.95943868484837</v>
      </c>
      <c r="AG99" s="40">
        <v>1.8997577070328122</v>
      </c>
      <c r="AH99" s="40">
        <v>0.24467619288828299</v>
      </c>
      <c r="AI99" s="40">
        <v>4.0419884206784671</v>
      </c>
      <c r="AJ99" s="40">
        <v>2.3579427962473427</v>
      </c>
      <c r="AK99" s="37"/>
      <c r="AL99" s="37"/>
    </row>
    <row r="100" spans="1:38">
      <c r="A100" s="33" t="s">
        <v>533</v>
      </c>
      <c r="B100" s="33" t="s">
        <v>534</v>
      </c>
      <c r="C100" s="25">
        <v>453592</v>
      </c>
      <c r="D100" s="24">
        <v>0.9</v>
      </c>
      <c r="E100" s="36">
        <f t="shared" si="18"/>
        <v>408.2328</v>
      </c>
      <c r="F100" s="24">
        <f t="shared" si="19"/>
        <v>-2.0833624678242493</v>
      </c>
      <c r="G100" s="24">
        <f t="shared" si="20"/>
        <v>-3.752996714053848</v>
      </c>
      <c r="H100" s="25">
        <f t="shared" si="21"/>
        <v>0</v>
      </c>
      <c r="I100" s="25">
        <f t="shared" si="22"/>
        <v>1</v>
      </c>
      <c r="J100" s="25">
        <f t="shared" si="23"/>
        <v>1</v>
      </c>
      <c r="K100" s="25">
        <f t="shared" si="24"/>
        <v>2</v>
      </c>
      <c r="L100" s="24">
        <f t="shared" si="25"/>
        <v>2.9833624678242492</v>
      </c>
      <c r="M100" s="24">
        <f t="shared" si="26"/>
        <v>4.652996714053848</v>
      </c>
      <c r="N100" s="33" t="s">
        <v>535</v>
      </c>
      <c r="O100" s="25">
        <v>42.080640000000002</v>
      </c>
      <c r="P100" s="25" t="s">
        <v>1137</v>
      </c>
      <c r="Q100" s="33" t="s">
        <v>933</v>
      </c>
      <c r="R100" s="40">
        <v>0.20038399996660269</v>
      </c>
      <c r="S100" s="40">
        <v>44.029607987451151</v>
      </c>
      <c r="T100" s="40">
        <v>2.9833624678242492</v>
      </c>
      <c r="U100" s="40">
        <v>0.12500159286686741</v>
      </c>
      <c r="V100" s="40">
        <v>11.636350121653811</v>
      </c>
      <c r="W100" s="40">
        <v>4.6535538060394179</v>
      </c>
      <c r="X100" s="40">
        <v>0.1002004916448727</v>
      </c>
      <c r="Y100" s="40">
        <v>3.883637717014671</v>
      </c>
      <c r="Z100" s="40">
        <v>5.7566390155625839</v>
      </c>
      <c r="AA100" s="40" t="s">
        <v>933</v>
      </c>
      <c r="AB100" s="40">
        <v>0.20038399949904001</v>
      </c>
      <c r="AC100" s="40">
        <v>44.029607987451151</v>
      </c>
      <c r="AD100" s="40">
        <v>2.9833624747854284</v>
      </c>
      <c r="AE100" s="40">
        <v>0.12501673236890989</v>
      </c>
      <c r="AF100" s="40">
        <v>11.637759580070741</v>
      </c>
      <c r="AG100" s="40">
        <v>4.652996714053848</v>
      </c>
      <c r="AH100" s="40">
        <v>0.1001853516710027</v>
      </c>
      <c r="AI100" s="40">
        <v>3.8830509364692252</v>
      </c>
      <c r="AJ100" s="40">
        <v>5.7575047048208452</v>
      </c>
      <c r="AK100" s="37"/>
      <c r="AL100" s="37"/>
    </row>
    <row r="101" spans="1:38">
      <c r="A101" s="33" t="s">
        <v>542</v>
      </c>
      <c r="B101" s="33" t="s">
        <v>543</v>
      </c>
      <c r="C101" s="25">
        <v>5029926.4160000002</v>
      </c>
      <c r="D101" s="24">
        <v>0.59535000000000005</v>
      </c>
      <c r="E101" s="36">
        <f t="shared" ref="E101:E132" si="27">C101*1000*D101/10^6</f>
        <v>2994.5666917656004</v>
      </c>
      <c r="F101" s="24">
        <f t="shared" ref="F101:F132" si="28">D101-L101</f>
        <v>-1.9448743429336668E-3</v>
      </c>
      <c r="G101" s="24">
        <f t="shared" ref="G101:G132" si="29">D101-M101</f>
        <v>-0.33349244897283747</v>
      </c>
      <c r="H101" s="25">
        <f t="shared" ref="H101:H132" si="30">IF(F101&gt;0,1,0)</f>
        <v>0</v>
      </c>
      <c r="I101" s="25">
        <f t="shared" ref="I101:I132" si="31">IF(C101&gt;=30112,1,0)</f>
        <v>1</v>
      </c>
      <c r="J101" s="25">
        <f t="shared" ref="J101:J132" si="32">IF(E101&gt;3,1,0)</f>
        <v>1</v>
      </c>
      <c r="K101" s="25">
        <f t="shared" ref="K101:K132" si="33">H101+I101+J101</f>
        <v>2</v>
      </c>
      <c r="L101" s="24">
        <f t="shared" ref="L101:L132" si="34">MIN(T101,W101,Z101,AD101,AG101,AJ101)</f>
        <v>0.59729487434293371</v>
      </c>
      <c r="M101" s="24">
        <f t="shared" ref="M101:M132" si="35">MIN(W101,Z101,AG101,AJ101)</f>
        <v>0.92884244897283752</v>
      </c>
      <c r="N101" s="33" t="s">
        <v>544</v>
      </c>
      <c r="O101" s="25">
        <v>60.05256</v>
      </c>
      <c r="P101" s="25" t="s">
        <v>1139</v>
      </c>
      <c r="Q101" s="33" t="s">
        <v>16</v>
      </c>
      <c r="R101" s="40">
        <v>1.0008759999999999</v>
      </c>
      <c r="S101" s="40">
        <v>44.029607987451151</v>
      </c>
      <c r="T101" s="40">
        <v>0.59729487434293371</v>
      </c>
      <c r="U101" s="40">
        <v>0.6264641873647524</v>
      </c>
      <c r="V101" s="40">
        <v>11.960267447833131</v>
      </c>
      <c r="W101" s="40">
        <v>0.92884244897647905</v>
      </c>
      <c r="X101" s="40">
        <v>0.50044613706442209</v>
      </c>
      <c r="Y101" s="40">
        <v>4.0423533264413578</v>
      </c>
      <c r="Z101" s="40">
        <v>1.1528368112041998</v>
      </c>
      <c r="AA101" s="40" t="s">
        <v>16</v>
      </c>
      <c r="AB101" s="40">
        <v>1.0008759999999999</v>
      </c>
      <c r="AC101" s="40">
        <v>44.029607987451151</v>
      </c>
      <c r="AD101" s="40">
        <v>0.59729487434293371</v>
      </c>
      <c r="AE101" s="40">
        <v>0.62646418736549314</v>
      </c>
      <c r="AF101" s="40">
        <v>11.960267445034409</v>
      </c>
      <c r="AG101" s="40">
        <v>0.92884244897283752</v>
      </c>
      <c r="AH101" s="40">
        <v>0.500446137068144</v>
      </c>
      <c r="AI101" s="40">
        <v>4.0423533252812502</v>
      </c>
      <c r="AJ101" s="40">
        <v>1.1528368111939589</v>
      </c>
      <c r="AK101" s="37"/>
      <c r="AL101" s="37"/>
    </row>
    <row r="102" spans="1:38">
      <c r="A102" s="33" t="s">
        <v>559</v>
      </c>
      <c r="B102" s="33" t="s">
        <v>560</v>
      </c>
      <c r="C102" s="25">
        <v>503487.12</v>
      </c>
      <c r="D102" s="24">
        <v>0.99224999999999997</v>
      </c>
      <c r="E102" s="36">
        <f t="shared" si="27"/>
        <v>499.58509481999999</v>
      </c>
      <c r="F102" s="24">
        <f t="shared" si="28"/>
        <v>-0.61255674788543224</v>
      </c>
      <c r="G102" s="24">
        <f t="shared" si="29"/>
        <v>-1.5031805037587267</v>
      </c>
      <c r="H102" s="25">
        <f t="shared" si="30"/>
        <v>0</v>
      </c>
      <c r="I102" s="25">
        <f t="shared" si="31"/>
        <v>1</v>
      </c>
      <c r="J102" s="25">
        <f t="shared" si="32"/>
        <v>1</v>
      </c>
      <c r="K102" s="25">
        <f t="shared" si="33"/>
        <v>2</v>
      </c>
      <c r="L102" s="24">
        <f t="shared" si="34"/>
        <v>1.6048067478854322</v>
      </c>
      <c r="M102" s="24">
        <f t="shared" si="35"/>
        <v>2.4954305037587265</v>
      </c>
      <c r="N102" s="33" t="s">
        <v>477</v>
      </c>
      <c r="O102" s="25">
        <v>106.1674</v>
      </c>
      <c r="P102" s="25" t="s">
        <v>1048</v>
      </c>
      <c r="Q102" s="33" t="s">
        <v>478</v>
      </c>
      <c r="R102" s="40">
        <v>0.37251719225385838</v>
      </c>
      <c r="S102" s="40">
        <v>44.029607987451151</v>
      </c>
      <c r="T102" s="40">
        <v>1.6048067500880991</v>
      </c>
      <c r="U102" s="40">
        <v>0.2331810130873371</v>
      </c>
      <c r="V102" s="40">
        <v>11.96111837317784</v>
      </c>
      <c r="W102" s="40">
        <v>2.4954305099746055</v>
      </c>
      <c r="X102" s="40">
        <v>0.18627492814625141</v>
      </c>
      <c r="Y102" s="40">
        <v>4.0426421610385841</v>
      </c>
      <c r="Z102" s="40">
        <v>3.0972119665658964</v>
      </c>
      <c r="AA102" s="40" t="s">
        <v>478</v>
      </c>
      <c r="AB102" s="40">
        <v>0.37251719276515438</v>
      </c>
      <c r="AC102" s="40">
        <v>44.029607987451151</v>
      </c>
      <c r="AD102" s="40">
        <v>1.6048067478854322</v>
      </c>
      <c r="AE102" s="40">
        <v>0.23318101365781249</v>
      </c>
      <c r="AF102" s="40">
        <v>11.96111832778122</v>
      </c>
      <c r="AG102" s="40">
        <v>2.4954305037587265</v>
      </c>
      <c r="AH102" s="40">
        <v>0.186237226865094</v>
      </c>
      <c r="AI102" s="40">
        <v>4.0418239374000784</v>
      </c>
      <c r="AJ102" s="40">
        <v>3.0978357972039556</v>
      </c>
      <c r="AK102" s="37"/>
      <c r="AL102" s="37"/>
    </row>
    <row r="103" spans="1:38">
      <c r="A103" s="33" t="s">
        <v>561</v>
      </c>
      <c r="B103" s="33" t="s">
        <v>562</v>
      </c>
      <c r="C103" s="25">
        <v>4099831.7439999999</v>
      </c>
      <c r="D103" s="24">
        <v>1.1025</v>
      </c>
      <c r="E103" s="36">
        <f t="shared" si="27"/>
        <v>4520.0644977600004</v>
      </c>
      <c r="F103" s="24">
        <f t="shared" si="28"/>
        <v>-0.58677025994662624</v>
      </c>
      <c r="G103" s="24">
        <f t="shared" si="29"/>
        <v>-1.5321076547225481</v>
      </c>
      <c r="H103" s="25">
        <f t="shared" si="30"/>
        <v>0</v>
      </c>
      <c r="I103" s="25">
        <f t="shared" si="31"/>
        <v>1</v>
      </c>
      <c r="J103" s="25">
        <f t="shared" si="32"/>
        <v>1</v>
      </c>
      <c r="K103" s="25">
        <f t="shared" si="33"/>
        <v>2</v>
      </c>
      <c r="L103" s="24">
        <f t="shared" si="34"/>
        <v>1.6892702599466263</v>
      </c>
      <c r="M103" s="24">
        <f t="shared" si="35"/>
        <v>2.6346076547225481</v>
      </c>
      <c r="N103" s="33" t="s">
        <v>563</v>
      </c>
      <c r="O103" s="25">
        <v>106.1674</v>
      </c>
      <c r="P103" s="25" t="s">
        <v>1048</v>
      </c>
      <c r="Q103" s="33" t="s">
        <v>938</v>
      </c>
      <c r="R103" s="40">
        <v>0.35389133333333328</v>
      </c>
      <c r="S103" s="40">
        <v>44.029607987451151</v>
      </c>
      <c r="T103" s="40">
        <v>1.6892702599466263</v>
      </c>
      <c r="U103" s="40">
        <v>0.2207928750475964</v>
      </c>
      <c r="V103" s="40">
        <v>11.638028302535471</v>
      </c>
      <c r="W103" s="40">
        <v>2.6346076547225481</v>
      </c>
      <c r="X103" s="40">
        <v>0.17696539155502891</v>
      </c>
      <c r="Y103" s="40">
        <v>3.8837415467332339</v>
      </c>
      <c r="Z103" s="40">
        <v>3.2594968422234794</v>
      </c>
      <c r="AA103" s="40" t="s">
        <v>938</v>
      </c>
      <c r="AB103" s="40">
        <v>0.35389133333333322</v>
      </c>
      <c r="AC103" s="40">
        <v>44.029607987451151</v>
      </c>
      <c r="AD103" s="40">
        <v>1.6892702599466267</v>
      </c>
      <c r="AE103" s="40">
        <v>0.22079287457728369</v>
      </c>
      <c r="AF103" s="40">
        <v>11.6380282905778</v>
      </c>
      <c r="AG103" s="40">
        <v>2.6346076603035518</v>
      </c>
      <c r="AH103" s="40">
        <v>0.1769653915460363</v>
      </c>
      <c r="AI103" s="40">
        <v>3.883741551881108</v>
      </c>
      <c r="AJ103" s="40">
        <v>3.2594968424102304</v>
      </c>
      <c r="AK103" s="37"/>
      <c r="AL103" s="37"/>
    </row>
    <row r="104" spans="1:38">
      <c r="A104" s="33" t="s">
        <v>566</v>
      </c>
      <c r="B104" s="33" t="s">
        <v>567</v>
      </c>
      <c r="C104" s="25">
        <v>949821.64800000004</v>
      </c>
      <c r="D104" s="24">
        <v>1.323</v>
      </c>
      <c r="E104" s="36">
        <f t="shared" si="27"/>
        <v>1256.6140403039999</v>
      </c>
      <c r="F104" s="24">
        <f t="shared" si="28"/>
        <v>-0.76602093314070574</v>
      </c>
      <c r="G104" s="24">
        <f t="shared" si="29"/>
        <v>-1.9351382933629475</v>
      </c>
      <c r="H104" s="25">
        <f t="shared" si="30"/>
        <v>0</v>
      </c>
      <c r="I104" s="25">
        <f t="shared" si="31"/>
        <v>1</v>
      </c>
      <c r="J104" s="25">
        <f t="shared" si="32"/>
        <v>1</v>
      </c>
      <c r="K104" s="25">
        <f t="shared" si="33"/>
        <v>2</v>
      </c>
      <c r="L104" s="24">
        <f t="shared" si="34"/>
        <v>2.0890209331407057</v>
      </c>
      <c r="M104" s="24">
        <f t="shared" si="35"/>
        <v>3.2581382933629475</v>
      </c>
      <c r="N104" s="33" t="s">
        <v>568</v>
      </c>
      <c r="O104" s="25" t="s">
        <v>569</v>
      </c>
      <c r="P104" s="25" t="s">
        <v>1142</v>
      </c>
      <c r="Q104" s="33" t="s">
        <v>939</v>
      </c>
      <c r="R104" s="40">
        <v>0.28617142852373328</v>
      </c>
      <c r="S104" s="40">
        <v>44.029607987451151</v>
      </c>
      <c r="T104" s="40">
        <v>2.0890209331407057</v>
      </c>
      <c r="U104" s="40">
        <v>0.17853829166054161</v>
      </c>
      <c r="V104" s="40">
        <v>11.63775953905505</v>
      </c>
      <c r="W104" s="40">
        <v>3.2581382933629475</v>
      </c>
      <c r="X104" s="40">
        <v>0.1430978413323129</v>
      </c>
      <c r="Y104" s="40">
        <v>3.88363771663336</v>
      </c>
      <c r="Z104" s="40">
        <v>4.0309347381531673</v>
      </c>
      <c r="AA104" s="40" t="s">
        <v>939</v>
      </c>
      <c r="AB104" s="40">
        <v>0.28617142825914382</v>
      </c>
      <c r="AC104" s="40">
        <v>44.029607987451151</v>
      </c>
      <c r="AD104" s="40">
        <v>2.0890209350721811</v>
      </c>
      <c r="AE104" s="40">
        <v>0.17851666972683011</v>
      </c>
      <c r="AF104" s="40">
        <v>11.636350161789011</v>
      </c>
      <c r="AG104" s="40">
        <v>3.2585284005112976</v>
      </c>
      <c r="AH104" s="40">
        <v>0.14309784134505121</v>
      </c>
      <c r="AI104" s="40">
        <v>3.883637741910321</v>
      </c>
      <c r="AJ104" s="40">
        <v>4.0309347379225731</v>
      </c>
      <c r="AK104" s="37"/>
      <c r="AL104" s="37"/>
    </row>
    <row r="105" spans="1:38">
      <c r="A105" s="33" t="s">
        <v>572</v>
      </c>
      <c r="B105" s="33" t="s">
        <v>573</v>
      </c>
      <c r="C105" s="25">
        <v>663151.50399999996</v>
      </c>
      <c r="D105" s="24">
        <v>0.6</v>
      </c>
      <c r="E105" s="36">
        <f t="shared" si="27"/>
        <v>397.89090239999996</v>
      </c>
      <c r="F105" s="24">
        <f t="shared" si="28"/>
        <v>-0.36840093087572712</v>
      </c>
      <c r="G105" s="24">
        <f t="shared" si="29"/>
        <v>-0.90590043698149658</v>
      </c>
      <c r="H105" s="25">
        <f t="shared" si="30"/>
        <v>0</v>
      </c>
      <c r="I105" s="25">
        <f t="shared" si="31"/>
        <v>1</v>
      </c>
      <c r="J105" s="25">
        <f t="shared" si="32"/>
        <v>1</v>
      </c>
      <c r="K105" s="25">
        <f t="shared" si="33"/>
        <v>2</v>
      </c>
      <c r="L105" s="24">
        <f t="shared" si="34"/>
        <v>0.9684009308757271</v>
      </c>
      <c r="M105" s="24">
        <f t="shared" si="35"/>
        <v>1.5059004369814966</v>
      </c>
      <c r="N105" s="33" t="s">
        <v>574</v>
      </c>
      <c r="O105" s="25" t="s">
        <v>575</v>
      </c>
      <c r="P105" s="25" t="s">
        <v>1115</v>
      </c>
      <c r="Q105" s="33" t="s">
        <v>940</v>
      </c>
      <c r="R105" s="40">
        <v>0.6173249999999999</v>
      </c>
      <c r="S105" s="40">
        <v>44.029607987451151</v>
      </c>
      <c r="T105" s="40">
        <v>0.9684009308757271</v>
      </c>
      <c r="U105" s="40">
        <v>0.38638307682001222</v>
      </c>
      <c r="V105" s="40">
        <v>11.958937960407781</v>
      </c>
      <c r="W105" s="40">
        <v>1.5059815194534805</v>
      </c>
      <c r="X105" s="40">
        <v>0.30865344412947782</v>
      </c>
      <c r="Y105" s="40">
        <v>4.0416000465733051</v>
      </c>
      <c r="Z105" s="40">
        <v>1.8691908291538755</v>
      </c>
      <c r="AA105" s="40" t="s">
        <v>940</v>
      </c>
      <c r="AB105" s="40">
        <v>0.6173249999999999</v>
      </c>
      <c r="AC105" s="40">
        <v>44.029607987451151</v>
      </c>
      <c r="AD105" s="40">
        <v>0.9684009308757271</v>
      </c>
      <c r="AE105" s="40">
        <v>0.38640412723320289</v>
      </c>
      <c r="AF105" s="40">
        <v>11.95958952227577</v>
      </c>
      <c r="AG105" s="40">
        <v>1.5059004369814966</v>
      </c>
      <c r="AH105" s="40">
        <v>0.30868045626407309</v>
      </c>
      <c r="AI105" s="40">
        <v>4.0419537774394723</v>
      </c>
      <c r="AJ105" s="40">
        <v>1.869028083296695</v>
      </c>
      <c r="AK105" s="37"/>
      <c r="AL105" s="37"/>
    </row>
    <row r="106" spans="1:38">
      <c r="A106" s="33" t="s">
        <v>576</v>
      </c>
      <c r="B106" s="33" t="s">
        <v>577</v>
      </c>
      <c r="C106" s="25">
        <v>13607.76</v>
      </c>
      <c r="D106" s="24">
        <v>2.8003499999999999</v>
      </c>
      <c r="E106" s="36">
        <f t="shared" si="27"/>
        <v>38.106490715999996</v>
      </c>
      <c r="F106" s="24">
        <f t="shared" si="28"/>
        <v>1.5472251980558109</v>
      </c>
      <c r="G106" s="24">
        <f t="shared" si="29"/>
        <v>0.85157030644243803</v>
      </c>
      <c r="H106" s="25">
        <f t="shared" si="30"/>
        <v>1</v>
      </c>
      <c r="I106" s="25">
        <f t="shared" si="31"/>
        <v>0</v>
      </c>
      <c r="J106" s="25">
        <f t="shared" si="32"/>
        <v>1</v>
      </c>
      <c r="K106" s="25">
        <f t="shared" si="33"/>
        <v>2</v>
      </c>
      <c r="L106" s="24">
        <f t="shared" si="34"/>
        <v>1.253124801944189</v>
      </c>
      <c r="M106" s="24">
        <f t="shared" si="35"/>
        <v>1.9487796935575619</v>
      </c>
      <c r="N106" s="33" t="s">
        <v>578</v>
      </c>
      <c r="O106" s="25" t="s">
        <v>579</v>
      </c>
      <c r="P106" s="25" t="s">
        <v>1143</v>
      </c>
      <c r="Q106" s="33" t="s">
        <v>941</v>
      </c>
      <c r="R106" s="40">
        <v>0.4770619045488203</v>
      </c>
      <c r="S106" s="40">
        <v>44.029607987451151</v>
      </c>
      <c r="T106" s="40">
        <v>1.253124801944189</v>
      </c>
      <c r="U106" s="40">
        <v>0.29858690046935721</v>
      </c>
      <c r="V106" s="40">
        <v>11.948953284871999</v>
      </c>
      <c r="W106" s="40">
        <v>1.9487796935575619</v>
      </c>
      <c r="X106" s="40">
        <v>0.23851249739608199</v>
      </c>
      <c r="Y106" s="40">
        <v>4.0358903332899141</v>
      </c>
      <c r="Z106" s="40">
        <v>2.4188589145327852</v>
      </c>
      <c r="AA106" s="40" t="s">
        <v>942</v>
      </c>
      <c r="AB106" s="40">
        <v>0.47706190414809779</v>
      </c>
      <c r="AC106" s="40">
        <v>44.029607987451151</v>
      </c>
      <c r="AD106" s="40">
        <v>1.2531248029967892</v>
      </c>
      <c r="AE106" s="40">
        <v>0.29854283858957742</v>
      </c>
      <c r="AF106" s="40">
        <v>11.947190055462331</v>
      </c>
      <c r="AG106" s="40">
        <v>1.9490639506370508</v>
      </c>
      <c r="AH106" s="40">
        <v>0.2385124973982308</v>
      </c>
      <c r="AI106" s="40">
        <v>4.0358903401058797</v>
      </c>
      <c r="AJ106" s="40">
        <v>2.4188589145315502</v>
      </c>
      <c r="AK106" s="37"/>
      <c r="AL106" s="37"/>
    </row>
    <row r="107" spans="1:38">
      <c r="A107" s="33" t="s">
        <v>586</v>
      </c>
      <c r="B107" s="33" t="s">
        <v>587</v>
      </c>
      <c r="C107" s="25">
        <v>2494.7559999999999</v>
      </c>
      <c r="D107" s="24">
        <v>2.7121499999999998</v>
      </c>
      <c r="E107" s="36">
        <f t="shared" si="27"/>
        <v>6.7661524853999993</v>
      </c>
      <c r="F107" s="24">
        <f t="shared" si="28"/>
        <v>1.468189404654789</v>
      </c>
      <c r="G107" s="24">
        <f t="shared" si="29"/>
        <v>0.77437924591569351</v>
      </c>
      <c r="H107" s="25">
        <f t="shared" si="30"/>
        <v>1</v>
      </c>
      <c r="I107" s="25">
        <f t="shared" si="31"/>
        <v>0</v>
      </c>
      <c r="J107" s="25">
        <f t="shared" si="32"/>
        <v>1</v>
      </c>
      <c r="K107" s="25">
        <f t="shared" si="33"/>
        <v>2</v>
      </c>
      <c r="L107" s="24">
        <f t="shared" si="34"/>
        <v>1.2439605953452109</v>
      </c>
      <c r="M107" s="24">
        <f t="shared" si="35"/>
        <v>1.9377707540843063</v>
      </c>
      <c r="N107" s="33" t="s">
        <v>588</v>
      </c>
      <c r="O107" s="25">
        <v>144.17292</v>
      </c>
      <c r="P107" s="25" t="s">
        <v>1056</v>
      </c>
      <c r="Q107" s="33" t="s">
        <v>945</v>
      </c>
      <c r="R107" s="40">
        <v>0.48057639999999996</v>
      </c>
      <c r="S107" s="40">
        <v>44.029607987451151</v>
      </c>
      <c r="T107" s="40">
        <v>1.2439605953452109</v>
      </c>
      <c r="U107" s="40">
        <v>0.30023431231010678</v>
      </c>
      <c r="V107" s="40">
        <v>11.78265257705015</v>
      </c>
      <c r="W107" s="40">
        <v>1.9377707540843063</v>
      </c>
      <c r="X107" s="40">
        <v>0.2403070774612634</v>
      </c>
      <c r="Y107" s="40">
        <v>3.9553126806557941</v>
      </c>
      <c r="Z107" s="40">
        <v>2.4005534283796139</v>
      </c>
      <c r="AA107" s="40" t="s">
        <v>945</v>
      </c>
      <c r="AB107" s="40">
        <v>0.48057639999999996</v>
      </c>
      <c r="AC107" s="40">
        <v>44.029607987451151</v>
      </c>
      <c r="AD107" s="40">
        <v>1.2439605953452109</v>
      </c>
      <c r="AE107" s="40">
        <v>0.30023430979289317</v>
      </c>
      <c r="AF107" s="40">
        <v>11.78265250014263</v>
      </c>
      <c r="AG107" s="40">
        <v>1.9377707701846423</v>
      </c>
      <c r="AH107" s="40">
        <v>0.24030707744660909</v>
      </c>
      <c r="AI107" s="40">
        <v>3.9553126895870392</v>
      </c>
      <c r="AJ107" s="40">
        <v>2.4005534285528665</v>
      </c>
      <c r="AK107" s="37"/>
      <c r="AL107" s="37"/>
    </row>
    <row r="108" spans="1:38">
      <c r="A108" s="33" t="s">
        <v>608</v>
      </c>
      <c r="B108" s="33" t="s">
        <v>609</v>
      </c>
      <c r="C108" s="25">
        <v>299370.72000000003</v>
      </c>
      <c r="D108" s="24">
        <v>1.4112</v>
      </c>
      <c r="E108" s="36">
        <f t="shared" si="27"/>
        <v>422.47196006400009</v>
      </c>
      <c r="F108" s="24">
        <f t="shared" si="28"/>
        <v>-0.27738970966051801</v>
      </c>
      <c r="G108" s="24">
        <f t="shared" si="29"/>
        <v>-1.2142442237770887</v>
      </c>
      <c r="H108" s="25">
        <f t="shared" si="30"/>
        <v>0</v>
      </c>
      <c r="I108" s="25">
        <f t="shared" si="31"/>
        <v>1</v>
      </c>
      <c r="J108" s="25">
        <f t="shared" si="32"/>
        <v>1</v>
      </c>
      <c r="K108" s="25">
        <f t="shared" si="33"/>
        <v>2</v>
      </c>
      <c r="L108" s="24">
        <f t="shared" si="34"/>
        <v>1.688589709660518</v>
      </c>
      <c r="M108" s="24">
        <f t="shared" si="35"/>
        <v>2.6254442237770887</v>
      </c>
      <c r="N108" s="33" t="s">
        <v>610</v>
      </c>
      <c r="O108" s="25" t="s">
        <v>611</v>
      </c>
      <c r="P108" s="25" t="s">
        <v>1148</v>
      </c>
      <c r="Q108" s="33" t="s">
        <v>16</v>
      </c>
      <c r="R108" s="40">
        <v>0.35403396173309992</v>
      </c>
      <c r="S108" s="40">
        <v>44.029607987451151</v>
      </c>
      <c r="T108" s="40">
        <v>1.688589709660518</v>
      </c>
      <c r="U108" s="40">
        <v>0.2216340033739633</v>
      </c>
      <c r="V108" s="40">
        <v>11.962347213857459</v>
      </c>
      <c r="W108" s="40">
        <v>2.6254442237770887</v>
      </c>
      <c r="X108" s="40">
        <v>0.1769834404280799</v>
      </c>
      <c r="Y108" s="40">
        <v>4.0415219518804184</v>
      </c>
      <c r="Z108" s="40">
        <v>3.2598085425354317</v>
      </c>
      <c r="AA108" s="40" t="s">
        <v>16</v>
      </c>
      <c r="AB108" s="40">
        <v>0.35403396173309992</v>
      </c>
      <c r="AC108" s="40">
        <v>44.029607987451151</v>
      </c>
      <c r="AD108" s="40">
        <v>1.688589709660518</v>
      </c>
      <c r="AE108" s="40">
        <v>0.22163400330764149</v>
      </c>
      <c r="AF108" s="40">
        <v>11.96234719865623</v>
      </c>
      <c r="AG108" s="40">
        <v>2.6254442245236831</v>
      </c>
      <c r="AH108" s="40">
        <v>0.17706716613360229</v>
      </c>
      <c r="AI108" s="40">
        <v>4.0434340529828523</v>
      </c>
      <c r="AJ108" s="40">
        <v>3.2582749164236513</v>
      </c>
      <c r="AK108" s="37"/>
      <c r="AL108" s="37"/>
    </row>
    <row r="109" spans="1:38">
      <c r="A109" s="33" t="s">
        <v>612</v>
      </c>
      <c r="B109" s="33" t="s">
        <v>613</v>
      </c>
      <c r="C109" s="25">
        <v>2494.7559999999999</v>
      </c>
      <c r="D109" s="24">
        <v>1.4994000000000001</v>
      </c>
      <c r="E109" s="36">
        <f t="shared" si="27"/>
        <v>3.7406371464000001</v>
      </c>
      <c r="F109" s="24">
        <f t="shared" si="28"/>
        <v>0.31386559820376281</v>
      </c>
      <c r="G109" s="24">
        <f t="shared" si="29"/>
        <v>-0.34435956497483655</v>
      </c>
      <c r="H109" s="25">
        <f t="shared" si="30"/>
        <v>1</v>
      </c>
      <c r="I109" s="25">
        <f t="shared" si="31"/>
        <v>0</v>
      </c>
      <c r="J109" s="25">
        <f t="shared" si="32"/>
        <v>1</v>
      </c>
      <c r="K109" s="25">
        <f t="shared" si="33"/>
        <v>2</v>
      </c>
      <c r="L109" s="24">
        <f t="shared" si="34"/>
        <v>1.1855344017962373</v>
      </c>
      <c r="M109" s="24">
        <f t="shared" si="35"/>
        <v>1.8437595649748366</v>
      </c>
      <c r="N109" s="33" t="s">
        <v>614</v>
      </c>
      <c r="O109" s="25">
        <v>136.15031999999999</v>
      </c>
      <c r="P109" s="25" t="s">
        <v>1057</v>
      </c>
      <c r="Q109" s="33" t="s">
        <v>615</v>
      </c>
      <c r="R109" s="40">
        <v>0.50426044469657461</v>
      </c>
      <c r="S109" s="40">
        <v>44.029607987451151</v>
      </c>
      <c r="T109" s="40">
        <v>1.1855344017962373</v>
      </c>
      <c r="U109" s="40">
        <v>0.31559751962096472</v>
      </c>
      <c r="V109" s="40">
        <v>11.95924072479457</v>
      </c>
      <c r="W109" s="40">
        <v>1.8437595649748366</v>
      </c>
      <c r="X109" s="40">
        <v>0.25215859888422198</v>
      </c>
      <c r="Y109" s="40">
        <v>4.0427426984755499</v>
      </c>
      <c r="Z109" s="40">
        <v>2.2879767391297006</v>
      </c>
      <c r="AA109" s="40" t="s">
        <v>615</v>
      </c>
      <c r="AB109" s="40">
        <v>0.50426044469657461</v>
      </c>
      <c r="AC109" s="40">
        <v>44.029607987451151</v>
      </c>
      <c r="AD109" s="40">
        <v>1.1855344017962373</v>
      </c>
      <c r="AE109" s="40">
        <v>0.315597519588877</v>
      </c>
      <c r="AF109" s="40">
        <v>11.95924074464838</v>
      </c>
      <c r="AG109" s="40">
        <v>1.84375956519811</v>
      </c>
      <c r="AH109" s="40">
        <v>0.25215859885091768</v>
      </c>
      <c r="AI109" s="40">
        <v>4.0427427068598849</v>
      </c>
      <c r="AJ109" s="40">
        <v>2.2879767394557979</v>
      </c>
      <c r="AK109" s="37"/>
      <c r="AL109" s="37"/>
    </row>
    <row r="110" spans="1:38">
      <c r="A110" s="33" t="s">
        <v>626</v>
      </c>
      <c r="B110" s="33" t="s">
        <v>627</v>
      </c>
      <c r="C110" s="25">
        <v>136077.6</v>
      </c>
      <c r="D110" s="24">
        <v>0.50714999999999999</v>
      </c>
      <c r="E110" s="36">
        <f t="shared" si="27"/>
        <v>69.011754840000009</v>
      </c>
      <c r="F110" s="24">
        <f t="shared" si="28"/>
        <v>-1.2437934036261942</v>
      </c>
      <c r="G110" s="24">
        <f t="shared" si="29"/>
        <v>-2.2238090578713186</v>
      </c>
      <c r="H110" s="25">
        <f t="shared" si="30"/>
        <v>0</v>
      </c>
      <c r="I110" s="25">
        <f t="shared" si="31"/>
        <v>1</v>
      </c>
      <c r="J110" s="25">
        <f t="shared" si="32"/>
        <v>1</v>
      </c>
      <c r="K110" s="25">
        <f t="shared" si="33"/>
        <v>2</v>
      </c>
      <c r="L110" s="24">
        <f t="shared" si="34"/>
        <v>1.7509434036261942</v>
      </c>
      <c r="M110" s="24">
        <f t="shared" si="35"/>
        <v>2.7309590578713188</v>
      </c>
      <c r="N110" s="33" t="s">
        <v>628</v>
      </c>
      <c r="O110" s="25" t="s">
        <v>366</v>
      </c>
      <c r="P110" s="25" t="s">
        <v>1110</v>
      </c>
      <c r="Q110" s="33" t="s">
        <v>949</v>
      </c>
      <c r="R110" s="40">
        <v>0.3414262866381188</v>
      </c>
      <c r="S110" s="40">
        <v>44.029607987451151</v>
      </c>
      <c r="T110" s="40">
        <v>1.7509434043269538</v>
      </c>
      <c r="U110" s="40">
        <v>0.21300292650411359</v>
      </c>
      <c r="V110" s="40">
        <v>11.63745655903382</v>
      </c>
      <c r="W110" s="40">
        <v>2.7309590578713188</v>
      </c>
      <c r="X110" s="40">
        <v>0.1707219307493428</v>
      </c>
      <c r="Y110" s="40">
        <v>3.883554883998257</v>
      </c>
      <c r="Z110" s="40">
        <v>3.3786988989450419</v>
      </c>
      <c r="AA110" s="40" t="s">
        <v>950</v>
      </c>
      <c r="AB110" s="40">
        <v>0.34142628677476389</v>
      </c>
      <c r="AC110" s="40">
        <v>44.029607987451151</v>
      </c>
      <c r="AD110" s="40">
        <v>1.7509434036261942</v>
      </c>
      <c r="AE110" s="40">
        <v>0.21298245471775509</v>
      </c>
      <c r="AF110" s="40">
        <v>11.636338020181149</v>
      </c>
      <c r="AG110" s="40">
        <v>2.7312185508023217</v>
      </c>
      <c r="AH110" s="40">
        <v>0.17072193067674971</v>
      </c>
      <c r="AI110" s="40">
        <v>3.8835548572068661</v>
      </c>
      <c r="AJ110" s="40">
        <v>3.3786989002677825</v>
      </c>
      <c r="AK110" s="37"/>
      <c r="AL110" s="37"/>
    </row>
    <row r="111" spans="1:38">
      <c r="A111" s="33" t="s">
        <v>639</v>
      </c>
      <c r="B111" s="33" t="s">
        <v>640</v>
      </c>
      <c r="C111" s="25">
        <v>13607.76</v>
      </c>
      <c r="D111" s="24">
        <v>1.4994000000000001</v>
      </c>
      <c r="E111" s="36">
        <f t="shared" si="27"/>
        <v>20.403475344</v>
      </c>
      <c r="F111" s="24">
        <f t="shared" si="28"/>
        <v>0.4517603516802533</v>
      </c>
      <c r="G111" s="24">
        <f t="shared" si="29"/>
        <v>-0.13451228244545699</v>
      </c>
      <c r="H111" s="25">
        <f t="shared" si="30"/>
        <v>1</v>
      </c>
      <c r="I111" s="25">
        <f t="shared" si="31"/>
        <v>0</v>
      </c>
      <c r="J111" s="25">
        <f t="shared" si="32"/>
        <v>1</v>
      </c>
      <c r="K111" s="25">
        <f t="shared" si="33"/>
        <v>2</v>
      </c>
      <c r="L111" s="24">
        <f t="shared" si="34"/>
        <v>1.0476396483197468</v>
      </c>
      <c r="M111" s="24">
        <f t="shared" si="35"/>
        <v>1.6339122824454571</v>
      </c>
      <c r="N111" s="33" t="s">
        <v>641</v>
      </c>
      <c r="O111" s="25" t="s">
        <v>642</v>
      </c>
      <c r="P111" s="25" t="s">
        <v>1151</v>
      </c>
      <c r="Q111" s="33" t="s">
        <v>952</v>
      </c>
      <c r="R111" s="40">
        <v>0.57063333333333333</v>
      </c>
      <c r="S111" s="40">
        <v>44.029607987451151</v>
      </c>
      <c r="T111" s="40">
        <v>1.0476396483197468</v>
      </c>
      <c r="U111" s="40">
        <v>0.35594096789652091</v>
      </c>
      <c r="V111" s="40">
        <v>11.63550195550399</v>
      </c>
      <c r="W111" s="40">
        <v>1.6342629966107436</v>
      </c>
      <c r="X111" s="40">
        <v>0.28534847214519909</v>
      </c>
      <c r="Y111" s="40">
        <v>3.8837415423098141</v>
      </c>
      <c r="Z111" s="40">
        <v>2.0214516328643044</v>
      </c>
      <c r="AA111" s="40" t="s">
        <v>953</v>
      </c>
      <c r="AB111" s="40">
        <v>0.57063333333333333</v>
      </c>
      <c r="AC111" s="40">
        <v>44.029607987451151</v>
      </c>
      <c r="AD111" s="40">
        <v>1.0476396483197468</v>
      </c>
      <c r="AE111" s="40">
        <v>0.35601825445677993</v>
      </c>
      <c r="AF111" s="40">
        <v>11.638028342947051</v>
      </c>
      <c r="AG111" s="40">
        <v>1.6339122824454571</v>
      </c>
      <c r="AH111" s="40">
        <v>0.28528805916576172</v>
      </c>
      <c r="AI111" s="40">
        <v>3.8829192832706938</v>
      </c>
      <c r="AJ111" s="40">
        <v>2.0218776057752978</v>
      </c>
      <c r="AK111" s="37"/>
      <c r="AL111" s="37"/>
    </row>
    <row r="112" spans="1:38">
      <c r="A112" s="33" t="s">
        <v>648</v>
      </c>
      <c r="B112" s="33" t="s">
        <v>649</v>
      </c>
      <c r="C112" s="25">
        <v>2494.7559999999999</v>
      </c>
      <c r="D112" s="24">
        <v>2.0065499999999998</v>
      </c>
      <c r="E112" s="36">
        <f t="shared" si="27"/>
        <v>5.0058526517999988</v>
      </c>
      <c r="F112" s="24">
        <f t="shared" si="28"/>
        <v>0.61096888423923912</v>
      </c>
      <c r="G112" s="24">
        <f t="shared" si="29"/>
        <v>-0.16713552811872168</v>
      </c>
      <c r="H112" s="25">
        <f t="shared" si="30"/>
        <v>1</v>
      </c>
      <c r="I112" s="25">
        <f t="shared" si="31"/>
        <v>0</v>
      </c>
      <c r="J112" s="25">
        <f t="shared" si="32"/>
        <v>1</v>
      </c>
      <c r="K112" s="25">
        <f t="shared" si="33"/>
        <v>2</v>
      </c>
      <c r="L112" s="24">
        <f t="shared" si="34"/>
        <v>1.3955811157607607</v>
      </c>
      <c r="M112" s="24">
        <f t="shared" si="35"/>
        <v>2.1736855281187215</v>
      </c>
      <c r="N112" s="33" t="s">
        <v>650</v>
      </c>
      <c r="O112" s="25">
        <v>154.2114</v>
      </c>
      <c r="P112" s="25" t="s">
        <v>1152</v>
      </c>
      <c r="Q112" s="33" t="s">
        <v>954</v>
      </c>
      <c r="R112" s="40">
        <v>0.42836499910602133</v>
      </c>
      <c r="S112" s="40">
        <v>44.029607987451151</v>
      </c>
      <c r="T112" s="40">
        <v>1.3955811186732758</v>
      </c>
      <c r="U112" s="40">
        <v>0.26764962585664243</v>
      </c>
      <c r="V112" s="40">
        <v>11.78413884860452</v>
      </c>
      <c r="W112" s="40">
        <v>2.1736855281187215</v>
      </c>
      <c r="X112" s="40">
        <v>0.21415729649644691</v>
      </c>
      <c r="Y112" s="40">
        <v>3.9545366321697588</v>
      </c>
      <c r="Z112" s="40">
        <v>2.6936715543220466</v>
      </c>
      <c r="AA112" s="40" t="s">
        <v>955</v>
      </c>
      <c r="AB112" s="40">
        <v>0.42836499999999988</v>
      </c>
      <c r="AC112" s="40">
        <v>44.029607987451151</v>
      </c>
      <c r="AD112" s="40">
        <v>1.3955811157607607</v>
      </c>
      <c r="AE112" s="40">
        <v>0.26762190760854088</v>
      </c>
      <c r="AF112" s="40">
        <v>11.782918384333319</v>
      </c>
      <c r="AG112" s="40">
        <v>2.1739080582978039</v>
      </c>
      <c r="AH112" s="40">
        <v>0.2141572967074756</v>
      </c>
      <c r="AI112" s="40">
        <v>3.9545366037453822</v>
      </c>
      <c r="AJ112" s="40">
        <v>2.6936715515717871</v>
      </c>
      <c r="AK112" s="37"/>
      <c r="AL112" s="37"/>
    </row>
    <row r="113" spans="1:38">
      <c r="A113" s="33" t="s">
        <v>653</v>
      </c>
      <c r="B113" s="33" t="s">
        <v>654</v>
      </c>
      <c r="C113" s="25">
        <v>13607.76</v>
      </c>
      <c r="D113" s="24">
        <v>2.4475500000000001</v>
      </c>
      <c r="E113" s="36">
        <f t="shared" si="27"/>
        <v>33.305672988000005</v>
      </c>
      <c r="F113" s="24">
        <f t="shared" si="28"/>
        <v>1.2645772323129185</v>
      </c>
      <c r="G113" s="24">
        <f t="shared" si="29"/>
        <v>0.60805773759312509</v>
      </c>
      <c r="H113" s="25">
        <f t="shared" si="30"/>
        <v>1</v>
      </c>
      <c r="I113" s="25">
        <f t="shared" si="31"/>
        <v>0</v>
      </c>
      <c r="J113" s="25">
        <f t="shared" si="32"/>
        <v>1</v>
      </c>
      <c r="K113" s="25">
        <f t="shared" si="33"/>
        <v>2</v>
      </c>
      <c r="L113" s="24">
        <f t="shared" si="34"/>
        <v>1.1829727676870816</v>
      </c>
      <c r="M113" s="24">
        <f t="shared" si="35"/>
        <v>1.839492262406875</v>
      </c>
      <c r="N113" s="33" t="s">
        <v>655</v>
      </c>
      <c r="O113" s="25" t="s">
        <v>656</v>
      </c>
      <c r="P113" s="25" t="s">
        <v>1153</v>
      </c>
      <c r="Q113" s="33" t="s">
        <v>658</v>
      </c>
      <c r="R113" s="40">
        <v>0.50535237955774548</v>
      </c>
      <c r="S113" s="40">
        <v>44.029607987451151</v>
      </c>
      <c r="T113" s="40">
        <v>1.1829727707546032</v>
      </c>
      <c r="U113" s="40">
        <v>0.3163302266510673</v>
      </c>
      <c r="V113" s="40">
        <v>11.96110490448045</v>
      </c>
      <c r="W113" s="40">
        <v>1.8394922701438357</v>
      </c>
      <c r="X113" s="40">
        <v>0.25265919367283729</v>
      </c>
      <c r="Y113" s="40">
        <v>4.0420157595491073</v>
      </c>
      <c r="Z113" s="40">
        <v>2.2834414917052452</v>
      </c>
      <c r="AA113" s="40" t="s">
        <v>658</v>
      </c>
      <c r="AB113" s="40">
        <v>0.50535238086815559</v>
      </c>
      <c r="AC113" s="40">
        <v>44.029607987451151</v>
      </c>
      <c r="AD113" s="40">
        <v>1.1829727676870816</v>
      </c>
      <c r="AE113" s="40">
        <v>0.31633022797666632</v>
      </c>
      <c r="AF113" s="40">
        <v>11.96110488866152</v>
      </c>
      <c r="AG113" s="40">
        <v>1.839492262406875</v>
      </c>
      <c r="AH113" s="40">
        <v>0.25265919366402362</v>
      </c>
      <c r="AI113" s="40">
        <v>4.0420157315131018</v>
      </c>
      <c r="AJ113" s="40">
        <v>2.2834414917051067</v>
      </c>
      <c r="AK113" s="37"/>
      <c r="AL113" s="37"/>
    </row>
    <row r="114" spans="1:38">
      <c r="A114" s="33" t="s">
        <v>659</v>
      </c>
      <c r="B114" s="33" t="s">
        <v>660</v>
      </c>
      <c r="C114" s="25">
        <v>2494.7559999999999</v>
      </c>
      <c r="D114" s="24">
        <v>25.0047</v>
      </c>
      <c r="E114" s="36">
        <f t="shared" si="27"/>
        <v>62.380625353199996</v>
      </c>
      <c r="F114" s="24">
        <f t="shared" si="28"/>
        <v>23.276680573699103</v>
      </c>
      <c r="G114" s="24">
        <f t="shared" si="29"/>
        <v>22.316915853203433</v>
      </c>
      <c r="H114" s="25">
        <f t="shared" si="30"/>
        <v>1</v>
      </c>
      <c r="I114" s="25">
        <f t="shared" si="31"/>
        <v>0</v>
      </c>
      <c r="J114" s="25">
        <f t="shared" si="32"/>
        <v>1</v>
      </c>
      <c r="K114" s="25">
        <f t="shared" si="33"/>
        <v>2</v>
      </c>
      <c r="L114" s="24">
        <f t="shared" si="34"/>
        <v>1.728019426300895</v>
      </c>
      <c r="M114" s="24">
        <f t="shared" si="35"/>
        <v>2.6877841467965653</v>
      </c>
      <c r="N114" s="33" t="s">
        <v>661</v>
      </c>
      <c r="O114" s="25">
        <v>430.71480000000003</v>
      </c>
      <c r="P114" s="25" t="s">
        <v>1154</v>
      </c>
      <c r="Q114" s="33" t="s">
        <v>956</v>
      </c>
      <c r="R114" s="40">
        <v>0.34595566173488651</v>
      </c>
      <c r="S114" s="40">
        <v>44.029607987451151</v>
      </c>
      <c r="T114" s="40">
        <v>1.7280194278507843</v>
      </c>
      <c r="U114" s="40">
        <v>0.216492481730027</v>
      </c>
      <c r="V114" s="40">
        <v>11.957691053225039</v>
      </c>
      <c r="W114" s="40">
        <v>2.687784160450569</v>
      </c>
      <c r="X114" s="40">
        <v>0.17305606028532361</v>
      </c>
      <c r="Y114" s="40">
        <v>4.0441166666011013</v>
      </c>
      <c r="Z114" s="40">
        <v>3.333798283608052</v>
      </c>
      <c r="AA114" s="40" t="s">
        <v>956</v>
      </c>
      <c r="AB114" s="40">
        <v>0.34595566204517991</v>
      </c>
      <c r="AC114" s="40">
        <v>44.029607987451151</v>
      </c>
      <c r="AD114" s="40">
        <v>1.728019426300895</v>
      </c>
      <c r="AE114" s="40">
        <v>0.21649248283265349</v>
      </c>
      <c r="AF114" s="40">
        <v>11.95769106663238</v>
      </c>
      <c r="AG114" s="40">
        <v>2.6877841467965653</v>
      </c>
      <c r="AH114" s="40">
        <v>0.1730560604423339</v>
      </c>
      <c r="AI114" s="40">
        <v>4.0441166501638914</v>
      </c>
      <c r="AJ114" s="40">
        <v>3.3337982805150705</v>
      </c>
      <c r="AK114" s="37"/>
      <c r="AL114" s="37"/>
    </row>
    <row r="115" spans="1:38">
      <c r="A115" s="33" t="s">
        <v>959</v>
      </c>
      <c r="B115" s="33" t="s">
        <v>960</v>
      </c>
      <c r="C115" s="25">
        <v>133809.64000000001</v>
      </c>
      <c r="D115" s="24">
        <v>1.2</v>
      </c>
      <c r="E115" s="36">
        <f t="shared" si="27"/>
        <v>160.57156800000001</v>
      </c>
      <c r="F115" s="24">
        <f t="shared" si="28"/>
        <v>-0.25174303773622242</v>
      </c>
      <c r="G115" s="24">
        <f t="shared" si="29"/>
        <v>-1.0574458712051025</v>
      </c>
      <c r="H115" s="25">
        <f t="shared" si="30"/>
        <v>0</v>
      </c>
      <c r="I115" s="25">
        <f t="shared" si="31"/>
        <v>1</v>
      </c>
      <c r="J115" s="25">
        <f t="shared" si="32"/>
        <v>1</v>
      </c>
      <c r="K115" s="25">
        <f t="shared" si="33"/>
        <v>2</v>
      </c>
      <c r="L115" s="24">
        <f t="shared" si="34"/>
        <v>1.4517430377362224</v>
      </c>
      <c r="M115" s="24">
        <f t="shared" si="35"/>
        <v>2.2574458712051024</v>
      </c>
      <c r="N115" s="33" t="s">
        <v>961</v>
      </c>
      <c r="O115" s="25">
        <v>74.122799999999998</v>
      </c>
      <c r="P115" s="25" t="s">
        <v>1186</v>
      </c>
      <c r="Q115" s="33" t="s">
        <v>16</v>
      </c>
      <c r="R115" s="40">
        <v>0.41179333333333329</v>
      </c>
      <c r="S115" s="40">
        <v>44.029607987451151</v>
      </c>
      <c r="T115" s="40">
        <v>1.4517430377362224</v>
      </c>
      <c r="U115" s="40">
        <v>0.25776340632330369</v>
      </c>
      <c r="V115" s="40">
        <v>11.96098302200021</v>
      </c>
      <c r="W115" s="40">
        <v>2.2574458712051024</v>
      </c>
      <c r="X115" s="40">
        <v>0.20590971836419461</v>
      </c>
      <c r="Y115" s="40">
        <v>4.0425439310820588</v>
      </c>
      <c r="Z115" s="40">
        <v>2.8018729299182303</v>
      </c>
      <c r="AA115" s="40" t="s">
        <v>16</v>
      </c>
      <c r="AB115" s="40">
        <v>0.41179333303865118</v>
      </c>
      <c r="AC115" s="40">
        <v>44.029607987451151</v>
      </c>
      <c r="AD115" s="40">
        <v>1.4517430387750996</v>
      </c>
      <c r="AE115" s="40">
        <v>0.25773657399782668</v>
      </c>
      <c r="AF115" s="40">
        <v>11.959738007327489</v>
      </c>
      <c r="AG115" s="40">
        <v>2.257678138408894</v>
      </c>
      <c r="AH115" s="40">
        <v>0.2059097184002357</v>
      </c>
      <c r="AI115" s="40">
        <v>4.0425439570373678</v>
      </c>
      <c r="AJ115" s="40">
        <v>2.8018729295184492</v>
      </c>
      <c r="AK115" s="37"/>
      <c r="AL115" s="37"/>
    </row>
    <row r="116" spans="1:38">
      <c r="A116" s="33" t="s">
        <v>671</v>
      </c>
      <c r="B116" s="33" t="s">
        <v>672</v>
      </c>
      <c r="C116" s="25">
        <v>13607.76</v>
      </c>
      <c r="D116" s="24">
        <v>4.41</v>
      </c>
      <c r="E116" s="36">
        <f t="shared" si="27"/>
        <v>60.010221600000001</v>
      </c>
      <c r="F116" s="24">
        <f t="shared" si="28"/>
        <v>2.5670092560502136</v>
      </c>
      <c r="G116" s="24">
        <f t="shared" si="29"/>
        <v>1.5442286674457675</v>
      </c>
      <c r="H116" s="25">
        <f t="shared" si="30"/>
        <v>1</v>
      </c>
      <c r="I116" s="25">
        <f t="shared" si="31"/>
        <v>0</v>
      </c>
      <c r="J116" s="25">
        <f t="shared" si="32"/>
        <v>1</v>
      </c>
      <c r="K116" s="25">
        <f t="shared" si="33"/>
        <v>2</v>
      </c>
      <c r="L116" s="24">
        <f t="shared" si="34"/>
        <v>1.8429907439497866</v>
      </c>
      <c r="M116" s="24">
        <f t="shared" si="35"/>
        <v>2.8657713325542327</v>
      </c>
      <c r="N116" s="33" t="s">
        <v>673</v>
      </c>
      <c r="O116" s="25">
        <v>136.23704000000001</v>
      </c>
      <c r="P116" s="25" t="s">
        <v>1051</v>
      </c>
      <c r="Q116" s="33" t="s">
        <v>674</v>
      </c>
      <c r="R116" s="40">
        <v>0.32437390508627861</v>
      </c>
      <c r="S116" s="40">
        <v>44.029607987451151</v>
      </c>
      <c r="T116" s="40">
        <v>1.8429907439497866</v>
      </c>
      <c r="U116" s="40">
        <v>0.20304728324476581</v>
      </c>
      <c r="V116" s="40">
        <v>11.961239703926781</v>
      </c>
      <c r="W116" s="40">
        <v>2.8657713325542327</v>
      </c>
      <c r="X116" s="40">
        <v>0.16221909202634779</v>
      </c>
      <c r="Y116" s="40">
        <v>4.0430888016372108</v>
      </c>
      <c r="Z116" s="40">
        <v>3.5565065152259816</v>
      </c>
      <c r="AA116" s="40" t="s">
        <v>674</v>
      </c>
      <c r="AB116" s="40">
        <v>0.32437390498927893</v>
      </c>
      <c r="AC116" s="40">
        <v>44.029607987451151</v>
      </c>
      <c r="AD116" s="40">
        <v>1.8429907445009086</v>
      </c>
      <c r="AE116" s="40">
        <v>0.2030077751216865</v>
      </c>
      <c r="AF116" s="40">
        <v>11.958912566001111</v>
      </c>
      <c r="AG116" s="40">
        <v>2.8663225254043216</v>
      </c>
      <c r="AH116" s="40">
        <v>0.1622190919891322</v>
      </c>
      <c r="AI116" s="40">
        <v>4.0430888244178691</v>
      </c>
      <c r="AJ116" s="40">
        <v>3.5565065161428771</v>
      </c>
      <c r="AK116" s="37"/>
      <c r="AL116" s="37"/>
    </row>
    <row r="117" spans="1:38">
      <c r="A117" s="33" t="s">
        <v>683</v>
      </c>
      <c r="B117" s="33" t="s">
        <v>684</v>
      </c>
      <c r="C117" s="25">
        <v>1813460.8160000001</v>
      </c>
      <c r="D117" s="24">
        <v>0.86</v>
      </c>
      <c r="E117" s="36">
        <f t="shared" si="27"/>
        <v>1559.57630176</v>
      </c>
      <c r="F117" s="24">
        <f t="shared" si="28"/>
        <v>-1.3015324035472431</v>
      </c>
      <c r="G117" s="24">
        <f t="shared" si="29"/>
        <v>-2.5116343392107745</v>
      </c>
      <c r="H117" s="25">
        <f t="shared" si="30"/>
        <v>0</v>
      </c>
      <c r="I117" s="25">
        <f t="shared" si="31"/>
        <v>1</v>
      </c>
      <c r="J117" s="25">
        <f t="shared" si="32"/>
        <v>1</v>
      </c>
      <c r="K117" s="25">
        <f t="shared" si="33"/>
        <v>2</v>
      </c>
      <c r="L117" s="24">
        <f t="shared" si="34"/>
        <v>2.161532403547243</v>
      </c>
      <c r="M117" s="24">
        <f t="shared" si="35"/>
        <v>3.3716343392107744</v>
      </c>
      <c r="N117" s="33" t="s">
        <v>685</v>
      </c>
      <c r="O117" s="25" t="s">
        <v>376</v>
      </c>
      <c r="P117" s="25" t="s">
        <v>1091</v>
      </c>
      <c r="Q117" s="33" t="s">
        <v>964</v>
      </c>
      <c r="R117" s="40">
        <v>0.27657142849855199</v>
      </c>
      <c r="S117" s="40">
        <v>44.029607987451151</v>
      </c>
      <c r="T117" s="40">
        <v>2.1615324037565511</v>
      </c>
      <c r="U117" s="40">
        <v>0.17252809157834481</v>
      </c>
      <c r="V117" s="40">
        <v>11.636350161789011</v>
      </c>
      <c r="W117" s="40">
        <v>3.3716343405179399</v>
      </c>
      <c r="X117" s="40">
        <v>0.13829743452359161</v>
      </c>
      <c r="Y117" s="40">
        <v>3.8836377353912281</v>
      </c>
      <c r="Z117" s="40">
        <v>4.1708514809533233</v>
      </c>
      <c r="AA117" s="40" t="s">
        <v>964</v>
      </c>
      <c r="AB117" s="40">
        <v>0.27657142852533328</v>
      </c>
      <c r="AC117" s="40">
        <v>44.029607987451151</v>
      </c>
      <c r="AD117" s="40">
        <v>2.161532403547243</v>
      </c>
      <c r="AE117" s="40">
        <v>0.17252809163619359</v>
      </c>
      <c r="AF117" s="40">
        <v>11.636350108537091</v>
      </c>
      <c r="AG117" s="40">
        <v>3.3716343392107744</v>
      </c>
      <c r="AH117" s="40">
        <v>0.1382765381941965</v>
      </c>
      <c r="AI117" s="40">
        <v>3.8830508947348852</v>
      </c>
      <c r="AJ117" s="40">
        <v>4.1714786984292607</v>
      </c>
      <c r="AK117" s="37"/>
      <c r="AL117" s="37"/>
    </row>
    <row r="118" spans="1:38">
      <c r="A118" s="33" t="s">
        <v>688</v>
      </c>
      <c r="B118" s="33" t="s">
        <v>689</v>
      </c>
      <c r="C118" s="25">
        <v>39458875.263999999</v>
      </c>
      <c r="D118" s="24">
        <v>0.8</v>
      </c>
      <c r="E118" s="36">
        <f t="shared" si="27"/>
        <v>31567.100211200002</v>
      </c>
      <c r="F118" s="24">
        <f t="shared" si="28"/>
        <v>-0.36788849147560132</v>
      </c>
      <c r="G118" s="24">
        <f t="shared" si="29"/>
        <v>-1.0161049453576971</v>
      </c>
      <c r="H118" s="25">
        <f t="shared" si="30"/>
        <v>0</v>
      </c>
      <c r="I118" s="25">
        <f t="shared" si="31"/>
        <v>1</v>
      </c>
      <c r="J118" s="25">
        <f t="shared" si="32"/>
        <v>1</v>
      </c>
      <c r="K118" s="25">
        <f t="shared" si="33"/>
        <v>2</v>
      </c>
      <c r="L118" s="24">
        <f t="shared" si="34"/>
        <v>1.1678884914756014</v>
      </c>
      <c r="M118" s="24">
        <f t="shared" si="35"/>
        <v>1.8161049453576972</v>
      </c>
      <c r="N118" s="33" t="s">
        <v>690</v>
      </c>
      <c r="O118" s="25" t="s">
        <v>691</v>
      </c>
      <c r="P118" s="25" t="s">
        <v>1156</v>
      </c>
      <c r="Q118" s="33" t="s">
        <v>16</v>
      </c>
      <c r="R118" s="40">
        <v>0.51187943642221367</v>
      </c>
      <c r="S118" s="40">
        <v>44.029607987451151</v>
      </c>
      <c r="T118" s="40">
        <v>1.1678884950552295</v>
      </c>
      <c r="U118" s="40">
        <v>0.32040371427612019</v>
      </c>
      <c r="V118" s="40">
        <v>11.960689064558601</v>
      </c>
      <c r="W118" s="40">
        <v>1.8161049453576972</v>
      </c>
      <c r="X118" s="40">
        <v>0.25593141325346708</v>
      </c>
      <c r="Y118" s="40">
        <v>4.0421697817371189</v>
      </c>
      <c r="Z118" s="40">
        <v>2.2542469074622313</v>
      </c>
      <c r="AA118" s="40" t="s">
        <v>16</v>
      </c>
      <c r="AB118" s="40">
        <v>0.51187943799114599</v>
      </c>
      <c r="AC118" s="40">
        <v>44.029607987451151</v>
      </c>
      <c r="AD118" s="40">
        <v>1.1678884914756014</v>
      </c>
      <c r="AE118" s="40">
        <v>0.32038687415471839</v>
      </c>
      <c r="AF118" s="40">
        <v>11.9600603230675</v>
      </c>
      <c r="AG118" s="40">
        <v>1.8161992859713769</v>
      </c>
      <c r="AH118" s="40">
        <v>0.25594825485853212</v>
      </c>
      <c r="AI118" s="40">
        <v>4.0424357329222032</v>
      </c>
      <c r="AJ118" s="40">
        <v>2.2540993233506059</v>
      </c>
      <c r="AK118" s="37"/>
      <c r="AL118" s="37"/>
    </row>
    <row r="119" spans="1:38">
      <c r="A119" s="33" t="s">
        <v>692</v>
      </c>
      <c r="B119" s="33" t="s">
        <v>693</v>
      </c>
      <c r="C119" s="25">
        <v>9979.0239999999994</v>
      </c>
      <c r="D119" s="24">
        <v>2.6</v>
      </c>
      <c r="E119" s="36">
        <f t="shared" si="27"/>
        <v>25.945462400000004</v>
      </c>
      <c r="F119" s="24">
        <f t="shared" si="28"/>
        <v>1.6818714235185603</v>
      </c>
      <c r="G119" s="24">
        <f t="shared" si="29"/>
        <v>1.1679621440251582</v>
      </c>
      <c r="H119" s="25">
        <f t="shared" si="30"/>
        <v>1</v>
      </c>
      <c r="I119" s="25">
        <f t="shared" si="31"/>
        <v>0</v>
      </c>
      <c r="J119" s="25">
        <f t="shared" si="32"/>
        <v>1</v>
      </c>
      <c r="K119" s="25">
        <f t="shared" si="33"/>
        <v>2</v>
      </c>
      <c r="L119" s="24">
        <f t="shared" si="34"/>
        <v>0.91812857648143964</v>
      </c>
      <c r="M119" s="24">
        <f t="shared" si="35"/>
        <v>1.4320378559748419</v>
      </c>
      <c r="N119" s="33" t="s">
        <v>694</v>
      </c>
      <c r="O119" s="25">
        <v>78.135040000000004</v>
      </c>
      <c r="P119" s="25" t="s">
        <v>1157</v>
      </c>
      <c r="Q119" s="33" t="s">
        <v>965</v>
      </c>
      <c r="R119" s="40">
        <v>0.65112678111369438</v>
      </c>
      <c r="S119" s="40">
        <v>44.029607987451151</v>
      </c>
      <c r="T119" s="40">
        <v>0.91812857648143964</v>
      </c>
      <c r="U119" s="40">
        <v>0.4062055912703621</v>
      </c>
      <c r="V119" s="40">
        <v>11.636608173936329</v>
      </c>
      <c r="W119" s="40">
        <v>1.4320378607258457</v>
      </c>
      <c r="X119" s="40">
        <v>0.32558023165594491</v>
      </c>
      <c r="Y119" s="40">
        <v>3.883233848019179</v>
      </c>
      <c r="Z119" s="40">
        <v>1.7716609004637194</v>
      </c>
      <c r="AA119" s="40" t="s">
        <v>966</v>
      </c>
      <c r="AB119" s="40">
        <v>0.65112533333333333</v>
      </c>
      <c r="AC119" s="40">
        <v>44.029607987451151</v>
      </c>
      <c r="AD119" s="40">
        <v>0.91813061794481665</v>
      </c>
      <c r="AE119" s="40">
        <v>0.40620559259842598</v>
      </c>
      <c r="AF119" s="40">
        <v>11.636608124932041</v>
      </c>
      <c r="AG119" s="40">
        <v>1.4320378559748419</v>
      </c>
      <c r="AH119" s="40">
        <v>0.32558023143745968</v>
      </c>
      <c r="AI119" s="40">
        <v>3.8832338091675291</v>
      </c>
      <c r="AJ119" s="40">
        <v>1.7716609015659874</v>
      </c>
      <c r="AK119" s="37"/>
      <c r="AL119" s="37"/>
    </row>
    <row r="120" spans="1:38">
      <c r="A120" s="33" t="s">
        <v>706</v>
      </c>
      <c r="B120" s="33" t="s">
        <v>707</v>
      </c>
      <c r="C120" s="25">
        <v>138345.56</v>
      </c>
      <c r="D120" s="24">
        <v>1.4112</v>
      </c>
      <c r="E120" s="36">
        <f t="shared" si="27"/>
        <v>195.23325427200001</v>
      </c>
      <c r="F120" s="24">
        <f t="shared" si="28"/>
        <v>-0.31076436664222018</v>
      </c>
      <c r="G120" s="24">
        <f t="shared" si="29"/>
        <v>-1.2664766717175988</v>
      </c>
      <c r="H120" s="25">
        <f t="shared" si="30"/>
        <v>0</v>
      </c>
      <c r="I120" s="25">
        <f t="shared" si="31"/>
        <v>1</v>
      </c>
      <c r="J120" s="25">
        <f t="shared" si="32"/>
        <v>1</v>
      </c>
      <c r="K120" s="25">
        <f t="shared" si="33"/>
        <v>2</v>
      </c>
      <c r="L120" s="24">
        <f t="shared" si="34"/>
        <v>1.7219643666422202</v>
      </c>
      <c r="M120" s="24">
        <f t="shared" si="35"/>
        <v>2.6776766717175988</v>
      </c>
      <c r="N120" s="33" t="s">
        <v>708</v>
      </c>
      <c r="O120" s="25">
        <v>26.037880000000001</v>
      </c>
      <c r="P120" s="25" t="s">
        <v>1160</v>
      </c>
      <c r="Q120" s="33" t="s">
        <v>709</v>
      </c>
      <c r="R120" s="40">
        <v>0.34717216931647998</v>
      </c>
      <c r="S120" s="40">
        <v>44.029607987451151</v>
      </c>
      <c r="T120" s="40">
        <v>1.7219643666422202</v>
      </c>
      <c r="U120" s="40">
        <v>0.21731034616642639</v>
      </c>
      <c r="V120" s="40">
        <v>11.96081983432645</v>
      </c>
      <c r="W120" s="40">
        <v>2.6776766717175988</v>
      </c>
      <c r="X120" s="40">
        <v>0.17358114596867749</v>
      </c>
      <c r="Y120" s="40">
        <v>4.042177442220571</v>
      </c>
      <c r="Z120" s="40">
        <v>3.3237054585508927</v>
      </c>
      <c r="AA120" s="40" t="s">
        <v>709</v>
      </c>
      <c r="AB120" s="40">
        <v>0.34717216848964638</v>
      </c>
      <c r="AC120" s="40">
        <v>44.029607987451151</v>
      </c>
      <c r="AD120" s="40">
        <v>1.7219643707432921</v>
      </c>
      <c r="AE120" s="40">
        <v>0.217310346155868</v>
      </c>
      <c r="AF120" s="40">
        <v>11.960819933040529</v>
      </c>
      <c r="AG120" s="40">
        <v>2.6776766721062963</v>
      </c>
      <c r="AH120" s="40">
        <v>0.17358114608191361</v>
      </c>
      <c r="AI120" s="40">
        <v>4.0421774868629026</v>
      </c>
      <c r="AJ120" s="40">
        <v>3.3237054565676023</v>
      </c>
      <c r="AK120" s="37"/>
      <c r="AL120" s="37"/>
    </row>
    <row r="121" spans="1:38">
      <c r="A121" s="33" t="s">
        <v>710</v>
      </c>
      <c r="B121" s="33" t="s">
        <v>711</v>
      </c>
      <c r="C121" s="25">
        <v>2721.5520000000001</v>
      </c>
      <c r="D121" s="24">
        <v>1.4994000000000001</v>
      </c>
      <c r="E121" s="36">
        <f t="shared" si="27"/>
        <v>4.0806950687999999</v>
      </c>
      <c r="F121" s="24">
        <f t="shared" si="28"/>
        <v>0.70303489111710116</v>
      </c>
      <c r="G121" s="24">
        <f t="shared" si="29"/>
        <v>0.2572819899698644</v>
      </c>
      <c r="H121" s="25">
        <f t="shared" si="30"/>
        <v>1</v>
      </c>
      <c r="I121" s="25">
        <f t="shared" si="31"/>
        <v>0</v>
      </c>
      <c r="J121" s="25">
        <f t="shared" si="32"/>
        <v>1</v>
      </c>
      <c r="K121" s="25">
        <f t="shared" si="33"/>
        <v>2</v>
      </c>
      <c r="L121" s="24">
        <f t="shared" si="34"/>
        <v>0.79636510888289891</v>
      </c>
      <c r="M121" s="24">
        <f t="shared" si="35"/>
        <v>1.2421180100301357</v>
      </c>
      <c r="N121" s="33" t="s">
        <v>712</v>
      </c>
      <c r="O121" s="25">
        <v>45.040959999999998</v>
      </c>
      <c r="P121" s="25" t="s">
        <v>1161</v>
      </c>
      <c r="Q121" s="33" t="s">
        <v>968</v>
      </c>
      <c r="R121" s="40">
        <v>0.75068344655562247</v>
      </c>
      <c r="S121" s="40">
        <v>44.029607987451151</v>
      </c>
      <c r="T121" s="40">
        <v>0.79636510888289891</v>
      </c>
      <c r="U121" s="40">
        <v>0.46831442626529252</v>
      </c>
      <c r="V121" s="40">
        <v>11.636603427300511</v>
      </c>
      <c r="W121" s="40">
        <v>1.2421180100301357</v>
      </c>
      <c r="X121" s="40">
        <v>0.37533103012866698</v>
      </c>
      <c r="Y121" s="40">
        <v>3.882917450116119</v>
      </c>
      <c r="Z121" s="40">
        <v>1.5368234715199933</v>
      </c>
      <c r="AB121" s="40">
        <v>1.5013653333333332</v>
      </c>
      <c r="AE121" s="40">
        <v>1.5013653333333332</v>
      </c>
      <c r="AH121" s="40">
        <v>1.5013653333333332</v>
      </c>
      <c r="AK121" s="37"/>
      <c r="AL121" s="37"/>
    </row>
    <row r="122" spans="1:38">
      <c r="A122" s="33" t="s">
        <v>721</v>
      </c>
      <c r="B122" s="33" t="s">
        <v>722</v>
      </c>
      <c r="C122" s="25">
        <v>131995.272</v>
      </c>
      <c r="D122" s="24">
        <v>0.7</v>
      </c>
      <c r="E122" s="36">
        <f t="shared" si="27"/>
        <v>92.396690399999997</v>
      </c>
      <c r="F122" s="24">
        <f t="shared" si="28"/>
        <v>-6.6106530846511413E-3</v>
      </c>
      <c r="G122" s="24">
        <f t="shared" si="29"/>
        <v>-0.39880275833570389</v>
      </c>
      <c r="H122" s="25">
        <f t="shared" si="30"/>
        <v>0</v>
      </c>
      <c r="I122" s="25">
        <f t="shared" si="31"/>
        <v>1</v>
      </c>
      <c r="J122" s="25">
        <f t="shared" si="32"/>
        <v>1</v>
      </c>
      <c r="K122" s="25">
        <f t="shared" si="33"/>
        <v>2</v>
      </c>
      <c r="L122" s="24">
        <f t="shared" si="34"/>
        <v>0.7066106530846511</v>
      </c>
      <c r="M122" s="24">
        <f t="shared" si="35"/>
        <v>1.0988027583357038</v>
      </c>
      <c r="N122" s="33" t="s">
        <v>723</v>
      </c>
      <c r="O122" s="25">
        <v>76.143000000000001</v>
      </c>
      <c r="P122" s="25" t="s">
        <v>1163</v>
      </c>
      <c r="Q122" s="33" t="s">
        <v>724</v>
      </c>
      <c r="R122" s="40">
        <v>0.84603607510961887</v>
      </c>
      <c r="S122" s="40">
        <v>44.029607987451151</v>
      </c>
      <c r="T122" s="40">
        <v>0.70661065436884618</v>
      </c>
      <c r="U122" s="40">
        <v>0.52956434999858482</v>
      </c>
      <c r="V122" s="40">
        <v>11.96068906459633</v>
      </c>
      <c r="W122" s="40">
        <v>1.0988027611930695</v>
      </c>
      <c r="X122" s="40">
        <v>0.42302600351634778</v>
      </c>
      <c r="Y122" s="40">
        <v>4.0423770667951677</v>
      </c>
      <c r="Z122" s="40">
        <v>1.3638233609950563</v>
      </c>
      <c r="AA122" s="40" t="s">
        <v>724</v>
      </c>
      <c r="AB122" s="40">
        <v>0.84603607664720593</v>
      </c>
      <c r="AC122" s="40">
        <v>44.029607987451151</v>
      </c>
      <c r="AD122" s="40">
        <v>0.7066106530846511</v>
      </c>
      <c r="AE122" s="40">
        <v>0.52956435137573432</v>
      </c>
      <c r="AF122" s="40">
        <v>11.96068906469624</v>
      </c>
      <c r="AG122" s="40">
        <v>1.0988027583357038</v>
      </c>
      <c r="AH122" s="40">
        <v>0.42300431079221718</v>
      </c>
      <c r="AI122" s="40">
        <v>4.0421697625320556</v>
      </c>
      <c r="AJ122" s="40">
        <v>1.3638929488797809</v>
      </c>
      <c r="AK122" s="37"/>
      <c r="AL122" s="37"/>
    </row>
    <row r="123" spans="1:38">
      <c r="A123" s="33" t="s">
        <v>733</v>
      </c>
      <c r="B123" s="33" t="s">
        <v>734</v>
      </c>
      <c r="C123" s="25">
        <v>136077.6</v>
      </c>
      <c r="D123" s="24">
        <v>0.7056</v>
      </c>
      <c r="E123" s="36">
        <f t="shared" si="27"/>
        <v>96.016354559999996</v>
      </c>
      <c r="F123" s="24">
        <f t="shared" si="28"/>
        <v>-1.0843043370234775</v>
      </c>
      <c r="G123" s="24">
        <f t="shared" si="29"/>
        <v>-2.0862832874755721</v>
      </c>
      <c r="H123" s="25">
        <f t="shared" si="30"/>
        <v>0</v>
      </c>
      <c r="I123" s="25">
        <f t="shared" si="31"/>
        <v>1</v>
      </c>
      <c r="J123" s="25">
        <f t="shared" si="32"/>
        <v>1</v>
      </c>
      <c r="K123" s="25">
        <f t="shared" si="33"/>
        <v>2</v>
      </c>
      <c r="L123" s="24">
        <f t="shared" si="34"/>
        <v>1.7899043370234775</v>
      </c>
      <c r="M123" s="24">
        <f t="shared" si="35"/>
        <v>2.7918832874755721</v>
      </c>
      <c r="N123" s="33" t="s">
        <v>735</v>
      </c>
      <c r="O123" s="25" t="s">
        <v>736</v>
      </c>
      <c r="P123" s="25" t="s">
        <v>1165</v>
      </c>
      <c r="Q123" s="33" t="s">
        <v>969</v>
      </c>
      <c r="R123" s="40">
        <v>0.33399444444444448</v>
      </c>
      <c r="S123" s="40">
        <v>44.029607987451151</v>
      </c>
      <c r="T123" s="40">
        <v>1.7899043370234775</v>
      </c>
      <c r="U123" s="40">
        <v>0.2083546314544682</v>
      </c>
      <c r="V123" s="40">
        <v>11.63665620259366</v>
      </c>
      <c r="W123" s="40">
        <v>2.7918832874755721</v>
      </c>
      <c r="X123" s="40">
        <v>0.1669886932461738</v>
      </c>
      <c r="Y123" s="40">
        <v>3.8831104530674421</v>
      </c>
      <c r="Z123" s="40">
        <v>3.4542319338782344</v>
      </c>
      <c r="AA123" s="40" t="s">
        <v>969</v>
      </c>
      <c r="AB123" s="40">
        <v>0.33399444402803791</v>
      </c>
      <c r="AC123" s="40">
        <v>44.029607987451151</v>
      </c>
      <c r="AD123" s="40">
        <v>1.7899043392550356</v>
      </c>
      <c r="AE123" s="40">
        <v>0.20834376174750929</v>
      </c>
      <c r="AF123" s="40">
        <v>11.63604924590468</v>
      </c>
      <c r="AG123" s="40">
        <v>2.7920272782177733</v>
      </c>
      <c r="AH123" s="40">
        <v>0.16698869328200519</v>
      </c>
      <c r="AI123" s="40">
        <v>3.8831104754410082</v>
      </c>
      <c r="AJ123" s="40">
        <v>3.4542319332343139</v>
      </c>
      <c r="AK123" s="37"/>
      <c r="AL123" s="37"/>
    </row>
    <row r="124" spans="1:38">
      <c r="A124" s="33" t="s">
        <v>746</v>
      </c>
      <c r="B124" s="33" t="s">
        <v>747</v>
      </c>
      <c r="C124" s="25">
        <v>2494.7559999999999</v>
      </c>
      <c r="D124" s="24">
        <v>3.5059499999999999</v>
      </c>
      <c r="E124" s="36">
        <f t="shared" si="27"/>
        <v>8.7464897982000007</v>
      </c>
      <c r="F124" s="24">
        <f t="shared" si="28"/>
        <v>2.5903550468728889</v>
      </c>
      <c r="G124" s="24">
        <f t="shared" si="29"/>
        <v>2.0822233703094022</v>
      </c>
      <c r="H124" s="25">
        <f t="shared" si="30"/>
        <v>1</v>
      </c>
      <c r="I124" s="25">
        <f t="shared" si="31"/>
        <v>0</v>
      </c>
      <c r="J124" s="25">
        <f t="shared" si="32"/>
        <v>1</v>
      </c>
      <c r="K124" s="25">
        <f t="shared" si="33"/>
        <v>2</v>
      </c>
      <c r="L124" s="24">
        <f t="shared" si="34"/>
        <v>0.91559495312711092</v>
      </c>
      <c r="M124" s="24">
        <f t="shared" si="35"/>
        <v>1.4237266296905977</v>
      </c>
      <c r="N124" s="33" t="s">
        <v>748</v>
      </c>
      <c r="O124" s="25" t="s">
        <v>402</v>
      </c>
      <c r="P124" s="25" t="s">
        <v>1117</v>
      </c>
      <c r="Q124" s="33" t="s">
        <v>16</v>
      </c>
      <c r="R124" s="40">
        <v>0.65292857131975013</v>
      </c>
      <c r="S124" s="40">
        <v>44.029607987451151</v>
      </c>
      <c r="T124" s="40">
        <v>0.91559495312711092</v>
      </c>
      <c r="U124" s="40">
        <v>0.40870697686978408</v>
      </c>
      <c r="V124" s="40">
        <v>11.961104855936309</v>
      </c>
      <c r="W124" s="40">
        <v>1.4237266296905977</v>
      </c>
      <c r="X124" s="40">
        <v>0.32644232537994372</v>
      </c>
      <c r="Y124" s="40">
        <v>4.0420157170959063</v>
      </c>
      <c r="Z124" s="40">
        <v>1.7673335876140843</v>
      </c>
      <c r="AA124" s="40" t="s">
        <v>16</v>
      </c>
      <c r="AB124" s="40">
        <v>0.65292857131975013</v>
      </c>
      <c r="AC124" s="40">
        <v>44.029607987451151</v>
      </c>
      <c r="AD124" s="40">
        <v>0.91559495312711092</v>
      </c>
      <c r="AE124" s="40">
        <v>0.40870697684971008</v>
      </c>
      <c r="AF124" s="40">
        <v>11.961104872117691</v>
      </c>
      <c r="AG124" s="40">
        <v>1.423726629783064</v>
      </c>
      <c r="AH124" s="40">
        <v>0.32644232538283918</v>
      </c>
      <c r="AI124" s="40">
        <v>4.0420157242246662</v>
      </c>
      <c r="AJ124" s="40">
        <v>1.7673335876141123</v>
      </c>
      <c r="AK124" s="37"/>
      <c r="AL124" s="37"/>
    </row>
    <row r="125" spans="1:38">
      <c r="A125" s="33" t="s">
        <v>754</v>
      </c>
      <c r="B125" s="33" t="s">
        <v>755</v>
      </c>
      <c r="C125" s="25">
        <v>340194</v>
      </c>
      <c r="D125" s="24">
        <v>0.88200000000000001</v>
      </c>
      <c r="E125" s="36">
        <f t="shared" si="27"/>
        <v>300.051108</v>
      </c>
      <c r="F125" s="24">
        <f t="shared" si="28"/>
        <v>-0.76294471364365524</v>
      </c>
      <c r="G125" s="24">
        <f t="shared" si="29"/>
        <v>-1.6765711384010435</v>
      </c>
      <c r="H125" s="25">
        <f t="shared" si="30"/>
        <v>0</v>
      </c>
      <c r="I125" s="25">
        <f t="shared" si="31"/>
        <v>1</v>
      </c>
      <c r="J125" s="25">
        <f t="shared" si="32"/>
        <v>1</v>
      </c>
      <c r="K125" s="25">
        <f t="shared" si="33"/>
        <v>2</v>
      </c>
      <c r="L125" s="24">
        <f t="shared" si="34"/>
        <v>1.6449447136436552</v>
      </c>
      <c r="M125" s="24">
        <f t="shared" si="35"/>
        <v>2.5585711384010437</v>
      </c>
      <c r="N125" s="33" t="s">
        <v>756</v>
      </c>
      <c r="O125" s="25" t="s">
        <v>757</v>
      </c>
      <c r="P125" s="25" t="s">
        <v>1168</v>
      </c>
      <c r="Q125" s="33" t="s">
        <v>16</v>
      </c>
      <c r="R125" s="40">
        <v>0.36342692344034999</v>
      </c>
      <c r="S125" s="40">
        <v>44.029607987451151</v>
      </c>
      <c r="T125" s="40">
        <v>1.6449472124785471</v>
      </c>
      <c r="U125" s="40">
        <v>0.22742534101882891</v>
      </c>
      <c r="V125" s="40">
        <v>11.957673983566099</v>
      </c>
      <c r="W125" s="40">
        <v>2.558576150423324</v>
      </c>
      <c r="X125" s="40">
        <v>0.18167521510208731</v>
      </c>
      <c r="Y125" s="40">
        <v>4.0414370682115193</v>
      </c>
      <c r="Z125" s="40">
        <v>3.1756234312393037</v>
      </c>
      <c r="AA125" s="40" t="s">
        <v>16</v>
      </c>
      <c r="AB125" s="40">
        <v>0.3634274755220519</v>
      </c>
      <c r="AC125" s="40">
        <v>44.029607987451151</v>
      </c>
      <c r="AD125" s="40">
        <v>1.6449447136436552</v>
      </c>
      <c r="AE125" s="40">
        <v>0.2274257918071344</v>
      </c>
      <c r="AF125" s="40">
        <v>11.95769771942831</v>
      </c>
      <c r="AG125" s="40">
        <v>2.5585711384010437</v>
      </c>
      <c r="AH125" s="40">
        <v>0.18167521441092441</v>
      </c>
      <c r="AI125" s="40">
        <v>4.0414370727296456</v>
      </c>
      <c r="AJ125" s="40">
        <v>3.1756234433384898</v>
      </c>
      <c r="AK125" s="37"/>
      <c r="AL125" s="37"/>
    </row>
    <row r="126" spans="1:38">
      <c r="A126" s="33" t="s">
        <v>758</v>
      </c>
      <c r="B126" s="33" t="s">
        <v>759</v>
      </c>
      <c r="C126" s="25">
        <v>2721.5520000000001</v>
      </c>
      <c r="D126" s="24">
        <v>11.907</v>
      </c>
      <c r="E126" s="36">
        <f t="shared" si="27"/>
        <v>32.405519664000003</v>
      </c>
      <c r="F126" s="24">
        <f t="shared" si="28"/>
        <v>10.905063630560996</v>
      </c>
      <c r="G126" s="24">
        <f t="shared" si="29"/>
        <v>10.349042745051015</v>
      </c>
      <c r="H126" s="25">
        <f t="shared" si="30"/>
        <v>1</v>
      </c>
      <c r="I126" s="25">
        <f t="shared" si="31"/>
        <v>0</v>
      </c>
      <c r="J126" s="25">
        <f t="shared" si="32"/>
        <v>1</v>
      </c>
      <c r="K126" s="25">
        <f t="shared" si="33"/>
        <v>2</v>
      </c>
      <c r="L126" s="24">
        <f t="shared" si="34"/>
        <v>1.0019363694390049</v>
      </c>
      <c r="M126" s="24">
        <f t="shared" si="35"/>
        <v>1.5579572549489855</v>
      </c>
      <c r="N126" s="33" t="s">
        <v>760</v>
      </c>
      <c r="O126" s="25" t="s">
        <v>761</v>
      </c>
      <c r="P126" s="25" t="s">
        <v>1095</v>
      </c>
      <c r="Q126" s="33" t="s">
        <v>972</v>
      </c>
      <c r="R126" s="40">
        <v>0.59666274463301017</v>
      </c>
      <c r="S126" s="40">
        <v>44.029607987451151</v>
      </c>
      <c r="T126" s="40">
        <v>1.0019363703033923</v>
      </c>
      <c r="U126" s="40">
        <v>0.37343927214283867</v>
      </c>
      <c r="V126" s="40">
        <v>11.959581811088601</v>
      </c>
      <c r="W126" s="40">
        <v>1.5581814315432847</v>
      </c>
      <c r="X126" s="40">
        <v>0.2982942559341476</v>
      </c>
      <c r="Y126" s="40">
        <v>4.0417848615666863</v>
      </c>
      <c r="Z126" s="40">
        <v>1.9341046921887655</v>
      </c>
      <c r="AA126" s="40" t="s">
        <v>973</v>
      </c>
      <c r="AB126" s="40">
        <v>0.59666274514776119</v>
      </c>
      <c r="AC126" s="40">
        <v>44.029607987451151</v>
      </c>
      <c r="AD126" s="40">
        <v>1.0019363694390049</v>
      </c>
      <c r="AE126" s="40">
        <v>0.37349364308483329</v>
      </c>
      <c r="AF126" s="40">
        <v>11.961323047288939</v>
      </c>
      <c r="AG126" s="40">
        <v>1.5579572549489855</v>
      </c>
      <c r="AH126" s="40">
        <v>0.29829425595555298</v>
      </c>
      <c r="AI126" s="40">
        <v>4.0417848544873447</v>
      </c>
      <c r="AJ126" s="40">
        <v>1.9341046920329095</v>
      </c>
      <c r="AK126" s="37"/>
      <c r="AL126" s="37"/>
    </row>
    <row r="127" spans="1:38">
      <c r="A127" s="33" t="s">
        <v>768</v>
      </c>
      <c r="B127" s="33" t="s">
        <v>769</v>
      </c>
      <c r="C127" s="25">
        <v>14514.944</v>
      </c>
      <c r="D127" s="24">
        <v>2.5</v>
      </c>
      <c r="E127" s="36">
        <f t="shared" si="27"/>
        <v>36.28736</v>
      </c>
      <c r="F127" s="24">
        <f t="shared" si="28"/>
        <v>0.76714429021747765</v>
      </c>
      <c r="G127" s="24">
        <f t="shared" si="29"/>
        <v>-0.19405265723000786</v>
      </c>
      <c r="H127" s="25">
        <f t="shared" si="30"/>
        <v>1</v>
      </c>
      <c r="I127" s="25">
        <f t="shared" si="31"/>
        <v>0</v>
      </c>
      <c r="J127" s="25">
        <f t="shared" si="32"/>
        <v>1</v>
      </c>
      <c r="K127" s="25">
        <f t="shared" si="33"/>
        <v>2</v>
      </c>
      <c r="L127" s="24">
        <f t="shared" si="34"/>
        <v>1.7328557097825223</v>
      </c>
      <c r="M127" s="24">
        <f t="shared" si="35"/>
        <v>2.6940526572300079</v>
      </c>
      <c r="N127" s="33" t="s">
        <v>770</v>
      </c>
      <c r="O127" s="25" t="s">
        <v>771</v>
      </c>
      <c r="P127" s="25" t="s">
        <v>1170</v>
      </c>
      <c r="Q127" s="33" t="s">
        <v>974</v>
      </c>
      <c r="R127" s="40">
        <v>0.34499012311180011</v>
      </c>
      <c r="S127" s="40">
        <v>44.029607987451151</v>
      </c>
      <c r="T127" s="40">
        <v>1.7328557097825223</v>
      </c>
      <c r="U127" s="40">
        <v>0.21598993901113581</v>
      </c>
      <c r="V127" s="40">
        <v>11.963322470071841</v>
      </c>
      <c r="W127" s="40">
        <v>2.6940526572300079</v>
      </c>
      <c r="X127" s="40">
        <v>0.17255168309240271</v>
      </c>
      <c r="Y127" s="40">
        <v>4.0436149598565727</v>
      </c>
      <c r="Z127" s="40">
        <v>3.343541052008689</v>
      </c>
      <c r="AA127" s="40" t="s">
        <v>975</v>
      </c>
      <c r="AB127" s="40">
        <v>0.34499012311180011</v>
      </c>
      <c r="AC127" s="40">
        <v>44.029607987451151</v>
      </c>
      <c r="AD127" s="40">
        <v>1.7328557097825223</v>
      </c>
      <c r="AE127" s="40">
        <v>0.21589963256951961</v>
      </c>
      <c r="AF127" s="40">
        <v>11.955238104360459</v>
      </c>
      <c r="AG127" s="40">
        <v>2.695158207582713</v>
      </c>
      <c r="AH127" s="40">
        <v>0.17243947464682141</v>
      </c>
      <c r="AI127" s="40">
        <v>4.0392430264798858</v>
      </c>
      <c r="AJ127" s="40">
        <v>3.3456985023944048</v>
      </c>
      <c r="AK127" s="37"/>
      <c r="AL127" s="37"/>
    </row>
    <row r="128" spans="1:38">
      <c r="A128" s="33" t="s">
        <v>992</v>
      </c>
      <c r="B128" s="33" t="s">
        <v>308</v>
      </c>
      <c r="C128" s="25">
        <v>3692238.88</v>
      </c>
      <c r="D128" s="24">
        <v>1.5</v>
      </c>
      <c r="E128" s="36">
        <f t="shared" si="27"/>
        <v>5538.3583200000003</v>
      </c>
      <c r="F128" s="24">
        <f t="shared" si="28"/>
        <v>-0.10480674788543221</v>
      </c>
      <c r="G128" s="24">
        <f t="shared" si="29"/>
        <v>-0.99543050375872655</v>
      </c>
      <c r="H128" s="25">
        <f t="shared" si="30"/>
        <v>0</v>
      </c>
      <c r="I128" s="25">
        <f t="shared" si="31"/>
        <v>1</v>
      </c>
      <c r="J128" s="25">
        <f t="shared" si="32"/>
        <v>1</v>
      </c>
      <c r="K128" s="25">
        <f t="shared" si="33"/>
        <v>2</v>
      </c>
      <c r="L128" s="24">
        <f t="shared" si="34"/>
        <v>1.6048067478854322</v>
      </c>
      <c r="M128" s="24">
        <f t="shared" si="35"/>
        <v>2.4954305037587265</v>
      </c>
      <c r="N128" s="33" t="s">
        <v>236</v>
      </c>
      <c r="O128" s="25">
        <v>106.1674</v>
      </c>
      <c r="P128" s="25" t="s">
        <v>1048</v>
      </c>
      <c r="Q128" s="33" t="s">
        <v>237</v>
      </c>
      <c r="R128" s="40">
        <v>0.37251719225385838</v>
      </c>
      <c r="S128" s="40">
        <v>44.029607987451151</v>
      </c>
      <c r="T128" s="40">
        <v>1.6048067500880991</v>
      </c>
      <c r="U128" s="40">
        <v>0.2331810130873371</v>
      </c>
      <c r="V128" s="40">
        <v>11.96111837317784</v>
      </c>
      <c r="W128" s="40">
        <v>2.4954305099746055</v>
      </c>
      <c r="X128" s="40">
        <v>0.18627492814625141</v>
      </c>
      <c r="Y128" s="40">
        <v>4.0426421610385841</v>
      </c>
      <c r="Z128" s="40">
        <v>3.0972119665658964</v>
      </c>
      <c r="AA128" s="40" t="s">
        <v>237</v>
      </c>
      <c r="AB128" s="40">
        <v>0.37251719276515438</v>
      </c>
      <c r="AC128" s="40">
        <v>44.029607987451151</v>
      </c>
      <c r="AD128" s="40">
        <v>1.6048067478854322</v>
      </c>
      <c r="AE128" s="40">
        <v>0.23318101365781249</v>
      </c>
      <c r="AF128" s="40">
        <v>11.96111832778122</v>
      </c>
      <c r="AG128" s="40">
        <v>2.4954305037587265</v>
      </c>
      <c r="AH128" s="40">
        <v>0.186237226865094</v>
      </c>
      <c r="AI128" s="40">
        <v>4.0418239374000784</v>
      </c>
      <c r="AJ128" s="40">
        <v>3.0978357972039556</v>
      </c>
      <c r="AK128" s="37"/>
      <c r="AL128" s="37"/>
    </row>
    <row r="129" spans="1:38">
      <c r="A129" s="33" t="s">
        <v>778</v>
      </c>
      <c r="B129" s="33" t="s">
        <v>779</v>
      </c>
      <c r="C129" s="25">
        <v>18597.272000000001</v>
      </c>
      <c r="D129" s="24">
        <v>1.5</v>
      </c>
      <c r="E129" s="36">
        <f t="shared" si="27"/>
        <v>27.895907999999999</v>
      </c>
      <c r="F129" s="24">
        <f t="shared" si="28"/>
        <v>0.20101631833757572</v>
      </c>
      <c r="G129" s="24">
        <f t="shared" si="29"/>
        <v>-0.51994592407998441</v>
      </c>
      <c r="H129" s="25">
        <f t="shared" si="30"/>
        <v>1</v>
      </c>
      <c r="I129" s="25">
        <f t="shared" si="31"/>
        <v>0</v>
      </c>
      <c r="J129" s="25">
        <f t="shared" si="32"/>
        <v>1</v>
      </c>
      <c r="K129" s="25">
        <f t="shared" si="33"/>
        <v>2</v>
      </c>
      <c r="L129" s="24">
        <f t="shared" si="34"/>
        <v>1.2989836816624243</v>
      </c>
      <c r="M129" s="24">
        <f t="shared" si="35"/>
        <v>2.0199459240799844</v>
      </c>
      <c r="N129" s="33" t="s">
        <v>780</v>
      </c>
      <c r="O129" s="25" t="s">
        <v>781</v>
      </c>
      <c r="P129" s="25" t="s">
        <v>1172</v>
      </c>
      <c r="Q129" s="33" t="s">
        <v>978</v>
      </c>
      <c r="R129" s="40">
        <v>0.46021987243817802</v>
      </c>
      <c r="S129" s="40">
        <v>44.029607987451151</v>
      </c>
      <c r="T129" s="40">
        <v>1.2989836824857317</v>
      </c>
      <c r="U129" s="40">
        <v>0.28804761675413398</v>
      </c>
      <c r="V129" s="40">
        <v>11.958923475329691</v>
      </c>
      <c r="W129" s="40">
        <v>2.0201026879901218</v>
      </c>
      <c r="X129" s="40">
        <v>0.2301228433906374</v>
      </c>
      <c r="Y129" s="40">
        <v>4.0419899779545796</v>
      </c>
      <c r="Z129" s="40">
        <v>2.5070630062337056</v>
      </c>
      <c r="AA129" s="40" t="s">
        <v>978</v>
      </c>
      <c r="AB129" s="40">
        <v>0.46021987272986942</v>
      </c>
      <c r="AC129" s="40">
        <v>44.029607987451151</v>
      </c>
      <c r="AD129" s="40">
        <v>1.2989836816624243</v>
      </c>
      <c r="AE129" s="40">
        <v>0.28807023621425332</v>
      </c>
      <c r="AF129" s="40">
        <v>11.95986255955289</v>
      </c>
      <c r="AG129" s="40">
        <v>2.0199459240799844</v>
      </c>
      <c r="AH129" s="40">
        <v>0.23011785117409561</v>
      </c>
      <c r="AI129" s="40">
        <v>4.0419022712209527</v>
      </c>
      <c r="AJ129" s="40">
        <v>2.5071171208181497</v>
      </c>
      <c r="AK129" s="37"/>
      <c r="AL129" s="37"/>
    </row>
    <row r="130" spans="1:38">
      <c r="A130" s="33" t="s">
        <v>787</v>
      </c>
      <c r="B130" s="33" t="s">
        <v>788</v>
      </c>
      <c r="C130" s="25">
        <v>34019.4</v>
      </c>
      <c r="D130" s="24">
        <v>0.88200000000000001</v>
      </c>
      <c r="E130" s="36">
        <f t="shared" si="27"/>
        <v>30.005110800000001</v>
      </c>
      <c r="F130" s="24">
        <f t="shared" si="28"/>
        <v>-0.64769429783860899</v>
      </c>
      <c r="G130" s="24">
        <f t="shared" si="29"/>
        <v>-1.4963600230041827</v>
      </c>
      <c r="H130" s="25">
        <f t="shared" si="30"/>
        <v>0</v>
      </c>
      <c r="I130" s="25">
        <f t="shared" si="31"/>
        <v>1</v>
      </c>
      <c r="J130" s="25">
        <f t="shared" si="32"/>
        <v>1</v>
      </c>
      <c r="K130" s="25">
        <f t="shared" si="33"/>
        <v>2</v>
      </c>
      <c r="L130" s="24">
        <f t="shared" si="34"/>
        <v>1.529694297838609</v>
      </c>
      <c r="M130" s="24">
        <f t="shared" si="35"/>
        <v>2.3783600230041828</v>
      </c>
      <c r="N130" s="33" t="s">
        <v>789</v>
      </c>
      <c r="O130" s="25" t="s">
        <v>790</v>
      </c>
      <c r="P130" s="25" t="s">
        <v>1173</v>
      </c>
      <c r="Q130" s="33" t="s">
        <v>16</v>
      </c>
      <c r="R130" s="40">
        <v>0.39080784372346672</v>
      </c>
      <c r="S130" s="40">
        <v>44.029607987451151</v>
      </c>
      <c r="T130" s="40">
        <v>1.5296983268224029</v>
      </c>
      <c r="U130" s="40">
        <v>0.2445929215817178</v>
      </c>
      <c r="V130" s="40">
        <v>11.959293946791091</v>
      </c>
      <c r="W130" s="40">
        <v>2.3789976096595136</v>
      </c>
      <c r="X130" s="40">
        <v>0.19541762183207881</v>
      </c>
      <c r="Y130" s="40">
        <v>4.0425711124681936</v>
      </c>
      <c r="Z130" s="40">
        <v>2.9523073714037551</v>
      </c>
      <c r="AA130" s="40" t="s">
        <v>16</v>
      </c>
      <c r="AB130" s="40">
        <v>0.39080887305231438</v>
      </c>
      <c r="AC130" s="40">
        <v>44.029607987451151</v>
      </c>
      <c r="AD130" s="40">
        <v>1.529694297838609</v>
      </c>
      <c r="AE130" s="40">
        <v>0.24465926819892139</v>
      </c>
      <c r="AF130" s="40">
        <v>11.962538321213851</v>
      </c>
      <c r="AG130" s="40">
        <v>2.3783600230041828</v>
      </c>
      <c r="AH130" s="40">
        <v>0.19541762180993719</v>
      </c>
      <c r="AI130" s="40">
        <v>4.042571149663944</v>
      </c>
      <c r="AJ130" s="40">
        <v>2.9523073718751314</v>
      </c>
      <c r="AK130" s="37"/>
      <c r="AL130" s="37"/>
    </row>
    <row r="131" spans="1:38">
      <c r="A131" s="33" t="s">
        <v>801</v>
      </c>
      <c r="B131" s="33" t="s">
        <v>802</v>
      </c>
      <c r="C131" s="25">
        <v>3055492.6</v>
      </c>
      <c r="D131" s="24">
        <v>0.57330000000000003</v>
      </c>
      <c r="E131" s="36">
        <f t="shared" si="27"/>
        <v>1751.7139075800001</v>
      </c>
      <c r="F131" s="24">
        <f t="shared" si="28"/>
        <v>-0.62129872008375819</v>
      </c>
      <c r="G131" s="24">
        <f t="shared" si="29"/>
        <v>-1.2843496858943548</v>
      </c>
      <c r="H131" s="25">
        <f t="shared" si="30"/>
        <v>0</v>
      </c>
      <c r="I131" s="25">
        <f t="shared" si="31"/>
        <v>1</v>
      </c>
      <c r="J131" s="25">
        <f t="shared" si="32"/>
        <v>1</v>
      </c>
      <c r="K131" s="25">
        <f t="shared" si="33"/>
        <v>2</v>
      </c>
      <c r="L131" s="24">
        <f t="shared" si="34"/>
        <v>1.1945987200837582</v>
      </c>
      <c r="M131" s="24">
        <f t="shared" si="35"/>
        <v>1.857649685894355</v>
      </c>
      <c r="N131" s="33" t="s">
        <v>803</v>
      </c>
      <c r="O131" s="25" t="s">
        <v>804</v>
      </c>
      <c r="P131" s="25" t="s">
        <v>1176</v>
      </c>
      <c r="Q131" s="33" t="s">
        <v>16</v>
      </c>
      <c r="R131" s="40">
        <v>0.50043424172674711</v>
      </c>
      <c r="S131" s="40">
        <v>44.029607987451151</v>
      </c>
      <c r="T131" s="40">
        <v>1.1945987200837582</v>
      </c>
      <c r="U131" s="40">
        <v>0.31323782401165667</v>
      </c>
      <c r="V131" s="40">
        <v>11.959591864745731</v>
      </c>
      <c r="W131" s="40">
        <v>1.857649685894355</v>
      </c>
      <c r="X131" s="40">
        <v>0.25022231577895637</v>
      </c>
      <c r="Y131" s="40">
        <v>4.0418100108111439</v>
      </c>
      <c r="Z131" s="40">
        <v>2.3056789972710279</v>
      </c>
      <c r="AA131" s="40" t="s">
        <v>16</v>
      </c>
      <c r="AB131" s="40">
        <v>0.50043381351445548</v>
      </c>
      <c r="AC131" s="40">
        <v>44.029607987451151</v>
      </c>
      <c r="AD131" s="40">
        <v>1.1945997422805834</v>
      </c>
      <c r="AE131" s="40">
        <v>0.31323475257055872</v>
      </c>
      <c r="AF131" s="40">
        <v>11.959474518629531</v>
      </c>
      <c r="AG131" s="40">
        <v>1.8576676879110134</v>
      </c>
      <c r="AH131" s="40">
        <v>0.25021988873617279</v>
      </c>
      <c r="AI131" s="40">
        <v>4.0417707753329379</v>
      </c>
      <c r="AJ131" s="40">
        <v>2.3057012487686395</v>
      </c>
      <c r="AK131" s="37"/>
      <c r="AL131" s="37"/>
    </row>
    <row r="132" spans="1:38">
      <c r="A132" s="33" t="s">
        <v>816</v>
      </c>
      <c r="B132" s="33" t="s">
        <v>817</v>
      </c>
      <c r="C132" s="25">
        <v>34019.4</v>
      </c>
      <c r="D132" s="24">
        <v>2.0065499999999998</v>
      </c>
      <c r="E132" s="36">
        <f t="shared" si="27"/>
        <v>68.261627069999989</v>
      </c>
      <c r="F132" s="24">
        <f t="shared" si="28"/>
        <v>-0.28664280990720981</v>
      </c>
      <c r="G132" s="24">
        <f t="shared" si="29"/>
        <v>-1.5590229403197449</v>
      </c>
      <c r="H132" s="25">
        <f t="shared" si="30"/>
        <v>0</v>
      </c>
      <c r="I132" s="25">
        <f t="shared" si="31"/>
        <v>1</v>
      </c>
      <c r="J132" s="25">
        <f t="shared" si="32"/>
        <v>1</v>
      </c>
      <c r="K132" s="25">
        <f t="shared" si="33"/>
        <v>2</v>
      </c>
      <c r="L132" s="24">
        <f t="shared" si="34"/>
        <v>2.2931928099072096</v>
      </c>
      <c r="M132" s="24">
        <f t="shared" si="35"/>
        <v>3.5655729403197447</v>
      </c>
      <c r="N132" s="33" t="s">
        <v>818</v>
      </c>
      <c r="O132" s="25" t="s">
        <v>819</v>
      </c>
      <c r="P132" s="25" t="s">
        <v>1178</v>
      </c>
      <c r="Q132" s="33" t="s">
        <v>982</v>
      </c>
      <c r="R132" s="40">
        <v>0.2606924729879333</v>
      </c>
      <c r="S132" s="40">
        <v>44.029607987451151</v>
      </c>
      <c r="T132" s="40">
        <v>2.2931928099072096</v>
      </c>
      <c r="U132" s="40">
        <v>0.16319377517251299</v>
      </c>
      <c r="V132" s="40">
        <v>11.9475847459378</v>
      </c>
      <c r="W132" s="40">
        <v>3.5655729425927842</v>
      </c>
      <c r="X132" s="40">
        <v>0.13030186147012021</v>
      </c>
      <c r="Y132" s="40">
        <v>4.0328269354217934</v>
      </c>
      <c r="Z132" s="40">
        <v>4.4276103978023054</v>
      </c>
      <c r="AA132" s="40" t="s">
        <v>982</v>
      </c>
      <c r="AB132" s="40">
        <v>0.2606924729879333</v>
      </c>
      <c r="AC132" s="40">
        <v>44.029607987451151</v>
      </c>
      <c r="AD132" s="40">
        <v>2.2931928099072096</v>
      </c>
      <c r="AE132" s="40">
        <v>0.16319377527224321</v>
      </c>
      <c r="AF132" s="40">
        <v>11.94758471897889</v>
      </c>
      <c r="AG132" s="40">
        <v>3.5655729403197447</v>
      </c>
      <c r="AH132" s="40">
        <v>0.13030186174514999</v>
      </c>
      <c r="AI132" s="40">
        <v>4.0328269294622023</v>
      </c>
      <c r="AJ132" s="40">
        <v>4.4276103884239868</v>
      </c>
      <c r="AK132" s="37"/>
      <c r="AL132" s="37"/>
    </row>
    <row r="133" spans="1:38">
      <c r="A133" s="33" t="s">
        <v>829</v>
      </c>
      <c r="B133" s="33" t="s">
        <v>830</v>
      </c>
      <c r="C133" s="25">
        <v>1814.3679999999999</v>
      </c>
      <c r="D133" s="24">
        <v>2.5</v>
      </c>
      <c r="E133" s="36">
        <f t="shared" ref="E133:E164" si="36">C133*1000*D133/10^6</f>
        <v>4.53592</v>
      </c>
      <c r="F133" s="24">
        <f t="shared" ref="F133:F164" si="37">D133-L133</f>
        <v>1.3170276783931312</v>
      </c>
      <c r="G133" s="24">
        <f t="shared" ref="G133:G164" si="38">D133-M133</f>
        <v>0.66059326397539975</v>
      </c>
      <c r="H133" s="25">
        <f t="shared" ref="H133:H164" si="39">IF(F133&gt;0,1,0)</f>
        <v>1</v>
      </c>
      <c r="I133" s="25">
        <f t="shared" ref="I133:I164" si="40">IF(C133&gt;=30112,1,0)</f>
        <v>0</v>
      </c>
      <c r="J133" s="25">
        <f t="shared" ref="J133:J164" si="41">IF(E133&gt;3,1,0)</f>
        <v>1</v>
      </c>
      <c r="K133" s="25">
        <f t="shared" ref="K133:K164" si="42">H133+I133+J133</f>
        <v>2</v>
      </c>
      <c r="L133" s="24">
        <f t="shared" ref="L133:L164" si="43">MIN(T133,W133,Z133,AD133,AG133,AJ133)</f>
        <v>1.1829723216068688</v>
      </c>
      <c r="M133" s="24">
        <f t="shared" ref="M133:M164" si="44">MIN(W133,Z133,AG133,AJ133)</f>
        <v>1.8394067360246003</v>
      </c>
      <c r="N133" s="33" t="s">
        <v>831</v>
      </c>
      <c r="O133" s="25">
        <v>212.24807999999999</v>
      </c>
      <c r="P133" s="25" t="s">
        <v>1180</v>
      </c>
      <c r="Q133" s="33" t="s">
        <v>832</v>
      </c>
      <c r="R133" s="40">
        <v>0.50535257090588703</v>
      </c>
      <c r="S133" s="40">
        <v>44.029607987451151</v>
      </c>
      <c r="T133" s="40">
        <v>1.1829723228304128</v>
      </c>
      <c r="U133" s="40">
        <v>0.31634510908820263</v>
      </c>
      <c r="V133" s="40">
        <v>11.961663206014769</v>
      </c>
      <c r="W133" s="40">
        <v>1.8394067360246003</v>
      </c>
      <c r="X133" s="40">
        <v>0.25272635701246049</v>
      </c>
      <c r="Y133" s="40">
        <v>4.0430888379029843</v>
      </c>
      <c r="Z133" s="40">
        <v>2.2828377084681382</v>
      </c>
      <c r="AA133" s="40" t="s">
        <v>833</v>
      </c>
      <c r="AB133" s="40">
        <v>0.50535257142857137</v>
      </c>
      <c r="AC133" s="40">
        <v>44.029607987451151</v>
      </c>
      <c r="AD133" s="40">
        <v>1.1829723216068688</v>
      </c>
      <c r="AE133" s="40">
        <v>0.31626116596755849</v>
      </c>
      <c r="AF133" s="40">
        <v>11.95848932722325</v>
      </c>
      <c r="AG133" s="40">
        <v>1.8398892444889912</v>
      </c>
      <c r="AH133" s="40">
        <v>0.25272635707005142</v>
      </c>
      <c r="AI133" s="40">
        <v>4.043088815275059</v>
      </c>
      <c r="AJ133" s="40">
        <v>2.2828377078835485</v>
      </c>
      <c r="AK133" s="37"/>
      <c r="AL133" s="37"/>
    </row>
    <row r="134" spans="1:38">
      <c r="A134" s="33" t="s">
        <v>834</v>
      </c>
      <c r="B134" s="33" t="s">
        <v>835</v>
      </c>
      <c r="C134" s="25">
        <v>5896.6959999999999</v>
      </c>
      <c r="D134" s="24">
        <v>3.1</v>
      </c>
      <c r="E134" s="36">
        <f t="shared" si="36"/>
        <v>18.2797576</v>
      </c>
      <c r="F134" s="24">
        <f t="shared" si="37"/>
        <v>1.4115605034270728</v>
      </c>
      <c r="G134" s="24">
        <f t="shared" si="38"/>
        <v>0.47478933098446818</v>
      </c>
      <c r="H134" s="25">
        <f t="shared" si="39"/>
        <v>1</v>
      </c>
      <c r="I134" s="25">
        <f t="shared" si="40"/>
        <v>0</v>
      </c>
      <c r="J134" s="25">
        <f t="shared" si="41"/>
        <v>1</v>
      </c>
      <c r="K134" s="25">
        <f t="shared" si="42"/>
        <v>2</v>
      </c>
      <c r="L134" s="24">
        <f t="shared" si="43"/>
        <v>1.6884394965729272</v>
      </c>
      <c r="M134" s="24">
        <f t="shared" si="44"/>
        <v>2.6252106690155319</v>
      </c>
      <c r="N134" s="33" t="s">
        <v>836</v>
      </c>
      <c r="O134" s="25">
        <v>281.48203999999993</v>
      </c>
      <c r="P134" s="25" t="s">
        <v>1181</v>
      </c>
      <c r="Q134" s="33" t="s">
        <v>837</v>
      </c>
      <c r="R134" s="40">
        <v>0.3540654585883985</v>
      </c>
      <c r="S134" s="40">
        <v>44.029607987451151</v>
      </c>
      <c r="T134" s="40">
        <v>1.6884394965729272</v>
      </c>
      <c r="U134" s="40">
        <v>0.22165372129288191</v>
      </c>
      <c r="V134" s="40">
        <v>11.96234723898648</v>
      </c>
      <c r="W134" s="40">
        <v>2.6252106690155319</v>
      </c>
      <c r="X134" s="40">
        <v>0.17708291860251191</v>
      </c>
      <c r="Y134" s="40">
        <v>4.0434340563535711</v>
      </c>
      <c r="Z134" s="40">
        <v>3.2579850755270741</v>
      </c>
      <c r="AA134" s="40" t="s">
        <v>837</v>
      </c>
      <c r="AB134" s="40">
        <v>0.3540654585883985</v>
      </c>
      <c r="AC134" s="40">
        <v>44.029607987451151</v>
      </c>
      <c r="AD134" s="40">
        <v>1.6884394965729272</v>
      </c>
      <c r="AE134" s="40">
        <v>0.22165372112976389</v>
      </c>
      <c r="AF134" s="40">
        <v>11.962347201602499</v>
      </c>
      <c r="AG134" s="40">
        <v>2.6252106708514491</v>
      </c>
      <c r="AH134" s="40">
        <v>0.17708291899507719</v>
      </c>
      <c r="AI134" s="40">
        <v>4.0434340532290944</v>
      </c>
      <c r="AJ134" s="40">
        <v>3.2579850682919411</v>
      </c>
      <c r="AK134" s="37"/>
      <c r="AL134" s="37"/>
    </row>
    <row r="135" spans="1:38">
      <c r="A135" s="33" t="s">
        <v>838</v>
      </c>
      <c r="B135" s="33" t="s">
        <v>839</v>
      </c>
      <c r="C135" s="25">
        <v>69853.168000000005</v>
      </c>
      <c r="D135" s="24">
        <v>0.99224999999999997</v>
      </c>
      <c r="E135" s="36">
        <f t="shared" si="36"/>
        <v>69.311805948</v>
      </c>
      <c r="F135" s="24">
        <f t="shared" si="37"/>
        <v>-4.4300402493694491E-2</v>
      </c>
      <c r="G135" s="24">
        <f t="shared" si="38"/>
        <v>-0.62238801110531117</v>
      </c>
      <c r="H135" s="25">
        <f t="shared" si="39"/>
        <v>0</v>
      </c>
      <c r="I135" s="25">
        <f t="shared" si="40"/>
        <v>1</v>
      </c>
      <c r="J135" s="25">
        <f t="shared" si="41"/>
        <v>1</v>
      </c>
      <c r="K135" s="25">
        <f t="shared" si="42"/>
        <v>2</v>
      </c>
      <c r="L135" s="24">
        <f t="shared" si="43"/>
        <v>1.0365504024936945</v>
      </c>
      <c r="M135" s="24">
        <f t="shared" si="44"/>
        <v>1.6146380111053111</v>
      </c>
      <c r="N135" s="33" t="s">
        <v>840</v>
      </c>
      <c r="O135" s="25" t="s">
        <v>841</v>
      </c>
      <c r="P135" s="25" t="s">
        <v>1114</v>
      </c>
      <c r="Q135" s="33" t="s">
        <v>842</v>
      </c>
      <c r="R135" s="40">
        <v>0.57673809514197227</v>
      </c>
      <c r="S135" s="40">
        <v>44.029607987451151</v>
      </c>
      <c r="T135" s="40">
        <v>1.0365504024936945</v>
      </c>
      <c r="U135" s="40">
        <v>0.36030980305458321</v>
      </c>
      <c r="V135" s="40">
        <v>11.78264050032333</v>
      </c>
      <c r="W135" s="40">
        <v>1.6146806385500927</v>
      </c>
      <c r="X135" s="40">
        <v>0.28834658407819358</v>
      </c>
      <c r="Y135" s="40">
        <v>3.954693868816237</v>
      </c>
      <c r="Z135" s="40">
        <v>2.0006116362449662</v>
      </c>
      <c r="AA135" s="40" t="s">
        <v>842</v>
      </c>
      <c r="AB135" s="40">
        <v>0.57673809509042739</v>
      </c>
      <c r="AC135" s="40">
        <v>44.029607987451151</v>
      </c>
      <c r="AD135" s="40">
        <v>1.0365504025863344</v>
      </c>
      <c r="AE135" s="40">
        <v>0.36031942673420841</v>
      </c>
      <c r="AF135" s="40">
        <v>11.7829551964868</v>
      </c>
      <c r="AG135" s="40">
        <v>1.6146380111053111</v>
      </c>
      <c r="AH135" s="40">
        <v>0.28839018911931052</v>
      </c>
      <c r="AI135" s="40">
        <v>3.9552919263327211</v>
      </c>
      <c r="AJ135" s="40">
        <v>2.0003106396370489</v>
      </c>
      <c r="AK135" s="37"/>
      <c r="AL135" s="37"/>
    </row>
    <row r="136" spans="1:38">
      <c r="A136" s="33" t="s">
        <v>856</v>
      </c>
      <c r="B136" s="33" t="s">
        <v>857</v>
      </c>
      <c r="C136" s="25">
        <v>13607.76</v>
      </c>
      <c r="D136" s="24">
        <v>2.6901000000000002</v>
      </c>
      <c r="E136" s="36">
        <f t="shared" si="36"/>
        <v>36.606235175999998</v>
      </c>
      <c r="F136" s="24">
        <f t="shared" si="37"/>
        <v>1.2804124010379405</v>
      </c>
      <c r="G136" s="24">
        <f t="shared" si="38"/>
        <v>0.49818108012127738</v>
      </c>
      <c r="H136" s="25">
        <f t="shared" si="39"/>
        <v>1</v>
      </c>
      <c r="I136" s="25">
        <f t="shared" si="40"/>
        <v>0</v>
      </c>
      <c r="J136" s="25">
        <f t="shared" si="41"/>
        <v>1</v>
      </c>
      <c r="K136" s="25">
        <f t="shared" si="42"/>
        <v>2</v>
      </c>
      <c r="L136" s="24">
        <f t="shared" si="43"/>
        <v>1.4096875989620596</v>
      </c>
      <c r="M136" s="24">
        <f t="shared" si="44"/>
        <v>2.1919189198787228</v>
      </c>
      <c r="N136" s="33" t="s">
        <v>202</v>
      </c>
      <c r="O136" s="25" t="s">
        <v>346</v>
      </c>
      <c r="P136" s="25" t="s">
        <v>1107</v>
      </c>
      <c r="Q136" s="33" t="s">
        <v>203</v>
      </c>
      <c r="R136" s="40">
        <v>0.42407843063457901</v>
      </c>
      <c r="S136" s="40">
        <v>44.029607987451151</v>
      </c>
      <c r="T136" s="40">
        <v>1.4096875989620596</v>
      </c>
      <c r="U136" s="40">
        <v>0.26546937684657679</v>
      </c>
      <c r="V136" s="40">
        <v>11.96170746093153</v>
      </c>
      <c r="W136" s="40">
        <v>2.1919189198787228</v>
      </c>
      <c r="X136" s="40">
        <v>0.21201283501225399</v>
      </c>
      <c r="Y136" s="40">
        <v>4.0417848690267766</v>
      </c>
      <c r="Z136" s="40">
        <v>2.7212141190754333</v>
      </c>
      <c r="AA136" s="40" t="s">
        <v>204</v>
      </c>
      <c r="AB136" s="40">
        <v>0.42407843022712871</v>
      </c>
      <c r="AC136" s="40">
        <v>44.029607987451151</v>
      </c>
      <c r="AD136" s="40">
        <v>1.4096876003164733</v>
      </c>
      <c r="AE136" s="40">
        <v>0.26543073266324502</v>
      </c>
      <c r="AF136" s="40">
        <v>11.959966094503519</v>
      </c>
      <c r="AG136" s="40">
        <v>2.192234307582515</v>
      </c>
      <c r="AH136" s="40">
        <v>0.21201283499622189</v>
      </c>
      <c r="AI136" s="40">
        <v>4.0417848764868634</v>
      </c>
      <c r="AJ136" s="40">
        <v>2.7212141193065107</v>
      </c>
      <c r="AK136" s="37"/>
      <c r="AL136" s="37"/>
    </row>
    <row r="137" spans="1:38">
      <c r="A137" s="33" t="s">
        <v>1033</v>
      </c>
      <c r="B137" s="33" t="s">
        <v>1034</v>
      </c>
      <c r="C137" s="25">
        <v>2494.7559999999999</v>
      </c>
      <c r="D137" s="24">
        <v>10.495800000000001</v>
      </c>
      <c r="E137" s="36">
        <f t="shared" si="36"/>
        <v>26.184460024800003</v>
      </c>
      <c r="F137" s="24">
        <f t="shared" si="37"/>
        <v>9.366125016462636</v>
      </c>
      <c r="G137" s="24">
        <f t="shared" si="38"/>
        <v>9.366125016462636</v>
      </c>
      <c r="H137" s="25">
        <f t="shared" si="39"/>
        <v>1</v>
      </c>
      <c r="I137" s="25">
        <f t="shared" si="40"/>
        <v>0</v>
      </c>
      <c r="J137" s="25">
        <f t="shared" si="41"/>
        <v>1</v>
      </c>
      <c r="K137" s="25">
        <f t="shared" si="42"/>
        <v>2</v>
      </c>
      <c r="L137" s="24">
        <f t="shared" si="43"/>
        <v>1.1296749835373645</v>
      </c>
      <c r="M137" s="24">
        <f t="shared" si="44"/>
        <v>1.1296749835373645</v>
      </c>
      <c r="N137" s="33" t="s">
        <v>1035</v>
      </c>
      <c r="O137" s="25" t="s">
        <v>1036</v>
      </c>
      <c r="P137" s="25" t="s">
        <v>1190</v>
      </c>
      <c r="Q137" s="33" t="s">
        <v>1037</v>
      </c>
      <c r="R137" s="40">
        <v>0.50745333333333331</v>
      </c>
      <c r="S137" s="40">
        <v>44.029607987451151</v>
      </c>
      <c r="T137" s="40">
        <v>1.1780750374146551</v>
      </c>
      <c r="U137" s="40">
        <v>0.50745333333333331</v>
      </c>
      <c r="V137" s="40">
        <v>0.75708756096204122</v>
      </c>
      <c r="W137" s="40">
        <v>1.1314356781414843</v>
      </c>
      <c r="X137" s="40">
        <v>0.50745333333333331</v>
      </c>
      <c r="Y137" s="40">
        <v>0.1177371615592559</v>
      </c>
      <c r="Z137" s="40">
        <v>1.1296749835373645</v>
      </c>
      <c r="AA137" s="40" t="s">
        <v>1037</v>
      </c>
      <c r="AB137" s="40">
        <v>0.50745333333333331</v>
      </c>
      <c r="AC137" s="40">
        <v>44.029607987451151</v>
      </c>
      <c r="AD137" s="40">
        <v>1.1780750374146551</v>
      </c>
      <c r="AE137" s="40">
        <v>0.50745333333333331</v>
      </c>
      <c r="AF137" s="40">
        <v>0.75708756096204122</v>
      </c>
      <c r="AG137" s="40">
        <v>1.1314356781414843</v>
      </c>
      <c r="AH137" s="40">
        <v>0.50745333333333331</v>
      </c>
      <c r="AI137" s="40">
        <v>0.1177371615592559</v>
      </c>
      <c r="AJ137" s="40">
        <v>1.1296749835373645</v>
      </c>
      <c r="AK137" s="37"/>
      <c r="AL137" s="37"/>
    </row>
    <row r="138" spans="1:38">
      <c r="A138" s="33" t="s">
        <v>1015</v>
      </c>
      <c r="B138" s="33" t="s">
        <v>1016</v>
      </c>
      <c r="C138" s="25">
        <v>102965.38400000001</v>
      </c>
      <c r="D138" s="24">
        <v>1</v>
      </c>
      <c r="E138" s="36">
        <f t="shared" si="36"/>
        <v>102.965384</v>
      </c>
      <c r="F138" s="24">
        <f t="shared" si="37"/>
        <v>-1.7782168046770019E-2</v>
      </c>
      <c r="G138" s="24">
        <f t="shared" si="38"/>
        <v>-0.58262883180752856</v>
      </c>
      <c r="H138" s="25">
        <f t="shared" si="39"/>
        <v>0</v>
      </c>
      <c r="I138" s="25">
        <f t="shared" si="40"/>
        <v>1</v>
      </c>
      <c r="J138" s="25">
        <f t="shared" si="41"/>
        <v>1</v>
      </c>
      <c r="K138" s="25">
        <f t="shared" si="42"/>
        <v>2</v>
      </c>
      <c r="L138" s="24">
        <f t="shared" si="43"/>
        <v>1.01778216804677</v>
      </c>
      <c r="M138" s="24">
        <f t="shared" si="44"/>
        <v>1.5826288318075286</v>
      </c>
      <c r="N138" s="33" t="s">
        <v>1017</v>
      </c>
      <c r="O138" s="25" t="s">
        <v>1018</v>
      </c>
      <c r="P138" s="25" t="s">
        <v>1053</v>
      </c>
      <c r="Q138" s="33" t="s">
        <v>1019</v>
      </c>
      <c r="R138" s="40">
        <v>0.58737333303387473</v>
      </c>
      <c r="S138" s="40">
        <v>44.029607987451151</v>
      </c>
      <c r="T138" s="40">
        <v>1.0177821685656625</v>
      </c>
      <c r="U138" s="40">
        <v>0.36763914586461122</v>
      </c>
      <c r="V138" s="40">
        <v>11.960034971595739</v>
      </c>
      <c r="W138" s="40">
        <v>1.5827650678319958</v>
      </c>
      <c r="X138" s="40">
        <v>0.29366372583072442</v>
      </c>
      <c r="Y138" s="40">
        <v>4.0419720004137076</v>
      </c>
      <c r="Z138" s="40">
        <v>1.9646023797947576</v>
      </c>
      <c r="AA138" s="40" t="s">
        <v>1019</v>
      </c>
      <c r="AB138" s="40">
        <v>0.5873733333333333</v>
      </c>
      <c r="AC138" s="40">
        <v>44.029607987451151</v>
      </c>
      <c r="AD138" s="40">
        <v>1.01778216804677</v>
      </c>
      <c r="AE138" s="40">
        <v>0.36767116773281788</v>
      </c>
      <c r="AF138" s="40">
        <v>11.961076694783021</v>
      </c>
      <c r="AG138" s="40">
        <v>1.5826288318075286</v>
      </c>
      <c r="AH138" s="40">
        <v>0.29366372578702171</v>
      </c>
      <c r="AI138" s="40">
        <v>4.041971986617324</v>
      </c>
      <c r="AJ138" s="40">
        <v>1.964602380053345</v>
      </c>
      <c r="AK138" s="37"/>
      <c r="AL138" s="37"/>
    </row>
    <row r="139" spans="1:38">
      <c r="A139" s="33" t="s">
        <v>17</v>
      </c>
      <c r="B139" s="33" t="s">
        <v>18</v>
      </c>
      <c r="C139" s="25">
        <v>0</v>
      </c>
      <c r="D139" s="24">
        <v>2.9988000000000001</v>
      </c>
      <c r="E139" s="36">
        <f t="shared" si="36"/>
        <v>0</v>
      </c>
      <c r="F139" s="24">
        <f t="shared" si="37"/>
        <v>1.8261605997449579</v>
      </c>
      <c r="G139" s="24">
        <f t="shared" si="38"/>
        <v>1.1753576844746547</v>
      </c>
      <c r="H139" s="25">
        <f t="shared" si="39"/>
        <v>1</v>
      </c>
      <c r="I139" s="25">
        <f t="shared" si="40"/>
        <v>0</v>
      </c>
      <c r="J139" s="25">
        <f t="shared" si="41"/>
        <v>0</v>
      </c>
      <c r="K139" s="25">
        <f t="shared" si="42"/>
        <v>1</v>
      </c>
      <c r="L139" s="24">
        <f t="shared" si="43"/>
        <v>1.1726394002550422</v>
      </c>
      <c r="M139" s="24">
        <f t="shared" si="44"/>
        <v>1.8234423155253454</v>
      </c>
      <c r="N139" s="33" t="s">
        <v>19</v>
      </c>
      <c r="O139" s="25">
        <v>84.117919999999984</v>
      </c>
      <c r="P139" s="25" t="s">
        <v>1044</v>
      </c>
      <c r="Q139" s="33" t="s">
        <v>861</v>
      </c>
      <c r="R139" s="40">
        <v>0.50980557563262896</v>
      </c>
      <c r="S139" s="40">
        <v>44.029607987451151</v>
      </c>
      <c r="T139" s="40">
        <v>1.1726394006401606</v>
      </c>
      <c r="U139" s="40">
        <v>0.31908401651469648</v>
      </c>
      <c r="V139" s="40">
        <v>11.95984090846075</v>
      </c>
      <c r="W139" s="40">
        <v>1.8236146502097847</v>
      </c>
      <c r="X139" s="40">
        <v>0.25488134842995019</v>
      </c>
      <c r="Y139" s="40">
        <v>4.0419478644815969</v>
      </c>
      <c r="Z139" s="40">
        <v>2.2635333688568009</v>
      </c>
      <c r="AA139" s="40" t="s">
        <v>861</v>
      </c>
      <c r="AB139" s="40">
        <v>0.50980557580005936</v>
      </c>
      <c r="AC139" s="40">
        <v>44.029607987451151</v>
      </c>
      <c r="AD139" s="40">
        <v>1.1726394002550422</v>
      </c>
      <c r="AE139" s="40">
        <v>0.31911453041142601</v>
      </c>
      <c r="AF139" s="40">
        <v>11.96098460099263</v>
      </c>
      <c r="AG139" s="40">
        <v>1.8234423155253454</v>
      </c>
      <c r="AH139" s="40">
        <v>0.25491859681608758</v>
      </c>
      <c r="AI139" s="40">
        <v>4.04253853707106</v>
      </c>
      <c r="AJ139" s="40">
        <v>2.2632042903848277</v>
      </c>
      <c r="AK139" s="37"/>
      <c r="AL139" s="37"/>
    </row>
    <row r="140" spans="1:38">
      <c r="A140" s="33" t="s">
        <v>22</v>
      </c>
      <c r="B140" s="33" t="s">
        <v>23</v>
      </c>
      <c r="C140" s="25">
        <v>0</v>
      </c>
      <c r="D140" s="24">
        <v>9.7461000000000002</v>
      </c>
      <c r="E140" s="36">
        <f t="shared" si="36"/>
        <v>0</v>
      </c>
      <c r="F140" s="24">
        <f t="shared" si="37"/>
        <v>8.86498329376216</v>
      </c>
      <c r="G140" s="24">
        <f t="shared" si="38"/>
        <v>8.3759723543767173</v>
      </c>
      <c r="H140" s="25">
        <f t="shared" si="39"/>
        <v>1</v>
      </c>
      <c r="I140" s="25">
        <f t="shared" si="40"/>
        <v>0</v>
      </c>
      <c r="J140" s="25">
        <f t="shared" si="41"/>
        <v>0</v>
      </c>
      <c r="K140" s="25">
        <f t="shared" si="42"/>
        <v>1</v>
      </c>
      <c r="L140" s="24">
        <f t="shared" si="43"/>
        <v>0.88111670623783978</v>
      </c>
      <c r="M140" s="24">
        <f t="shared" si="44"/>
        <v>1.3701276456232834</v>
      </c>
      <c r="N140" s="33" t="s">
        <v>24</v>
      </c>
      <c r="O140" s="25" t="s">
        <v>25</v>
      </c>
      <c r="P140" s="25" t="s">
        <v>1045</v>
      </c>
      <c r="Q140" s="33" t="s">
        <v>862</v>
      </c>
      <c r="R140" s="40">
        <v>0.67847777759815753</v>
      </c>
      <c r="S140" s="40">
        <v>44.029607987451151</v>
      </c>
      <c r="T140" s="40">
        <v>0.88111670623783978</v>
      </c>
      <c r="U140" s="40">
        <v>0.42469542107216451</v>
      </c>
      <c r="V140" s="40">
        <v>11.96098307169202</v>
      </c>
      <c r="W140" s="40">
        <v>1.3701276456232834</v>
      </c>
      <c r="X140" s="40">
        <v>0.33921618379673429</v>
      </c>
      <c r="Y140" s="40">
        <v>4.0420171674093792</v>
      </c>
      <c r="Z140" s="40">
        <v>1.700781137999714</v>
      </c>
      <c r="AA140" s="40" t="s">
        <v>862</v>
      </c>
      <c r="AB140" s="40">
        <v>0.67847777736206316</v>
      </c>
      <c r="AC140" s="40">
        <v>44.029607987451151</v>
      </c>
      <c r="AD140" s="40">
        <v>0.88111670654444763</v>
      </c>
      <c r="AE140" s="40">
        <v>0.42468566392541929</v>
      </c>
      <c r="AF140" s="40">
        <v>11.96070826059972</v>
      </c>
      <c r="AG140" s="40">
        <v>1.3701587559075106</v>
      </c>
      <c r="AH140" s="40">
        <v>0.33926039314761658</v>
      </c>
      <c r="AI140" s="40">
        <v>4.0425439561821213</v>
      </c>
      <c r="AJ140" s="40">
        <v>1.7005606241184228</v>
      </c>
      <c r="AK140" s="37"/>
      <c r="AL140" s="37"/>
    </row>
    <row r="141" spans="1:38">
      <c r="A141" s="33" t="s">
        <v>26</v>
      </c>
      <c r="B141" s="33" t="s">
        <v>27</v>
      </c>
      <c r="C141" s="25">
        <v>0</v>
      </c>
      <c r="D141" s="24">
        <v>9.7902000000000005</v>
      </c>
      <c r="E141" s="36">
        <f t="shared" si="36"/>
        <v>0</v>
      </c>
      <c r="F141" s="24">
        <f t="shared" si="37"/>
        <v>9.0436170459261689</v>
      </c>
      <c r="G141" s="24">
        <f t="shared" si="38"/>
        <v>8.6257543455194376</v>
      </c>
      <c r="H141" s="25">
        <f t="shared" si="39"/>
        <v>1</v>
      </c>
      <c r="I141" s="25">
        <f t="shared" si="40"/>
        <v>0</v>
      </c>
      <c r="J141" s="25">
        <f t="shared" si="41"/>
        <v>0</v>
      </c>
      <c r="K141" s="25">
        <f t="shared" si="42"/>
        <v>1</v>
      </c>
      <c r="L141" s="24">
        <f t="shared" si="43"/>
        <v>0.74658295407383146</v>
      </c>
      <c r="M141" s="24">
        <f t="shared" si="44"/>
        <v>1.1644456544805621</v>
      </c>
      <c r="N141" s="33" t="s">
        <v>28</v>
      </c>
      <c r="O141" s="25">
        <v>180.16628</v>
      </c>
      <c r="P141" s="25" t="s">
        <v>1046</v>
      </c>
      <c r="Q141" s="33" t="s">
        <v>29</v>
      </c>
      <c r="R141" s="40">
        <v>0.80073902222222226</v>
      </c>
      <c r="S141" s="40">
        <v>44.029607987451151</v>
      </c>
      <c r="T141" s="40">
        <v>0.74658295407383146</v>
      </c>
      <c r="U141" s="40">
        <v>0.49955104625215102</v>
      </c>
      <c r="V141" s="40">
        <v>11.6335664020474</v>
      </c>
      <c r="W141" s="40">
        <v>1.1644456544805621</v>
      </c>
      <c r="X141" s="40">
        <v>0.40033545509152663</v>
      </c>
      <c r="Y141" s="40">
        <v>3.8808988350316231</v>
      </c>
      <c r="Z141" s="40">
        <v>1.4408318418581785</v>
      </c>
      <c r="AA141" s="40" t="s">
        <v>29</v>
      </c>
      <c r="AB141" s="40">
        <v>0.80073902222222226</v>
      </c>
      <c r="AC141" s="40">
        <v>44.029607987451151</v>
      </c>
      <c r="AD141" s="40">
        <v>0.74658295407383146</v>
      </c>
      <c r="AE141" s="40">
        <v>0.49948727219227801</v>
      </c>
      <c r="AF141" s="40">
        <v>11.6358392144631</v>
      </c>
      <c r="AG141" s="40">
        <v>1.1645969341401632</v>
      </c>
      <c r="AH141" s="40">
        <v>0.40039970261763008</v>
      </c>
      <c r="AI141" s="40">
        <v>3.883601437987831</v>
      </c>
      <c r="AJ141" s="40">
        <v>1.4406055485896594</v>
      </c>
      <c r="AK141" s="37"/>
      <c r="AL141" s="37"/>
    </row>
    <row r="142" spans="1:38">
      <c r="A142" s="33" t="s">
        <v>81</v>
      </c>
      <c r="B142" s="33" t="s">
        <v>82</v>
      </c>
      <c r="C142" s="25">
        <v>226.79599999999999</v>
      </c>
      <c r="D142" s="24">
        <v>2.4916499999999999</v>
      </c>
      <c r="E142" s="36">
        <f t="shared" si="36"/>
        <v>0.56509625339999991</v>
      </c>
      <c r="F142" s="24">
        <f t="shared" si="37"/>
        <v>1.1743895529011066</v>
      </c>
      <c r="G142" s="24">
        <f t="shared" si="38"/>
        <v>0.43723363973184082</v>
      </c>
      <c r="H142" s="25">
        <f t="shared" si="39"/>
        <v>1</v>
      </c>
      <c r="I142" s="25">
        <f t="shared" si="40"/>
        <v>0</v>
      </c>
      <c r="J142" s="25">
        <f t="shared" si="41"/>
        <v>0</v>
      </c>
      <c r="K142" s="25">
        <f t="shared" si="42"/>
        <v>1</v>
      </c>
      <c r="L142" s="24">
        <f t="shared" si="43"/>
        <v>1.3172604470988933</v>
      </c>
      <c r="M142" s="24">
        <f t="shared" si="44"/>
        <v>2.0544163602681591</v>
      </c>
      <c r="N142" s="33" t="s">
        <v>83</v>
      </c>
      <c r="O142" s="25">
        <v>136.15031999999999</v>
      </c>
      <c r="P142" s="25" t="s">
        <v>1057</v>
      </c>
      <c r="Q142" s="33" t="s">
        <v>870</v>
      </c>
      <c r="R142" s="40">
        <v>0.45383440000000003</v>
      </c>
      <c r="S142" s="40">
        <v>44.029607987451151</v>
      </c>
      <c r="T142" s="40">
        <v>1.3172604470988933</v>
      </c>
      <c r="U142" s="40">
        <v>0.28314737458056621</v>
      </c>
      <c r="V142" s="40">
        <v>11.638028296761229</v>
      </c>
      <c r="W142" s="40">
        <v>2.0544163602681591</v>
      </c>
      <c r="X142" s="40">
        <v>0.22689444796269931</v>
      </c>
      <c r="Y142" s="40">
        <v>3.8829192855198</v>
      </c>
      <c r="Z142" s="40">
        <v>2.5422285260977904</v>
      </c>
      <c r="AA142" s="40" t="s">
        <v>871</v>
      </c>
      <c r="AB142" s="40">
        <v>0.4538343991117707</v>
      </c>
      <c r="AC142" s="40">
        <v>44.029607987451151</v>
      </c>
      <c r="AD142" s="40">
        <v>1.3172604496769911</v>
      </c>
      <c r="AE142" s="40">
        <v>0.28314737323430789</v>
      </c>
      <c r="AF142" s="40">
        <v>11.6380282905778</v>
      </c>
      <c r="AG142" s="40">
        <v>2.0544163700236311</v>
      </c>
      <c r="AH142" s="40">
        <v>0.22693189115825591</v>
      </c>
      <c r="AI142" s="40">
        <v>3.883560060938501</v>
      </c>
      <c r="AJ142" s="40">
        <v>2.5418111146156277</v>
      </c>
      <c r="AK142" s="37"/>
      <c r="AL142" s="37"/>
    </row>
    <row r="143" spans="1:38">
      <c r="A143" s="33" t="s">
        <v>123</v>
      </c>
      <c r="B143" s="33" t="s">
        <v>124</v>
      </c>
      <c r="C143" s="25">
        <v>340.19400000000002</v>
      </c>
      <c r="D143" s="24">
        <v>2.3814000000000002</v>
      </c>
      <c r="E143" s="36">
        <f t="shared" si="36"/>
        <v>0.81013799160000011</v>
      </c>
      <c r="F143" s="24">
        <f t="shared" si="37"/>
        <v>1.4723487040668246</v>
      </c>
      <c r="G143" s="24">
        <f t="shared" si="38"/>
        <v>0.96342978487444464</v>
      </c>
      <c r="H143" s="25">
        <f t="shared" si="39"/>
        <v>1</v>
      </c>
      <c r="I143" s="25">
        <f t="shared" si="40"/>
        <v>0</v>
      </c>
      <c r="J143" s="25">
        <f t="shared" si="41"/>
        <v>0</v>
      </c>
      <c r="K143" s="25">
        <f t="shared" si="42"/>
        <v>1</v>
      </c>
      <c r="L143" s="24">
        <f t="shared" si="43"/>
        <v>0.90905129593317546</v>
      </c>
      <c r="M143" s="24">
        <f t="shared" si="44"/>
        <v>1.4179702151255555</v>
      </c>
      <c r="N143" s="33" t="s">
        <v>125</v>
      </c>
      <c r="O143" s="25" t="s">
        <v>126</v>
      </c>
      <c r="P143" s="25" t="s">
        <v>1066</v>
      </c>
      <c r="Q143" s="33" t="s">
        <v>879</v>
      </c>
      <c r="R143" s="40">
        <v>0.6576285699149319</v>
      </c>
      <c r="S143" s="40">
        <v>44.029607987451151</v>
      </c>
      <c r="T143" s="40">
        <v>0.90905129734583989</v>
      </c>
      <c r="U143" s="40">
        <v>0.41023544120703809</v>
      </c>
      <c r="V143" s="40">
        <v>11.636350161789011</v>
      </c>
      <c r="W143" s="40">
        <v>1.4179702186579182</v>
      </c>
      <c r="X143" s="40">
        <v>0.32884215398857991</v>
      </c>
      <c r="Y143" s="40">
        <v>3.883637751443128</v>
      </c>
      <c r="Z143" s="40">
        <v>1.7540879495225912</v>
      </c>
      <c r="AA143" s="40" t="s">
        <v>879</v>
      </c>
      <c r="AB143" s="40">
        <v>0.65762857093688565</v>
      </c>
      <c r="AC143" s="40">
        <v>44.029607987451151</v>
      </c>
      <c r="AD143" s="40">
        <v>0.90905129593317546</v>
      </c>
      <c r="AE143" s="40">
        <v>0.41023544222899211</v>
      </c>
      <c r="AF143" s="40">
        <v>11.63635016178902</v>
      </c>
      <c r="AG143" s="40">
        <v>1.4179702151255555</v>
      </c>
      <c r="AH143" s="40">
        <v>0.32884215397440641</v>
      </c>
      <c r="AI143" s="40">
        <v>3.8836377392043508</v>
      </c>
      <c r="AJ143" s="40">
        <v>1.7540879495711761</v>
      </c>
      <c r="AK143" s="37"/>
      <c r="AL143" s="37"/>
    </row>
    <row r="144" spans="1:38">
      <c r="A144" s="33" t="s">
        <v>135</v>
      </c>
      <c r="B144" s="33" t="s">
        <v>136</v>
      </c>
      <c r="C144" s="25">
        <v>0</v>
      </c>
      <c r="D144" s="24">
        <v>2.0065499999999998</v>
      </c>
      <c r="E144" s="36">
        <f t="shared" si="36"/>
        <v>0</v>
      </c>
      <c r="F144" s="24">
        <f t="shared" si="37"/>
        <v>1.1323179270478625</v>
      </c>
      <c r="G144" s="24">
        <f t="shared" si="38"/>
        <v>0.64492783720490188</v>
      </c>
      <c r="H144" s="25">
        <f t="shared" si="39"/>
        <v>1</v>
      </c>
      <c r="I144" s="25">
        <f t="shared" si="40"/>
        <v>0</v>
      </c>
      <c r="J144" s="25">
        <f t="shared" si="41"/>
        <v>0</v>
      </c>
      <c r="K144" s="25">
        <f t="shared" si="42"/>
        <v>1</v>
      </c>
      <c r="L144" s="24">
        <f t="shared" si="43"/>
        <v>0.87423207295213745</v>
      </c>
      <c r="M144" s="24">
        <f t="shared" si="44"/>
        <v>1.361622162795098</v>
      </c>
      <c r="N144" s="33" t="s">
        <v>137</v>
      </c>
      <c r="O144" s="25" t="s">
        <v>138</v>
      </c>
      <c r="P144" s="25" t="s">
        <v>1069</v>
      </c>
      <c r="Q144" s="33" t="s">
        <v>140</v>
      </c>
      <c r="R144" s="40">
        <v>0.68382083333333332</v>
      </c>
      <c r="S144" s="40">
        <v>44.029607987451151</v>
      </c>
      <c r="T144" s="40">
        <v>0.87423207295213745</v>
      </c>
      <c r="U144" s="40">
        <v>0.42721564809003448</v>
      </c>
      <c r="V144" s="40">
        <v>11.7828408632946</v>
      </c>
      <c r="W144" s="40">
        <v>1.3618072743084748</v>
      </c>
      <c r="X144" s="40">
        <v>0.34187459395140651</v>
      </c>
      <c r="Y144" s="40">
        <v>3.954587631499769</v>
      </c>
      <c r="Z144" s="40">
        <v>1.6873715239247602</v>
      </c>
      <c r="AA144" s="40" t="s">
        <v>140</v>
      </c>
      <c r="AB144" s="40">
        <v>0.68382083292370066</v>
      </c>
      <c r="AC144" s="40">
        <v>44.029607987451151</v>
      </c>
      <c r="AD144" s="40">
        <v>0.87423207347583309</v>
      </c>
      <c r="AE144" s="40">
        <v>0.4272744072965205</v>
      </c>
      <c r="AF144" s="40">
        <v>11.784461550819911</v>
      </c>
      <c r="AG144" s="40">
        <v>1.361622162795098</v>
      </c>
      <c r="AH144" s="40">
        <v>0.3418745939268561</v>
      </c>
      <c r="AI144" s="40">
        <v>3.954587645733604</v>
      </c>
      <c r="AJ144" s="40">
        <v>1.6873715240760272</v>
      </c>
      <c r="AK144" s="37"/>
      <c r="AL144" s="37"/>
    </row>
    <row r="145" spans="1:38">
      <c r="A145" s="33" t="s">
        <v>179</v>
      </c>
      <c r="B145" s="33" t="s">
        <v>180</v>
      </c>
      <c r="C145" s="25">
        <v>226.79599999999999</v>
      </c>
      <c r="D145" s="24">
        <v>3.99105</v>
      </c>
      <c r="E145" s="36">
        <f t="shared" si="36"/>
        <v>0.90515417580000002</v>
      </c>
      <c r="F145" s="24">
        <f t="shared" si="37"/>
        <v>3.3511388692779835</v>
      </c>
      <c r="G145" s="24">
        <f t="shared" si="38"/>
        <v>2.9960005017869316</v>
      </c>
      <c r="H145" s="25">
        <f t="shared" si="39"/>
        <v>1</v>
      </c>
      <c r="I145" s="25">
        <f t="shared" si="40"/>
        <v>0</v>
      </c>
      <c r="J145" s="25">
        <f t="shared" si="41"/>
        <v>0</v>
      </c>
      <c r="K145" s="25">
        <f t="shared" si="42"/>
        <v>1</v>
      </c>
      <c r="L145" s="24">
        <f t="shared" si="43"/>
        <v>0.63991113072201633</v>
      </c>
      <c r="M145" s="24">
        <f t="shared" si="44"/>
        <v>0.99504949821306865</v>
      </c>
      <c r="N145" s="33" t="s">
        <v>181</v>
      </c>
      <c r="O145" s="25" t="s">
        <v>182</v>
      </c>
      <c r="P145" s="25" t="s">
        <v>1078</v>
      </c>
      <c r="Q145" s="33" t="s">
        <v>888</v>
      </c>
      <c r="R145" s="40">
        <v>0.93422051274266105</v>
      </c>
      <c r="S145" s="40">
        <v>44.029607987451151</v>
      </c>
      <c r="T145" s="40">
        <v>0.63991113072201633</v>
      </c>
      <c r="U145" s="40">
        <v>0.58473066616694858</v>
      </c>
      <c r="V145" s="40">
        <v>11.960006060461991</v>
      </c>
      <c r="W145" s="40">
        <v>0.99513573488067619</v>
      </c>
      <c r="X145" s="40">
        <v>0.4671432147588076</v>
      </c>
      <c r="Y145" s="40">
        <v>4.0425729858027211</v>
      </c>
      <c r="Z145" s="40">
        <v>1.2350235828256075</v>
      </c>
      <c r="AA145" s="40" t="s">
        <v>184</v>
      </c>
      <c r="AB145" s="40">
        <v>0.93422051274266105</v>
      </c>
      <c r="AC145" s="40">
        <v>44.029607987451151</v>
      </c>
      <c r="AD145" s="40">
        <v>0.63991113072201633</v>
      </c>
      <c r="AE145" s="40">
        <v>0.58478194231152447</v>
      </c>
      <c r="AF145" s="40">
        <v>11.9610548827192</v>
      </c>
      <c r="AG145" s="40">
        <v>0.99504949821306865</v>
      </c>
      <c r="AH145" s="40">
        <v>0.46709193860616249</v>
      </c>
      <c r="AI145" s="40">
        <v>4.0421292426455127</v>
      </c>
      <c r="AJ145" s="40">
        <v>1.2351584774071325</v>
      </c>
      <c r="AK145" s="37"/>
      <c r="AL145" s="37"/>
    </row>
    <row r="146" spans="1:38">
      <c r="A146" s="33" t="s">
        <v>196</v>
      </c>
      <c r="B146" s="33" t="s">
        <v>197</v>
      </c>
      <c r="C146" s="25">
        <v>2494.7559999999999</v>
      </c>
      <c r="D146" s="24">
        <v>0.59535000000000005</v>
      </c>
      <c r="E146" s="36">
        <f t="shared" si="36"/>
        <v>1.4852529846</v>
      </c>
      <c r="F146" s="24">
        <f t="shared" si="37"/>
        <v>0.18783936288148739</v>
      </c>
      <c r="G146" s="24">
        <f t="shared" si="38"/>
        <v>-3.9412197474553379E-2</v>
      </c>
      <c r="H146" s="25">
        <f t="shared" si="39"/>
        <v>1</v>
      </c>
      <c r="I146" s="25">
        <f t="shared" si="40"/>
        <v>0</v>
      </c>
      <c r="J146" s="25">
        <f t="shared" si="41"/>
        <v>0</v>
      </c>
      <c r="K146" s="25">
        <f t="shared" si="42"/>
        <v>1</v>
      </c>
      <c r="L146" s="24">
        <f t="shared" si="43"/>
        <v>0.40751063711851265</v>
      </c>
      <c r="M146" s="24">
        <f t="shared" si="44"/>
        <v>0.63476219747455342</v>
      </c>
      <c r="N146" s="33" t="s">
        <v>198</v>
      </c>
      <c r="O146" s="25" t="s">
        <v>199</v>
      </c>
      <c r="P146" s="25" t="s">
        <v>1081</v>
      </c>
      <c r="Q146" s="33" t="s">
        <v>201</v>
      </c>
      <c r="R146" s="40">
        <v>1.4670000000000001</v>
      </c>
      <c r="S146" s="40">
        <v>44.029607987451151</v>
      </c>
      <c r="T146" s="40">
        <v>0.40751063711851265</v>
      </c>
      <c r="U146" s="40">
        <v>0.91654109713661847</v>
      </c>
      <c r="V146" s="40">
        <v>11.78330260682419</v>
      </c>
      <c r="W146" s="40">
        <v>0.63476219747455342</v>
      </c>
      <c r="X146" s="40">
        <v>0.73348753226113517</v>
      </c>
      <c r="Y146" s="40">
        <v>3.9549349627402912</v>
      </c>
      <c r="Z146" s="40">
        <v>0.7864751345776495</v>
      </c>
      <c r="AA146" s="40" t="s">
        <v>201</v>
      </c>
      <c r="AB146" s="40">
        <v>1.4670000000000001</v>
      </c>
      <c r="AC146" s="40">
        <v>44.029607987451151</v>
      </c>
      <c r="AD146" s="40">
        <v>0.40751063711851265</v>
      </c>
      <c r="AE146" s="40">
        <v>0.91654109711584986</v>
      </c>
      <c r="AF146" s="40">
        <v>11.78330265739536</v>
      </c>
      <c r="AG146" s="40">
        <v>0.63476219752043894</v>
      </c>
      <c r="AH146" s="40">
        <v>0.7334875322600849</v>
      </c>
      <c r="AI146" s="40">
        <v>3.9549349840565111</v>
      </c>
      <c r="AJ146" s="40">
        <v>0.7864751345997818</v>
      </c>
      <c r="AK146" s="37"/>
      <c r="AL146" s="37"/>
    </row>
    <row r="147" spans="1:38">
      <c r="A147" s="33" t="s">
        <v>890</v>
      </c>
      <c r="B147" s="33" t="s">
        <v>891</v>
      </c>
      <c r="C147" s="25">
        <v>0</v>
      </c>
      <c r="D147" s="24">
        <v>2.5</v>
      </c>
      <c r="E147" s="36">
        <f t="shared" si="36"/>
        <v>0</v>
      </c>
      <c r="F147" s="24">
        <f t="shared" si="37"/>
        <v>0.93835610570985484</v>
      </c>
      <c r="G147" s="24">
        <f t="shared" si="38"/>
        <v>6.4253292122161909E-2</v>
      </c>
      <c r="H147" s="25">
        <f t="shared" si="39"/>
        <v>1</v>
      </c>
      <c r="I147" s="25">
        <f t="shared" si="40"/>
        <v>0</v>
      </c>
      <c r="J147" s="25">
        <f t="shared" si="41"/>
        <v>0</v>
      </c>
      <c r="K147" s="25">
        <f t="shared" si="42"/>
        <v>1</v>
      </c>
      <c r="L147" s="24">
        <f t="shared" si="43"/>
        <v>1.5616438942901452</v>
      </c>
      <c r="M147" s="24">
        <f t="shared" si="44"/>
        <v>2.4357467078778381</v>
      </c>
      <c r="N147" s="33" t="s">
        <v>892</v>
      </c>
      <c r="O147" s="25" t="s">
        <v>704</v>
      </c>
      <c r="P147" s="25" t="s">
        <v>1159</v>
      </c>
      <c r="Q147" s="33" t="s">
        <v>16</v>
      </c>
      <c r="R147" s="40">
        <v>0.38281333333333328</v>
      </c>
      <c r="S147" s="40">
        <v>44.029607987451151</v>
      </c>
      <c r="T147" s="40">
        <v>1.5616438942901452</v>
      </c>
      <c r="U147" s="40">
        <v>0.23881719460940401</v>
      </c>
      <c r="V147" s="40">
        <v>11.630335216330741</v>
      </c>
      <c r="W147" s="40">
        <v>2.4357467078778381</v>
      </c>
      <c r="X147" s="40">
        <v>0.19139052518290439</v>
      </c>
      <c r="Y147" s="40">
        <v>3.8792676521370839</v>
      </c>
      <c r="Z147" s="40">
        <v>3.0138110867946342</v>
      </c>
      <c r="AA147" s="40" t="s">
        <v>16</v>
      </c>
      <c r="AB147" s="40">
        <v>0.38281333333333328</v>
      </c>
      <c r="AC147" s="40">
        <v>44.029607987451151</v>
      </c>
      <c r="AD147" s="40">
        <v>1.5616438942901452</v>
      </c>
      <c r="AE147" s="40">
        <v>0.23881719460940401</v>
      </c>
      <c r="AF147" s="40">
        <v>11.630335216330741</v>
      </c>
      <c r="AG147" s="40">
        <v>2.4357467078778381</v>
      </c>
      <c r="AH147" s="40">
        <v>0.19139052518290439</v>
      </c>
      <c r="AI147" s="40">
        <v>3.8792676521370839</v>
      </c>
      <c r="AJ147" s="40">
        <v>3.0138110867946342</v>
      </c>
      <c r="AK147" s="37"/>
      <c r="AL147" s="37"/>
    </row>
    <row r="148" spans="1:38">
      <c r="A148" s="33" t="s">
        <v>225</v>
      </c>
      <c r="B148" s="33" t="s">
        <v>226</v>
      </c>
      <c r="C148" s="25">
        <v>136.07759999999999</v>
      </c>
      <c r="D148" s="24">
        <v>4.5</v>
      </c>
      <c r="E148" s="36">
        <f t="shared" si="36"/>
        <v>0.61234919999999993</v>
      </c>
      <c r="F148" s="24">
        <f t="shared" si="37"/>
        <v>3.4915415820906253</v>
      </c>
      <c r="G148" s="24">
        <f t="shared" si="38"/>
        <v>2.9319510997248375</v>
      </c>
      <c r="H148" s="25">
        <f t="shared" si="39"/>
        <v>1</v>
      </c>
      <c r="I148" s="25">
        <f t="shared" si="40"/>
        <v>0</v>
      </c>
      <c r="J148" s="25">
        <f t="shared" si="41"/>
        <v>0</v>
      </c>
      <c r="K148" s="25">
        <f t="shared" si="42"/>
        <v>1</v>
      </c>
      <c r="L148" s="24">
        <f t="shared" si="43"/>
        <v>1.0084584179093747</v>
      </c>
      <c r="M148" s="24">
        <f t="shared" si="44"/>
        <v>1.5680489002751625</v>
      </c>
      <c r="N148" s="33" t="s">
        <v>227</v>
      </c>
      <c r="O148" s="25">
        <v>151.16499999999999</v>
      </c>
      <c r="P148" s="25" t="s">
        <v>1086</v>
      </c>
      <c r="Q148" s="33" t="s">
        <v>228</v>
      </c>
      <c r="R148" s="40">
        <v>0.59280392020866213</v>
      </c>
      <c r="S148" s="40">
        <v>44.029607987451151</v>
      </c>
      <c r="T148" s="40">
        <v>1.0084584198472086</v>
      </c>
      <c r="U148" s="40">
        <v>0.37109005316224242</v>
      </c>
      <c r="V148" s="40">
        <v>11.961707470908649</v>
      </c>
      <c r="W148" s="40">
        <v>1.5680489002751625</v>
      </c>
      <c r="X148" s="40">
        <v>0.29636508418004531</v>
      </c>
      <c r="Y148" s="40">
        <v>4.0417848733279378</v>
      </c>
      <c r="Z148" s="40">
        <v>1.9466946373249407</v>
      </c>
      <c r="AA148" s="40" t="s">
        <v>228</v>
      </c>
      <c r="AB148" s="40">
        <v>0.59280392134778237</v>
      </c>
      <c r="AC148" s="40">
        <v>44.029607987451151</v>
      </c>
      <c r="AD148" s="40">
        <v>1.0084584179093747</v>
      </c>
      <c r="AE148" s="40">
        <v>0.37107813100508441</v>
      </c>
      <c r="AF148" s="40">
        <v>11.961323056382181</v>
      </c>
      <c r="AG148" s="40">
        <v>1.5680986894874351</v>
      </c>
      <c r="AH148" s="40">
        <v>0.2963650842248669</v>
      </c>
      <c r="AI148" s="40">
        <v>4.0417848584077616</v>
      </c>
      <c r="AJ148" s="40">
        <v>1.946694636994325</v>
      </c>
      <c r="AK148" s="37"/>
      <c r="AL148" s="37"/>
    </row>
    <row r="149" spans="1:38">
      <c r="A149" s="33" t="s">
        <v>279</v>
      </c>
      <c r="B149" s="33" t="s">
        <v>280</v>
      </c>
      <c r="C149" s="25">
        <v>0</v>
      </c>
      <c r="D149" s="24">
        <v>2.2999999999999998</v>
      </c>
      <c r="E149" s="36">
        <f t="shared" si="36"/>
        <v>0</v>
      </c>
      <c r="F149" s="24">
        <f t="shared" si="37"/>
        <v>1.2980683707314058</v>
      </c>
      <c r="G149" s="24">
        <f t="shared" si="38"/>
        <v>0.74205011737790705</v>
      </c>
      <c r="H149" s="25">
        <f t="shared" si="39"/>
        <v>1</v>
      </c>
      <c r="I149" s="25">
        <f t="shared" si="40"/>
        <v>0</v>
      </c>
      <c r="J149" s="25">
        <f t="shared" si="41"/>
        <v>0</v>
      </c>
      <c r="K149" s="25">
        <f t="shared" si="42"/>
        <v>1</v>
      </c>
      <c r="L149" s="24">
        <f t="shared" si="43"/>
        <v>1.001931629268594</v>
      </c>
      <c r="M149" s="24">
        <f t="shared" si="44"/>
        <v>1.5579498826220928</v>
      </c>
      <c r="N149" s="33" t="s">
        <v>281</v>
      </c>
      <c r="O149" s="25">
        <v>152.14972</v>
      </c>
      <c r="P149" s="25" t="s">
        <v>1095</v>
      </c>
      <c r="Q149" s="33" t="s">
        <v>898</v>
      </c>
      <c r="R149" s="40">
        <v>0.59666556797818915</v>
      </c>
      <c r="S149" s="40">
        <v>44.029607987451151</v>
      </c>
      <c r="T149" s="40">
        <v>1.001931629268594</v>
      </c>
      <c r="U149" s="40">
        <v>0.37349541049068707</v>
      </c>
      <c r="V149" s="40">
        <v>11.9613230692699</v>
      </c>
      <c r="W149" s="40">
        <v>1.5579498826220928</v>
      </c>
      <c r="X149" s="40">
        <v>0.29829566751596109</v>
      </c>
      <c r="Y149" s="40">
        <v>4.0417848639641187</v>
      </c>
      <c r="Z149" s="40">
        <v>1.9340955397082495</v>
      </c>
      <c r="AA149" s="40" t="s">
        <v>898</v>
      </c>
      <c r="AB149" s="40">
        <v>0.59666556701587914</v>
      </c>
      <c r="AC149" s="40">
        <v>44.029607987451151</v>
      </c>
      <c r="AD149" s="40">
        <v>1.0019316308845225</v>
      </c>
      <c r="AE149" s="40">
        <v>0.37345303915394462</v>
      </c>
      <c r="AF149" s="40">
        <v>11.959966094503519</v>
      </c>
      <c r="AG149" s="40">
        <v>1.5581245763841907</v>
      </c>
      <c r="AH149" s="40">
        <v>0.2982956674780966</v>
      </c>
      <c r="AI149" s="40">
        <v>4.0417848764868634</v>
      </c>
      <c r="AJ149" s="40">
        <v>1.9340955399839448</v>
      </c>
      <c r="AK149" s="37"/>
      <c r="AL149" s="37"/>
    </row>
    <row r="150" spans="1:38">
      <c r="A150" s="33" t="s">
        <v>363</v>
      </c>
      <c r="B150" s="33" t="s">
        <v>364</v>
      </c>
      <c r="C150" s="25">
        <v>0</v>
      </c>
      <c r="D150" s="24">
        <v>1.2</v>
      </c>
      <c r="E150" s="36">
        <f t="shared" si="36"/>
        <v>0</v>
      </c>
      <c r="F150" s="24">
        <f t="shared" si="37"/>
        <v>0.22724330593365183</v>
      </c>
      <c r="G150" s="24">
        <f t="shared" si="38"/>
        <v>-0.31264913351277079</v>
      </c>
      <c r="H150" s="25">
        <f t="shared" si="39"/>
        <v>1</v>
      </c>
      <c r="I150" s="25">
        <f t="shared" si="40"/>
        <v>0</v>
      </c>
      <c r="J150" s="25">
        <f t="shared" si="41"/>
        <v>0</v>
      </c>
      <c r="K150" s="25">
        <f t="shared" si="42"/>
        <v>1</v>
      </c>
      <c r="L150" s="24">
        <f t="shared" si="43"/>
        <v>0.97275669406634813</v>
      </c>
      <c r="M150" s="24">
        <f t="shared" si="44"/>
        <v>1.5126491335127707</v>
      </c>
      <c r="N150" s="33" t="s">
        <v>365</v>
      </c>
      <c r="O150" s="25" t="s">
        <v>366</v>
      </c>
      <c r="P150" s="25" t="s">
        <v>1110</v>
      </c>
      <c r="Q150" s="33" t="s">
        <v>911</v>
      </c>
      <c r="R150" s="40">
        <v>0.61456077030944078</v>
      </c>
      <c r="S150" s="40">
        <v>44.029607987451151</v>
      </c>
      <c r="T150" s="40">
        <v>0.97275669638308915</v>
      </c>
      <c r="U150" s="40">
        <v>0.38468064508386512</v>
      </c>
      <c r="V150" s="40">
        <v>11.960819933040529</v>
      </c>
      <c r="W150" s="40">
        <v>1.5126491336262926</v>
      </c>
      <c r="X150" s="40">
        <v>0.30727164366713278</v>
      </c>
      <c r="Y150" s="40">
        <v>4.0421774868629026</v>
      </c>
      <c r="Z150" s="40">
        <v>1.8775979309522783</v>
      </c>
      <c r="AA150" s="40" t="s">
        <v>912</v>
      </c>
      <c r="AB150" s="40">
        <v>0.61456077177309365</v>
      </c>
      <c r="AC150" s="40">
        <v>44.029607987451151</v>
      </c>
      <c r="AD150" s="40">
        <v>0.97275669406634813</v>
      </c>
      <c r="AE150" s="40">
        <v>0.38468064509352801</v>
      </c>
      <c r="AF150" s="40">
        <v>11.960819882005969</v>
      </c>
      <c r="AG150" s="40">
        <v>1.5126491335127707</v>
      </c>
      <c r="AH150" s="40">
        <v>0.30727164356350167</v>
      </c>
      <c r="AI150" s="40">
        <v>4.0421774637830996</v>
      </c>
      <c r="AJ150" s="40">
        <v>1.8775979315315097</v>
      </c>
      <c r="AK150" s="37"/>
      <c r="AL150" s="37"/>
    </row>
    <row r="151" spans="1:38">
      <c r="A151" s="33" t="s">
        <v>388</v>
      </c>
      <c r="B151" s="33" t="s">
        <v>389</v>
      </c>
      <c r="C151" s="25">
        <v>226.79599999999999</v>
      </c>
      <c r="D151" s="24">
        <v>6.8354999999999997</v>
      </c>
      <c r="E151" s="36">
        <f t="shared" si="36"/>
        <v>1.550264058</v>
      </c>
      <c r="F151" s="24">
        <f t="shared" si="37"/>
        <v>5.7340810286412074</v>
      </c>
      <c r="G151" s="24">
        <f t="shared" si="38"/>
        <v>5.1225859471111059</v>
      </c>
      <c r="H151" s="25">
        <f t="shared" si="39"/>
        <v>1</v>
      </c>
      <c r="I151" s="25">
        <f t="shared" si="40"/>
        <v>0</v>
      </c>
      <c r="J151" s="25">
        <f t="shared" si="41"/>
        <v>0</v>
      </c>
      <c r="K151" s="25">
        <f t="shared" si="42"/>
        <v>1</v>
      </c>
      <c r="L151" s="24">
        <f t="shared" si="43"/>
        <v>1.1014189713587923</v>
      </c>
      <c r="M151" s="24">
        <f t="shared" si="44"/>
        <v>1.7129140528888938</v>
      </c>
      <c r="N151" s="33" t="s">
        <v>390</v>
      </c>
      <c r="O151" s="25">
        <v>122.12344</v>
      </c>
      <c r="P151" s="25" t="s">
        <v>1114</v>
      </c>
      <c r="Q151" s="33" t="s">
        <v>391</v>
      </c>
      <c r="R151" s="40">
        <v>0.54277084397352016</v>
      </c>
      <c r="S151" s="40">
        <v>44.029607987451151</v>
      </c>
      <c r="T151" s="40">
        <v>1.1014189713587923</v>
      </c>
      <c r="U151" s="40">
        <v>0.33970534436023497</v>
      </c>
      <c r="V151" s="40">
        <v>11.95943871108423</v>
      </c>
      <c r="W151" s="40">
        <v>1.7129140528888938</v>
      </c>
      <c r="X151" s="40">
        <v>0.27140921651166949</v>
      </c>
      <c r="Y151" s="40">
        <v>4.0426421658957148</v>
      </c>
      <c r="Z151" s="40">
        <v>2.1256939758508868</v>
      </c>
      <c r="AA151" s="40" t="s">
        <v>391</v>
      </c>
      <c r="AB151" s="40">
        <v>0.54277084369680106</v>
      </c>
      <c r="AC151" s="40">
        <v>44.029607987451151</v>
      </c>
      <c r="AD151" s="40">
        <v>1.1014189719203251</v>
      </c>
      <c r="AE151" s="40">
        <v>0.33970534434455241</v>
      </c>
      <c r="AF151" s="40">
        <v>11.959438720272249</v>
      </c>
      <c r="AG151" s="40">
        <v>1.7129140529833686</v>
      </c>
      <c r="AH151" s="40">
        <v>0.2713750140703719</v>
      </c>
      <c r="AI151" s="40">
        <v>4.042132699287917</v>
      </c>
      <c r="AJ151" s="40">
        <v>2.1259605353127862</v>
      </c>
      <c r="AK151" s="37"/>
      <c r="AL151" s="37"/>
    </row>
    <row r="152" spans="1:38">
      <c r="A152" s="33" t="s">
        <v>396</v>
      </c>
      <c r="B152" s="33" t="s">
        <v>397</v>
      </c>
      <c r="C152" s="25">
        <v>2494.7559999999999</v>
      </c>
      <c r="D152" s="24">
        <v>1.4994000000000001</v>
      </c>
      <c r="E152" s="36">
        <f t="shared" si="36"/>
        <v>3.7406371464000001</v>
      </c>
      <c r="F152" s="24">
        <f t="shared" si="37"/>
        <v>-7.1218535152738127E-2</v>
      </c>
      <c r="G152" s="24">
        <f t="shared" si="38"/>
        <v>-0.94258379770854228</v>
      </c>
      <c r="H152" s="25">
        <f t="shared" si="39"/>
        <v>0</v>
      </c>
      <c r="I152" s="25">
        <f t="shared" si="40"/>
        <v>0</v>
      </c>
      <c r="J152" s="25">
        <f t="shared" si="41"/>
        <v>1</v>
      </c>
      <c r="K152" s="25">
        <f t="shared" si="42"/>
        <v>1</v>
      </c>
      <c r="L152" s="24">
        <f t="shared" si="43"/>
        <v>1.5706185351527382</v>
      </c>
      <c r="M152" s="24">
        <f t="shared" si="44"/>
        <v>2.4419837977085423</v>
      </c>
      <c r="N152" s="33" t="s">
        <v>398</v>
      </c>
      <c r="O152" s="25">
        <v>228.37512000000001</v>
      </c>
      <c r="P152" s="25" t="s">
        <v>1116</v>
      </c>
      <c r="Q152" s="33" t="s">
        <v>16</v>
      </c>
      <c r="R152" s="40">
        <v>0.38062519999999989</v>
      </c>
      <c r="S152" s="40">
        <v>44.029607987451151</v>
      </c>
      <c r="T152" s="40">
        <v>1.570621452948618</v>
      </c>
      <c r="U152" s="40">
        <v>0.23828488625101479</v>
      </c>
      <c r="V152" s="40">
        <v>11.96255371341374</v>
      </c>
      <c r="W152" s="40">
        <v>2.4419837978773344</v>
      </c>
      <c r="X152" s="40">
        <v>0.1903469422005109</v>
      </c>
      <c r="Y152" s="40">
        <v>4.0430173044128512</v>
      </c>
      <c r="Z152" s="40">
        <v>3.030955998589175</v>
      </c>
      <c r="AA152" s="40" t="s">
        <v>16</v>
      </c>
      <c r="AB152" s="40">
        <v>0.38062590710144778</v>
      </c>
      <c r="AC152" s="40">
        <v>44.029607987451151</v>
      </c>
      <c r="AD152" s="40">
        <v>1.5706185351527382</v>
      </c>
      <c r="AE152" s="40">
        <v>0.2382848862778037</v>
      </c>
      <c r="AF152" s="40">
        <v>11.962553757676821</v>
      </c>
      <c r="AG152" s="40">
        <v>2.4419837977085423</v>
      </c>
      <c r="AH152" s="40">
        <v>0.19027337203696781</v>
      </c>
      <c r="AI152" s="40">
        <v>4.0414547137411176</v>
      </c>
      <c r="AJ152" s="40">
        <v>3.0321220277250962</v>
      </c>
      <c r="AK152" s="37"/>
      <c r="AL152" s="37"/>
    </row>
    <row r="153" spans="1:38">
      <c r="A153" s="33" t="s">
        <v>404</v>
      </c>
      <c r="B153" s="33" t="s">
        <v>405</v>
      </c>
      <c r="C153" s="25">
        <v>0</v>
      </c>
      <c r="D153" s="24">
        <v>1.3</v>
      </c>
      <c r="E153" s="36">
        <f t="shared" si="36"/>
        <v>0</v>
      </c>
      <c r="F153" s="24">
        <f t="shared" si="37"/>
        <v>0.36674097858274735</v>
      </c>
      <c r="G153" s="24">
        <f t="shared" si="38"/>
        <v>-0.15361934242824282</v>
      </c>
      <c r="H153" s="25">
        <f t="shared" si="39"/>
        <v>1</v>
      </c>
      <c r="I153" s="25">
        <f t="shared" si="40"/>
        <v>0</v>
      </c>
      <c r="J153" s="25">
        <f t="shared" si="41"/>
        <v>0</v>
      </c>
      <c r="K153" s="25">
        <f t="shared" si="42"/>
        <v>1</v>
      </c>
      <c r="L153" s="24">
        <f t="shared" si="43"/>
        <v>0.9332590214172527</v>
      </c>
      <c r="M153" s="24">
        <f t="shared" si="44"/>
        <v>1.4536193424282429</v>
      </c>
      <c r="N153" s="33" t="s">
        <v>406</v>
      </c>
      <c r="O153" s="25">
        <v>96.085560000000001</v>
      </c>
      <c r="P153" s="25" t="s">
        <v>1118</v>
      </c>
      <c r="Q153" s="33" t="s">
        <v>915</v>
      </c>
      <c r="R153" s="40">
        <v>0.64057039999999998</v>
      </c>
      <c r="S153" s="40">
        <v>44.029607987451151</v>
      </c>
      <c r="T153" s="40">
        <v>0.9332590214172527</v>
      </c>
      <c r="U153" s="40">
        <v>0.40023271130058308</v>
      </c>
      <c r="V153" s="40">
        <v>11.7839501875866</v>
      </c>
      <c r="W153" s="40">
        <v>1.4536193424282429</v>
      </c>
      <c r="X153" s="40">
        <v>0.32027244031326058</v>
      </c>
      <c r="Y153" s="40">
        <v>3.954844349548742</v>
      </c>
      <c r="Z153" s="40">
        <v>1.8011841405555558</v>
      </c>
      <c r="AA153" s="40" t="s">
        <v>915</v>
      </c>
      <c r="AB153" s="40">
        <v>0.64057039999999998</v>
      </c>
      <c r="AC153" s="40">
        <v>44.029607987451151</v>
      </c>
      <c r="AD153" s="40">
        <v>0.9332590214172527</v>
      </c>
      <c r="AE153" s="40">
        <v>0.40023271122307408</v>
      </c>
      <c r="AF153" s="40">
        <v>11.78395017414214</v>
      </c>
      <c r="AG153" s="40">
        <v>1.4536193426905717</v>
      </c>
      <c r="AH153" s="40">
        <v>0.32027244029351842</v>
      </c>
      <c r="AI153" s="40">
        <v>3.9548443446242931</v>
      </c>
      <c r="AJ153" s="40">
        <v>1.8011841406554701</v>
      </c>
      <c r="AK153" s="37"/>
      <c r="AL153" s="37"/>
    </row>
    <row r="154" spans="1:38">
      <c r="A154" s="33" t="s">
        <v>408</v>
      </c>
      <c r="B154" s="33" t="s">
        <v>409</v>
      </c>
      <c r="C154" s="25">
        <v>340.19400000000002</v>
      </c>
      <c r="D154" s="24">
        <v>3.99105</v>
      </c>
      <c r="E154" s="36">
        <f t="shared" si="36"/>
        <v>1.3577312637000001</v>
      </c>
      <c r="F154" s="24">
        <f t="shared" si="37"/>
        <v>2.7222830594520628</v>
      </c>
      <c r="G154" s="24">
        <f t="shared" si="38"/>
        <v>2.0179643167802945</v>
      </c>
      <c r="H154" s="25">
        <f t="shared" si="39"/>
        <v>1</v>
      </c>
      <c r="I154" s="25">
        <f t="shared" si="40"/>
        <v>0</v>
      </c>
      <c r="J154" s="25">
        <f t="shared" si="41"/>
        <v>0</v>
      </c>
      <c r="K154" s="25">
        <f t="shared" si="42"/>
        <v>1</v>
      </c>
      <c r="L154" s="24">
        <f t="shared" si="43"/>
        <v>1.2687669405479371</v>
      </c>
      <c r="M154" s="24">
        <f t="shared" si="44"/>
        <v>1.9730856832197057</v>
      </c>
      <c r="N154" s="33" t="s">
        <v>410</v>
      </c>
      <c r="O154" s="25" t="s">
        <v>411</v>
      </c>
      <c r="P154" s="25" t="s">
        <v>1119</v>
      </c>
      <c r="Q154" s="33" t="s">
        <v>412</v>
      </c>
      <c r="R154" s="40">
        <v>0.47118039066942158</v>
      </c>
      <c r="S154" s="40">
        <v>44.029607987451151</v>
      </c>
      <c r="T154" s="40">
        <v>1.2687669446589618</v>
      </c>
      <c r="U154" s="40">
        <v>0.29491185462254482</v>
      </c>
      <c r="V154" s="40">
        <v>11.95996610271146</v>
      </c>
      <c r="W154" s="40">
        <v>1.9730856841294246</v>
      </c>
      <c r="X154" s="40">
        <v>0.23556088530346839</v>
      </c>
      <c r="Y154" s="40">
        <v>4.0417848800265341</v>
      </c>
      <c r="Z154" s="40">
        <v>2.4491855654440058</v>
      </c>
      <c r="AA154" s="40" t="s">
        <v>412</v>
      </c>
      <c r="AB154" s="40">
        <v>0.47118039219612778</v>
      </c>
      <c r="AC154" s="40">
        <v>44.029607987451151</v>
      </c>
      <c r="AD154" s="40">
        <v>1.2687669405479371</v>
      </c>
      <c r="AE154" s="40">
        <v>0.29491185473669468</v>
      </c>
      <c r="AF154" s="40">
        <v>11.95996602707428</v>
      </c>
      <c r="AG154" s="40">
        <v>1.9730856832197057</v>
      </c>
      <c r="AH154" s="40">
        <v>0.23556088538135339</v>
      </c>
      <c r="AI154" s="40">
        <v>4.0417848474080031</v>
      </c>
      <c r="AJ154" s="40">
        <v>2.4491855645346408</v>
      </c>
      <c r="AK154" s="37"/>
      <c r="AL154" s="37"/>
    </row>
    <row r="155" spans="1:38">
      <c r="A155" s="33" t="s">
        <v>437</v>
      </c>
      <c r="B155" s="33" t="s">
        <v>438</v>
      </c>
      <c r="C155" s="25">
        <v>0</v>
      </c>
      <c r="D155" s="24">
        <v>3</v>
      </c>
      <c r="E155" s="36">
        <f t="shared" si="36"/>
        <v>0</v>
      </c>
      <c r="F155" s="24">
        <f t="shared" si="37"/>
        <v>2.6267799021570313</v>
      </c>
      <c r="G155" s="24">
        <f t="shared" si="38"/>
        <v>2.4178757958304211</v>
      </c>
      <c r="H155" s="25">
        <f t="shared" si="39"/>
        <v>1</v>
      </c>
      <c r="I155" s="25">
        <f t="shared" si="40"/>
        <v>0</v>
      </c>
      <c r="J155" s="25">
        <f t="shared" si="41"/>
        <v>0</v>
      </c>
      <c r="K155" s="25">
        <f t="shared" si="42"/>
        <v>1</v>
      </c>
      <c r="L155" s="24">
        <f t="shared" si="43"/>
        <v>0.37322009784296889</v>
      </c>
      <c r="M155" s="24">
        <f t="shared" si="44"/>
        <v>0.58212420416957888</v>
      </c>
      <c r="N155" s="33" t="s">
        <v>439</v>
      </c>
      <c r="O155" s="25">
        <v>96.106960000000001</v>
      </c>
      <c r="P155" s="25" t="s">
        <v>1123</v>
      </c>
      <c r="Q155" s="33" t="s">
        <v>919</v>
      </c>
      <c r="R155" s="40">
        <v>1.6017843307687789</v>
      </c>
      <c r="S155" s="40">
        <v>44.029607987451151</v>
      </c>
      <c r="T155" s="40">
        <v>0.37322009784296889</v>
      </c>
      <c r="U155" s="40">
        <v>0.99923915062338264</v>
      </c>
      <c r="V155" s="40">
        <v>11.636193626303299</v>
      </c>
      <c r="W155" s="40">
        <v>0.58214447293862837</v>
      </c>
      <c r="X155" s="40">
        <v>0.80090454369852448</v>
      </c>
      <c r="Y155" s="40">
        <v>3.8830881093586549</v>
      </c>
      <c r="Z155" s="40">
        <v>0.72020775150413574</v>
      </c>
      <c r="AA155" s="40" t="s">
        <v>919</v>
      </c>
      <c r="AB155" s="40">
        <v>1.6017843307687789</v>
      </c>
      <c r="AC155" s="40">
        <v>44.029607987451151</v>
      </c>
      <c r="AD155" s="40">
        <v>0.37322009784296889</v>
      </c>
      <c r="AE155" s="40">
        <v>0.99927434567275242</v>
      </c>
      <c r="AF155" s="40">
        <v>11.63660342865967</v>
      </c>
      <c r="AG155" s="40">
        <v>0.58212420416957888</v>
      </c>
      <c r="AH155" s="40">
        <v>0.80090454370930741</v>
      </c>
      <c r="AI155" s="40">
        <v>3.883088087602701</v>
      </c>
      <c r="AJ155" s="40">
        <v>0.72020775147471849</v>
      </c>
      <c r="AK155" s="37"/>
      <c r="AL155" s="37"/>
    </row>
    <row r="156" spans="1:38">
      <c r="A156" s="33" t="s">
        <v>473</v>
      </c>
      <c r="B156" s="33" t="s">
        <v>474</v>
      </c>
      <c r="C156" s="25">
        <v>0</v>
      </c>
      <c r="D156" s="24">
        <v>4.4981999999999998</v>
      </c>
      <c r="E156" s="36">
        <f t="shared" si="36"/>
        <v>0</v>
      </c>
      <c r="F156" s="24">
        <f t="shared" si="37"/>
        <v>3.0055320171343052</v>
      </c>
      <c r="G156" s="24">
        <f t="shared" si="38"/>
        <v>2.1696937844659168</v>
      </c>
      <c r="H156" s="25">
        <f t="shared" si="39"/>
        <v>1</v>
      </c>
      <c r="I156" s="25">
        <f t="shared" si="40"/>
        <v>0</v>
      </c>
      <c r="J156" s="25">
        <f t="shared" si="41"/>
        <v>0</v>
      </c>
      <c r="K156" s="25">
        <f t="shared" si="42"/>
        <v>1</v>
      </c>
      <c r="L156" s="24">
        <f t="shared" si="43"/>
        <v>1.4926679828656948</v>
      </c>
      <c r="M156" s="24">
        <f t="shared" si="44"/>
        <v>2.328506215534083</v>
      </c>
      <c r="N156" s="33" t="s">
        <v>475</v>
      </c>
      <c r="O156" s="25">
        <v>120.15092</v>
      </c>
      <c r="P156" s="25" t="s">
        <v>1119</v>
      </c>
      <c r="Q156" s="33" t="s">
        <v>926</v>
      </c>
      <c r="R156" s="40">
        <v>0.40050306666666657</v>
      </c>
      <c r="S156" s="40">
        <v>44.029607987451151</v>
      </c>
      <c r="T156" s="40">
        <v>1.4926679828656948</v>
      </c>
      <c r="U156" s="40">
        <v>0.2498163451737796</v>
      </c>
      <c r="V156" s="40">
        <v>11.6315877425282</v>
      </c>
      <c r="W156" s="40">
        <v>2.328506215534083</v>
      </c>
      <c r="X156" s="40">
        <v>0.20023529047576361</v>
      </c>
      <c r="Y156" s="40">
        <v>3.880914193599923</v>
      </c>
      <c r="Z156" s="40">
        <v>2.8806914150925285</v>
      </c>
      <c r="AA156" s="40" t="s">
        <v>926</v>
      </c>
      <c r="AB156" s="40">
        <v>0.40050306666666657</v>
      </c>
      <c r="AC156" s="40">
        <v>44.029607987451151</v>
      </c>
      <c r="AD156" s="40">
        <v>1.4926679828656948</v>
      </c>
      <c r="AE156" s="40">
        <v>0.24979986900917761</v>
      </c>
      <c r="AF156" s="40">
        <v>11.62786724275214</v>
      </c>
      <c r="AG156" s="40">
        <v>2.3286512726834387</v>
      </c>
      <c r="AH156" s="40">
        <v>0.2002383302248068</v>
      </c>
      <c r="AI156" s="40">
        <v>3.879339095774299</v>
      </c>
      <c r="AJ156" s="40">
        <v>2.8806419726656065</v>
      </c>
      <c r="AK156" s="37"/>
      <c r="AL156" s="37"/>
    </row>
    <row r="157" spans="1:38">
      <c r="A157" s="33" t="s">
        <v>484</v>
      </c>
      <c r="B157" s="33" t="s">
        <v>485</v>
      </c>
      <c r="C157" s="25">
        <v>0</v>
      </c>
      <c r="D157" s="24">
        <v>6.5047500000000005</v>
      </c>
      <c r="E157" s="36">
        <f t="shared" si="36"/>
        <v>0</v>
      </c>
      <c r="F157" s="24">
        <f t="shared" si="37"/>
        <v>5.6234673219534788</v>
      </c>
      <c r="G157" s="24">
        <f t="shared" si="38"/>
        <v>5.134403644596504</v>
      </c>
      <c r="H157" s="25">
        <f t="shared" si="39"/>
        <v>1</v>
      </c>
      <c r="I157" s="25">
        <f t="shared" si="40"/>
        <v>0</v>
      </c>
      <c r="J157" s="25">
        <f t="shared" si="41"/>
        <v>0</v>
      </c>
      <c r="K157" s="25">
        <f t="shared" si="42"/>
        <v>1</v>
      </c>
      <c r="L157" s="24">
        <f t="shared" si="43"/>
        <v>0.88128267804652183</v>
      </c>
      <c r="M157" s="24">
        <f t="shared" si="44"/>
        <v>1.3703463554034965</v>
      </c>
      <c r="N157" s="33" t="s">
        <v>486</v>
      </c>
      <c r="O157" s="25" t="s">
        <v>487</v>
      </c>
      <c r="P157" s="25" t="s">
        <v>1074</v>
      </c>
      <c r="Q157" s="33" t="s">
        <v>927</v>
      </c>
      <c r="R157" s="40">
        <v>0.67835000000000001</v>
      </c>
      <c r="S157" s="40">
        <v>44.029607987451151</v>
      </c>
      <c r="T157" s="40">
        <v>0.88128267804652183</v>
      </c>
      <c r="U157" s="40">
        <v>0.42462778338094581</v>
      </c>
      <c r="V157" s="40">
        <v>11.961330842797089</v>
      </c>
      <c r="W157" s="40">
        <v>1.3703463554034965</v>
      </c>
      <c r="X157" s="40">
        <v>0.33919650017350522</v>
      </c>
      <c r="Y157" s="40">
        <v>4.0425439407396269</v>
      </c>
      <c r="Z157" s="40">
        <v>1.7008809513174703</v>
      </c>
      <c r="AA157" s="40" t="s">
        <v>927</v>
      </c>
      <c r="AB157" s="40">
        <v>0.67835000000000001</v>
      </c>
      <c r="AC157" s="40">
        <v>44.029607987451151</v>
      </c>
      <c r="AD157" s="40">
        <v>0.88128267804652183</v>
      </c>
      <c r="AE157" s="40">
        <v>0.42457123715892209</v>
      </c>
      <c r="AF157" s="40">
        <v>11.95973796822436</v>
      </c>
      <c r="AG157" s="40">
        <v>1.3705267282230695</v>
      </c>
      <c r="AH157" s="40">
        <v>0.33915229915248651</v>
      </c>
      <c r="AI157" s="40">
        <v>4.0420171536809546</v>
      </c>
      <c r="AJ157" s="40">
        <v>1.7011015067200321</v>
      </c>
      <c r="AK157" s="37"/>
      <c r="AL157" s="37"/>
    </row>
    <row r="158" spans="1:38">
      <c r="A158" s="33" t="s">
        <v>488</v>
      </c>
      <c r="B158" s="33" t="s">
        <v>489</v>
      </c>
      <c r="C158" s="25">
        <v>226.79599999999999</v>
      </c>
      <c r="D158" s="24">
        <v>3.59415</v>
      </c>
      <c r="E158" s="36">
        <f t="shared" si="36"/>
        <v>0.81513884339999998</v>
      </c>
      <c r="F158" s="24">
        <f t="shared" si="37"/>
        <v>2.3294023584599035</v>
      </c>
      <c r="G158" s="24">
        <f t="shared" si="38"/>
        <v>1.6213015958345878</v>
      </c>
      <c r="H158" s="25">
        <f t="shared" si="39"/>
        <v>1</v>
      </c>
      <c r="I158" s="25">
        <f t="shared" si="40"/>
        <v>0</v>
      </c>
      <c r="J158" s="25">
        <f t="shared" si="41"/>
        <v>0</v>
      </c>
      <c r="K158" s="25">
        <f t="shared" si="42"/>
        <v>1</v>
      </c>
      <c r="L158" s="24">
        <f t="shared" si="43"/>
        <v>1.2647476415400962</v>
      </c>
      <c r="M158" s="24">
        <f t="shared" si="44"/>
        <v>1.9728484041654122</v>
      </c>
      <c r="N158" s="33" t="s">
        <v>490</v>
      </c>
      <c r="O158" s="25" t="s">
        <v>491</v>
      </c>
      <c r="P158" s="25" t="s">
        <v>1130</v>
      </c>
      <c r="Q158" s="33" t="s">
        <v>928</v>
      </c>
      <c r="R158" s="40">
        <v>0.47267777777777781</v>
      </c>
      <c r="S158" s="40">
        <v>44.029607987451151</v>
      </c>
      <c r="T158" s="40">
        <v>1.2647476415400962</v>
      </c>
      <c r="U158" s="40">
        <v>0.29485360598512728</v>
      </c>
      <c r="V158" s="40">
        <v>11.63604921904102</v>
      </c>
      <c r="W158" s="40">
        <v>1.9728484041654122</v>
      </c>
      <c r="X158" s="40">
        <v>0.2363268184798373</v>
      </c>
      <c r="Y158" s="40">
        <v>3.883110463476863</v>
      </c>
      <c r="Z158" s="40">
        <v>2.440762671479451</v>
      </c>
      <c r="AA158" s="40" t="s">
        <v>928</v>
      </c>
      <c r="AB158" s="40">
        <v>0.47267777733062499</v>
      </c>
      <c r="AC158" s="40">
        <v>44.029607987451151</v>
      </c>
      <c r="AD158" s="40">
        <v>1.2647476427365465</v>
      </c>
      <c r="AE158" s="40">
        <v>0.2948536059689717</v>
      </c>
      <c r="AF158" s="40">
        <v>11.63604924045771</v>
      </c>
      <c r="AG158" s="40">
        <v>1.9728484043150794</v>
      </c>
      <c r="AH158" s="40">
        <v>0.23635758461962919</v>
      </c>
      <c r="AI158" s="40">
        <v>3.8836160084681941</v>
      </c>
      <c r="AJ158" s="40">
        <v>2.4404465156062307</v>
      </c>
      <c r="AK158" s="37"/>
      <c r="AL158" s="37"/>
    </row>
    <row r="159" spans="1:38">
      <c r="A159" s="33" t="s">
        <v>498</v>
      </c>
      <c r="B159" s="33" t="s">
        <v>499</v>
      </c>
      <c r="C159" s="25">
        <v>127912.944</v>
      </c>
      <c r="D159" s="24">
        <v>0</v>
      </c>
      <c r="E159" s="36">
        <f t="shared" si="36"/>
        <v>0</v>
      </c>
      <c r="F159" s="24">
        <f t="shared" si="37"/>
        <v>-1.8654093714465037</v>
      </c>
      <c r="G159" s="24">
        <f t="shared" si="38"/>
        <v>-2.9010630939466346</v>
      </c>
      <c r="H159" s="25">
        <f t="shared" si="39"/>
        <v>0</v>
      </c>
      <c r="I159" s="25">
        <f t="shared" si="40"/>
        <v>1</v>
      </c>
      <c r="J159" s="25">
        <f t="shared" si="41"/>
        <v>0</v>
      </c>
      <c r="K159" s="25">
        <f t="shared" si="42"/>
        <v>1</v>
      </c>
      <c r="L159" s="24">
        <f t="shared" si="43"/>
        <v>1.8654093714465037</v>
      </c>
      <c r="M159" s="24">
        <f t="shared" si="44"/>
        <v>2.9010630939466346</v>
      </c>
      <c r="N159" s="33" t="s">
        <v>500</v>
      </c>
      <c r="O159" s="25" t="s">
        <v>501</v>
      </c>
      <c r="P159" s="25" t="s">
        <v>1132</v>
      </c>
      <c r="Q159" s="33" t="s">
        <v>929</v>
      </c>
      <c r="R159" s="40">
        <v>0.32047555507326753</v>
      </c>
      <c r="S159" s="40">
        <v>44.029607987451151</v>
      </c>
      <c r="T159" s="40">
        <v>1.8654093742537841</v>
      </c>
      <c r="U159" s="40">
        <v>0.20057683655463621</v>
      </c>
      <c r="V159" s="40">
        <v>11.95943872256926</v>
      </c>
      <c r="W159" s="40">
        <v>2.9010630948112635</v>
      </c>
      <c r="X159" s="40">
        <v>0.16021867540820639</v>
      </c>
      <c r="Y159" s="40">
        <v>4.041805889487919</v>
      </c>
      <c r="Z159" s="40">
        <v>3.6009056603825784</v>
      </c>
      <c r="AA159" s="40" t="s">
        <v>930</v>
      </c>
      <c r="AB159" s="40">
        <v>0.32047555555555562</v>
      </c>
      <c r="AC159" s="40">
        <v>44.029607987451151</v>
      </c>
      <c r="AD159" s="40">
        <v>1.8654093714465037</v>
      </c>
      <c r="AE159" s="40">
        <v>0.20057683660467299</v>
      </c>
      <c r="AF159" s="40">
        <v>11.95943867292061</v>
      </c>
      <c r="AG159" s="40">
        <v>2.9010630939466346</v>
      </c>
      <c r="AH159" s="40">
        <v>0.16025182696872059</v>
      </c>
      <c r="AI159" s="40">
        <v>4.0426421489167756</v>
      </c>
      <c r="AJ159" s="40">
        <v>3.6001644875453858</v>
      </c>
      <c r="AK159" s="37"/>
      <c r="AL159" s="37"/>
    </row>
    <row r="160" spans="1:38">
      <c r="A160" s="33" t="s">
        <v>516</v>
      </c>
      <c r="B160" s="33" t="s">
        <v>517</v>
      </c>
      <c r="C160" s="25">
        <v>0</v>
      </c>
      <c r="D160" s="24">
        <v>2.5</v>
      </c>
      <c r="E160" s="36">
        <f t="shared" si="36"/>
        <v>0</v>
      </c>
      <c r="F160" s="24">
        <f t="shared" si="37"/>
        <v>1.3803286200592466</v>
      </c>
      <c r="G160" s="24">
        <f t="shared" si="38"/>
        <v>0.7535498860253278</v>
      </c>
      <c r="H160" s="25">
        <f t="shared" si="39"/>
        <v>1</v>
      </c>
      <c r="I160" s="25">
        <f t="shared" si="40"/>
        <v>0</v>
      </c>
      <c r="J160" s="25">
        <f t="shared" si="41"/>
        <v>0</v>
      </c>
      <c r="K160" s="25">
        <f t="shared" si="42"/>
        <v>1</v>
      </c>
      <c r="L160" s="24">
        <f t="shared" si="43"/>
        <v>1.1196713799407534</v>
      </c>
      <c r="M160" s="24">
        <f t="shared" si="44"/>
        <v>1.7464501139746722</v>
      </c>
      <c r="N160" s="33" t="s">
        <v>518</v>
      </c>
      <c r="O160" s="25">
        <v>136.15031999999999</v>
      </c>
      <c r="P160" s="25" t="s">
        <v>1057</v>
      </c>
      <c r="Q160" s="33" t="s">
        <v>519</v>
      </c>
      <c r="R160" s="40">
        <v>0.5339228235739053</v>
      </c>
      <c r="S160" s="40">
        <v>44.029607987451151</v>
      </c>
      <c r="T160" s="40">
        <v>1.1196713799407534</v>
      </c>
      <c r="U160" s="40">
        <v>0.33307447538195201</v>
      </c>
      <c r="V160" s="40">
        <v>11.629915814882811</v>
      </c>
      <c r="W160" s="40">
        <v>1.7464501139746722</v>
      </c>
      <c r="X160" s="40">
        <v>0.26694159338203938</v>
      </c>
      <c r="Y160" s="40">
        <v>3.8793069747589741</v>
      </c>
      <c r="Z160" s="40">
        <v>2.1608281719967044</v>
      </c>
      <c r="AA160" s="40" t="s">
        <v>519</v>
      </c>
      <c r="AB160" s="40">
        <v>0.5339228235739053</v>
      </c>
      <c r="AC160" s="40">
        <v>44.029607987451151</v>
      </c>
      <c r="AD160" s="40">
        <v>1.1196713799407534</v>
      </c>
      <c r="AE160" s="40">
        <v>0.33307447538195201</v>
      </c>
      <c r="AF160" s="40">
        <v>11.629915814882811</v>
      </c>
      <c r="AG160" s="40">
        <v>1.7464501139746722</v>
      </c>
      <c r="AH160" s="40">
        <v>0.26694159338203938</v>
      </c>
      <c r="AI160" s="40">
        <v>3.8793069747589741</v>
      </c>
      <c r="AJ160" s="40">
        <v>2.1608281719967044</v>
      </c>
      <c r="AK160" s="37"/>
      <c r="AL160" s="37"/>
    </row>
    <row r="161" spans="1:38">
      <c r="A161" s="33" t="s">
        <v>538</v>
      </c>
      <c r="B161" s="33" t="s">
        <v>539</v>
      </c>
      <c r="C161" s="25">
        <v>14061.352000000001</v>
      </c>
      <c r="D161" s="24">
        <v>0.90405000000000002</v>
      </c>
      <c r="E161" s="36">
        <f t="shared" si="36"/>
        <v>12.712165275600002</v>
      </c>
      <c r="F161" s="24">
        <f t="shared" si="37"/>
        <v>-0.71091441125540444</v>
      </c>
      <c r="G161" s="24">
        <f t="shared" si="38"/>
        <v>-1.6066917681282946</v>
      </c>
      <c r="H161" s="25">
        <f t="shared" si="39"/>
        <v>0</v>
      </c>
      <c r="I161" s="25">
        <f t="shared" si="40"/>
        <v>0</v>
      </c>
      <c r="J161" s="25">
        <f t="shared" si="41"/>
        <v>1</v>
      </c>
      <c r="K161" s="25">
        <f t="shared" si="42"/>
        <v>1</v>
      </c>
      <c r="L161" s="24">
        <f t="shared" si="43"/>
        <v>1.6149644112554045</v>
      </c>
      <c r="M161" s="24">
        <f t="shared" si="44"/>
        <v>2.5107417681282946</v>
      </c>
      <c r="N161" s="33" t="s">
        <v>540</v>
      </c>
      <c r="O161" s="25" t="s">
        <v>541</v>
      </c>
      <c r="P161" s="25" t="s">
        <v>1138</v>
      </c>
      <c r="Q161" s="33" t="s">
        <v>16</v>
      </c>
      <c r="R161" s="40">
        <v>0.37017391273499989</v>
      </c>
      <c r="S161" s="40">
        <v>44.029607987451151</v>
      </c>
      <c r="T161" s="40">
        <v>1.6149655177911582</v>
      </c>
      <c r="U161" s="40">
        <v>0.23175953578306999</v>
      </c>
      <c r="V161" s="40">
        <v>11.963458655627409</v>
      </c>
      <c r="W161" s="40">
        <v>2.5107417681282946</v>
      </c>
      <c r="X161" s="40">
        <v>0.18503122461973581</v>
      </c>
      <c r="Y161" s="40">
        <v>4.0410708135120847</v>
      </c>
      <c r="Z161" s="40">
        <v>3.1180240403018522</v>
      </c>
      <c r="AA161" s="40" t="s">
        <v>16</v>
      </c>
      <c r="AB161" s="40">
        <v>0.37017416636948658</v>
      </c>
      <c r="AC161" s="40">
        <v>44.029607987451151</v>
      </c>
      <c r="AD161" s="40">
        <v>1.6149644112554045</v>
      </c>
      <c r="AE161" s="40">
        <v>0.2316756535085629</v>
      </c>
      <c r="AF161" s="40">
        <v>11.959128052469289</v>
      </c>
      <c r="AG161" s="40">
        <v>2.5116401854371748</v>
      </c>
      <c r="AH161" s="40">
        <v>0.18513280936892229</v>
      </c>
      <c r="AI161" s="40">
        <v>4.043289348941383</v>
      </c>
      <c r="AJ161" s="40">
        <v>3.1163217576320963</v>
      </c>
      <c r="AK161" s="37"/>
      <c r="AL161" s="37"/>
    </row>
    <row r="162" spans="1:38">
      <c r="A162" s="33" t="s">
        <v>550</v>
      </c>
      <c r="B162" s="33" t="s">
        <v>551</v>
      </c>
      <c r="C162" s="25">
        <v>2494.7559999999999</v>
      </c>
      <c r="D162" s="24">
        <v>0.81584999999999996</v>
      </c>
      <c r="E162" s="36">
        <f t="shared" si="36"/>
        <v>2.0353466825999997</v>
      </c>
      <c r="F162" s="24">
        <f t="shared" si="37"/>
        <v>0.26443923777465173</v>
      </c>
      <c r="G162" s="24">
        <f t="shared" si="38"/>
        <v>-4.3008510676623035E-2</v>
      </c>
      <c r="H162" s="25">
        <f t="shared" si="39"/>
        <v>1</v>
      </c>
      <c r="I162" s="25">
        <f t="shared" si="40"/>
        <v>0</v>
      </c>
      <c r="J162" s="25">
        <f t="shared" si="41"/>
        <v>0</v>
      </c>
      <c r="K162" s="25">
        <f t="shared" si="42"/>
        <v>1</v>
      </c>
      <c r="L162" s="24">
        <f t="shared" si="43"/>
        <v>0.55141076222534824</v>
      </c>
      <c r="M162" s="24">
        <f t="shared" si="44"/>
        <v>0.858858510676623</v>
      </c>
      <c r="N162" s="33" t="s">
        <v>552</v>
      </c>
      <c r="O162" s="25" t="s">
        <v>553</v>
      </c>
      <c r="P162" s="25" t="s">
        <v>1141</v>
      </c>
      <c r="Q162" s="33" t="s">
        <v>935</v>
      </c>
      <c r="R162" s="40">
        <v>1.0841611111111109</v>
      </c>
      <c r="S162" s="40">
        <v>44.029607987451151</v>
      </c>
      <c r="T162" s="40">
        <v>0.55141076222534824</v>
      </c>
      <c r="U162" s="40">
        <v>0.67739451449091559</v>
      </c>
      <c r="V162" s="40">
        <v>11.784008403494919</v>
      </c>
      <c r="W162" s="40">
        <v>0.858858510676623</v>
      </c>
      <c r="X162" s="40">
        <v>0.5420417749304195</v>
      </c>
      <c r="Y162" s="40">
        <v>3.9547191241646269</v>
      </c>
      <c r="Z162" s="40">
        <v>1.0642529345779497</v>
      </c>
      <c r="AA162" s="40" t="s">
        <v>935</v>
      </c>
      <c r="AB162" s="40">
        <v>1.0841611079738489</v>
      </c>
      <c r="AC162" s="40">
        <v>44.029607987451151</v>
      </c>
      <c r="AD162" s="40">
        <v>0.55141076382097831</v>
      </c>
      <c r="AE162" s="40">
        <v>0.67739451437374731</v>
      </c>
      <c r="AF162" s="40">
        <v>11.7840084745353</v>
      </c>
      <c r="AG162" s="40">
        <v>0.85885851088505394</v>
      </c>
      <c r="AH162" s="40">
        <v>0.54204177507156648</v>
      </c>
      <c r="AI162" s="40">
        <v>3.954719155836417</v>
      </c>
      <c r="AJ162" s="40">
        <v>1.0642529343430549</v>
      </c>
      <c r="AK162" s="37"/>
      <c r="AL162" s="37"/>
    </row>
    <row r="163" spans="1:38">
      <c r="A163" s="33" t="s">
        <v>590</v>
      </c>
      <c r="B163" s="33" t="s">
        <v>591</v>
      </c>
      <c r="C163" s="25">
        <v>2494.7559999999999</v>
      </c>
      <c r="D163" s="24">
        <v>1.1907000000000001</v>
      </c>
      <c r="E163" s="36">
        <f t="shared" si="36"/>
        <v>2.9705059692</v>
      </c>
      <c r="F163" s="24">
        <f t="shared" si="37"/>
        <v>0.56173226844171809</v>
      </c>
      <c r="G163" s="24">
        <f t="shared" si="38"/>
        <v>0.2110292960773944</v>
      </c>
      <c r="H163" s="25">
        <f t="shared" si="39"/>
        <v>1</v>
      </c>
      <c r="I163" s="25">
        <f t="shared" si="40"/>
        <v>0</v>
      </c>
      <c r="J163" s="25">
        <f t="shared" si="41"/>
        <v>0</v>
      </c>
      <c r="K163" s="25">
        <f t="shared" si="42"/>
        <v>1</v>
      </c>
      <c r="L163" s="24">
        <f t="shared" si="43"/>
        <v>0.62896773155828201</v>
      </c>
      <c r="M163" s="24">
        <f t="shared" si="44"/>
        <v>0.97967070392260569</v>
      </c>
      <c r="N163" s="33" t="s">
        <v>592</v>
      </c>
      <c r="O163" s="25" t="s">
        <v>593</v>
      </c>
      <c r="P163" s="25" t="s">
        <v>1145</v>
      </c>
      <c r="Q163" s="33" t="s">
        <v>16</v>
      </c>
      <c r="R163" s="40">
        <v>0.95047499999999996</v>
      </c>
      <c r="S163" s="40">
        <v>44.029607987451151</v>
      </c>
      <c r="T163" s="40">
        <v>0.62896773155828201</v>
      </c>
      <c r="U163" s="40">
        <v>0.59385868873557091</v>
      </c>
      <c r="V163" s="40">
        <v>11.783860868557911</v>
      </c>
      <c r="W163" s="40">
        <v>0.97967070392260569</v>
      </c>
      <c r="X163" s="40">
        <v>0.47525228310434797</v>
      </c>
      <c r="Y163" s="40">
        <v>3.9551250244663132</v>
      </c>
      <c r="Z163" s="40">
        <v>1.2138181415075868</v>
      </c>
      <c r="AA163" s="40" t="s">
        <v>16</v>
      </c>
      <c r="AB163" s="40">
        <v>0.95047499999999996</v>
      </c>
      <c r="AC163" s="40">
        <v>44.029607987451151</v>
      </c>
      <c r="AD163" s="40">
        <v>0.62896773155828201</v>
      </c>
      <c r="AE163" s="40">
        <v>0.593817109959483</v>
      </c>
      <c r="AF163" s="40">
        <v>11.78303580196533</v>
      </c>
      <c r="AG163" s="40">
        <v>0.97973850670147145</v>
      </c>
      <c r="AH163" s="40">
        <v>0.47525228298586558</v>
      </c>
      <c r="AI163" s="40">
        <v>3.9551250082706551</v>
      </c>
      <c r="AJ163" s="40">
        <v>1.2138181417855649</v>
      </c>
      <c r="AK163" s="37"/>
      <c r="AL163" s="37"/>
    </row>
    <row r="164" spans="1:38">
      <c r="A164" s="33" t="s">
        <v>604</v>
      </c>
      <c r="B164" s="33" t="s">
        <v>605</v>
      </c>
      <c r="C164" s="25">
        <v>24992.9192</v>
      </c>
      <c r="D164" s="24">
        <v>0.77175000000000005</v>
      </c>
      <c r="E164" s="36">
        <f t="shared" si="36"/>
        <v>19.288285392599999</v>
      </c>
      <c r="F164" s="24">
        <f t="shared" si="37"/>
        <v>-2.501954552973007E-2</v>
      </c>
      <c r="G164" s="24">
        <f t="shared" si="38"/>
        <v>-0.47100151293867587</v>
      </c>
      <c r="H164" s="25">
        <f t="shared" si="39"/>
        <v>0</v>
      </c>
      <c r="I164" s="25">
        <f t="shared" si="40"/>
        <v>0</v>
      </c>
      <c r="J164" s="25">
        <f t="shared" si="41"/>
        <v>1</v>
      </c>
      <c r="K164" s="25">
        <f t="shared" si="42"/>
        <v>1</v>
      </c>
      <c r="L164" s="24">
        <f t="shared" si="43"/>
        <v>0.79676954552973012</v>
      </c>
      <c r="M164" s="24">
        <f t="shared" si="44"/>
        <v>1.2427515129386759</v>
      </c>
      <c r="N164" s="33" t="s">
        <v>606</v>
      </c>
      <c r="O164" s="25" t="s">
        <v>607</v>
      </c>
      <c r="P164" s="25" t="s">
        <v>1147</v>
      </c>
      <c r="Q164" s="33" t="s">
        <v>16</v>
      </c>
      <c r="R164" s="40">
        <v>0.75030240300587836</v>
      </c>
      <c r="S164" s="40">
        <v>44.029607987451151</v>
      </c>
      <c r="T164" s="40">
        <v>0.79676954552973012</v>
      </c>
      <c r="U164" s="40">
        <v>0.46805921321337352</v>
      </c>
      <c r="V164" s="40">
        <v>11.63619366570164</v>
      </c>
      <c r="W164" s="40">
        <v>1.2427947838229203</v>
      </c>
      <c r="X164" s="40">
        <v>0.37515618794194222</v>
      </c>
      <c r="Y164" s="40">
        <v>3.883088125860211</v>
      </c>
      <c r="Z164" s="40">
        <v>1.5375400410236761</v>
      </c>
      <c r="AA164" s="40" t="s">
        <v>16</v>
      </c>
      <c r="AB164" s="40">
        <v>0.75030077949140106</v>
      </c>
      <c r="AC164" s="40">
        <v>44.029607987451151</v>
      </c>
      <c r="AD164" s="40">
        <v>0.79677126959416888</v>
      </c>
      <c r="AE164" s="40">
        <v>0.46807569912078212</v>
      </c>
      <c r="AF164" s="40">
        <v>11.63660348169341</v>
      </c>
      <c r="AG164" s="40">
        <v>1.2427515129386759</v>
      </c>
      <c r="AH164" s="40">
        <v>0.37515618794113798</v>
      </c>
      <c r="AI164" s="40">
        <v>3.8830881097503069</v>
      </c>
      <c r="AJ164" s="40">
        <v>1.5375400409957973</v>
      </c>
      <c r="AK164" s="37"/>
      <c r="AL164" s="37"/>
    </row>
    <row r="165" spans="1:38">
      <c r="A165" s="33" t="s">
        <v>616</v>
      </c>
      <c r="B165" s="33" t="s">
        <v>617</v>
      </c>
      <c r="C165" s="25">
        <v>13607.76</v>
      </c>
      <c r="D165" s="24">
        <v>0.85994999999999999</v>
      </c>
      <c r="E165" s="36">
        <f t="shared" ref="E165:E192" si="45">C165*1000*D165/10^6</f>
        <v>11.701993212</v>
      </c>
      <c r="F165" s="24">
        <f t="shared" ref="F165:F192" si="46">D165-L165</f>
        <v>-0.61222635972192596</v>
      </c>
      <c r="G165" s="24">
        <f t="shared" ref="G165:G192" si="47">D165-M165</f>
        <v>-1.4364613047392765</v>
      </c>
      <c r="H165" s="25">
        <f t="shared" ref="H165:H192" si="48">IF(F165&gt;0,1,0)</f>
        <v>0</v>
      </c>
      <c r="I165" s="25">
        <f t="shared" ref="I165:I192" si="49">IF(C165&gt;=30112,1,0)</f>
        <v>0</v>
      </c>
      <c r="J165" s="25">
        <f t="shared" ref="J165:J192" si="50">IF(E165&gt;3,1,0)</f>
        <v>1</v>
      </c>
      <c r="K165" s="25">
        <f t="shared" ref="K165:K192" si="51">H165+I165+J165</f>
        <v>1</v>
      </c>
      <c r="L165" s="24">
        <f t="shared" ref="L165:L192" si="52">MIN(T165,W165,Z165,AD165,AG165,AJ165)</f>
        <v>1.472176359721926</v>
      </c>
      <c r="M165" s="24">
        <f t="shared" ref="M165:M192" si="53">MIN(W165,Z165,AG165,AJ165)</f>
        <v>2.2964113047392765</v>
      </c>
      <c r="N165" s="33" t="s">
        <v>618</v>
      </c>
      <c r="O165" s="25" t="s">
        <v>619</v>
      </c>
      <c r="P165" s="25" t="s">
        <v>1149</v>
      </c>
      <c r="Q165" s="33" t="s">
        <v>947</v>
      </c>
      <c r="R165" s="40">
        <v>0.40607777777777782</v>
      </c>
      <c r="S165" s="40">
        <v>44.029607987451151</v>
      </c>
      <c r="T165" s="40">
        <v>1.472176359721926</v>
      </c>
      <c r="U165" s="40">
        <v>0.25330891936284738</v>
      </c>
      <c r="V165" s="40">
        <v>11.63604919450461</v>
      </c>
      <c r="W165" s="40">
        <v>2.2964113047392765</v>
      </c>
      <c r="X165" s="40">
        <v>0.20302851917156239</v>
      </c>
      <c r="Y165" s="40">
        <v>3.8831104525492011</v>
      </c>
      <c r="Z165" s="40">
        <v>2.8410672508512635</v>
      </c>
      <c r="AA165" s="40" t="s">
        <v>948</v>
      </c>
      <c r="AB165" s="40">
        <v>0.40607777777777782</v>
      </c>
      <c r="AC165" s="40">
        <v>44.029607987451151</v>
      </c>
      <c r="AD165" s="40">
        <v>1.472176359721926</v>
      </c>
      <c r="AE165" s="40">
        <v>0.25330891935943772</v>
      </c>
      <c r="AF165" s="40">
        <v>11.63604919976599</v>
      </c>
      <c r="AG165" s="40">
        <v>2.2964113047820747</v>
      </c>
      <c r="AH165" s="40">
        <v>0.20302851917612499</v>
      </c>
      <c r="AI165" s="40">
        <v>3.883110454892436</v>
      </c>
      <c r="AJ165" s="40">
        <v>2.8410672507957955</v>
      </c>
      <c r="AK165" s="37"/>
      <c r="AL165" s="37"/>
    </row>
    <row r="166" spans="1:38">
      <c r="A166" s="33" t="s">
        <v>622</v>
      </c>
      <c r="B166" s="33" t="s">
        <v>623</v>
      </c>
      <c r="C166" s="25">
        <v>340.19400000000002</v>
      </c>
      <c r="D166" s="24">
        <v>1.7860499999999999</v>
      </c>
      <c r="E166" s="36">
        <f t="shared" si="45"/>
        <v>0.6076034937</v>
      </c>
      <c r="F166" s="24">
        <f t="shared" si="46"/>
        <v>1.1570822684417179</v>
      </c>
      <c r="G166" s="24">
        <f t="shared" si="47"/>
        <v>0.80639425709272194</v>
      </c>
      <c r="H166" s="25">
        <f t="shared" si="48"/>
        <v>1</v>
      </c>
      <c r="I166" s="25">
        <f t="shared" si="49"/>
        <v>0</v>
      </c>
      <c r="J166" s="25">
        <f t="shared" si="50"/>
        <v>0</v>
      </c>
      <c r="K166" s="25">
        <f t="shared" si="51"/>
        <v>1</v>
      </c>
      <c r="L166" s="24">
        <f t="shared" si="52"/>
        <v>0.62896773155828201</v>
      </c>
      <c r="M166" s="24">
        <f t="shared" si="53"/>
        <v>0.97965574290727797</v>
      </c>
      <c r="N166" s="33" t="s">
        <v>624</v>
      </c>
      <c r="O166" s="25" t="s">
        <v>593</v>
      </c>
      <c r="P166" s="25" t="s">
        <v>1145</v>
      </c>
      <c r="Q166" s="33" t="s">
        <v>625</v>
      </c>
      <c r="R166" s="40">
        <v>0.95047499880616537</v>
      </c>
      <c r="S166" s="40">
        <v>44.029607987451151</v>
      </c>
      <c r="T166" s="40">
        <v>0.62896773234829062</v>
      </c>
      <c r="U166" s="40">
        <v>0.59386786409957759</v>
      </c>
      <c r="V166" s="40">
        <v>11.784042973573049</v>
      </c>
      <c r="W166" s="40">
        <v>0.97965574290727797</v>
      </c>
      <c r="X166" s="40">
        <v>0.47521070439430668</v>
      </c>
      <c r="Y166" s="40">
        <v>3.9547790185903891</v>
      </c>
      <c r="Z166" s="40">
        <v>1.2139238186183776</v>
      </c>
      <c r="AA166" s="40" t="s">
        <v>625</v>
      </c>
      <c r="AB166" s="40">
        <v>0.95047499999999996</v>
      </c>
      <c r="AC166" s="40">
        <v>44.029607987451151</v>
      </c>
      <c r="AD166" s="40">
        <v>0.62896773155828201</v>
      </c>
      <c r="AE166" s="40">
        <v>0.59382628653397473</v>
      </c>
      <c r="AF166" s="40">
        <v>11.78321790169594</v>
      </c>
      <c r="AG166" s="40">
        <v>0.97972354159114317</v>
      </c>
      <c r="AH166" s="40">
        <v>0.47525228306564771</v>
      </c>
      <c r="AI166" s="40">
        <v>3.955125019176271</v>
      </c>
      <c r="AJ166" s="40">
        <v>1.2138181415983837</v>
      </c>
      <c r="AK166" s="37"/>
      <c r="AL166" s="37"/>
    </row>
    <row r="167" spans="1:38">
      <c r="A167" s="33" t="s">
        <v>634</v>
      </c>
      <c r="B167" s="33" t="s">
        <v>635</v>
      </c>
      <c r="C167" s="25">
        <v>0</v>
      </c>
      <c r="D167" s="24">
        <v>2.0947499999999999</v>
      </c>
      <c r="E167" s="36">
        <f t="shared" si="45"/>
        <v>0</v>
      </c>
      <c r="F167" s="24">
        <f t="shared" si="46"/>
        <v>1.1856987045949818</v>
      </c>
      <c r="G167" s="24">
        <f t="shared" si="47"/>
        <v>0.67684959413829482</v>
      </c>
      <c r="H167" s="25">
        <f t="shared" si="48"/>
        <v>1</v>
      </c>
      <c r="I167" s="25">
        <f t="shared" si="49"/>
        <v>0</v>
      </c>
      <c r="J167" s="25">
        <f t="shared" si="50"/>
        <v>0</v>
      </c>
      <c r="K167" s="25">
        <f t="shared" si="51"/>
        <v>1</v>
      </c>
      <c r="L167" s="24">
        <f t="shared" si="52"/>
        <v>0.90905129540501817</v>
      </c>
      <c r="M167" s="24">
        <f t="shared" si="53"/>
        <v>1.4179004058617051</v>
      </c>
      <c r="N167" s="33" t="s">
        <v>636</v>
      </c>
      <c r="O167" s="25" t="s">
        <v>126</v>
      </c>
      <c r="P167" s="25" t="s">
        <v>1066</v>
      </c>
      <c r="Q167" s="33" t="s">
        <v>638</v>
      </c>
      <c r="R167" s="40">
        <v>0.65762857112792628</v>
      </c>
      <c r="S167" s="40">
        <v>44.029607987451151</v>
      </c>
      <c r="T167" s="40">
        <v>0.90905129566909681</v>
      </c>
      <c r="U167" s="40">
        <v>0.41023544242003251</v>
      </c>
      <c r="V167" s="40">
        <v>11.636350161789011</v>
      </c>
      <c r="W167" s="40">
        <v>1.4179702144652282</v>
      </c>
      <c r="X167" s="40">
        <v>0.32884215397175692</v>
      </c>
      <c r="Y167" s="40">
        <v>3.883637736916477</v>
      </c>
      <c r="Z167" s="40">
        <v>1.7540879495802577</v>
      </c>
      <c r="AA167" s="40" t="s">
        <v>951</v>
      </c>
      <c r="AB167" s="40">
        <v>0.65762857131896679</v>
      </c>
      <c r="AC167" s="40">
        <v>44.029607987451151</v>
      </c>
      <c r="AD167" s="40">
        <v>0.90905129540501817</v>
      </c>
      <c r="AE167" s="40">
        <v>0.41025433909261078</v>
      </c>
      <c r="AF167" s="40">
        <v>11.63312770341415</v>
      </c>
      <c r="AG167" s="40">
        <v>1.4179004058617051</v>
      </c>
      <c r="AH167" s="40">
        <v>0.32878966994958347</v>
      </c>
      <c r="AI167" s="40">
        <v>3.8809383349542448</v>
      </c>
      <c r="AJ167" s="40">
        <v>1.7543619904143972</v>
      </c>
      <c r="AK167" s="37"/>
      <c r="AL167" s="37"/>
    </row>
    <row r="168" spans="1:38">
      <c r="A168" s="33" t="s">
        <v>644</v>
      </c>
      <c r="B168" s="33" t="s">
        <v>645</v>
      </c>
      <c r="C168" s="25">
        <v>0</v>
      </c>
      <c r="D168" s="24">
        <v>3.9028499999999999</v>
      </c>
      <c r="E168" s="36">
        <f t="shared" si="45"/>
        <v>0</v>
      </c>
      <c r="F168" s="24">
        <f t="shared" si="46"/>
        <v>2.7173155982037627</v>
      </c>
      <c r="G168" s="24">
        <f t="shared" si="47"/>
        <v>2.0590904350251633</v>
      </c>
      <c r="H168" s="25">
        <f t="shared" si="48"/>
        <v>1</v>
      </c>
      <c r="I168" s="25">
        <f t="shared" si="49"/>
        <v>0</v>
      </c>
      <c r="J168" s="25">
        <f t="shared" si="50"/>
        <v>0</v>
      </c>
      <c r="K168" s="25">
        <f t="shared" si="51"/>
        <v>1</v>
      </c>
      <c r="L168" s="24">
        <f t="shared" si="52"/>
        <v>1.1855344017962373</v>
      </c>
      <c r="M168" s="24">
        <f t="shared" si="53"/>
        <v>1.8437595649748366</v>
      </c>
      <c r="N168" s="33" t="s">
        <v>646</v>
      </c>
      <c r="O168" s="25">
        <v>136.15031999999999</v>
      </c>
      <c r="P168" s="25" t="s">
        <v>1057</v>
      </c>
      <c r="Q168" s="33" t="s">
        <v>647</v>
      </c>
      <c r="R168" s="40">
        <v>0.50426044469657461</v>
      </c>
      <c r="S168" s="40">
        <v>44.029607987451151</v>
      </c>
      <c r="T168" s="40">
        <v>1.1855344017962373</v>
      </c>
      <c r="U168" s="40">
        <v>0.31559751962096472</v>
      </c>
      <c r="V168" s="40">
        <v>11.95924072479457</v>
      </c>
      <c r="W168" s="40">
        <v>1.8437595649748366</v>
      </c>
      <c r="X168" s="40">
        <v>0.25215859888422198</v>
      </c>
      <c r="Y168" s="40">
        <v>4.0427426984755499</v>
      </c>
      <c r="Z168" s="40">
        <v>2.2879767391297006</v>
      </c>
      <c r="AA168" s="40" t="s">
        <v>647</v>
      </c>
      <c r="AB168" s="40">
        <v>0.50426044469657461</v>
      </c>
      <c r="AC168" s="40">
        <v>44.029607987451151</v>
      </c>
      <c r="AD168" s="40">
        <v>1.1855344017962373</v>
      </c>
      <c r="AE168" s="40">
        <v>0.315597519588877</v>
      </c>
      <c r="AF168" s="40">
        <v>11.95924074464838</v>
      </c>
      <c r="AG168" s="40">
        <v>1.84375956519811</v>
      </c>
      <c r="AH168" s="40">
        <v>0.25215859885091768</v>
      </c>
      <c r="AI168" s="40">
        <v>4.0427427068598849</v>
      </c>
      <c r="AJ168" s="40">
        <v>2.2879767394557979</v>
      </c>
      <c r="AK168" s="37"/>
      <c r="AL168" s="37"/>
    </row>
    <row r="169" spans="1:38">
      <c r="A169" s="33" t="s">
        <v>696</v>
      </c>
      <c r="B169" s="33" t="s">
        <v>697</v>
      </c>
      <c r="C169" s="25">
        <v>340.19400000000002</v>
      </c>
      <c r="D169" s="24">
        <v>3.5059499999999999</v>
      </c>
      <c r="E169" s="36">
        <f t="shared" si="45"/>
        <v>1.1927031543</v>
      </c>
      <c r="F169" s="24">
        <f t="shared" si="46"/>
        <v>2.2733579416927698</v>
      </c>
      <c r="G169" s="24">
        <f t="shared" si="47"/>
        <v>1.5890370772282993</v>
      </c>
      <c r="H169" s="25">
        <f t="shared" si="48"/>
        <v>1</v>
      </c>
      <c r="I169" s="25">
        <f t="shared" si="49"/>
        <v>0</v>
      </c>
      <c r="J169" s="25">
        <f t="shared" si="50"/>
        <v>0</v>
      </c>
      <c r="K169" s="25">
        <f t="shared" si="51"/>
        <v>1</v>
      </c>
      <c r="L169" s="24">
        <f t="shared" si="52"/>
        <v>1.2325920583072298</v>
      </c>
      <c r="M169" s="24">
        <f t="shared" si="53"/>
        <v>1.9169129227717006</v>
      </c>
      <c r="N169" s="33" t="s">
        <v>698</v>
      </c>
      <c r="O169" s="25" t="s">
        <v>699</v>
      </c>
      <c r="P169" s="25" t="s">
        <v>1158</v>
      </c>
      <c r="Q169" s="33" t="s">
        <v>700</v>
      </c>
      <c r="R169" s="40">
        <v>0.48500888888888888</v>
      </c>
      <c r="S169" s="40">
        <v>44.029607987451151</v>
      </c>
      <c r="T169" s="40">
        <v>1.2325920583072298</v>
      </c>
      <c r="U169" s="40">
        <v>0.30355372498370858</v>
      </c>
      <c r="V169" s="40">
        <v>11.95943867981163</v>
      </c>
      <c r="W169" s="40">
        <v>1.9169129227767947</v>
      </c>
      <c r="X169" s="40">
        <v>0.24249514394269739</v>
      </c>
      <c r="Y169" s="40">
        <v>4.0421326812915819</v>
      </c>
      <c r="Z169" s="40">
        <v>2.3791510245951701</v>
      </c>
      <c r="AA169" s="40" t="s">
        <v>967</v>
      </c>
      <c r="AB169" s="40">
        <v>0.48500888888888888</v>
      </c>
      <c r="AC169" s="40">
        <v>44.029607987451151</v>
      </c>
      <c r="AD169" s="40">
        <v>1.2325920583072298</v>
      </c>
      <c r="AE169" s="40">
        <v>0.30355372498438382</v>
      </c>
      <c r="AF169" s="40">
        <v>11.95943867936889</v>
      </c>
      <c r="AG169" s="40">
        <v>1.9169129227717006</v>
      </c>
      <c r="AH169" s="40">
        <v>0.24252570654042169</v>
      </c>
      <c r="AI169" s="40">
        <v>4.042642151785607</v>
      </c>
      <c r="AJ169" s="40">
        <v>2.3788527193630151</v>
      </c>
      <c r="AK169" s="37"/>
      <c r="AL169" s="37"/>
    </row>
    <row r="170" spans="1:38">
      <c r="A170" s="33" t="s">
        <v>715</v>
      </c>
      <c r="B170" s="33" t="s">
        <v>716</v>
      </c>
      <c r="C170" s="25">
        <v>0</v>
      </c>
      <c r="D170" s="24">
        <v>1.4994000000000001</v>
      </c>
      <c r="E170" s="36">
        <f t="shared" si="45"/>
        <v>0</v>
      </c>
      <c r="F170" s="24">
        <f t="shared" si="46"/>
        <v>0.89534333231813867</v>
      </c>
      <c r="G170" s="24">
        <f t="shared" si="47"/>
        <v>0.55854203080341036</v>
      </c>
      <c r="H170" s="25">
        <f t="shared" si="48"/>
        <v>1</v>
      </c>
      <c r="I170" s="25">
        <f t="shared" si="49"/>
        <v>0</v>
      </c>
      <c r="J170" s="25">
        <f t="shared" si="50"/>
        <v>0</v>
      </c>
      <c r="K170" s="25">
        <f t="shared" si="51"/>
        <v>1</v>
      </c>
      <c r="L170" s="24">
        <f t="shared" si="52"/>
        <v>0.60405666768186139</v>
      </c>
      <c r="M170" s="24">
        <f t="shared" si="53"/>
        <v>0.94085796919658971</v>
      </c>
      <c r="N170" s="33" t="s">
        <v>717</v>
      </c>
      <c r="O170" s="25" t="s">
        <v>718</v>
      </c>
      <c r="P170" s="25" t="s">
        <v>1162</v>
      </c>
      <c r="Q170" s="33" t="s">
        <v>720</v>
      </c>
      <c r="R170" s="40">
        <v>0.98967222222222218</v>
      </c>
      <c r="S170" s="40">
        <v>44.029607987451151</v>
      </c>
      <c r="T170" s="40">
        <v>0.60405666768186139</v>
      </c>
      <c r="U170" s="40">
        <v>0.61835692835085443</v>
      </c>
      <c r="V170" s="40">
        <v>11.784008387107759</v>
      </c>
      <c r="W170" s="40">
        <v>0.94085796919658971</v>
      </c>
      <c r="X170" s="40">
        <v>0.49486515963544109</v>
      </c>
      <c r="Y170" s="40">
        <v>3.9552342244235161</v>
      </c>
      <c r="Z170" s="40">
        <v>1.1657113270617652</v>
      </c>
      <c r="AA170" s="40" t="s">
        <v>720</v>
      </c>
      <c r="AB170" s="40">
        <v>0.98967222222222218</v>
      </c>
      <c r="AC170" s="40">
        <v>44.029607987451151</v>
      </c>
      <c r="AD170" s="40">
        <v>0.60405666768186139</v>
      </c>
      <c r="AE170" s="40">
        <v>0.61835692832778255</v>
      </c>
      <c r="AF170" s="40">
        <v>11.784008402432001</v>
      </c>
      <c r="AG170" s="40">
        <v>0.9408579692458432</v>
      </c>
      <c r="AH170" s="40">
        <v>0.49480071036748141</v>
      </c>
      <c r="AI170" s="40">
        <v>3.95471912369075</v>
      </c>
      <c r="AJ170" s="40">
        <v>1.1658624119693852</v>
      </c>
      <c r="AK170" s="37"/>
      <c r="AL170" s="37"/>
    </row>
    <row r="171" spans="1:38">
      <c r="A171" s="33" t="s">
        <v>729</v>
      </c>
      <c r="B171" s="33" t="s">
        <v>730</v>
      </c>
      <c r="C171" s="25">
        <v>226.79599999999999</v>
      </c>
      <c r="D171" s="24">
        <v>2.1608999999999998</v>
      </c>
      <c r="E171" s="36">
        <f t="shared" si="45"/>
        <v>0.4900834764</v>
      </c>
      <c r="F171" s="24">
        <f t="shared" si="46"/>
        <v>0.31790925605021325</v>
      </c>
      <c r="G171" s="24">
        <f t="shared" si="47"/>
        <v>-0.70487133255423284</v>
      </c>
      <c r="H171" s="25">
        <f t="shared" si="48"/>
        <v>1</v>
      </c>
      <c r="I171" s="25">
        <f t="shared" si="49"/>
        <v>0</v>
      </c>
      <c r="J171" s="25">
        <f t="shared" si="50"/>
        <v>0</v>
      </c>
      <c r="K171" s="25">
        <f t="shared" si="51"/>
        <v>1</v>
      </c>
      <c r="L171" s="24">
        <f t="shared" si="52"/>
        <v>1.8429907439497866</v>
      </c>
      <c r="M171" s="24">
        <f t="shared" si="53"/>
        <v>2.8657713325542327</v>
      </c>
      <c r="N171" s="33" t="s">
        <v>731</v>
      </c>
      <c r="O171" s="25">
        <v>136.23704000000001</v>
      </c>
      <c r="P171" s="25" t="s">
        <v>1051</v>
      </c>
      <c r="Q171" s="33" t="s">
        <v>732</v>
      </c>
      <c r="R171" s="40">
        <v>0.32437390508627861</v>
      </c>
      <c r="S171" s="40">
        <v>44.029607987451151</v>
      </c>
      <c r="T171" s="40">
        <v>1.8429907439497866</v>
      </c>
      <c r="U171" s="40">
        <v>0.20304728324476581</v>
      </c>
      <c r="V171" s="40">
        <v>11.961239703926781</v>
      </c>
      <c r="W171" s="40">
        <v>2.8657713325542327</v>
      </c>
      <c r="X171" s="40">
        <v>0.16221909202634779</v>
      </c>
      <c r="Y171" s="40">
        <v>4.0430888016372108</v>
      </c>
      <c r="Z171" s="40">
        <v>3.5565065152259816</v>
      </c>
      <c r="AA171" s="40" t="s">
        <v>732</v>
      </c>
      <c r="AB171" s="40">
        <v>0.32437390498927893</v>
      </c>
      <c r="AC171" s="40">
        <v>44.029607987451151</v>
      </c>
      <c r="AD171" s="40">
        <v>1.8429907445009086</v>
      </c>
      <c r="AE171" s="40">
        <v>0.2030077751216865</v>
      </c>
      <c r="AF171" s="40">
        <v>11.958912566001111</v>
      </c>
      <c r="AG171" s="40">
        <v>2.8663225254043216</v>
      </c>
      <c r="AH171" s="40">
        <v>0.1622190919891322</v>
      </c>
      <c r="AI171" s="40">
        <v>4.0430888244178691</v>
      </c>
      <c r="AJ171" s="40">
        <v>3.5565065161428771</v>
      </c>
      <c r="AK171" s="37"/>
      <c r="AL171" s="37"/>
    </row>
    <row r="172" spans="1:38">
      <c r="A172" s="33" t="s">
        <v>737</v>
      </c>
      <c r="B172" s="33" t="s">
        <v>738</v>
      </c>
      <c r="C172" s="25">
        <v>226.79599999999999</v>
      </c>
      <c r="D172" s="24">
        <v>5.00535</v>
      </c>
      <c r="E172" s="36">
        <f t="shared" si="45"/>
        <v>1.1351933585999998</v>
      </c>
      <c r="F172" s="24">
        <f t="shared" si="46"/>
        <v>3.5966826560642562</v>
      </c>
      <c r="G172" s="24">
        <f t="shared" si="47"/>
        <v>2.8331863842954048</v>
      </c>
      <c r="H172" s="25">
        <f t="shared" si="48"/>
        <v>1</v>
      </c>
      <c r="I172" s="25">
        <f t="shared" si="49"/>
        <v>0</v>
      </c>
      <c r="J172" s="25">
        <f t="shared" si="50"/>
        <v>0</v>
      </c>
      <c r="K172" s="25">
        <f t="shared" si="51"/>
        <v>1</v>
      </c>
      <c r="L172" s="24">
        <f t="shared" si="52"/>
        <v>1.4086673439357438</v>
      </c>
      <c r="M172" s="24">
        <f t="shared" si="53"/>
        <v>2.1721636157045952</v>
      </c>
      <c r="N172" s="33" t="s">
        <v>739</v>
      </c>
      <c r="O172" s="25">
        <v>109.12772</v>
      </c>
      <c r="P172" s="25" t="s">
        <v>1158</v>
      </c>
      <c r="Q172" s="33" t="s">
        <v>970</v>
      </c>
      <c r="R172" s="40">
        <v>0.42438557777777769</v>
      </c>
      <c r="S172" s="40">
        <v>44.029607987451151</v>
      </c>
      <c r="T172" s="40">
        <v>1.4086673439357438</v>
      </c>
      <c r="U172" s="40">
        <v>0.26788363430757139</v>
      </c>
      <c r="V172" s="40">
        <v>11.961240072380541</v>
      </c>
      <c r="W172" s="40">
        <v>2.1721636157045952</v>
      </c>
      <c r="X172" s="40">
        <v>0.2139492999895386</v>
      </c>
      <c r="Y172" s="40">
        <v>4.041784846661062</v>
      </c>
      <c r="Z172" s="40">
        <v>2.6965842845603269</v>
      </c>
      <c r="AA172" s="40" t="s">
        <v>970</v>
      </c>
      <c r="AB172" s="40">
        <v>0.42438557777777769</v>
      </c>
      <c r="AC172" s="40">
        <v>44.029607987451151</v>
      </c>
      <c r="AD172" s="40">
        <v>1.4086673439357438</v>
      </c>
      <c r="AE172" s="40">
        <v>0.2678440257834514</v>
      </c>
      <c r="AF172" s="40">
        <v>11.95947153660746</v>
      </c>
      <c r="AG172" s="40">
        <v>2.1724810743172189</v>
      </c>
      <c r="AH172" s="40">
        <v>0.2139493000046592</v>
      </c>
      <c r="AI172" s="40">
        <v>4.0417848396888507</v>
      </c>
      <c r="AJ172" s="40">
        <v>2.696584284346315</v>
      </c>
      <c r="AK172" s="37"/>
      <c r="AL172" s="37"/>
    </row>
    <row r="173" spans="1:38">
      <c r="A173" s="33" t="s">
        <v>741</v>
      </c>
      <c r="B173" s="33" t="s">
        <v>742</v>
      </c>
      <c r="C173" s="25">
        <v>0</v>
      </c>
      <c r="D173" s="24">
        <v>1.6978500000000001</v>
      </c>
      <c r="E173" s="36">
        <f t="shared" si="45"/>
        <v>0</v>
      </c>
      <c r="F173" s="24">
        <f t="shared" si="46"/>
        <v>0.43344416206433856</v>
      </c>
      <c r="G173" s="24">
        <f t="shared" si="47"/>
        <v>-0.27133504660170726</v>
      </c>
      <c r="H173" s="25">
        <f t="shared" si="48"/>
        <v>1</v>
      </c>
      <c r="I173" s="25">
        <f t="shared" si="49"/>
        <v>0</v>
      </c>
      <c r="J173" s="25">
        <f t="shared" si="50"/>
        <v>0</v>
      </c>
      <c r="K173" s="25">
        <f t="shared" si="51"/>
        <v>1</v>
      </c>
      <c r="L173" s="24">
        <f t="shared" si="52"/>
        <v>1.2644058379356615</v>
      </c>
      <c r="M173" s="24">
        <f t="shared" si="53"/>
        <v>1.9691850466017073</v>
      </c>
      <c r="N173" s="33" t="s">
        <v>743</v>
      </c>
      <c r="O173" s="25" t="s">
        <v>744</v>
      </c>
      <c r="P173" s="25" t="s">
        <v>1166</v>
      </c>
      <c r="Q173" s="33" t="s">
        <v>971</v>
      </c>
      <c r="R173" s="40">
        <v>0.47280555555555548</v>
      </c>
      <c r="S173" s="40">
        <v>44.029607987451151</v>
      </c>
      <c r="T173" s="40">
        <v>1.2644058379356615</v>
      </c>
      <c r="U173" s="40">
        <v>0.2954454541329895</v>
      </c>
      <c r="V173" s="40">
        <v>11.785280920403411</v>
      </c>
      <c r="W173" s="40">
        <v>1.9691850466017073</v>
      </c>
      <c r="X173" s="40">
        <v>0.23636006156195061</v>
      </c>
      <c r="Y173" s="40">
        <v>3.9542874466219549</v>
      </c>
      <c r="Z173" s="40">
        <v>2.4406375332190366</v>
      </c>
      <c r="AA173" s="40" t="s">
        <v>971</v>
      </c>
      <c r="AB173" s="40">
        <v>0.47280555555555548</v>
      </c>
      <c r="AC173" s="40">
        <v>44.029607987451151</v>
      </c>
      <c r="AD173" s="40">
        <v>1.2644058379356615</v>
      </c>
      <c r="AE173" s="40">
        <v>0.29544545407817968</v>
      </c>
      <c r="AF173" s="40">
        <v>11.78528088267022</v>
      </c>
      <c r="AG173" s="40">
        <v>1.9691850468941077</v>
      </c>
      <c r="AH173" s="40">
        <v>0.236360061611158</v>
      </c>
      <c r="AI173" s="40">
        <v>3.9542874325473578</v>
      </c>
      <c r="AJ173" s="40">
        <v>2.4406375326678806</v>
      </c>
      <c r="AK173" s="37"/>
      <c r="AL173" s="37"/>
    </row>
    <row r="174" spans="1:38">
      <c r="A174" s="33" t="s">
        <v>749</v>
      </c>
      <c r="B174" s="33" t="s">
        <v>750</v>
      </c>
      <c r="C174" s="25">
        <v>2628112.048</v>
      </c>
      <c r="D174" s="24">
        <v>0</v>
      </c>
      <c r="E174" s="36">
        <f t="shared" si="45"/>
        <v>0</v>
      </c>
      <c r="F174" s="24">
        <f t="shared" si="46"/>
        <v>-0.6180489054926509</v>
      </c>
      <c r="G174" s="24">
        <f t="shared" si="47"/>
        <v>-0.96269914363262021</v>
      </c>
      <c r="H174" s="25">
        <f t="shared" si="48"/>
        <v>0</v>
      </c>
      <c r="I174" s="25">
        <f t="shared" si="49"/>
        <v>1</v>
      </c>
      <c r="J174" s="25">
        <f t="shared" si="50"/>
        <v>0</v>
      </c>
      <c r="K174" s="25">
        <f t="shared" si="51"/>
        <v>1</v>
      </c>
      <c r="L174" s="24">
        <f t="shared" si="52"/>
        <v>0.6180489054926509</v>
      </c>
      <c r="M174" s="24">
        <f t="shared" si="53"/>
        <v>0.96269914363262021</v>
      </c>
      <c r="N174" s="33" t="s">
        <v>751</v>
      </c>
      <c r="O174" s="25" t="s">
        <v>752</v>
      </c>
      <c r="P174" s="25" t="s">
        <v>1167</v>
      </c>
      <c r="Q174" s="33" t="s">
        <v>753</v>
      </c>
      <c r="R174" s="40">
        <v>0.96726666377421122</v>
      </c>
      <c r="S174" s="40">
        <v>44.029607987451151</v>
      </c>
      <c r="T174" s="40">
        <v>0.61804890734082674</v>
      </c>
      <c r="U174" s="40">
        <v>0.60432764845883769</v>
      </c>
      <c r="V174" s="40">
        <v>11.78342305999406</v>
      </c>
      <c r="W174" s="40">
        <v>0.96269914366614162</v>
      </c>
      <c r="X174" s="40">
        <v>0</v>
      </c>
      <c r="Y174" s="40" t="s">
        <v>88</v>
      </c>
      <c r="AA174" s="40" t="s">
        <v>753</v>
      </c>
      <c r="AB174" s="40">
        <v>0.96726666666666672</v>
      </c>
      <c r="AC174" s="40">
        <v>44.029607987451151</v>
      </c>
      <c r="AD174" s="40">
        <v>0.6180489054926509</v>
      </c>
      <c r="AE174" s="40">
        <v>0.60432764847988052</v>
      </c>
      <c r="AF174" s="40">
        <v>11.78342305999406</v>
      </c>
      <c r="AG174" s="40">
        <v>0.96269914363262021</v>
      </c>
      <c r="AH174" s="40">
        <v>0</v>
      </c>
      <c r="AI174" s="40" t="s">
        <v>88</v>
      </c>
      <c r="AK174" s="37"/>
      <c r="AL174" s="37"/>
    </row>
    <row r="175" spans="1:38">
      <c r="A175" s="33" t="s">
        <v>773</v>
      </c>
      <c r="B175" s="33" t="s">
        <v>774</v>
      </c>
      <c r="C175" s="25">
        <v>226.79599999999999</v>
      </c>
      <c r="D175" s="24">
        <v>3.5059499999999999</v>
      </c>
      <c r="E175" s="36">
        <f t="shared" si="45"/>
        <v>0.79513543620000005</v>
      </c>
      <c r="F175" s="24">
        <f t="shared" si="46"/>
        <v>2.8402586913222558</v>
      </c>
      <c r="G175" s="24">
        <f t="shared" si="47"/>
        <v>2.4708128199805062</v>
      </c>
      <c r="H175" s="25">
        <f t="shared" si="48"/>
        <v>1</v>
      </c>
      <c r="I175" s="25">
        <f t="shared" si="49"/>
        <v>0</v>
      </c>
      <c r="J175" s="25">
        <f t="shared" si="50"/>
        <v>0</v>
      </c>
      <c r="K175" s="25">
        <f t="shared" si="51"/>
        <v>1</v>
      </c>
      <c r="L175" s="24">
        <f t="shared" si="52"/>
        <v>0.66569130867774406</v>
      </c>
      <c r="M175" s="24">
        <f t="shared" si="53"/>
        <v>1.0351371800194935</v>
      </c>
      <c r="N175" s="33" t="s">
        <v>775</v>
      </c>
      <c r="O175" s="25" t="s">
        <v>776</v>
      </c>
      <c r="P175" s="25" t="s">
        <v>1171</v>
      </c>
      <c r="Q175" s="33" t="s">
        <v>976</v>
      </c>
      <c r="R175" s="40">
        <v>0.89804102421030285</v>
      </c>
      <c r="S175" s="40">
        <v>44.029607987451151</v>
      </c>
      <c r="T175" s="40">
        <v>0.66569130867774406</v>
      </c>
      <c r="U175" s="40">
        <v>0.56213513484626776</v>
      </c>
      <c r="V175" s="40">
        <v>11.96105490642856</v>
      </c>
      <c r="W175" s="40">
        <v>1.0351371800194935</v>
      </c>
      <c r="X175" s="40">
        <v>0.44905219484684528</v>
      </c>
      <c r="Y175" s="40">
        <v>4.0425730141467611</v>
      </c>
      <c r="Z175" s="40">
        <v>1.2847791268479294</v>
      </c>
      <c r="AA175" s="40" t="s">
        <v>977</v>
      </c>
      <c r="AB175" s="40">
        <v>0.89804102375254335</v>
      </c>
      <c r="AC175" s="40">
        <v>44.029607987451151</v>
      </c>
      <c r="AD175" s="40">
        <v>0.66569130901706763</v>
      </c>
      <c r="AE175" s="40">
        <v>0.56208584399340022</v>
      </c>
      <c r="AF175" s="40">
        <v>11.960006096335549</v>
      </c>
      <c r="AG175" s="40">
        <v>1.0352268918029686</v>
      </c>
      <c r="AH175" s="40">
        <v>0.44905219485472242</v>
      </c>
      <c r="AI175" s="40">
        <v>4.0425730183392288</v>
      </c>
      <c r="AJ175" s="40">
        <v>1.2847791268321054</v>
      </c>
      <c r="AK175" s="37"/>
      <c r="AL175" s="37"/>
    </row>
    <row r="176" spans="1:38">
      <c r="A176" s="33" t="s">
        <v>825</v>
      </c>
      <c r="B176" s="33" t="s">
        <v>826</v>
      </c>
      <c r="C176" s="25">
        <v>0</v>
      </c>
      <c r="D176" s="24">
        <v>1.8</v>
      </c>
      <c r="E176" s="36">
        <f t="shared" si="45"/>
        <v>0</v>
      </c>
      <c r="F176" s="24">
        <f t="shared" si="46"/>
        <v>1.3924893628814874</v>
      </c>
      <c r="G176" s="24">
        <f t="shared" si="47"/>
        <v>1.1652441804905891</v>
      </c>
      <c r="H176" s="25">
        <f t="shared" si="48"/>
        <v>1</v>
      </c>
      <c r="I176" s="25">
        <f t="shared" si="49"/>
        <v>0</v>
      </c>
      <c r="J176" s="25">
        <f t="shared" si="50"/>
        <v>0</v>
      </c>
      <c r="K176" s="25">
        <f t="shared" si="51"/>
        <v>1</v>
      </c>
      <c r="L176" s="24">
        <f t="shared" si="52"/>
        <v>0.40751063711851265</v>
      </c>
      <c r="M176" s="24">
        <f t="shared" si="53"/>
        <v>0.63475581950941085</v>
      </c>
      <c r="N176" s="33" t="s">
        <v>827</v>
      </c>
      <c r="O176" s="25" t="s">
        <v>828</v>
      </c>
      <c r="P176" s="25" t="s">
        <v>1187</v>
      </c>
      <c r="Q176" s="33" t="s">
        <v>16</v>
      </c>
      <c r="R176" s="40">
        <v>1.4670000000000001</v>
      </c>
      <c r="S176" s="40">
        <v>44.029607987451151</v>
      </c>
      <c r="T176" s="40">
        <v>0.40751063711851265</v>
      </c>
      <c r="U176" s="40">
        <v>0.91655041477722676</v>
      </c>
      <c r="V176" s="40">
        <v>11.78342303987445</v>
      </c>
      <c r="W176" s="40">
        <v>0.63475581950941085</v>
      </c>
      <c r="X176" s="40">
        <v>0.73349589407446003</v>
      </c>
      <c r="Y176" s="40">
        <v>3.9549804062274352</v>
      </c>
      <c r="Z176" s="40">
        <v>0.78646621358561297</v>
      </c>
      <c r="AA176" s="40" t="s">
        <v>16</v>
      </c>
      <c r="AB176" s="40">
        <v>1.4670000000000001</v>
      </c>
      <c r="AC176" s="40">
        <v>44.029607987451151</v>
      </c>
      <c r="AD176" s="40">
        <v>0.40751063711851265</v>
      </c>
      <c r="AE176" s="40">
        <v>0.9165112189246557</v>
      </c>
      <c r="AF176" s="40">
        <v>11.77960366158621</v>
      </c>
      <c r="AG176" s="40">
        <v>0.63478058637770995</v>
      </c>
      <c r="AH176" s="40">
        <v>0.73349401613366683</v>
      </c>
      <c r="AI176" s="40">
        <v>3.9531175125914202</v>
      </c>
      <c r="AJ176" s="40">
        <v>0.78646639127783202</v>
      </c>
      <c r="AK176" s="37"/>
      <c r="AL176" s="37"/>
    </row>
    <row r="177" spans="1:38">
      <c r="A177" s="33" t="s">
        <v>1007</v>
      </c>
      <c r="B177" s="33" t="s">
        <v>1008</v>
      </c>
      <c r="C177" s="25">
        <v>0</v>
      </c>
      <c r="D177" s="24">
        <v>2.2000000000000002</v>
      </c>
      <c r="E177" s="36">
        <f t="shared" si="45"/>
        <v>0</v>
      </c>
      <c r="F177" s="24">
        <f t="shared" si="46"/>
        <v>1.656829385579619</v>
      </c>
      <c r="G177" s="24">
        <f t="shared" si="47"/>
        <v>1.3539299579975244</v>
      </c>
      <c r="H177" s="25">
        <f t="shared" si="48"/>
        <v>1</v>
      </c>
      <c r="I177" s="25">
        <f t="shared" si="49"/>
        <v>0</v>
      </c>
      <c r="J177" s="25">
        <f t="shared" si="50"/>
        <v>0</v>
      </c>
      <c r="K177" s="25">
        <f t="shared" si="51"/>
        <v>1</v>
      </c>
      <c r="L177" s="24">
        <f t="shared" si="52"/>
        <v>0.54317061442038117</v>
      </c>
      <c r="M177" s="24">
        <f t="shared" si="53"/>
        <v>0.84607004200247571</v>
      </c>
      <c r="N177" s="33" t="s">
        <v>1009</v>
      </c>
      <c r="O177" s="25" t="s">
        <v>1010</v>
      </c>
      <c r="P177" s="25" t="s">
        <v>1188</v>
      </c>
      <c r="Q177" s="33" t="s">
        <v>16</v>
      </c>
      <c r="R177" s="40">
        <v>1.100608333333333</v>
      </c>
      <c r="S177" s="40">
        <v>44.029607987451151</v>
      </c>
      <c r="T177" s="40">
        <v>0.54317061442038117</v>
      </c>
      <c r="U177" s="40">
        <v>0.68759244501071781</v>
      </c>
      <c r="V177" s="40">
        <v>11.779349879599049</v>
      </c>
      <c r="W177" s="40">
        <v>0.84611660335999428</v>
      </c>
      <c r="X177" s="40">
        <v>0.55028189028645946</v>
      </c>
      <c r="Y177" s="40">
        <v>3.952989973407282</v>
      </c>
      <c r="Z177" s="40">
        <v>1.0483141638451154</v>
      </c>
      <c r="AA177" s="40" t="s">
        <v>16</v>
      </c>
      <c r="AB177" s="40">
        <v>1.100608333333333</v>
      </c>
      <c r="AC177" s="40">
        <v>44.029607987451151</v>
      </c>
      <c r="AD177" s="40">
        <v>0.54317061442038117</v>
      </c>
      <c r="AE177" s="40">
        <v>0.68763035508618675</v>
      </c>
      <c r="AF177" s="40">
        <v>11.779453810202151</v>
      </c>
      <c r="AG177" s="40">
        <v>0.84607004200247571</v>
      </c>
      <c r="AH177" s="40">
        <v>0.55027761254550556</v>
      </c>
      <c r="AI177" s="40">
        <v>3.9526544745591208</v>
      </c>
      <c r="AJ177" s="40">
        <v>1.0483218724664538</v>
      </c>
      <c r="AK177" s="37"/>
      <c r="AL177" s="37"/>
    </row>
    <row r="178" spans="1:38">
      <c r="A178" s="33" t="s">
        <v>1011</v>
      </c>
      <c r="B178" s="33" t="s">
        <v>1012</v>
      </c>
      <c r="C178" s="25">
        <v>0</v>
      </c>
      <c r="D178" s="24">
        <v>3</v>
      </c>
      <c r="E178" s="36">
        <f t="shared" si="45"/>
        <v>0</v>
      </c>
      <c r="F178" s="24">
        <f t="shared" si="46"/>
        <v>1.7645266381687927</v>
      </c>
      <c r="G178" s="24">
        <f t="shared" si="47"/>
        <v>1.072915206097558</v>
      </c>
      <c r="H178" s="25">
        <f t="shared" si="48"/>
        <v>1</v>
      </c>
      <c r="I178" s="25">
        <f t="shared" si="49"/>
        <v>0</v>
      </c>
      <c r="J178" s="25">
        <f t="shared" si="50"/>
        <v>0</v>
      </c>
      <c r="K178" s="25">
        <f t="shared" si="51"/>
        <v>1</v>
      </c>
      <c r="L178" s="24">
        <f t="shared" si="52"/>
        <v>1.2354733618312073</v>
      </c>
      <c r="M178" s="24">
        <f t="shared" si="53"/>
        <v>1.927084793902442</v>
      </c>
      <c r="N178" s="33" t="s">
        <v>1013</v>
      </c>
      <c r="O178" s="25" t="s">
        <v>59</v>
      </c>
      <c r="P178" s="25" t="s">
        <v>1053</v>
      </c>
      <c r="Q178" s="33" t="s">
        <v>1014</v>
      </c>
      <c r="R178" s="40">
        <v>0.48387777664332532</v>
      </c>
      <c r="S178" s="40">
        <v>44.029607987451151</v>
      </c>
      <c r="T178" s="40">
        <v>1.2354733643688707</v>
      </c>
      <c r="U178" s="40">
        <v>0.30184009979809301</v>
      </c>
      <c r="V178" s="40">
        <v>11.63604926578655</v>
      </c>
      <c r="W178" s="40">
        <v>1.9271841827710816</v>
      </c>
      <c r="X178" s="40">
        <v>0.24195802763718929</v>
      </c>
      <c r="Y178" s="40">
        <v>3.8836160197517202</v>
      </c>
      <c r="Z178" s="40">
        <v>2.3839591083755898</v>
      </c>
      <c r="AA178" s="40" t="s">
        <v>1014</v>
      </c>
      <c r="AB178" s="40">
        <v>0.48387777763721079</v>
      </c>
      <c r="AC178" s="40">
        <v>44.029607987451151</v>
      </c>
      <c r="AD178" s="40">
        <v>1.2354733618312073</v>
      </c>
      <c r="AE178" s="40">
        <v>0.30185584738423932</v>
      </c>
      <c r="AF178" s="40">
        <v>11.63665623551517</v>
      </c>
      <c r="AG178" s="40">
        <v>1.927084793902442</v>
      </c>
      <c r="AH178" s="40">
        <v>0.24195802759874829</v>
      </c>
      <c r="AI178" s="40">
        <v>3.8836160031794491</v>
      </c>
      <c r="AJ178" s="40">
        <v>2.3839591087046186</v>
      </c>
      <c r="AK178" s="37"/>
      <c r="AL178" s="37"/>
    </row>
    <row r="179" spans="1:38">
      <c r="A179" s="33" t="s">
        <v>991</v>
      </c>
      <c r="B179" s="33" t="s">
        <v>86</v>
      </c>
      <c r="C179" s="25">
        <v>0</v>
      </c>
      <c r="D179" s="24">
        <v>0</v>
      </c>
      <c r="E179" s="36">
        <f t="shared" si="45"/>
        <v>0</v>
      </c>
      <c r="F179" s="24">
        <f t="shared" si="46"/>
        <v>-1.6584572227893031</v>
      </c>
      <c r="G179" s="24">
        <f t="shared" si="47"/>
        <v>-2.5865512420109216</v>
      </c>
      <c r="H179" s="25">
        <f t="shared" si="48"/>
        <v>0</v>
      </c>
      <c r="I179" s="25">
        <f t="shared" si="49"/>
        <v>0</v>
      </c>
      <c r="J179" s="25">
        <f t="shared" si="50"/>
        <v>0</v>
      </c>
      <c r="K179" s="25">
        <f t="shared" si="51"/>
        <v>0</v>
      </c>
      <c r="L179" s="24">
        <f t="shared" si="52"/>
        <v>1.6584572227893031</v>
      </c>
      <c r="M179" s="24">
        <f t="shared" si="53"/>
        <v>2.5865512420109216</v>
      </c>
      <c r="N179" s="33" t="s">
        <v>87</v>
      </c>
      <c r="O179" s="25">
        <v>108.13992</v>
      </c>
      <c r="P179" s="25" t="s">
        <v>1107</v>
      </c>
      <c r="Q179" s="33" t="s">
        <v>872</v>
      </c>
      <c r="R179" s="40">
        <v>0.36046639932941238</v>
      </c>
      <c r="S179" s="40">
        <v>44.029607987451151</v>
      </c>
      <c r="T179" s="40">
        <v>1.6584572258745864</v>
      </c>
      <c r="U179" s="40">
        <v>0.22489505933236539</v>
      </c>
      <c r="V179" s="40">
        <v>11.6380282905778</v>
      </c>
      <c r="W179" s="40">
        <v>2.5865512583007564</v>
      </c>
      <c r="X179" s="40">
        <v>0.18024486872655171</v>
      </c>
      <c r="Y179" s="40">
        <v>3.8835600602141138</v>
      </c>
      <c r="Z179" s="40">
        <v>3.2001909806451114</v>
      </c>
      <c r="AA179" s="40" t="s">
        <v>872</v>
      </c>
      <c r="AB179" s="40">
        <v>0.36046640000000002</v>
      </c>
      <c r="AC179" s="40">
        <v>44.029607987451151</v>
      </c>
      <c r="AD179" s="40">
        <v>1.6584572227893031</v>
      </c>
      <c r="AE179" s="40">
        <v>0.2248950607569673</v>
      </c>
      <c r="AF179" s="40">
        <v>11.638028327799191</v>
      </c>
      <c r="AG179" s="40">
        <v>2.5865512420109216</v>
      </c>
      <c r="AH179" s="40">
        <v>0.1802151287641296</v>
      </c>
      <c r="AI179" s="40">
        <v>3.882919289864684</v>
      </c>
      <c r="AJ179" s="40">
        <v>3.2007165102220325</v>
      </c>
      <c r="AK179" s="37"/>
      <c r="AL179" s="37"/>
    </row>
    <row r="180" spans="1:38">
      <c r="A180" s="33" t="s">
        <v>89</v>
      </c>
      <c r="B180" s="33" t="s">
        <v>90</v>
      </c>
      <c r="C180" s="25">
        <v>0</v>
      </c>
      <c r="D180" s="24">
        <v>0</v>
      </c>
      <c r="E180" s="36">
        <f t="shared" si="45"/>
        <v>0</v>
      </c>
      <c r="F180" s="24">
        <f t="shared" si="46"/>
        <v>-0.55427317250287156</v>
      </c>
      <c r="G180" s="24">
        <f t="shared" si="47"/>
        <v>-0.86331690300357444</v>
      </c>
      <c r="H180" s="25">
        <f t="shared" si="48"/>
        <v>0</v>
      </c>
      <c r="I180" s="25">
        <f t="shared" si="49"/>
        <v>0</v>
      </c>
      <c r="J180" s="25">
        <f t="shared" si="50"/>
        <v>0</v>
      </c>
      <c r="K180" s="25">
        <f t="shared" si="51"/>
        <v>0</v>
      </c>
      <c r="L180" s="24">
        <f t="shared" si="52"/>
        <v>0.55427317250287156</v>
      </c>
      <c r="M180" s="24">
        <f t="shared" si="53"/>
        <v>0.86331690300357444</v>
      </c>
      <c r="N180" s="33" t="s">
        <v>91</v>
      </c>
      <c r="O180" s="25">
        <v>194.1412</v>
      </c>
      <c r="P180" s="25" t="s">
        <v>1058</v>
      </c>
      <c r="Q180" s="33" t="s">
        <v>873</v>
      </c>
      <c r="R180" s="40">
        <v>1.0785622202630889</v>
      </c>
      <c r="S180" s="40">
        <v>44.029607987451151</v>
      </c>
      <c r="T180" s="40">
        <v>0.55427317350967009</v>
      </c>
      <c r="U180" s="40">
        <v>0.67389627361790982</v>
      </c>
      <c r="V180" s="40">
        <v>11.78400845478224</v>
      </c>
      <c r="W180" s="40">
        <v>0.86331690300357444</v>
      </c>
      <c r="X180" s="40">
        <v>0.53924253086054563</v>
      </c>
      <c r="Y180" s="40">
        <v>3.9547191470299499</v>
      </c>
      <c r="Z180" s="40">
        <v>1.0697775428237728</v>
      </c>
      <c r="AA180" s="40" t="s">
        <v>874</v>
      </c>
      <c r="AB180" s="40">
        <v>1.078562222222222</v>
      </c>
      <c r="AC180" s="40">
        <v>44.029607987451151</v>
      </c>
      <c r="AD180" s="40">
        <v>0.55427317250287156</v>
      </c>
      <c r="AE180" s="40">
        <v>0.67382603569729882</v>
      </c>
      <c r="AF180" s="40">
        <v>11.782780242656649</v>
      </c>
      <c r="AG180" s="40">
        <v>0.86340585230520783</v>
      </c>
      <c r="AH180" s="40">
        <v>0.53924253079156215</v>
      </c>
      <c r="AI180" s="40">
        <v>3.9547191314704819</v>
      </c>
      <c r="AJ180" s="40">
        <v>1.0697775429397693</v>
      </c>
      <c r="AK180" s="37"/>
      <c r="AL180" s="37"/>
    </row>
    <row r="181" spans="1:38">
      <c r="A181" s="33" t="s">
        <v>149</v>
      </c>
      <c r="B181" s="33" t="s">
        <v>150</v>
      </c>
      <c r="C181" s="25">
        <v>0</v>
      </c>
      <c r="D181" s="24">
        <v>0</v>
      </c>
      <c r="E181" s="36">
        <f t="shared" si="45"/>
        <v>0</v>
      </c>
      <c r="F181" s="24">
        <f t="shared" si="46"/>
        <v>-1.0276002729536593</v>
      </c>
      <c r="G181" s="24">
        <f t="shared" si="47"/>
        <v>-1.6006963645910843</v>
      </c>
      <c r="H181" s="25">
        <f t="shared" si="48"/>
        <v>0</v>
      </c>
      <c r="I181" s="25">
        <f t="shared" si="49"/>
        <v>0</v>
      </c>
      <c r="J181" s="25">
        <f t="shared" si="50"/>
        <v>0</v>
      </c>
      <c r="K181" s="25">
        <f t="shared" si="51"/>
        <v>0</v>
      </c>
      <c r="L181" s="24">
        <f t="shared" si="52"/>
        <v>1.0276002729536593</v>
      </c>
      <c r="M181" s="24">
        <f t="shared" si="53"/>
        <v>1.6006963645910843</v>
      </c>
      <c r="N181" s="33" t="s">
        <v>151</v>
      </c>
      <c r="O181" s="25">
        <v>122.16988000000001</v>
      </c>
      <c r="P181" s="25" t="s">
        <v>1072</v>
      </c>
      <c r="Q181" s="33" t="s">
        <v>884</v>
      </c>
      <c r="R181" s="40">
        <v>0.58176133306634237</v>
      </c>
      <c r="S181" s="40">
        <v>44.029607987451151</v>
      </c>
      <c r="T181" s="40">
        <v>1.0276002729536593</v>
      </c>
      <c r="U181" s="40">
        <v>0.36345771466367488</v>
      </c>
      <c r="V181" s="40">
        <v>11.7829551964868</v>
      </c>
      <c r="W181" s="40">
        <v>1.6006963645910843</v>
      </c>
      <c r="X181" s="40">
        <v>0.29085800748537671</v>
      </c>
      <c r="Y181" s="40">
        <v>3.9546938845940849</v>
      </c>
      <c r="Z181" s="40">
        <v>1.983337286729949</v>
      </c>
      <c r="AA181" s="40" t="s">
        <v>885</v>
      </c>
      <c r="AB181" s="40">
        <v>0.58176133228363303</v>
      </c>
      <c r="AC181" s="40">
        <v>44.029607987451151</v>
      </c>
      <c r="AD181" s="40">
        <v>1.0276002743362063</v>
      </c>
      <c r="AE181" s="40">
        <v>0.36345771388096559</v>
      </c>
      <c r="AF181" s="40">
        <v>11.782955196486791</v>
      </c>
      <c r="AG181" s="40">
        <v>1.6006963680381978</v>
      </c>
      <c r="AH181" s="40">
        <v>0.29090199231259739</v>
      </c>
      <c r="AI181" s="40">
        <v>3.9552919387002978</v>
      </c>
      <c r="AJ181" s="40">
        <v>1.9830388890954862</v>
      </c>
      <c r="AK181" s="37"/>
      <c r="AL181" s="37"/>
    </row>
    <row r="182" spans="1:38">
      <c r="A182" s="33" t="s">
        <v>991</v>
      </c>
      <c r="B182" s="33" t="s">
        <v>86</v>
      </c>
      <c r="C182" s="25">
        <v>0</v>
      </c>
      <c r="D182" s="24">
        <v>0</v>
      </c>
      <c r="E182" s="36">
        <f t="shared" si="45"/>
        <v>0</v>
      </c>
      <c r="F182" s="24">
        <f t="shared" si="46"/>
        <v>-1.4096886418240107</v>
      </c>
      <c r="G182" s="24">
        <f t="shared" si="47"/>
        <v>-2.1919205414215672</v>
      </c>
      <c r="H182" s="25">
        <f t="shared" si="48"/>
        <v>0</v>
      </c>
      <c r="I182" s="25">
        <f t="shared" si="49"/>
        <v>0</v>
      </c>
      <c r="J182" s="25">
        <f t="shared" si="50"/>
        <v>0</v>
      </c>
      <c r="K182" s="25">
        <f t="shared" si="51"/>
        <v>0</v>
      </c>
      <c r="L182" s="24">
        <f t="shared" si="52"/>
        <v>1.4096886418240107</v>
      </c>
      <c r="M182" s="24">
        <f t="shared" si="53"/>
        <v>2.1919205414215672</v>
      </c>
      <c r="N182" s="33" t="s">
        <v>202</v>
      </c>
      <c r="O182" s="25">
        <v>108.13992</v>
      </c>
      <c r="P182" s="25" t="s">
        <v>1107</v>
      </c>
      <c r="Q182" s="33" t="s">
        <v>203</v>
      </c>
      <c r="R182" s="40">
        <v>0.42407811690908931</v>
      </c>
      <c r="S182" s="40">
        <v>44.029607987451151</v>
      </c>
      <c r="T182" s="40">
        <v>1.4096886418240107</v>
      </c>
      <c r="U182" s="40">
        <v>0.26546918045717283</v>
      </c>
      <c r="V182" s="40">
        <v>11.96170746093153</v>
      </c>
      <c r="W182" s="40">
        <v>2.1919205414215672</v>
      </c>
      <c r="X182" s="40">
        <v>0.21201267816902489</v>
      </c>
      <c r="Y182" s="40">
        <v>4.0417848690267766</v>
      </c>
      <c r="Z182" s="40">
        <v>2.721216132181504</v>
      </c>
      <c r="AA182" s="40" t="s">
        <v>204</v>
      </c>
      <c r="AB182" s="40">
        <v>0.42407811650163929</v>
      </c>
      <c r="AC182" s="40">
        <v>44.029607987451151</v>
      </c>
      <c r="AD182" s="40">
        <v>1.4096886431784252</v>
      </c>
      <c r="AE182" s="40">
        <v>0.26543053630242919</v>
      </c>
      <c r="AF182" s="40">
        <v>11.959966094503519</v>
      </c>
      <c r="AG182" s="40">
        <v>2.1922359293586795</v>
      </c>
      <c r="AH182" s="40">
        <v>0.2120126781529928</v>
      </c>
      <c r="AI182" s="40">
        <v>4.0417848764868634</v>
      </c>
      <c r="AJ182" s="40">
        <v>2.7212161324125814</v>
      </c>
      <c r="AK182" s="37"/>
      <c r="AL182" s="37"/>
    </row>
    <row r="183" spans="1:38">
      <c r="A183" s="33" t="s">
        <v>205</v>
      </c>
      <c r="B183" s="33" t="s">
        <v>206</v>
      </c>
      <c r="C183" s="25">
        <v>0</v>
      </c>
      <c r="D183" s="24">
        <v>0</v>
      </c>
      <c r="E183" s="36">
        <f t="shared" si="45"/>
        <v>0</v>
      </c>
      <c r="F183" s="24">
        <f t="shared" si="46"/>
        <v>-1.3873376905792332</v>
      </c>
      <c r="G183" s="24">
        <f t="shared" si="47"/>
        <v>-2.1611200558279022</v>
      </c>
      <c r="H183" s="25">
        <f t="shared" si="48"/>
        <v>0</v>
      </c>
      <c r="I183" s="25">
        <f t="shared" si="49"/>
        <v>0</v>
      </c>
      <c r="J183" s="25">
        <f t="shared" si="50"/>
        <v>0</v>
      </c>
      <c r="K183" s="25">
        <f t="shared" si="51"/>
        <v>0</v>
      </c>
      <c r="L183" s="24">
        <f t="shared" si="52"/>
        <v>1.3873376905792332</v>
      </c>
      <c r="M183" s="24">
        <f t="shared" si="53"/>
        <v>2.1611200558279022</v>
      </c>
      <c r="N183" s="33" t="s">
        <v>207</v>
      </c>
      <c r="O183" s="25">
        <v>142.2004</v>
      </c>
      <c r="P183" s="25" t="s">
        <v>1082</v>
      </c>
      <c r="Q183" s="33" t="s">
        <v>893</v>
      </c>
      <c r="R183" s="40">
        <v>0.43091030229442412</v>
      </c>
      <c r="S183" s="40">
        <v>44.029607987451151</v>
      </c>
      <c r="T183" s="40">
        <v>1.3873376929484327</v>
      </c>
      <c r="U183" s="40">
        <v>0.26920543056350871</v>
      </c>
      <c r="V183" s="40">
        <v>11.782626937734889</v>
      </c>
      <c r="W183" s="40">
        <v>2.1611200558279022</v>
      </c>
      <c r="X183" s="40">
        <v>0.21541876339909691</v>
      </c>
      <c r="Y183" s="40">
        <v>3.9543340976691952</v>
      </c>
      <c r="Z183" s="40">
        <v>2.6778970514035545</v>
      </c>
      <c r="AA183" s="40" t="s">
        <v>893</v>
      </c>
      <c r="AB183" s="40">
        <v>0.43091030303030303</v>
      </c>
      <c r="AC183" s="40">
        <v>44.029607987451151</v>
      </c>
      <c r="AD183" s="40">
        <v>1.3873376905792332</v>
      </c>
      <c r="AE183" s="40">
        <v>0.26919927111568498</v>
      </c>
      <c r="AF183" s="40">
        <v>11.78235734723731</v>
      </c>
      <c r="AG183" s="40">
        <v>2.1611689318346503</v>
      </c>
      <c r="AH183" s="40">
        <v>0.21546863830183169</v>
      </c>
      <c r="AI183" s="40">
        <v>3.955249504616881</v>
      </c>
      <c r="AJ183" s="40">
        <v>2.6772802647582399</v>
      </c>
      <c r="AK183" s="37"/>
      <c r="AL183" s="37"/>
    </row>
    <row r="184" spans="1:38">
      <c r="A184" s="33" t="s">
        <v>287</v>
      </c>
      <c r="B184" s="33" t="s">
        <v>288</v>
      </c>
      <c r="C184" s="25">
        <v>0</v>
      </c>
      <c r="D184" s="24">
        <v>0</v>
      </c>
      <c r="E184" s="36">
        <f t="shared" si="45"/>
        <v>0</v>
      </c>
      <c r="F184" s="24">
        <f t="shared" si="46"/>
        <v>-1.5126498677205966</v>
      </c>
      <c r="G184" s="24">
        <f t="shared" si="47"/>
        <v>-2.3521066104641677</v>
      </c>
      <c r="H184" s="25">
        <f t="shared" si="48"/>
        <v>0</v>
      </c>
      <c r="I184" s="25">
        <f t="shared" si="49"/>
        <v>0</v>
      </c>
      <c r="J184" s="25">
        <f t="shared" si="50"/>
        <v>0</v>
      </c>
      <c r="K184" s="25">
        <f t="shared" si="51"/>
        <v>0</v>
      </c>
      <c r="L184" s="24">
        <f t="shared" si="52"/>
        <v>1.5126498677205966</v>
      </c>
      <c r="M184" s="24">
        <f t="shared" si="53"/>
        <v>2.3521066104641677</v>
      </c>
      <c r="N184" s="33" t="s">
        <v>289</v>
      </c>
      <c r="O184" s="25">
        <v>148.20468</v>
      </c>
      <c r="P184" s="25" t="s">
        <v>1096</v>
      </c>
      <c r="Q184" s="33" t="s">
        <v>899</v>
      </c>
      <c r="R184" s="40">
        <v>0.39521247912626822</v>
      </c>
      <c r="S184" s="40">
        <v>44.029607987451151</v>
      </c>
      <c r="T184" s="40">
        <v>1.5126498686845831</v>
      </c>
      <c r="U184" s="40">
        <v>0.2473496507777192</v>
      </c>
      <c r="V184" s="40">
        <v>11.9592950804161</v>
      </c>
      <c r="W184" s="40">
        <v>2.3524835171520948</v>
      </c>
      <c r="X184" s="40">
        <v>0.19758157282524741</v>
      </c>
      <c r="Y184" s="40">
        <v>4.0417831822694659</v>
      </c>
      <c r="Z184" s="40">
        <v>2.9199702715084528</v>
      </c>
      <c r="AA184" s="40" t="s">
        <v>899</v>
      </c>
      <c r="AB184" s="40">
        <v>0.39521247937813048</v>
      </c>
      <c r="AC184" s="40">
        <v>44.029607987451151</v>
      </c>
      <c r="AD184" s="40">
        <v>1.5126498677205966</v>
      </c>
      <c r="AE184" s="40">
        <v>0.24738975592272319</v>
      </c>
      <c r="AF184" s="40">
        <v>11.961234067107039</v>
      </c>
      <c r="AG184" s="40">
        <v>2.3521066104641677</v>
      </c>
      <c r="AH184" s="40">
        <v>0.1975815728372616</v>
      </c>
      <c r="AI184" s="40">
        <v>4.0417831773642892</v>
      </c>
      <c r="AJ184" s="40">
        <v>2.9199702713130473</v>
      </c>
      <c r="AK184" s="37"/>
      <c r="AL184" s="37"/>
    </row>
    <row r="185" spans="1:38">
      <c r="A185" s="33" t="s">
        <v>292</v>
      </c>
      <c r="B185" s="33" t="s">
        <v>293</v>
      </c>
      <c r="C185" s="25">
        <v>0</v>
      </c>
      <c r="D185" s="24">
        <v>0.30869999999999997</v>
      </c>
      <c r="E185" s="36">
        <f t="shared" si="45"/>
        <v>0</v>
      </c>
      <c r="F185" s="24">
        <f t="shared" si="46"/>
        <v>-3.9273285595377294E-2</v>
      </c>
      <c r="G185" s="24">
        <f t="shared" si="47"/>
        <v>-0.23330452429805093</v>
      </c>
      <c r="H185" s="25">
        <f t="shared" si="48"/>
        <v>0</v>
      </c>
      <c r="I185" s="25">
        <f t="shared" si="49"/>
        <v>0</v>
      </c>
      <c r="J185" s="25">
        <f t="shared" si="50"/>
        <v>0</v>
      </c>
      <c r="K185" s="25">
        <f t="shared" si="51"/>
        <v>0</v>
      </c>
      <c r="L185" s="24">
        <f t="shared" si="52"/>
        <v>0.34797328559537727</v>
      </c>
      <c r="M185" s="24">
        <f t="shared" si="53"/>
        <v>0.5420045242980509</v>
      </c>
      <c r="N185" s="33" t="s">
        <v>294</v>
      </c>
      <c r="O185" s="25" t="s">
        <v>295</v>
      </c>
      <c r="P185" s="25" t="s">
        <v>1097</v>
      </c>
      <c r="Q185" s="33" t="s">
        <v>900</v>
      </c>
      <c r="R185" s="40">
        <v>1.718</v>
      </c>
      <c r="S185" s="40">
        <v>44.029607987451151</v>
      </c>
      <c r="T185" s="40">
        <v>0.34797328559537727</v>
      </c>
      <c r="U185" s="40">
        <v>1.073396717974332</v>
      </c>
      <c r="V185" s="40">
        <v>11.78371704140172</v>
      </c>
      <c r="W185" s="40">
        <v>0.5420045242980509</v>
      </c>
      <c r="X185" s="40">
        <v>0.85901332192817759</v>
      </c>
      <c r="Y185" s="40">
        <v>3.9550635284544211</v>
      </c>
      <c r="Z185" s="40">
        <v>0.67154930412513414</v>
      </c>
      <c r="AA185" s="40" t="s">
        <v>901</v>
      </c>
      <c r="AB185" s="40">
        <v>1.718</v>
      </c>
      <c r="AC185" s="40">
        <v>44.029607987451151</v>
      </c>
      <c r="AD185" s="40">
        <v>0.34797328559537727</v>
      </c>
      <c r="AE185" s="40">
        <v>1.073396717961125</v>
      </c>
      <c r="AF185" s="40">
        <v>11.783717068864901</v>
      </c>
      <c r="AG185" s="40">
        <v>0.542004524319327</v>
      </c>
      <c r="AH185" s="40">
        <v>0.85901332185962698</v>
      </c>
      <c r="AI185" s="40">
        <v>3.9550635397176488</v>
      </c>
      <c r="AJ185" s="40">
        <v>0.67154930418820213</v>
      </c>
      <c r="AK185" s="37"/>
      <c r="AL185" s="37"/>
    </row>
    <row r="186" spans="1:38">
      <c r="A186" s="33" t="s">
        <v>554</v>
      </c>
      <c r="B186" s="33" t="s">
        <v>555</v>
      </c>
      <c r="C186" s="25">
        <v>0</v>
      </c>
      <c r="D186" s="24">
        <v>0</v>
      </c>
      <c r="E186" s="36">
        <f t="shared" si="45"/>
        <v>0</v>
      </c>
      <c r="F186" s="24">
        <f t="shared" si="46"/>
        <v>-1.4680373996524214</v>
      </c>
      <c r="G186" s="24">
        <f t="shared" si="47"/>
        <v>-2.2895700487805901</v>
      </c>
      <c r="H186" s="25">
        <f t="shared" si="48"/>
        <v>0</v>
      </c>
      <c r="I186" s="25">
        <f t="shared" si="49"/>
        <v>0</v>
      </c>
      <c r="J186" s="25">
        <f t="shared" si="50"/>
        <v>0</v>
      </c>
      <c r="K186" s="25">
        <f t="shared" si="51"/>
        <v>0</v>
      </c>
      <c r="L186" s="24">
        <f t="shared" si="52"/>
        <v>1.4680373996524214</v>
      </c>
      <c r="M186" s="24">
        <f t="shared" si="53"/>
        <v>2.2895700487805901</v>
      </c>
      <c r="N186" s="33" t="s">
        <v>556</v>
      </c>
      <c r="O186" s="25">
        <v>122.16679999999999</v>
      </c>
      <c r="P186" s="25" t="s">
        <v>1092</v>
      </c>
      <c r="Q186" s="33" t="s">
        <v>936</v>
      </c>
      <c r="R186" s="40">
        <v>0.40722266666666662</v>
      </c>
      <c r="S186" s="40">
        <v>44.029607987451151</v>
      </c>
      <c r="T186" s="40">
        <v>1.4680373996524214</v>
      </c>
      <c r="U186" s="40">
        <v>0.25399098598055181</v>
      </c>
      <c r="V186" s="40">
        <v>11.62786724275214</v>
      </c>
      <c r="W186" s="40">
        <v>2.2902260906570859</v>
      </c>
      <c r="X186" s="40">
        <v>0.20359790870438549</v>
      </c>
      <c r="Y186" s="40">
        <v>3.879339095774299</v>
      </c>
      <c r="Z186" s="40">
        <v>2.833108366646155</v>
      </c>
      <c r="AA186" s="40" t="s">
        <v>937</v>
      </c>
      <c r="AB186" s="40">
        <v>0.40722266583023148</v>
      </c>
      <c r="AC186" s="40">
        <v>44.029607987451151</v>
      </c>
      <c r="AD186" s="40">
        <v>1.4680374026677696</v>
      </c>
      <c r="AE186" s="40">
        <v>0.25406630341428688</v>
      </c>
      <c r="AF186" s="40">
        <v>11.6380282905778</v>
      </c>
      <c r="AG186" s="40">
        <v>2.2895700487805901</v>
      </c>
      <c r="AH186" s="40">
        <v>0.20363403071608491</v>
      </c>
      <c r="AI186" s="40">
        <v>3.8837415672480349</v>
      </c>
      <c r="AJ186" s="40">
        <v>2.8326215070386489</v>
      </c>
      <c r="AK186" s="37"/>
      <c r="AL186" s="37"/>
    </row>
    <row r="187" spans="1:38">
      <c r="A187" s="33" t="s">
        <v>582</v>
      </c>
      <c r="B187" s="33" t="s">
        <v>583</v>
      </c>
      <c r="C187" s="25">
        <v>226.79599999999999</v>
      </c>
      <c r="D187" s="24">
        <v>0</v>
      </c>
      <c r="E187" s="36">
        <f t="shared" si="45"/>
        <v>0</v>
      </c>
      <c r="F187" s="24">
        <f t="shared" si="46"/>
        <v>-0.68927611782040243</v>
      </c>
      <c r="G187" s="24">
        <f t="shared" si="47"/>
        <v>-1.0735592848116804</v>
      </c>
      <c r="H187" s="25">
        <f t="shared" si="48"/>
        <v>0</v>
      </c>
      <c r="I187" s="25">
        <f t="shared" si="49"/>
        <v>0</v>
      </c>
      <c r="J187" s="25">
        <f t="shared" si="50"/>
        <v>0</v>
      </c>
      <c r="K187" s="25">
        <f t="shared" si="51"/>
        <v>0</v>
      </c>
      <c r="L187" s="24">
        <f t="shared" si="52"/>
        <v>0.68927611782040243</v>
      </c>
      <c r="M187" s="24">
        <f t="shared" si="53"/>
        <v>1.0735592848116804</v>
      </c>
      <c r="N187" s="33" t="s">
        <v>584</v>
      </c>
      <c r="O187" s="25">
        <v>182.13571999999999</v>
      </c>
      <c r="P187" s="25" t="s">
        <v>1144</v>
      </c>
      <c r="Q187" s="33" t="s">
        <v>943</v>
      </c>
      <c r="R187" s="40">
        <v>0.86731295223640026</v>
      </c>
      <c r="S187" s="40">
        <v>44.029607987451151</v>
      </c>
      <c r="T187" s="40">
        <v>0.68927611782040243</v>
      </c>
      <c r="U187" s="40">
        <v>0.54192280286456229</v>
      </c>
      <c r="V187" s="40">
        <v>11.7843811485487</v>
      </c>
      <c r="W187" s="40">
        <v>1.0735592848116804</v>
      </c>
      <c r="X187" s="40">
        <v>0.43362269496203931</v>
      </c>
      <c r="Y187" s="40">
        <v>3.954693866501596</v>
      </c>
      <c r="Z187" s="40">
        <v>1.3303490294186504</v>
      </c>
      <c r="AA187" s="40" t="s">
        <v>944</v>
      </c>
      <c r="AB187" s="40">
        <v>0.86731295223640026</v>
      </c>
      <c r="AC187" s="40">
        <v>44.029607987451151</v>
      </c>
      <c r="AD187" s="40">
        <v>0.68927611782040243</v>
      </c>
      <c r="AE187" s="40">
        <v>0.54185722856104024</v>
      </c>
      <c r="AF187" s="40">
        <v>11.782955151240159</v>
      </c>
      <c r="AG187" s="40">
        <v>1.073687701950361</v>
      </c>
      <c r="AH187" s="40">
        <v>0.43362269495769662</v>
      </c>
      <c r="AI187" s="40">
        <v>3.954693862373905</v>
      </c>
      <c r="AJ187" s="40">
        <v>1.3303490294250933</v>
      </c>
      <c r="AK187" s="37"/>
      <c r="AL187" s="37"/>
    </row>
    <row r="188" spans="1:38">
      <c r="A188" s="33" t="s">
        <v>599</v>
      </c>
      <c r="B188" s="33" t="s">
        <v>600</v>
      </c>
      <c r="C188" s="25">
        <v>7257.4719999999998</v>
      </c>
      <c r="D188" s="24">
        <v>0.3</v>
      </c>
      <c r="E188" s="36">
        <f t="shared" si="45"/>
        <v>2.1772415999999999</v>
      </c>
      <c r="F188" s="24">
        <f t="shared" si="46"/>
        <v>-0.76603480704785865</v>
      </c>
      <c r="G188" s="24">
        <f t="shared" si="47"/>
        <v>-1.3578033173996178</v>
      </c>
      <c r="H188" s="25">
        <f t="shared" si="48"/>
        <v>0</v>
      </c>
      <c r="I188" s="25">
        <f t="shared" si="49"/>
        <v>0</v>
      </c>
      <c r="J188" s="25">
        <f t="shared" si="50"/>
        <v>0</v>
      </c>
      <c r="K188" s="25">
        <f t="shared" si="51"/>
        <v>0</v>
      </c>
      <c r="L188" s="24">
        <f t="shared" si="52"/>
        <v>1.0660348070478587</v>
      </c>
      <c r="M188" s="24">
        <f t="shared" si="53"/>
        <v>1.6578033173996178</v>
      </c>
      <c r="N188" s="33" t="s">
        <v>601</v>
      </c>
      <c r="O188" s="25" t="s">
        <v>602</v>
      </c>
      <c r="P188" s="25" t="s">
        <v>1044</v>
      </c>
      <c r="Q188" s="33" t="s">
        <v>603</v>
      </c>
      <c r="R188" s="40">
        <v>0.56078666540765176</v>
      </c>
      <c r="S188" s="40">
        <v>44.029607987451151</v>
      </c>
      <c r="T188" s="40">
        <v>1.0660348070478587</v>
      </c>
      <c r="U188" s="40">
        <v>0.3509984517070629</v>
      </c>
      <c r="V188" s="40">
        <v>11.960034971595739</v>
      </c>
      <c r="W188" s="40">
        <v>1.6578033173996178</v>
      </c>
      <c r="X188" s="40">
        <v>0.28041054176731711</v>
      </c>
      <c r="Y188" s="40">
        <v>4.0425358466792272</v>
      </c>
      <c r="Z188" s="40">
        <v>2.0574578132558332</v>
      </c>
      <c r="AA188" s="40" t="s">
        <v>603</v>
      </c>
      <c r="AB188" s="40">
        <v>0.56078666524546672</v>
      </c>
      <c r="AC188" s="40">
        <v>44.029607987451151</v>
      </c>
      <c r="AD188" s="40">
        <v>1.0660348073561663</v>
      </c>
      <c r="AE188" s="40">
        <v>0.35099845154487769</v>
      </c>
      <c r="AF188" s="40">
        <v>11.960034971595739</v>
      </c>
      <c r="AG188" s="40">
        <v>1.6578033181656362</v>
      </c>
      <c r="AH188" s="40">
        <v>0.28041054177470948</v>
      </c>
      <c r="AI188" s="40">
        <v>4.0425358491242394</v>
      </c>
      <c r="AJ188" s="40">
        <v>2.0574578132078627</v>
      </c>
      <c r="AK188" s="37"/>
      <c r="AL188" s="37"/>
    </row>
    <row r="189" spans="1:38">
      <c r="A189" s="33" t="s">
        <v>679</v>
      </c>
      <c r="B189" s="33" t="s">
        <v>680</v>
      </c>
      <c r="C189" s="25">
        <v>340.19400000000002</v>
      </c>
      <c r="D189" s="24">
        <v>0</v>
      </c>
      <c r="E189" s="36">
        <f t="shared" si="45"/>
        <v>0</v>
      </c>
      <c r="F189" s="24">
        <f t="shared" si="46"/>
        <v>-1.185534403574539</v>
      </c>
      <c r="G189" s="24">
        <f t="shared" si="47"/>
        <v>-1.8437595656565942</v>
      </c>
      <c r="H189" s="25">
        <f t="shared" si="48"/>
        <v>0</v>
      </c>
      <c r="I189" s="25">
        <f t="shared" si="49"/>
        <v>0</v>
      </c>
      <c r="J189" s="25">
        <f t="shared" si="50"/>
        <v>0</v>
      </c>
      <c r="K189" s="25">
        <f t="shared" si="51"/>
        <v>0</v>
      </c>
      <c r="L189" s="24">
        <f t="shared" si="52"/>
        <v>1.185534403574539</v>
      </c>
      <c r="M189" s="24">
        <f t="shared" si="53"/>
        <v>1.8437595656565942</v>
      </c>
      <c r="N189" s="33" t="s">
        <v>681</v>
      </c>
      <c r="O189" s="25">
        <v>136.15031999999999</v>
      </c>
      <c r="P189" s="25" t="s">
        <v>1057</v>
      </c>
      <c r="Q189" s="33" t="s">
        <v>963</v>
      </c>
      <c r="R189" s="40">
        <v>0.50426044394018388</v>
      </c>
      <c r="S189" s="40">
        <v>44.029607987451151</v>
      </c>
      <c r="T189" s="40">
        <v>1.185534403574539</v>
      </c>
      <c r="U189" s="40">
        <v>0.3155975195229862</v>
      </c>
      <c r="V189" s="40">
        <v>11.95924078541738</v>
      </c>
      <c r="W189" s="40">
        <v>1.8437595656565942</v>
      </c>
      <c r="X189" s="40">
        <v>0.25215859878252861</v>
      </c>
      <c r="Y189" s="40">
        <v>4.0427427240767679</v>
      </c>
      <c r="Z189" s="40">
        <v>2.2879767401254267</v>
      </c>
      <c r="AA189" s="40" t="s">
        <v>682</v>
      </c>
      <c r="AB189" s="40">
        <v>0.504260442998412</v>
      </c>
      <c r="AC189" s="40">
        <v>44.029607987451151</v>
      </c>
      <c r="AD189" s="40">
        <v>1.1855344057886783</v>
      </c>
      <c r="AE189" s="40">
        <v>0.31559751946864911</v>
      </c>
      <c r="AF189" s="40">
        <v>11.959240819037751</v>
      </c>
      <c r="AG189" s="40">
        <v>1.8437595660346846</v>
      </c>
      <c r="AH189" s="40">
        <v>0.252158598726131</v>
      </c>
      <c r="AI189" s="40">
        <v>4.0427427382747627</v>
      </c>
      <c r="AJ189" s="40">
        <v>2.287976740677641</v>
      </c>
      <c r="AK189" s="37"/>
      <c r="AL189" s="37"/>
    </row>
    <row r="190" spans="1:38">
      <c r="A190" s="33" t="s">
        <v>991</v>
      </c>
      <c r="B190" s="33" t="s">
        <v>86</v>
      </c>
      <c r="C190" s="25">
        <v>0</v>
      </c>
      <c r="D190" s="24">
        <v>0</v>
      </c>
      <c r="E190" s="36">
        <f t="shared" si="45"/>
        <v>0</v>
      </c>
      <c r="F190" s="24">
        <f t="shared" si="46"/>
        <v>-1.4096886392534334</v>
      </c>
      <c r="G190" s="24">
        <f t="shared" si="47"/>
        <v>-2.191990140026304</v>
      </c>
      <c r="H190" s="25">
        <f t="shared" si="48"/>
        <v>0</v>
      </c>
      <c r="I190" s="25">
        <f t="shared" si="49"/>
        <v>0</v>
      </c>
      <c r="J190" s="25">
        <f t="shared" si="50"/>
        <v>0</v>
      </c>
      <c r="K190" s="25">
        <f t="shared" si="51"/>
        <v>0</v>
      </c>
      <c r="L190" s="24">
        <f t="shared" si="52"/>
        <v>1.4096886392534334</v>
      </c>
      <c r="M190" s="24">
        <f t="shared" si="53"/>
        <v>2.191990140026304</v>
      </c>
      <c r="N190" s="33" t="s">
        <v>669</v>
      </c>
      <c r="O190" s="25">
        <v>108.13992</v>
      </c>
      <c r="P190" s="25" t="s">
        <v>1107</v>
      </c>
      <c r="Q190" s="33" t="s">
        <v>670</v>
      </c>
      <c r="R190" s="40">
        <v>0.42407811768239873</v>
      </c>
      <c r="S190" s="40">
        <v>44.029607987451151</v>
      </c>
      <c r="T190" s="40">
        <v>1.4096886392534334</v>
      </c>
      <c r="U190" s="40">
        <v>0.26546065162243859</v>
      </c>
      <c r="V190" s="40">
        <v>11.961323047288939</v>
      </c>
      <c r="W190" s="40">
        <v>2.191990140026304</v>
      </c>
      <c r="X190" s="40">
        <v>0.21201267820027089</v>
      </c>
      <c r="Y190" s="40">
        <v>4.0417848544873447</v>
      </c>
      <c r="Z190" s="40">
        <v>2.7212161317311421</v>
      </c>
      <c r="AA190" s="40" t="s">
        <v>670</v>
      </c>
      <c r="AB190" s="40">
        <v>0.42407811731653933</v>
      </c>
      <c r="AC190" s="40">
        <v>44.029607987451151</v>
      </c>
      <c r="AD190" s="40">
        <v>1.4096886404695959</v>
      </c>
      <c r="AE190" s="40">
        <v>0.26542200746889433</v>
      </c>
      <c r="AF190" s="40">
        <v>11.959581811088601</v>
      </c>
      <c r="AG190" s="40">
        <v>2.1923055484771878</v>
      </c>
      <c r="AH190" s="40">
        <v>0.21201267818505701</v>
      </c>
      <c r="AI190" s="40">
        <v>4.0417848615666863</v>
      </c>
      <c r="AJ190" s="40">
        <v>2.7212161319504262</v>
      </c>
      <c r="AK190" s="37"/>
      <c r="AL190" s="37"/>
    </row>
    <row r="191" spans="1:38">
      <c r="A191" s="33" t="s">
        <v>701</v>
      </c>
      <c r="B191" s="33" t="s">
        <v>702</v>
      </c>
      <c r="C191" s="25">
        <v>13607.76</v>
      </c>
      <c r="D191" s="24">
        <v>0</v>
      </c>
      <c r="E191" s="36">
        <f t="shared" si="45"/>
        <v>0</v>
      </c>
      <c r="F191" s="24">
        <f t="shared" si="46"/>
        <v>-1.4575343015803912</v>
      </c>
      <c r="G191" s="24">
        <f t="shared" si="47"/>
        <v>-2.266428393794536</v>
      </c>
      <c r="H191" s="25">
        <f t="shared" si="48"/>
        <v>0</v>
      </c>
      <c r="I191" s="25">
        <f t="shared" si="49"/>
        <v>0</v>
      </c>
      <c r="J191" s="25">
        <f t="shared" si="50"/>
        <v>0</v>
      </c>
      <c r="K191" s="25">
        <f t="shared" si="51"/>
        <v>0</v>
      </c>
      <c r="L191" s="24">
        <f t="shared" si="52"/>
        <v>1.4575343015803912</v>
      </c>
      <c r="M191" s="24">
        <f t="shared" si="53"/>
        <v>2.266428393794536</v>
      </c>
      <c r="N191" s="33" t="s">
        <v>703</v>
      </c>
      <c r="O191" s="25" t="s">
        <v>704</v>
      </c>
      <c r="P191" s="25" t="s">
        <v>1159</v>
      </c>
      <c r="Q191" s="33" t="s">
        <v>16</v>
      </c>
      <c r="R191" s="40">
        <v>0.41015714278878329</v>
      </c>
      <c r="S191" s="40">
        <v>44.029607987451151</v>
      </c>
      <c r="T191" s="40">
        <v>1.4575343015803912</v>
      </c>
      <c r="U191" s="40">
        <v>0.2567418447069692</v>
      </c>
      <c r="V191" s="40">
        <v>11.961104872117691</v>
      </c>
      <c r="W191" s="40">
        <v>2.266428393794536</v>
      </c>
      <c r="X191" s="40">
        <v>0.2050647763716594</v>
      </c>
      <c r="Y191" s="40">
        <v>4.0420157242246662</v>
      </c>
      <c r="Z191" s="40">
        <v>2.8134158204835438</v>
      </c>
      <c r="AA191" s="40" t="s">
        <v>16</v>
      </c>
      <c r="AB191" s="40">
        <v>0.41015714278878329</v>
      </c>
      <c r="AC191" s="40">
        <v>44.029607987451151</v>
      </c>
      <c r="AD191" s="40">
        <v>1.4575343015803912</v>
      </c>
      <c r="AE191" s="40">
        <v>0.25674184468188987</v>
      </c>
      <c r="AF191" s="40">
        <v>11.96110490429921</v>
      </c>
      <c r="AG191" s="40">
        <v>2.266428394087284</v>
      </c>
      <c r="AH191" s="40">
        <v>0.20506477637527701</v>
      </c>
      <c r="AI191" s="40">
        <v>4.0420157384023456</v>
      </c>
      <c r="AJ191" s="40">
        <v>2.8134158204836273</v>
      </c>
      <c r="AK191" s="37"/>
      <c r="AL191" s="37"/>
    </row>
    <row r="192" spans="1:38">
      <c r="A192" s="27" t="s">
        <v>1028</v>
      </c>
      <c r="B192" s="27" t="s">
        <v>1029</v>
      </c>
      <c r="C192" s="26">
        <v>0</v>
      </c>
      <c r="D192" s="28">
        <v>0</v>
      </c>
      <c r="E192" s="58">
        <f t="shared" si="45"/>
        <v>0</v>
      </c>
      <c r="F192" s="28">
        <f t="shared" si="46"/>
        <v>-1.00988803953866</v>
      </c>
      <c r="G192" s="28">
        <f t="shared" si="47"/>
        <v>-1.00988803953866</v>
      </c>
      <c r="H192" s="26">
        <f t="shared" si="48"/>
        <v>0</v>
      </c>
      <c r="I192" s="26">
        <f t="shared" si="49"/>
        <v>0</v>
      </c>
      <c r="J192" s="26">
        <f t="shared" si="50"/>
        <v>0</v>
      </c>
      <c r="K192" s="26">
        <f t="shared" si="51"/>
        <v>0</v>
      </c>
      <c r="L192" s="28">
        <f t="shared" si="52"/>
        <v>1.00988803953866</v>
      </c>
      <c r="M192" s="28">
        <f t="shared" si="53"/>
        <v>1.00988803953866</v>
      </c>
      <c r="N192" s="27" t="s">
        <v>1030</v>
      </c>
      <c r="O192" s="26" t="s">
        <v>1031</v>
      </c>
      <c r="P192" s="26" t="s">
        <v>1189</v>
      </c>
      <c r="Q192" s="27" t="s">
        <v>1032</v>
      </c>
      <c r="R192" s="59">
        <v>0.56764444444444451</v>
      </c>
      <c r="S192" s="59">
        <v>44.029607987451151</v>
      </c>
      <c r="T192" s="59">
        <v>1.0531559156505876</v>
      </c>
      <c r="U192" s="59">
        <v>0.56764444444444451</v>
      </c>
      <c r="V192" s="59">
        <v>0.75708280181951104</v>
      </c>
      <c r="W192" s="59">
        <v>1.0114620280170441</v>
      </c>
      <c r="X192" s="59">
        <v>0.56764444444444451</v>
      </c>
      <c r="Y192" s="59">
        <v>0.11773675832464529</v>
      </c>
      <c r="Z192" s="59">
        <v>1.00988803953866</v>
      </c>
      <c r="AA192" s="59" t="s">
        <v>1032</v>
      </c>
      <c r="AB192" s="59">
        <v>0.56764444444444451</v>
      </c>
      <c r="AC192" s="59">
        <v>44.029607987451151</v>
      </c>
      <c r="AD192" s="59">
        <v>1.0531559156505876</v>
      </c>
      <c r="AE192" s="59">
        <v>0.56764444444444451</v>
      </c>
      <c r="AF192" s="59">
        <v>0.75708598272679339</v>
      </c>
      <c r="AG192" s="59">
        <v>1.0114620343220706</v>
      </c>
      <c r="AH192" s="59">
        <v>0.56764444444444451</v>
      </c>
      <c r="AI192" s="59">
        <v>0.1177369115415566</v>
      </c>
      <c r="AJ192" s="59">
        <v>1.0098880400904313</v>
      </c>
      <c r="AK192" s="37"/>
      <c r="AL192" s="37"/>
    </row>
    <row r="194" spans="1:15">
      <c r="A194" s="44" t="s">
        <v>1302</v>
      </c>
    </row>
    <row r="195" spans="1:15">
      <c r="A195" s="44" t="s">
        <v>1326</v>
      </c>
    </row>
    <row r="196" spans="1:15">
      <c r="A196" s="44" t="s">
        <v>1303</v>
      </c>
    </row>
    <row r="197" spans="1:15">
      <c r="A197" s="44" t="s">
        <v>1304</v>
      </c>
    </row>
    <row r="207" spans="1:15">
      <c r="D207" s="33"/>
      <c r="E207" s="33"/>
      <c r="F207" s="33"/>
      <c r="G207" s="33"/>
      <c r="H207" s="33"/>
      <c r="I207" s="33"/>
      <c r="J207" s="33"/>
      <c r="K207" s="33"/>
      <c r="O207" s="33"/>
    </row>
  </sheetData>
  <sortState ref="A4:AJ191">
    <sortCondition descending="1" ref="K4:K191"/>
  </sortState>
  <mergeCells count="25">
    <mergeCell ref="A2:B2"/>
    <mergeCell ref="C2:E2"/>
    <mergeCell ref="H2:K2"/>
    <mergeCell ref="N2:P2"/>
    <mergeCell ref="A3:A4"/>
    <mergeCell ref="B3:B4"/>
    <mergeCell ref="C3:C4"/>
    <mergeCell ref="D3:D4"/>
    <mergeCell ref="E3:E4"/>
    <mergeCell ref="I3:I4"/>
    <mergeCell ref="J3:J4"/>
    <mergeCell ref="K3:K4"/>
    <mergeCell ref="H1:K1"/>
    <mergeCell ref="X3:Z3"/>
    <mergeCell ref="AB3:AD3"/>
    <mergeCell ref="AE3:AG3"/>
    <mergeCell ref="N3:N4"/>
    <mergeCell ref="O3:O4"/>
    <mergeCell ref="P3:P4"/>
    <mergeCell ref="R3:T3"/>
    <mergeCell ref="U3:W3"/>
    <mergeCell ref="Q2:Z2"/>
    <mergeCell ref="AA2:AJ2"/>
    <mergeCell ref="H3:H4"/>
    <mergeCell ref="AH3:AJ3"/>
  </mergeCells>
  <phoneticPr fontId="1" type="noConversion"/>
  <conditionalFormatting sqref="K5:K193 K198:K1048576">
    <cfRule type="cellIs" dxfId="24" priority="6" operator="equal">
      <formula>3</formula>
    </cfRule>
  </conditionalFormatting>
  <conditionalFormatting sqref="K194 K196:K197">
    <cfRule type="cellIs" dxfId="23" priority="4" operator="equal">
      <formula>3</formula>
    </cfRule>
  </conditionalFormatting>
  <conditionalFormatting sqref="K3">
    <cfRule type="cellIs" dxfId="22" priority="2" operator="equal">
      <formula>3</formula>
    </cfRule>
  </conditionalFormatting>
  <conditionalFormatting sqref="K195">
    <cfRule type="cellIs" dxfId="0" priority="1" operator="equal">
      <formula>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S19"/>
  <sheetViews>
    <sheetView showGridLines="0" zoomScaleNormal="100" workbookViewId="0">
      <selection activeCell="K15" sqref="K15:P26"/>
    </sheetView>
  </sheetViews>
  <sheetFormatPr defaultRowHeight="13.8"/>
  <cols>
    <col min="1" max="1" width="13" style="14" customWidth="1"/>
    <col min="2" max="2" width="5.88671875" style="14" customWidth="1"/>
    <col min="3" max="3" width="4.33203125" style="14" customWidth="1"/>
    <col min="4" max="4" width="4" style="14" customWidth="1"/>
    <col min="5" max="5" width="6.77734375" style="14" customWidth="1"/>
    <col min="6" max="6" width="6.5546875" style="14" customWidth="1"/>
    <col min="7" max="7" width="5.5546875" style="14" customWidth="1"/>
    <col min="8" max="8" width="7.88671875" style="14" customWidth="1"/>
    <col min="9" max="9" width="5.5546875" style="14" customWidth="1"/>
    <col min="10" max="10" width="10.33203125" style="14" customWidth="1"/>
    <col min="11" max="11" width="11.21875" style="14" bestFit="1" customWidth="1"/>
    <col min="12" max="12" width="19" style="14" bestFit="1" customWidth="1"/>
    <col min="13" max="13" width="20.109375" style="14" bestFit="1" customWidth="1"/>
    <col min="14" max="14" width="6.33203125" style="14" bestFit="1" customWidth="1"/>
    <col min="15" max="15" width="8.5546875" style="14" bestFit="1" customWidth="1"/>
    <col min="16" max="16" width="22.33203125" style="14" bestFit="1" customWidth="1"/>
    <col min="17" max="17" width="22.44140625" style="14" bestFit="1" customWidth="1"/>
    <col min="18" max="18" width="17.77734375" style="14" bestFit="1" customWidth="1"/>
    <col min="19" max="19" width="7" style="14" customWidth="1"/>
    <col min="20" max="20" width="5.5546875" style="14" customWidth="1"/>
    <col min="21" max="21" width="6.77734375" style="14" customWidth="1"/>
    <col min="22" max="22" width="8.88671875" style="14" customWidth="1"/>
    <col min="23" max="16384" width="8.88671875" style="14"/>
  </cols>
  <sheetData>
    <row r="1" spans="6:19">
      <c r="F1" s="14" t="s">
        <v>1308</v>
      </c>
      <c r="K1" s="49" t="s">
        <v>0</v>
      </c>
      <c r="L1" s="49" t="s">
        <v>1</v>
      </c>
      <c r="M1" s="49" t="s">
        <v>1318</v>
      </c>
      <c r="N1" s="49" t="s">
        <v>1249</v>
      </c>
      <c r="O1" s="49" t="s">
        <v>1194</v>
      </c>
      <c r="P1" s="50" t="s">
        <v>1309</v>
      </c>
      <c r="Q1" s="50" t="s">
        <v>1310</v>
      </c>
      <c r="R1" s="20"/>
      <c r="S1" s="20"/>
    </row>
    <row r="2" spans="6:19" ht="13.8" customHeight="1">
      <c r="K2" s="2" t="s">
        <v>816</v>
      </c>
      <c r="L2" s="2" t="s">
        <v>817</v>
      </c>
      <c r="M2" s="30">
        <v>3.4019399999999998E-2</v>
      </c>
      <c r="N2" s="2" t="s">
        <v>1244</v>
      </c>
      <c r="O2" s="2" t="s">
        <v>990</v>
      </c>
      <c r="P2" s="23">
        <v>-0.30415604891548631</v>
      </c>
      <c r="Q2" s="23">
        <v>-1.5872361843761458</v>
      </c>
      <c r="R2" s="20"/>
      <c r="S2" s="20"/>
    </row>
    <row r="3" spans="6:19" ht="14.4" customHeight="1">
      <c r="K3" s="2" t="s">
        <v>520</v>
      </c>
      <c r="L3" s="22" t="s">
        <v>1211</v>
      </c>
      <c r="M3" s="30">
        <v>0.17290927040000001</v>
      </c>
      <c r="N3" s="2" t="s">
        <v>1244</v>
      </c>
      <c r="O3" s="2" t="s">
        <v>990</v>
      </c>
      <c r="P3" s="23">
        <v>0.43618949230367587</v>
      </c>
      <c r="Q3" s="23">
        <v>-0.59519015934249953</v>
      </c>
      <c r="R3" s="20"/>
      <c r="S3" s="20"/>
    </row>
    <row r="4" spans="6:19">
      <c r="K4" s="2" t="s">
        <v>1195</v>
      </c>
      <c r="L4" s="2" t="s">
        <v>1208</v>
      </c>
      <c r="M4" s="30">
        <v>0.44270579200000004</v>
      </c>
      <c r="N4" s="2" t="s">
        <v>1244</v>
      </c>
      <c r="O4" s="2" t="s">
        <v>990</v>
      </c>
      <c r="P4" s="23">
        <v>1.2285297947483211</v>
      </c>
      <c r="Q4" s="23">
        <v>-0.54342337163087029</v>
      </c>
      <c r="R4" s="20"/>
      <c r="S4" s="20"/>
    </row>
    <row r="5" spans="6:19">
      <c r="K5" s="2" t="s">
        <v>507</v>
      </c>
      <c r="L5" s="2" t="s">
        <v>508</v>
      </c>
      <c r="M5" s="30">
        <v>0.453592</v>
      </c>
      <c r="N5" s="2" t="s">
        <v>1244</v>
      </c>
      <c r="O5" s="2" t="s">
        <v>990</v>
      </c>
      <c r="P5" s="23">
        <v>0.14630015746958241</v>
      </c>
      <c r="Q5" s="23">
        <v>-0.60567864484170497</v>
      </c>
      <c r="R5" s="20"/>
      <c r="S5" s="20"/>
    </row>
    <row r="6" spans="6:19">
      <c r="K6" s="2" t="s">
        <v>821</v>
      </c>
      <c r="L6" s="2" t="s">
        <v>822</v>
      </c>
      <c r="M6" s="30">
        <v>1.5694283200000001</v>
      </c>
      <c r="N6" s="2" t="s">
        <v>1244</v>
      </c>
      <c r="O6" s="2" t="s">
        <v>990</v>
      </c>
      <c r="P6" s="23">
        <v>0.19486455392411567</v>
      </c>
      <c r="Q6" s="23">
        <v>-0.64013151493236831</v>
      </c>
    </row>
    <row r="7" spans="6:19" ht="14.4" customHeight="1">
      <c r="K7" s="29" t="s">
        <v>816</v>
      </c>
      <c r="L7" s="29" t="s">
        <v>817</v>
      </c>
      <c r="M7" s="30">
        <v>3.4019399999999998E-2</v>
      </c>
      <c r="N7" s="3" t="s">
        <v>1244</v>
      </c>
      <c r="O7" s="2" t="s">
        <v>1247</v>
      </c>
      <c r="P7" s="23">
        <v>0.26374182132475094</v>
      </c>
      <c r="Q7" s="23">
        <v>-0.71160083804187457</v>
      </c>
    </row>
    <row r="8" spans="6:19">
      <c r="K8" s="29" t="s">
        <v>520</v>
      </c>
      <c r="L8" s="29" t="s">
        <v>1211</v>
      </c>
      <c r="M8" s="30">
        <v>0.17290927040000001</v>
      </c>
      <c r="N8" s="3" t="s">
        <v>1244</v>
      </c>
      <c r="O8" s="2" t="s">
        <v>1247</v>
      </c>
      <c r="P8" s="23">
        <v>0.48400704329053346</v>
      </c>
      <c r="Q8" s="23">
        <v>-0.52852766710552102</v>
      </c>
    </row>
    <row r="9" spans="6:19">
      <c r="K9" s="29" t="s">
        <v>1195</v>
      </c>
      <c r="L9" s="29" t="s">
        <v>1212</v>
      </c>
      <c r="M9" s="30">
        <v>0.44270579200000004</v>
      </c>
      <c r="N9" s="3" t="s">
        <v>1244</v>
      </c>
      <c r="O9" s="2" t="s">
        <v>1247</v>
      </c>
      <c r="P9" s="23">
        <v>1.8081965666099664</v>
      </c>
      <c r="Q9" s="23">
        <v>1.6201872785654567</v>
      </c>
    </row>
    <row r="10" spans="6:19">
      <c r="K10" s="29" t="s">
        <v>507</v>
      </c>
      <c r="L10" s="29" t="s">
        <v>508</v>
      </c>
      <c r="M10" s="30">
        <v>0.453592</v>
      </c>
      <c r="N10" s="3" t="s">
        <v>1244</v>
      </c>
      <c r="O10" s="2" t="s">
        <v>1247</v>
      </c>
      <c r="P10" s="23">
        <v>0.18114362881596452</v>
      </c>
      <c r="Q10" s="23">
        <v>0.18114362881596452</v>
      </c>
    </row>
    <row r="11" spans="6:19">
      <c r="K11" s="48" t="s">
        <v>821</v>
      </c>
      <c r="L11" s="48" t="s">
        <v>822</v>
      </c>
      <c r="M11" s="34">
        <v>1.5694283200000001</v>
      </c>
      <c r="N11" s="26" t="s">
        <v>1244</v>
      </c>
      <c r="O11" s="19" t="s">
        <v>1247</v>
      </c>
      <c r="P11" s="28">
        <v>0.23356716049175028</v>
      </c>
      <c r="Q11" s="28">
        <v>-0.58673602938279157</v>
      </c>
    </row>
    <row r="19" spans="2:9">
      <c r="B19" s="3"/>
      <c r="C19" s="31"/>
      <c r="D19" s="3"/>
      <c r="E19" s="21"/>
      <c r="F19" s="22"/>
      <c r="G19" s="3"/>
      <c r="H19" s="23"/>
      <c r="I19" s="3"/>
    </row>
  </sheetData>
  <conditionalFormatting sqref="K1">
    <cfRule type="duplicateValues" dxfId="21" priority="6"/>
  </conditionalFormatting>
  <conditionalFormatting sqref="K2:K6">
    <cfRule type="duplicateValues" dxfId="20" priority="192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D1:N25"/>
  <sheetViews>
    <sheetView showGridLines="0" zoomScale="70" zoomScaleNormal="70" workbookViewId="0">
      <selection activeCell="G29" sqref="G29:N43"/>
    </sheetView>
  </sheetViews>
  <sheetFormatPr defaultRowHeight="13.8"/>
  <cols>
    <col min="1" max="7" width="8.88671875" style="14"/>
    <col min="8" max="8" width="9.5546875" style="14" bestFit="1" customWidth="1"/>
    <col min="9" max="9" width="36.33203125" style="14" bestFit="1" customWidth="1"/>
    <col min="10" max="10" width="21.109375" style="14" bestFit="1" customWidth="1"/>
    <col min="11" max="11" width="6.88671875" style="14" bestFit="1" customWidth="1"/>
    <col min="12" max="12" width="9" style="14" bestFit="1" customWidth="1"/>
    <col min="13" max="13" width="23.33203125" style="14" bestFit="1" customWidth="1"/>
    <col min="14" max="14" width="23.88671875" style="14" bestFit="1" customWidth="1"/>
    <col min="15" max="16384" width="8.88671875" style="14"/>
  </cols>
  <sheetData>
    <row r="1" spans="4:14" ht="13.8" customHeight="1">
      <c r="D1" s="14" t="s">
        <v>1308</v>
      </c>
      <c r="H1" s="51" t="s">
        <v>0</v>
      </c>
      <c r="I1" s="51" t="s">
        <v>1</v>
      </c>
      <c r="J1" s="49" t="s">
        <v>1318</v>
      </c>
      <c r="K1" s="51" t="s">
        <v>1249</v>
      </c>
      <c r="L1" s="51" t="s">
        <v>1194</v>
      </c>
      <c r="M1" s="50" t="s">
        <v>1309</v>
      </c>
      <c r="N1" s="50" t="s">
        <v>1310</v>
      </c>
    </row>
    <row r="2" spans="4:14" ht="41.4" customHeight="1">
      <c r="H2" s="33" t="s">
        <v>667</v>
      </c>
      <c r="I2" s="33" t="s">
        <v>668</v>
      </c>
      <c r="J2" s="52">
        <v>3.4019399999999998E-2</v>
      </c>
      <c r="K2" s="33" t="s">
        <v>1244</v>
      </c>
      <c r="L2" s="33" t="s">
        <v>990</v>
      </c>
      <c r="M2" s="24">
        <v>4.2212836651639414</v>
      </c>
      <c r="N2" s="24">
        <v>3.2767644458604064</v>
      </c>
    </row>
    <row r="3" spans="4:14">
      <c r="H3" s="33" t="s">
        <v>851</v>
      </c>
      <c r="I3" s="33" t="s">
        <v>852</v>
      </c>
      <c r="J3" s="52">
        <v>7.9832191999999996E-2</v>
      </c>
      <c r="K3" s="33" t="s">
        <v>1244</v>
      </c>
      <c r="L3" s="33" t="s">
        <v>990</v>
      </c>
      <c r="M3" s="24">
        <v>1.4715997441566442</v>
      </c>
      <c r="N3" s="24">
        <v>1.1832064254399821</v>
      </c>
    </row>
    <row r="4" spans="4:14">
      <c r="H4" s="33" t="s">
        <v>61</v>
      </c>
      <c r="I4" s="33" t="s">
        <v>62</v>
      </c>
      <c r="J4" s="52">
        <v>0.1020582</v>
      </c>
      <c r="K4" s="33" t="s">
        <v>1244</v>
      </c>
      <c r="L4" s="33" t="s">
        <v>990</v>
      </c>
      <c r="M4" s="24" t="e">
        <v>#N/A</v>
      </c>
      <c r="N4" s="24" t="e">
        <v>#N/A</v>
      </c>
    </row>
    <row r="5" spans="4:14">
      <c r="H5" s="33" t="s">
        <v>763</v>
      </c>
      <c r="I5" s="33" t="s">
        <v>764</v>
      </c>
      <c r="J5" s="52">
        <v>0.118387512</v>
      </c>
      <c r="K5" s="33" t="s">
        <v>1244</v>
      </c>
      <c r="L5" s="33" t="s">
        <v>990</v>
      </c>
      <c r="M5" s="24" t="e">
        <v>#N/A</v>
      </c>
      <c r="N5" s="24" t="e">
        <v>#N/A</v>
      </c>
    </row>
    <row r="6" spans="4:14">
      <c r="H6" s="33" t="s">
        <v>353</v>
      </c>
      <c r="I6" s="33" t="s">
        <v>354</v>
      </c>
      <c r="J6" s="52">
        <v>0.13607759999999999</v>
      </c>
      <c r="K6" s="33" t="s">
        <v>1244</v>
      </c>
      <c r="L6" s="33" t="s">
        <v>990</v>
      </c>
      <c r="M6" s="24">
        <v>0.29259856763580155</v>
      </c>
      <c r="N6" s="24">
        <v>1.0782348033280403E-2</v>
      </c>
    </row>
    <row r="7" spans="4:14" ht="14.4" customHeight="1">
      <c r="H7" s="33" t="s">
        <v>464</v>
      </c>
      <c r="I7" s="33" t="s">
        <v>465</v>
      </c>
      <c r="J7" s="52">
        <v>0.19096223199999998</v>
      </c>
      <c r="K7" s="33" t="s">
        <v>1244</v>
      </c>
      <c r="L7" s="33" t="s">
        <v>990</v>
      </c>
      <c r="M7" s="24" t="e">
        <v>#N/A</v>
      </c>
      <c r="N7" s="24" t="e">
        <v>#N/A</v>
      </c>
    </row>
    <row r="8" spans="4:14">
      <c r="H8" s="33" t="s">
        <v>428</v>
      </c>
      <c r="I8" s="33" t="s">
        <v>429</v>
      </c>
      <c r="J8" s="52">
        <v>0.453592</v>
      </c>
      <c r="K8" s="33" t="s">
        <v>1244</v>
      </c>
      <c r="L8" s="33" t="s">
        <v>990</v>
      </c>
      <c r="M8" s="24">
        <v>-4.3626786828159347E-2</v>
      </c>
      <c r="N8" s="24">
        <v>-0.62594711277390447</v>
      </c>
    </row>
    <row r="9" spans="4:14" ht="14.4" customHeight="1">
      <c r="H9" s="33" t="s">
        <v>545</v>
      </c>
      <c r="I9" s="33" t="s">
        <v>546</v>
      </c>
      <c r="J9" s="52">
        <v>0.453592</v>
      </c>
      <c r="K9" s="33" t="s">
        <v>1244</v>
      </c>
      <c r="L9" s="33" t="s">
        <v>990</v>
      </c>
      <c r="M9" s="24">
        <v>0.83772995817927776</v>
      </c>
      <c r="N9" s="24">
        <v>0.29457173968077571</v>
      </c>
    </row>
    <row r="10" spans="4:14">
      <c r="H10" s="33" t="s">
        <v>298</v>
      </c>
      <c r="I10" s="33" t="s">
        <v>299</v>
      </c>
      <c r="J10" s="52">
        <v>0.453592</v>
      </c>
      <c r="K10" s="33" t="s">
        <v>1244</v>
      </c>
      <c r="L10" s="33" t="s">
        <v>990</v>
      </c>
      <c r="M10" s="24">
        <v>8.3299460777987333E-2</v>
      </c>
      <c r="N10" s="24">
        <v>-0.82010970150294016</v>
      </c>
    </row>
    <row r="11" spans="4:14" ht="14.4" customHeight="1">
      <c r="H11" s="33" t="s">
        <v>159</v>
      </c>
      <c r="I11" s="33" t="s">
        <v>160</v>
      </c>
      <c r="J11" s="52">
        <v>0.453592</v>
      </c>
      <c r="K11" s="33" t="s">
        <v>1244</v>
      </c>
      <c r="L11" s="33" t="s">
        <v>990</v>
      </c>
      <c r="M11" s="24">
        <v>0.67383580260290099</v>
      </c>
      <c r="N11" s="24">
        <v>-1.6045837017606812E-2</v>
      </c>
    </row>
    <row r="12" spans="4:14">
      <c r="H12" s="33" t="s">
        <v>154</v>
      </c>
      <c r="I12" s="33" t="s">
        <v>155</v>
      </c>
      <c r="J12" s="52">
        <v>0.96932610400000008</v>
      </c>
      <c r="K12" s="33" t="s">
        <v>1244</v>
      </c>
      <c r="L12" s="33" t="s">
        <v>990</v>
      </c>
      <c r="M12" s="24">
        <v>0.43460536958070861</v>
      </c>
      <c r="N12" s="24">
        <v>-0.40781457137019478</v>
      </c>
    </row>
    <row r="13" spans="4:14">
      <c r="H13" s="33" t="s">
        <v>115</v>
      </c>
      <c r="I13" s="33" t="s">
        <v>116</v>
      </c>
      <c r="J13" s="52">
        <v>12.750471119999998</v>
      </c>
      <c r="K13" s="33" t="s">
        <v>1244</v>
      </c>
      <c r="L13" s="33" t="s">
        <v>990</v>
      </c>
      <c r="M13" s="24" t="e">
        <v>#N/A</v>
      </c>
      <c r="N13" s="24" t="e">
        <v>#N/A</v>
      </c>
    </row>
    <row r="14" spans="4:14">
      <c r="H14" s="33" t="s">
        <v>667</v>
      </c>
      <c r="I14" s="33" t="s">
        <v>1229</v>
      </c>
      <c r="J14" s="32">
        <v>3.4019399999999998E-2</v>
      </c>
      <c r="K14" s="25" t="s">
        <v>1244</v>
      </c>
      <c r="L14" s="2" t="s">
        <v>1247</v>
      </c>
      <c r="M14" s="24">
        <v>4.2578588920463574</v>
      </c>
      <c r="N14" s="24">
        <v>3.3337357288391556</v>
      </c>
    </row>
    <row r="15" spans="4:14">
      <c r="H15" s="33" t="s">
        <v>851</v>
      </c>
      <c r="I15" s="33" t="s">
        <v>1226</v>
      </c>
      <c r="J15" s="32">
        <v>7.9832191999999996E-2</v>
      </c>
      <c r="K15" s="25" t="s">
        <v>1244</v>
      </c>
      <c r="L15" s="2" t="s">
        <v>1247</v>
      </c>
      <c r="M15" s="24">
        <v>1.4885448378404278</v>
      </c>
      <c r="N15" s="24">
        <v>1.4885448378404278</v>
      </c>
    </row>
    <row r="16" spans="4:14">
      <c r="H16" s="33" t="s">
        <v>61</v>
      </c>
      <c r="I16" s="33" t="s">
        <v>1223</v>
      </c>
      <c r="J16" s="32">
        <v>0.1020582</v>
      </c>
      <c r="K16" s="25" t="s">
        <v>1244</v>
      </c>
      <c r="L16" s="2" t="s">
        <v>1247</v>
      </c>
      <c r="M16" s="24">
        <v>0.58179662396050258</v>
      </c>
      <c r="N16" s="24">
        <v>0.58179662396050258</v>
      </c>
    </row>
    <row r="17" spans="8:14">
      <c r="H17" s="33" t="s">
        <v>763</v>
      </c>
      <c r="I17" s="33" t="s">
        <v>1228</v>
      </c>
      <c r="J17" s="32">
        <v>0.118387512</v>
      </c>
      <c r="K17" s="25" t="s">
        <v>1244</v>
      </c>
      <c r="L17" s="2" t="s">
        <v>1247</v>
      </c>
      <c r="M17" s="24">
        <v>0.20099688441426533</v>
      </c>
      <c r="N17" s="24">
        <v>6.1658615351011456E-2</v>
      </c>
    </row>
    <row r="18" spans="8:14" ht="14.4" customHeight="1">
      <c r="H18" s="22" t="s">
        <v>353</v>
      </c>
      <c r="I18" s="22" t="s">
        <v>1225</v>
      </c>
      <c r="J18" s="30">
        <v>0.13607759999999999</v>
      </c>
      <c r="K18" s="25" t="s">
        <v>1244</v>
      </c>
      <c r="L18" s="2" t="s">
        <v>1247</v>
      </c>
      <c r="M18" s="23">
        <v>0.30915586777990361</v>
      </c>
      <c r="N18" s="23">
        <v>0.30915586777990361</v>
      </c>
    </row>
    <row r="19" spans="8:14" ht="14.4" customHeight="1">
      <c r="H19" s="33" t="s">
        <v>464</v>
      </c>
      <c r="I19" s="33" t="s">
        <v>1222</v>
      </c>
      <c r="J19" s="32">
        <v>0.19096223199999998</v>
      </c>
      <c r="K19" s="25" t="s">
        <v>1244</v>
      </c>
      <c r="L19" s="2" t="s">
        <v>1247</v>
      </c>
      <c r="M19" s="24">
        <v>0.64768570552602067</v>
      </c>
      <c r="N19" s="24">
        <v>0.64768570552602067</v>
      </c>
    </row>
    <row r="20" spans="8:14">
      <c r="H20" s="33" t="s">
        <v>428</v>
      </c>
      <c r="I20" s="33" t="s">
        <v>1221</v>
      </c>
      <c r="J20" s="32">
        <v>0.453592</v>
      </c>
      <c r="K20" s="25" t="s">
        <v>1244</v>
      </c>
      <c r="L20" s="2" t="s">
        <v>1247</v>
      </c>
      <c r="M20" s="24">
        <v>-2.1219569809314276E-2</v>
      </c>
      <c r="N20" s="24">
        <v>-2.1219569809314276E-2</v>
      </c>
    </row>
    <row r="21" spans="8:14">
      <c r="H21" s="33" t="s">
        <v>545</v>
      </c>
      <c r="I21" s="33" t="s">
        <v>1230</v>
      </c>
      <c r="J21" s="30">
        <v>0.453592</v>
      </c>
      <c r="K21" s="25" t="s">
        <v>1244</v>
      </c>
      <c r="L21" s="2" t="s">
        <v>1247</v>
      </c>
      <c r="M21" s="24">
        <v>0.85871561072852409</v>
      </c>
      <c r="N21" s="24">
        <v>0.85871561072852409</v>
      </c>
    </row>
    <row r="22" spans="8:14">
      <c r="H22" s="33" t="s">
        <v>298</v>
      </c>
      <c r="I22" s="33" t="s">
        <v>1231</v>
      </c>
      <c r="J22" s="32">
        <v>0.453592</v>
      </c>
      <c r="K22" s="25" t="s">
        <v>1244</v>
      </c>
      <c r="L22" s="2" t="s">
        <v>1247</v>
      </c>
      <c r="M22" s="24">
        <v>0.11827563281749881</v>
      </c>
      <c r="N22" s="24">
        <v>-0.76559327613015382</v>
      </c>
    </row>
    <row r="23" spans="8:14">
      <c r="H23" s="33" t="s">
        <v>159</v>
      </c>
      <c r="I23" s="33" t="s">
        <v>1224</v>
      </c>
      <c r="J23" s="32">
        <v>0.453592</v>
      </c>
      <c r="K23" s="25" t="s">
        <v>1244</v>
      </c>
      <c r="L23" s="2" t="s">
        <v>1247</v>
      </c>
      <c r="M23" s="24">
        <v>0.87061523032644583</v>
      </c>
      <c r="N23" s="24">
        <v>0.42954124244950587</v>
      </c>
    </row>
    <row r="24" spans="8:14">
      <c r="H24" s="33" t="s">
        <v>154</v>
      </c>
      <c r="I24" s="33" t="s">
        <v>1220</v>
      </c>
      <c r="J24" s="32">
        <v>0.96932610400000008</v>
      </c>
      <c r="K24" s="25" t="s">
        <v>1244</v>
      </c>
      <c r="L24" s="2" t="s">
        <v>1247</v>
      </c>
      <c r="M24" s="24">
        <v>0.46721801021687126</v>
      </c>
      <c r="N24" s="24">
        <v>-0.35705705552619615</v>
      </c>
    </row>
    <row r="25" spans="8:14">
      <c r="H25" s="27" t="s">
        <v>115</v>
      </c>
      <c r="I25" s="27" t="s">
        <v>1227</v>
      </c>
      <c r="J25" s="34">
        <v>12.750471119999998</v>
      </c>
      <c r="K25" s="26" t="s">
        <v>1244</v>
      </c>
      <c r="L25" s="19" t="s">
        <v>1247</v>
      </c>
      <c r="M25" s="28">
        <v>-3.1323294904257643E-2</v>
      </c>
      <c r="N25" s="28">
        <v>-0.33105632222224585</v>
      </c>
    </row>
  </sheetData>
  <conditionalFormatting sqref="H2:H7">
    <cfRule type="duplicateValues" dxfId="19" priority="11"/>
  </conditionalFormatting>
  <conditionalFormatting sqref="H8:H13">
    <cfRule type="duplicateValues" dxfId="18" priority="10"/>
  </conditionalFormatting>
  <conditionalFormatting sqref="H14:I14">
    <cfRule type="duplicateValues" dxfId="17" priority="9"/>
  </conditionalFormatting>
  <conditionalFormatting sqref="H15:H19">
    <cfRule type="duplicateValues" dxfId="16" priority="8"/>
  </conditionalFormatting>
  <conditionalFormatting sqref="H20:H25">
    <cfRule type="duplicateValues" dxfId="15" priority="7"/>
  </conditionalFormatting>
  <conditionalFormatting sqref="H1">
    <cfRule type="duplicateValues" dxfId="14" priority="6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59"/>
  <sheetViews>
    <sheetView showGridLines="0" zoomScale="55" zoomScaleNormal="55" workbookViewId="0">
      <selection activeCell="S5" sqref="S5"/>
    </sheetView>
  </sheetViews>
  <sheetFormatPr defaultRowHeight="13.8"/>
  <cols>
    <col min="1" max="9" width="8.88671875" style="33"/>
    <col min="10" max="10" width="10.21875" style="33" bestFit="1" customWidth="1"/>
    <col min="11" max="11" width="8.88671875" style="33"/>
    <col min="12" max="12" width="10" style="33" bestFit="1" customWidth="1"/>
    <col min="13" max="13" width="8.88671875" style="33"/>
    <col min="14" max="14" width="6.77734375" style="33" bestFit="1" customWidth="1"/>
    <col min="15" max="15" width="8.88671875" style="33"/>
    <col min="16" max="16" width="6.77734375" style="33" bestFit="1" customWidth="1"/>
    <col min="17" max="16384" width="8.88671875" style="33"/>
  </cols>
  <sheetData>
    <row r="1" spans="1:19" ht="14.4" customHeight="1">
      <c r="D1" s="33" t="s">
        <v>1308</v>
      </c>
      <c r="J1" s="87" t="s">
        <v>0</v>
      </c>
      <c r="K1" s="87" t="s">
        <v>1</v>
      </c>
      <c r="L1" s="87" t="s">
        <v>1318</v>
      </c>
      <c r="M1" s="87" t="s">
        <v>1194</v>
      </c>
      <c r="N1" s="80" t="s">
        <v>1312</v>
      </c>
      <c r="O1" s="80"/>
      <c r="P1" s="80" t="s">
        <v>1311</v>
      </c>
      <c r="Q1" s="80"/>
    </row>
    <row r="2" spans="1:19" ht="27.6">
      <c r="J2" s="78"/>
      <c r="K2" s="78"/>
      <c r="L2" s="78"/>
      <c r="M2" s="78"/>
      <c r="N2" s="55" t="s">
        <v>1249</v>
      </c>
      <c r="O2" s="61" t="s">
        <v>1313</v>
      </c>
      <c r="P2" s="55" t="s">
        <v>1249</v>
      </c>
      <c r="Q2" s="61" t="s">
        <v>1313</v>
      </c>
      <c r="R2" s="46"/>
    </row>
    <row r="3" spans="1:19">
      <c r="J3" s="33" t="s">
        <v>441</v>
      </c>
      <c r="K3" s="33" t="s">
        <v>1238</v>
      </c>
      <c r="L3" s="32">
        <v>3.4019399999999998E-2</v>
      </c>
      <c r="M3" s="22" t="s">
        <v>1247</v>
      </c>
      <c r="N3" s="3" t="s">
        <v>1244</v>
      </c>
      <c r="O3" s="24">
        <v>4.0959497579564905</v>
      </c>
      <c r="P3" s="3" t="s">
        <v>1244</v>
      </c>
      <c r="Q3" s="24">
        <v>4.0959497579564905</v>
      </c>
      <c r="R3" s="24"/>
      <c r="S3" s="24"/>
    </row>
    <row r="4" spans="1:19">
      <c r="J4" s="33" t="s">
        <v>675</v>
      </c>
      <c r="K4" s="33" t="s">
        <v>676</v>
      </c>
      <c r="L4" s="32">
        <v>3.4019399999999998E-2</v>
      </c>
      <c r="M4" s="22" t="s">
        <v>1247</v>
      </c>
      <c r="N4" s="3" t="s">
        <v>1244</v>
      </c>
      <c r="O4" s="24">
        <v>9.8415692392904841</v>
      </c>
      <c r="P4" s="3" t="s">
        <v>1244</v>
      </c>
      <c r="Q4" s="24">
        <v>9.3407743969622015</v>
      </c>
      <c r="R4" s="24"/>
      <c r="S4" s="24"/>
    </row>
    <row r="5" spans="1:19">
      <c r="J5" s="33" t="s">
        <v>1015</v>
      </c>
      <c r="K5" s="33" t="s">
        <v>1234</v>
      </c>
      <c r="L5" s="32">
        <v>0.10296538400000001</v>
      </c>
      <c r="M5" s="22" t="s">
        <v>1247</v>
      </c>
      <c r="N5" s="3" t="s">
        <v>1244</v>
      </c>
      <c r="O5" s="24">
        <v>-0.36320872021871026</v>
      </c>
      <c r="P5" s="3" t="s">
        <v>1244</v>
      </c>
      <c r="Q5" s="24">
        <v>-1.1067461582812146</v>
      </c>
      <c r="R5" s="24"/>
      <c r="S5" s="24"/>
    </row>
    <row r="6" spans="1:19">
      <c r="J6" s="33" t="s">
        <v>393</v>
      </c>
      <c r="K6" s="33" t="s">
        <v>394</v>
      </c>
      <c r="L6" s="32">
        <v>0.105686936</v>
      </c>
      <c r="M6" s="22" t="s">
        <v>1247</v>
      </c>
      <c r="N6" s="3" t="s">
        <v>1244</v>
      </c>
      <c r="O6" s="24">
        <v>0.95438529341772171</v>
      </c>
      <c r="P6" s="3" t="s">
        <v>1244</v>
      </c>
      <c r="Q6" s="24">
        <v>0.95438529341772171</v>
      </c>
      <c r="R6" s="24"/>
      <c r="S6" s="24"/>
    </row>
    <row r="7" spans="1:19">
      <c r="J7" s="33" t="s">
        <v>238</v>
      </c>
      <c r="K7" s="33" t="s">
        <v>1213</v>
      </c>
      <c r="L7" s="32">
        <v>0.13154167999999999</v>
      </c>
      <c r="M7" s="22" t="s">
        <v>1247</v>
      </c>
      <c r="N7" s="3" t="s">
        <v>1244</v>
      </c>
      <c r="O7" s="24">
        <v>2.5062493854419481</v>
      </c>
      <c r="P7" s="3" t="s">
        <v>1244</v>
      </c>
      <c r="Q7" s="24">
        <v>1.9487376612500211</v>
      </c>
      <c r="R7" s="24"/>
      <c r="S7" s="24"/>
    </row>
    <row r="8" spans="1:19">
      <c r="J8" s="33" t="s">
        <v>44</v>
      </c>
      <c r="K8" s="33" t="s">
        <v>1236</v>
      </c>
      <c r="L8" s="32">
        <v>0.13607759999999999</v>
      </c>
      <c r="M8" s="22" t="s">
        <v>1247</v>
      </c>
      <c r="N8" s="3" t="s">
        <v>1244</v>
      </c>
      <c r="O8" s="24">
        <v>-2.0704287339021132E-2</v>
      </c>
      <c r="P8" s="3" t="s">
        <v>1244</v>
      </c>
      <c r="Q8" s="24">
        <v>-2.0704287339021132E-2</v>
      </c>
      <c r="R8" s="24"/>
      <c r="S8" s="24"/>
    </row>
    <row r="9" spans="1:19">
      <c r="J9" s="33" t="s">
        <v>56</v>
      </c>
      <c r="K9" s="33" t="s">
        <v>57</v>
      </c>
      <c r="L9" s="32">
        <v>0.13607759999999999</v>
      </c>
      <c r="M9" s="22" t="s">
        <v>1247</v>
      </c>
      <c r="N9" s="3" t="s">
        <v>1244</v>
      </c>
      <c r="O9" s="24">
        <v>0.12142557764459033</v>
      </c>
      <c r="P9" s="3" t="s">
        <v>1244</v>
      </c>
      <c r="Q9" s="24">
        <v>-0.6305082069999427</v>
      </c>
      <c r="R9" s="24"/>
      <c r="S9" s="24"/>
    </row>
    <row r="10" spans="1:19">
      <c r="A10" s="32"/>
      <c r="B10" s="3"/>
      <c r="C10" s="31"/>
      <c r="D10" s="3"/>
      <c r="E10" s="53"/>
      <c r="F10" s="53"/>
      <c r="G10" s="53"/>
      <c r="H10" s="25"/>
      <c r="J10" s="33" t="s">
        <v>797</v>
      </c>
      <c r="K10" s="33" t="s">
        <v>1240</v>
      </c>
      <c r="L10" s="32">
        <v>0.13607759999999999</v>
      </c>
      <c r="M10" s="22" t="s">
        <v>1247</v>
      </c>
      <c r="N10" s="3" t="s">
        <v>1244</v>
      </c>
      <c r="O10" s="24">
        <v>1.2557887893549904</v>
      </c>
      <c r="P10" s="3" t="s">
        <v>1244</v>
      </c>
      <c r="Q10" s="24">
        <v>0.63005466678404298</v>
      </c>
      <c r="R10" s="24"/>
      <c r="S10" s="24"/>
    </row>
    <row r="11" spans="1:19">
      <c r="A11" s="32"/>
      <c r="B11" s="25"/>
      <c r="C11" s="31"/>
      <c r="D11" s="25"/>
      <c r="E11" s="53"/>
      <c r="F11" s="53"/>
      <c r="G11" s="53"/>
      <c r="J11" s="33" t="s">
        <v>373</v>
      </c>
      <c r="K11" s="33" t="s">
        <v>1214</v>
      </c>
      <c r="L11" s="32">
        <v>0.13607759999999999</v>
      </c>
      <c r="M11" s="22" t="s">
        <v>1247</v>
      </c>
      <c r="N11" s="3" t="s">
        <v>1244</v>
      </c>
      <c r="O11" s="24">
        <v>3.4915079503786677</v>
      </c>
      <c r="P11" s="3" t="s">
        <v>1245</v>
      </c>
      <c r="Q11" s="24">
        <v>2.6114722346269348</v>
      </c>
      <c r="R11" s="24"/>
      <c r="S11" s="24"/>
    </row>
    <row r="12" spans="1:19">
      <c r="A12" s="32"/>
      <c r="B12" s="3"/>
      <c r="C12" s="31"/>
      <c r="D12" s="3"/>
      <c r="E12" s="53"/>
      <c r="F12" s="53"/>
      <c r="G12" s="53"/>
      <c r="H12" s="25"/>
      <c r="J12" s="33" t="s">
        <v>783</v>
      </c>
      <c r="K12" s="33" t="s">
        <v>1215</v>
      </c>
      <c r="L12" s="24">
        <v>0.13607759999999999</v>
      </c>
      <c r="M12" s="22" t="s">
        <v>1247</v>
      </c>
      <c r="N12" s="3" t="s">
        <v>1244</v>
      </c>
      <c r="O12" s="24">
        <v>0.3087781413125148</v>
      </c>
      <c r="P12" s="3" t="s">
        <v>1245</v>
      </c>
      <c r="Q12" s="24">
        <v>-0.62948949216735073</v>
      </c>
      <c r="R12" s="24"/>
      <c r="S12" s="24"/>
    </row>
    <row r="13" spans="1:19">
      <c r="A13" s="30"/>
      <c r="B13" s="25"/>
      <c r="C13" s="31"/>
      <c r="D13" s="25"/>
      <c r="E13" s="53"/>
      <c r="F13" s="53"/>
      <c r="G13" s="53"/>
      <c r="H13" s="25"/>
      <c r="J13" s="33" t="s">
        <v>175</v>
      </c>
      <c r="K13" s="33" t="s">
        <v>176</v>
      </c>
      <c r="L13" s="32">
        <v>0.13607759999999999</v>
      </c>
      <c r="M13" s="22" t="s">
        <v>1247</v>
      </c>
      <c r="N13" s="3" t="s">
        <v>1244</v>
      </c>
      <c r="O13" s="24">
        <v>0.8417933441299158</v>
      </c>
      <c r="P13" s="3" t="s">
        <v>1244</v>
      </c>
      <c r="Q13" s="24">
        <v>9.8295083438451725E-2</v>
      </c>
      <c r="R13" s="24"/>
      <c r="S13" s="24"/>
    </row>
    <row r="14" spans="1:19">
      <c r="A14" s="32"/>
      <c r="B14" s="3"/>
      <c r="C14" s="31"/>
      <c r="D14" s="3"/>
      <c r="E14" s="22"/>
      <c r="F14" s="22"/>
      <c r="G14" s="22"/>
      <c r="H14" s="25"/>
      <c r="J14" s="33" t="s">
        <v>725</v>
      </c>
      <c r="K14" s="33" t="s">
        <v>1242</v>
      </c>
      <c r="L14" s="32">
        <v>0.22906395999999998</v>
      </c>
      <c r="M14" s="22" t="s">
        <v>1247</v>
      </c>
      <c r="N14" s="3" t="s">
        <v>1244</v>
      </c>
      <c r="O14" s="24">
        <v>0.44318844560939064</v>
      </c>
      <c r="P14" s="3" t="s">
        <v>1244</v>
      </c>
      <c r="Q14" s="24">
        <v>0.44318844560939064</v>
      </c>
      <c r="R14" s="24"/>
      <c r="S14" s="24"/>
    </row>
    <row r="15" spans="1:19">
      <c r="A15" s="30"/>
      <c r="B15" s="25"/>
      <c r="C15" s="31"/>
      <c r="D15" s="25"/>
      <c r="J15" s="33" t="s">
        <v>269</v>
      </c>
      <c r="K15" s="33" t="s">
        <v>1239</v>
      </c>
      <c r="L15" s="32">
        <v>0.25083637599999997</v>
      </c>
      <c r="M15" s="22" t="s">
        <v>1247</v>
      </c>
      <c r="N15" s="3" t="s">
        <v>1244</v>
      </c>
      <c r="O15" s="24">
        <v>0.43876799104597269</v>
      </c>
      <c r="P15" s="3" t="s">
        <v>1244</v>
      </c>
      <c r="Q15" s="24">
        <v>0.30911498284695732</v>
      </c>
      <c r="R15" s="24"/>
      <c r="S15" s="24"/>
    </row>
    <row r="16" spans="1:19">
      <c r="A16" s="32"/>
      <c r="B16" s="3"/>
      <c r="C16" s="31"/>
      <c r="D16" s="3"/>
      <c r="E16" s="53"/>
      <c r="F16" s="53"/>
      <c r="G16" s="53"/>
      <c r="H16" s="25"/>
      <c r="J16" s="33" t="s">
        <v>1198</v>
      </c>
      <c r="K16" s="33" t="s">
        <v>1205</v>
      </c>
      <c r="L16" s="32">
        <v>0.341554776</v>
      </c>
      <c r="M16" s="22" t="s">
        <v>1247</v>
      </c>
      <c r="N16" s="33" t="s">
        <v>1244</v>
      </c>
      <c r="O16" s="24" t="e">
        <v>#N/A</v>
      </c>
      <c r="P16" s="33" t="s">
        <v>1244</v>
      </c>
      <c r="Q16" s="24" t="e">
        <v>#N/A</v>
      </c>
      <c r="R16" s="24"/>
      <c r="S16" s="24"/>
    </row>
    <row r="17" spans="1:19">
      <c r="A17" s="32"/>
      <c r="B17" s="25"/>
      <c r="C17" s="31"/>
      <c r="D17" s="25"/>
      <c r="E17" s="35"/>
      <c r="F17" s="35"/>
      <c r="G17" s="35"/>
      <c r="J17" s="33" t="s">
        <v>847</v>
      </c>
      <c r="K17" s="33" t="s">
        <v>1241</v>
      </c>
      <c r="L17" s="32">
        <v>0.43318035999999999</v>
      </c>
      <c r="M17" s="22" t="s">
        <v>1247</v>
      </c>
      <c r="N17" s="3" t="s">
        <v>1244</v>
      </c>
      <c r="O17" s="24">
        <v>0.56757398790677782</v>
      </c>
      <c r="P17" s="3" t="s">
        <v>1244</v>
      </c>
      <c r="Q17" s="24">
        <v>3.5627789003044474E-2</v>
      </c>
      <c r="R17" s="24"/>
      <c r="S17" s="24"/>
    </row>
    <row r="18" spans="1:19">
      <c r="A18" s="32"/>
      <c r="B18" s="3"/>
      <c r="C18" s="31"/>
      <c r="D18" s="3"/>
      <c r="E18" s="53"/>
      <c r="F18" s="53"/>
      <c r="G18" s="53"/>
      <c r="H18" s="25"/>
      <c r="J18" s="22" t="s">
        <v>812</v>
      </c>
      <c r="K18" s="22" t="s">
        <v>1217</v>
      </c>
      <c r="L18" s="30">
        <v>0.453592</v>
      </c>
      <c r="M18" s="22" t="s">
        <v>1247</v>
      </c>
      <c r="N18" s="3" t="s">
        <v>1244</v>
      </c>
      <c r="O18" s="23">
        <v>0.68969426388343136</v>
      </c>
      <c r="P18" s="3" t="s">
        <v>1244</v>
      </c>
      <c r="Q18" s="23">
        <v>0.13961415410915623</v>
      </c>
      <c r="R18" s="24"/>
      <c r="S18" s="24"/>
    </row>
    <row r="19" spans="1:19">
      <c r="A19" s="24"/>
      <c r="B19" s="25"/>
      <c r="C19" s="31"/>
      <c r="D19" s="25"/>
      <c r="E19" s="53"/>
      <c r="F19" s="53"/>
      <c r="G19" s="53"/>
      <c r="H19" s="3"/>
      <c r="J19" s="33" t="s">
        <v>165</v>
      </c>
      <c r="K19" s="33" t="s">
        <v>1237</v>
      </c>
      <c r="L19" s="32">
        <v>0.453592</v>
      </c>
      <c r="M19" s="22" t="s">
        <v>1247</v>
      </c>
      <c r="N19" s="3" t="s">
        <v>1244</v>
      </c>
      <c r="O19" s="24">
        <v>0.31055759471448885</v>
      </c>
      <c r="P19" s="3" t="s">
        <v>1244</v>
      </c>
      <c r="Q19" s="24">
        <v>0.31055759471448885</v>
      </c>
      <c r="R19" s="24"/>
      <c r="S19" s="24"/>
    </row>
    <row r="20" spans="1:19">
      <c r="A20" s="32"/>
      <c r="B20" s="3"/>
      <c r="C20" s="31"/>
      <c r="D20" s="3"/>
      <c r="E20" s="22"/>
      <c r="F20" s="22"/>
      <c r="G20" s="22"/>
      <c r="H20" s="25"/>
      <c r="J20" s="33" t="s">
        <v>663</v>
      </c>
      <c r="K20" s="33" t="s">
        <v>1216</v>
      </c>
      <c r="L20" s="32">
        <v>0.453592</v>
      </c>
      <c r="M20" s="22" t="s">
        <v>1247</v>
      </c>
      <c r="N20" s="3" t="s">
        <v>1244</v>
      </c>
      <c r="O20" s="24">
        <v>0.18815077374125116</v>
      </c>
      <c r="P20" s="3" t="s">
        <v>1244</v>
      </c>
      <c r="Q20" s="24">
        <v>-0.80411770258518833</v>
      </c>
      <c r="R20" s="24"/>
      <c r="S20" s="24"/>
    </row>
    <row r="21" spans="1:19">
      <c r="A21" s="32"/>
      <c r="B21" s="25"/>
      <c r="C21" s="31"/>
      <c r="D21" s="25"/>
      <c r="H21" s="25"/>
      <c r="J21" s="33" t="s">
        <v>333</v>
      </c>
      <c r="K21" s="33" t="s">
        <v>1243</v>
      </c>
      <c r="L21" s="32">
        <v>0.453592</v>
      </c>
      <c r="M21" s="22" t="s">
        <v>1247</v>
      </c>
      <c r="N21" s="3" t="s">
        <v>1244</v>
      </c>
      <c r="O21" s="24">
        <v>-5.553478582010718E-2</v>
      </c>
      <c r="P21" s="3" t="s">
        <v>1244</v>
      </c>
      <c r="Q21" s="24">
        <v>-0.74243051545152638</v>
      </c>
      <c r="R21" s="24"/>
      <c r="S21" s="24"/>
    </row>
    <row r="22" spans="1:19">
      <c r="J22" s="33" t="s">
        <v>253</v>
      </c>
      <c r="K22" s="33" t="s">
        <v>1235</v>
      </c>
      <c r="L22" s="32">
        <v>0.453592</v>
      </c>
      <c r="M22" s="22" t="s">
        <v>1247</v>
      </c>
      <c r="N22" s="3" t="s">
        <v>1244</v>
      </c>
      <c r="O22" s="24">
        <v>0.36040905509858878</v>
      </c>
      <c r="P22" s="3" t="s">
        <v>1245</v>
      </c>
      <c r="Q22" s="24">
        <v>-0.51886757805202777</v>
      </c>
      <c r="R22" s="24"/>
      <c r="S22" s="24"/>
    </row>
    <row r="23" spans="1:19">
      <c r="J23" s="33" t="s">
        <v>170</v>
      </c>
      <c r="K23" s="33" t="s">
        <v>1233</v>
      </c>
      <c r="L23" s="32">
        <v>0.453592</v>
      </c>
      <c r="M23" s="22" t="s">
        <v>1247</v>
      </c>
      <c r="N23" s="3" t="s">
        <v>1244</v>
      </c>
      <c r="O23" s="24">
        <v>-0.28140004649361927</v>
      </c>
      <c r="P23" s="3" t="s">
        <v>1244</v>
      </c>
      <c r="Q23" s="24">
        <v>-0.28517304913204689</v>
      </c>
      <c r="R23" s="24"/>
      <c r="S23" s="24"/>
    </row>
    <row r="24" spans="1:19">
      <c r="J24" s="33" t="s">
        <v>1020</v>
      </c>
      <c r="K24" s="33" t="s">
        <v>1021</v>
      </c>
      <c r="L24" s="32">
        <v>0.90718399999999999</v>
      </c>
      <c r="M24" s="22" t="s">
        <v>1247</v>
      </c>
      <c r="N24" s="33" t="s">
        <v>1244</v>
      </c>
      <c r="O24" s="24">
        <v>-0.72687703254433356</v>
      </c>
      <c r="P24" s="33" t="s">
        <v>1245</v>
      </c>
      <c r="Q24" s="24">
        <v>-1.7222504408028758</v>
      </c>
      <c r="R24" s="24"/>
      <c r="S24" s="24"/>
    </row>
    <row r="25" spans="1:19">
      <c r="J25" s="33" t="s">
        <v>566</v>
      </c>
      <c r="K25" s="33" t="s">
        <v>1218</v>
      </c>
      <c r="L25" s="24">
        <v>0.94982164800000002</v>
      </c>
      <c r="M25" s="22" t="s">
        <v>1247</v>
      </c>
      <c r="N25" s="3" t="s">
        <v>1244</v>
      </c>
      <c r="O25" s="24">
        <v>-0.4550985572044155</v>
      </c>
      <c r="P25" s="3" t="s">
        <v>1245</v>
      </c>
      <c r="Q25" s="24">
        <v>-1.4003610777915836</v>
      </c>
      <c r="R25" s="24"/>
      <c r="S25" s="24"/>
    </row>
    <row r="26" spans="1:19">
      <c r="J26" s="33" t="s">
        <v>791</v>
      </c>
      <c r="K26" s="33" t="s">
        <v>792</v>
      </c>
      <c r="L26" s="32">
        <v>0.98973774400000003</v>
      </c>
      <c r="M26" s="22" t="s">
        <v>1247</v>
      </c>
      <c r="N26" s="3" t="s">
        <v>1244</v>
      </c>
      <c r="O26" s="24">
        <v>-0.19597062866907372</v>
      </c>
      <c r="P26" s="3" t="s">
        <v>1245</v>
      </c>
      <c r="Q26" s="24">
        <v>-1.107140105351897</v>
      </c>
      <c r="R26" s="24"/>
      <c r="S26" s="24"/>
    </row>
    <row r="27" spans="1:19" ht="13.8" customHeight="1">
      <c r="J27" s="22" t="s">
        <v>417</v>
      </c>
      <c r="K27" s="22" t="s">
        <v>1232</v>
      </c>
      <c r="L27" s="30">
        <v>1.461473424</v>
      </c>
      <c r="M27" s="22" t="s">
        <v>1247</v>
      </c>
      <c r="N27" s="3" t="s">
        <v>1244</v>
      </c>
      <c r="O27" s="23">
        <v>0.62628142676536036</v>
      </c>
      <c r="P27" s="3" t="s">
        <v>1244</v>
      </c>
      <c r="Q27" s="23">
        <v>-0.1152102214546048</v>
      </c>
      <c r="R27" s="24"/>
      <c r="S27" s="24"/>
    </row>
    <row r="28" spans="1:19">
      <c r="J28" s="22" t="s">
        <v>303</v>
      </c>
      <c r="K28" s="22" t="s">
        <v>1219</v>
      </c>
      <c r="L28" s="30">
        <v>2.1273464799999999</v>
      </c>
      <c r="M28" s="22" t="s">
        <v>1247</v>
      </c>
      <c r="N28" s="3" t="s">
        <v>1244</v>
      </c>
      <c r="O28" s="23">
        <v>-0.40721322813896466</v>
      </c>
      <c r="P28" s="3" t="s">
        <v>1245</v>
      </c>
      <c r="Q28" s="23">
        <v>-1.3397687487368242</v>
      </c>
      <c r="R28" s="24"/>
      <c r="S28" s="24"/>
    </row>
    <row r="29" spans="1:19">
      <c r="J29" s="22" t="s">
        <v>542</v>
      </c>
      <c r="K29" s="22" t="s">
        <v>543</v>
      </c>
      <c r="L29" s="30">
        <v>2.629926416</v>
      </c>
      <c r="M29" s="22" t="s">
        <v>1247</v>
      </c>
      <c r="N29" s="3" t="s">
        <v>1244</v>
      </c>
      <c r="O29" s="23">
        <v>-0.21599477687865956</v>
      </c>
      <c r="P29" s="3" t="s">
        <v>1244</v>
      </c>
      <c r="Q29" s="23">
        <v>-0.6580879089336944</v>
      </c>
      <c r="R29" s="24"/>
      <c r="S29" s="24"/>
    </row>
    <row r="30" spans="1:19">
      <c r="J30" s="22" t="s">
        <v>98</v>
      </c>
      <c r="K30" s="22" t="s">
        <v>99</v>
      </c>
      <c r="L30" s="30">
        <v>12</v>
      </c>
      <c r="M30" s="22" t="s">
        <v>1247</v>
      </c>
      <c r="N30" s="3" t="s">
        <v>1244</v>
      </c>
      <c r="O30" s="23">
        <v>-0.10101116513254771</v>
      </c>
      <c r="P30" s="3" t="s">
        <v>1244</v>
      </c>
      <c r="Q30" s="23">
        <v>-0.10101116513254771</v>
      </c>
      <c r="R30" s="24"/>
      <c r="S30" s="24"/>
    </row>
    <row r="31" spans="1:19">
      <c r="J31" s="33" t="s">
        <v>441</v>
      </c>
      <c r="K31" s="33" t="s">
        <v>442</v>
      </c>
      <c r="L31" s="32">
        <v>3.4019399999999998E-2</v>
      </c>
      <c r="M31" s="33" t="s">
        <v>990</v>
      </c>
      <c r="N31" s="33" t="s">
        <v>1244</v>
      </c>
      <c r="O31" s="24">
        <v>3.9603143894557631</v>
      </c>
      <c r="P31" s="33" t="s">
        <v>1245</v>
      </c>
      <c r="Q31" s="24">
        <v>3.1092163093411975</v>
      </c>
    </row>
    <row r="32" spans="1:19">
      <c r="J32" s="33" t="s">
        <v>675</v>
      </c>
      <c r="K32" s="33" t="s">
        <v>676</v>
      </c>
      <c r="L32" s="32">
        <v>3.4019399999999998E-2</v>
      </c>
      <c r="M32" s="33" t="s">
        <v>990</v>
      </c>
      <c r="N32" s="33" t="s">
        <v>1244</v>
      </c>
      <c r="O32" s="24">
        <v>9.6419807098710226</v>
      </c>
      <c r="P32" s="33" t="s">
        <v>1244</v>
      </c>
      <c r="Q32" s="24">
        <v>9.0241196718788395</v>
      </c>
    </row>
    <row r="33" spans="10:18">
      <c r="J33" s="33" t="s">
        <v>1015</v>
      </c>
      <c r="K33" s="33" t="s">
        <v>1016</v>
      </c>
      <c r="L33" s="32">
        <v>0.10296538400000001</v>
      </c>
      <c r="M33" s="33" t="s">
        <v>990</v>
      </c>
      <c r="N33" s="33" t="s">
        <v>1244</v>
      </c>
      <c r="O33" s="24">
        <v>-0.38961571567665898</v>
      </c>
      <c r="P33" s="33" t="s">
        <v>1244</v>
      </c>
      <c r="Q33" s="24">
        <v>-1.1508393411262667</v>
      </c>
      <c r="R33" s="24"/>
    </row>
    <row r="34" spans="10:18">
      <c r="J34" s="33" t="s">
        <v>393</v>
      </c>
      <c r="K34" s="33" t="s">
        <v>394</v>
      </c>
      <c r="L34" s="32">
        <v>0.105686936</v>
      </c>
      <c r="M34" s="33" t="s">
        <v>990</v>
      </c>
      <c r="N34" s="33" t="s">
        <v>1244</v>
      </c>
      <c r="O34" s="24">
        <v>0.93240194976645463</v>
      </c>
      <c r="P34" s="33" t="s">
        <v>1244</v>
      </c>
      <c r="Q34" s="24">
        <v>0.29577134166626196</v>
      </c>
      <c r="R34" s="24"/>
    </row>
    <row r="35" spans="10:18">
      <c r="J35" s="33" t="s">
        <v>238</v>
      </c>
      <c r="K35" s="33" t="s">
        <v>239</v>
      </c>
      <c r="L35" s="32">
        <v>0.13154167999999999</v>
      </c>
      <c r="M35" s="33" t="s">
        <v>990</v>
      </c>
      <c r="N35" s="33" t="s">
        <v>1244</v>
      </c>
      <c r="O35" s="24">
        <v>2.4866096609329178</v>
      </c>
      <c r="P35" s="33" t="s">
        <v>1244</v>
      </c>
      <c r="Q35" s="24">
        <v>1.9162601568746964</v>
      </c>
      <c r="R35" s="24"/>
    </row>
    <row r="36" spans="10:18">
      <c r="J36" s="33" t="s">
        <v>44</v>
      </c>
      <c r="K36" s="33" t="s">
        <v>45</v>
      </c>
      <c r="L36" s="32">
        <v>0.13607759999999999</v>
      </c>
      <c r="M36" s="33" t="s">
        <v>990</v>
      </c>
      <c r="N36" s="33" t="s">
        <v>1244</v>
      </c>
      <c r="O36" s="24">
        <v>-4.409674765375543E-2</v>
      </c>
      <c r="P36" s="33" t="s">
        <v>1244</v>
      </c>
      <c r="Q36" s="24">
        <v>-0.72064915807610663</v>
      </c>
      <c r="R36" s="24"/>
    </row>
    <row r="37" spans="10:18">
      <c r="J37" s="33" t="s">
        <v>56</v>
      </c>
      <c r="K37" s="33" t="s">
        <v>57</v>
      </c>
      <c r="L37" s="32">
        <v>0.13607759999999999</v>
      </c>
      <c r="M37" s="33" t="s">
        <v>990</v>
      </c>
      <c r="N37" s="33" t="s">
        <v>1244</v>
      </c>
      <c r="O37" s="24">
        <v>-0.17860234450063589</v>
      </c>
      <c r="P37" s="33" t="s">
        <v>1245</v>
      </c>
      <c r="Q37" s="24">
        <v>-1.0835938366954303</v>
      </c>
      <c r="R37" s="24"/>
    </row>
    <row r="38" spans="10:18">
      <c r="J38" s="33" t="s">
        <v>797</v>
      </c>
      <c r="K38" s="33" t="s">
        <v>798</v>
      </c>
      <c r="L38" s="32">
        <v>0.13607759999999999</v>
      </c>
      <c r="M38" s="33" t="s">
        <v>990</v>
      </c>
      <c r="N38" s="33" t="s">
        <v>1244</v>
      </c>
      <c r="O38" s="24">
        <v>1.2336594019873788</v>
      </c>
      <c r="P38" s="33" t="s">
        <v>1244</v>
      </c>
      <c r="Q38" s="24">
        <v>0.59299662969335931</v>
      </c>
      <c r="R38" s="24"/>
    </row>
    <row r="39" spans="10:18">
      <c r="J39" s="33" t="s">
        <v>373</v>
      </c>
      <c r="K39" s="33" t="s">
        <v>374</v>
      </c>
      <c r="L39" s="32">
        <v>0.13607759999999999</v>
      </c>
      <c r="M39" s="33" t="s">
        <v>990</v>
      </c>
      <c r="N39" s="33" t="s">
        <v>1244</v>
      </c>
      <c r="O39" s="24">
        <v>3.4594609155756042</v>
      </c>
      <c r="P39" s="33" t="s">
        <v>1245</v>
      </c>
      <c r="Q39" s="24">
        <v>2.5619554759918284</v>
      </c>
      <c r="R39" s="24"/>
    </row>
    <row r="40" spans="10:18">
      <c r="J40" s="33" t="s">
        <v>783</v>
      </c>
      <c r="K40" s="33" t="s">
        <v>784</v>
      </c>
      <c r="L40" s="32">
        <v>0.13607759999999999</v>
      </c>
      <c r="M40" s="33" t="s">
        <v>990</v>
      </c>
      <c r="N40" s="33" t="s">
        <v>1244</v>
      </c>
      <c r="O40" s="24">
        <v>0.27395418101135965</v>
      </c>
      <c r="P40" s="33" t="s">
        <v>1245</v>
      </c>
      <c r="Q40" s="24">
        <v>-0.68335305538584445</v>
      </c>
      <c r="R40" s="24"/>
    </row>
    <row r="41" spans="10:18">
      <c r="J41" s="33" t="s">
        <v>175</v>
      </c>
      <c r="K41" s="33" t="s">
        <v>176</v>
      </c>
      <c r="L41" s="32">
        <v>0.13607759999999999</v>
      </c>
      <c r="M41" s="33" t="s">
        <v>990</v>
      </c>
      <c r="N41" s="33" t="s">
        <v>1244</v>
      </c>
      <c r="O41" s="24">
        <v>0.81538598523114569</v>
      </c>
      <c r="P41" s="33" t="s">
        <v>1244</v>
      </c>
      <c r="Q41" s="24">
        <v>5.4160927421252558E-2</v>
      </c>
      <c r="R41" s="24"/>
    </row>
    <row r="42" spans="10:18">
      <c r="J42" s="33" t="s">
        <v>725</v>
      </c>
      <c r="K42" s="33" t="s">
        <v>726</v>
      </c>
      <c r="L42" s="32">
        <v>0.22906395999999998</v>
      </c>
      <c r="M42" s="33" t="s">
        <v>990</v>
      </c>
      <c r="N42" s="33" t="s">
        <v>1244</v>
      </c>
      <c r="O42" s="24">
        <v>0.42682525526266579</v>
      </c>
      <c r="P42" s="33" t="s">
        <v>1244</v>
      </c>
      <c r="Q42" s="24">
        <v>-8.8069305946547827E-2</v>
      </c>
      <c r="R42" s="24"/>
    </row>
    <row r="43" spans="10:18">
      <c r="J43" s="22" t="s">
        <v>269</v>
      </c>
      <c r="K43" s="22" t="s">
        <v>270</v>
      </c>
      <c r="L43" s="30">
        <v>0.25083637599999997</v>
      </c>
      <c r="M43" s="22" t="s">
        <v>990</v>
      </c>
      <c r="N43" s="22" t="s">
        <v>1244</v>
      </c>
      <c r="O43" s="23">
        <v>0.42400372395038405</v>
      </c>
      <c r="P43" s="22" t="s">
        <v>1244</v>
      </c>
      <c r="Q43" s="23">
        <v>-9.8393449465982719E-3</v>
      </c>
      <c r="R43" s="24"/>
    </row>
    <row r="44" spans="10:18">
      <c r="J44" s="33" t="s">
        <v>1198</v>
      </c>
      <c r="K44" s="33" t="s">
        <v>1205</v>
      </c>
      <c r="L44" s="32">
        <v>0.341554776</v>
      </c>
      <c r="M44" s="33" t="s">
        <v>990</v>
      </c>
      <c r="N44" s="3" t="s">
        <v>1244</v>
      </c>
      <c r="O44" s="24">
        <v>-8.5235696003585049E-2</v>
      </c>
      <c r="P44" s="3" t="s">
        <v>1245</v>
      </c>
      <c r="Q44" s="24">
        <v>-2.27</v>
      </c>
      <c r="R44" s="24"/>
    </row>
    <row r="45" spans="10:18">
      <c r="J45" s="33" t="s">
        <v>847</v>
      </c>
      <c r="K45" s="33" t="s">
        <v>848</v>
      </c>
      <c r="L45" s="32">
        <v>0.43318035999999999</v>
      </c>
      <c r="M45" s="33" t="s">
        <v>990</v>
      </c>
      <c r="N45" s="33" t="s">
        <v>1244</v>
      </c>
      <c r="O45" s="24">
        <v>0.54883820448205167</v>
      </c>
      <c r="P45" s="33" t="s">
        <v>1244</v>
      </c>
      <c r="Q45" s="24">
        <v>4.1391220762144187E-3</v>
      </c>
      <c r="R45" s="24"/>
    </row>
    <row r="46" spans="10:18">
      <c r="J46" s="33" t="s">
        <v>812</v>
      </c>
      <c r="K46" s="33" t="s">
        <v>813</v>
      </c>
      <c r="L46" s="32">
        <v>0.453592</v>
      </c>
      <c r="M46" s="33" t="s">
        <v>990</v>
      </c>
      <c r="N46" s="33" t="s">
        <v>1244</v>
      </c>
      <c r="O46" s="24">
        <v>0.67032290842969799</v>
      </c>
      <c r="P46" s="33" t="s">
        <v>1244</v>
      </c>
      <c r="Q46" s="24">
        <v>0.10751289718062124</v>
      </c>
      <c r="R46" s="24"/>
    </row>
    <row r="47" spans="10:18">
      <c r="J47" s="33" t="s">
        <v>165</v>
      </c>
      <c r="K47" s="33" t="s">
        <v>166</v>
      </c>
      <c r="L47" s="32">
        <v>0.453592</v>
      </c>
      <c r="M47" s="33" t="s">
        <v>990</v>
      </c>
      <c r="N47" s="33" t="s">
        <v>1244</v>
      </c>
      <c r="O47" s="24">
        <v>0.2797167239922872</v>
      </c>
      <c r="P47" s="33" t="s">
        <v>1245</v>
      </c>
      <c r="Q47" s="24">
        <v>-0.59232217389616604</v>
      </c>
      <c r="R47" s="24"/>
    </row>
    <row r="48" spans="10:18">
      <c r="J48" s="33" t="s">
        <v>663</v>
      </c>
      <c r="K48" s="33" t="s">
        <v>664</v>
      </c>
      <c r="L48" s="32">
        <v>0.453592</v>
      </c>
      <c r="M48" s="33" t="s">
        <v>990</v>
      </c>
      <c r="N48" s="33" t="s">
        <v>1244</v>
      </c>
      <c r="O48" s="24">
        <v>-1.1513829047563262E-2</v>
      </c>
      <c r="P48" s="33" t="s">
        <v>1245</v>
      </c>
      <c r="Q48" s="24">
        <v>-1.058551580048029</v>
      </c>
      <c r="R48" s="24"/>
    </row>
    <row r="49" spans="10:18">
      <c r="J49" s="33" t="s">
        <v>333</v>
      </c>
      <c r="K49" s="33" t="s">
        <v>334</v>
      </c>
      <c r="L49" s="32">
        <v>0.453592</v>
      </c>
      <c r="M49" s="33" t="s">
        <v>990</v>
      </c>
      <c r="N49" s="33" t="s">
        <v>1244</v>
      </c>
      <c r="O49" s="24">
        <v>-7.6927164775007717E-2</v>
      </c>
      <c r="P49" s="33" t="s">
        <v>1244</v>
      </c>
      <c r="Q49" s="24">
        <v>-0.78332947865282287</v>
      </c>
      <c r="R49" s="24"/>
    </row>
    <row r="50" spans="10:18">
      <c r="J50" s="33" t="s">
        <v>253</v>
      </c>
      <c r="K50" s="33" t="s">
        <v>254</v>
      </c>
      <c r="L50" s="32">
        <v>0.453592</v>
      </c>
      <c r="M50" s="33" t="s">
        <v>990</v>
      </c>
      <c r="N50" s="33" t="s">
        <v>1245</v>
      </c>
      <c r="O50" s="24">
        <v>-0.84777756828020856</v>
      </c>
      <c r="P50" s="33" t="s">
        <v>1245</v>
      </c>
      <c r="Q50" s="24">
        <v>-2.2911619852159397</v>
      </c>
      <c r="R50" s="24"/>
    </row>
    <row r="51" spans="10:18">
      <c r="J51" s="33" t="s">
        <v>170</v>
      </c>
      <c r="K51" s="33" t="s">
        <v>171</v>
      </c>
      <c r="L51" s="32">
        <v>0.453592</v>
      </c>
      <c r="M51" s="33" t="s">
        <v>990</v>
      </c>
      <c r="N51" s="33" t="s">
        <v>1244</v>
      </c>
      <c r="O51" s="24">
        <v>-0.32618030005800447</v>
      </c>
      <c r="P51" s="33" t="s">
        <v>1245</v>
      </c>
      <c r="Q51" s="24">
        <v>-1.4122263692155999</v>
      </c>
      <c r="R51" s="24"/>
    </row>
    <row r="52" spans="10:18">
      <c r="J52" s="33" t="s">
        <v>1020</v>
      </c>
      <c r="K52" s="33" t="s">
        <v>1021</v>
      </c>
      <c r="L52" s="32">
        <v>0.90718399999999999</v>
      </c>
      <c r="M52" s="33" t="s">
        <v>990</v>
      </c>
      <c r="N52" s="33" t="s">
        <v>1244</v>
      </c>
      <c r="O52" s="24">
        <v>-0.08</v>
      </c>
      <c r="P52" s="33" t="s">
        <v>1244</v>
      </c>
      <c r="Q52" s="24">
        <v>-0.08</v>
      </c>
      <c r="R52" s="24"/>
    </row>
    <row r="53" spans="10:18">
      <c r="J53" s="33" t="s">
        <v>566</v>
      </c>
      <c r="K53" s="33" t="s">
        <v>567</v>
      </c>
      <c r="L53" s="32">
        <v>0.94982164800000002</v>
      </c>
      <c r="M53" s="33" t="s">
        <v>990</v>
      </c>
      <c r="N53" s="33" t="s">
        <v>1245</v>
      </c>
      <c r="O53" s="24">
        <v>-1.4444310340617896</v>
      </c>
      <c r="P53" s="33" t="s">
        <v>1245</v>
      </c>
      <c r="Q53" s="24">
        <v>-2.8419198262936609</v>
      </c>
      <c r="R53" s="24"/>
    </row>
    <row r="54" spans="10:18">
      <c r="J54" s="22" t="s">
        <v>791</v>
      </c>
      <c r="K54" s="22" t="s">
        <v>792</v>
      </c>
      <c r="L54" s="30">
        <v>0.98973774400000003</v>
      </c>
      <c r="M54" s="22" t="s">
        <v>990</v>
      </c>
      <c r="N54" s="22" t="s">
        <v>1244</v>
      </c>
      <c r="O54" s="23">
        <v>-0.23644500753242143</v>
      </c>
      <c r="P54" s="22" t="s">
        <v>1245</v>
      </c>
      <c r="Q54" s="23">
        <v>-1.1588854131083157</v>
      </c>
      <c r="R54" s="24"/>
    </row>
    <row r="55" spans="10:18">
      <c r="J55" s="33" t="s">
        <v>417</v>
      </c>
      <c r="K55" s="33" t="s">
        <v>418</v>
      </c>
      <c r="L55" s="32">
        <v>1.461473424</v>
      </c>
      <c r="M55" s="33" t="s">
        <v>990</v>
      </c>
      <c r="N55" s="33" t="s">
        <v>1244</v>
      </c>
      <c r="O55" s="24">
        <v>0.59997366361549231</v>
      </c>
      <c r="P55" s="33" t="s">
        <v>1244</v>
      </c>
      <c r="Q55" s="24">
        <v>-0.15848193245063114</v>
      </c>
      <c r="R55" s="24"/>
    </row>
    <row r="56" spans="10:18">
      <c r="J56" s="22" t="s">
        <v>303</v>
      </c>
      <c r="K56" s="22" t="s">
        <v>304</v>
      </c>
      <c r="L56" s="30">
        <v>2.1273464799999999</v>
      </c>
      <c r="M56" s="22" t="s">
        <v>990</v>
      </c>
      <c r="N56" s="22" t="s">
        <v>1244</v>
      </c>
      <c r="O56" s="23">
        <v>-0.94892333336310986</v>
      </c>
      <c r="P56" s="22" t="s">
        <v>1245</v>
      </c>
      <c r="Q56" s="23">
        <v>-1.9010248653454345</v>
      </c>
      <c r="R56" s="24"/>
    </row>
    <row r="57" spans="10:18">
      <c r="J57" s="33" t="s">
        <v>542</v>
      </c>
      <c r="K57" s="33" t="s">
        <v>543</v>
      </c>
      <c r="L57" s="32">
        <v>2.629926416</v>
      </c>
      <c r="M57" s="33" t="s">
        <v>990</v>
      </c>
      <c r="N57" s="33" t="s">
        <v>1244</v>
      </c>
      <c r="O57" s="24">
        <v>-0.23149196618550952</v>
      </c>
      <c r="P57" s="33" t="s">
        <v>1244</v>
      </c>
      <c r="Q57" s="24">
        <v>-0.68426438429002068</v>
      </c>
      <c r="R57" s="24"/>
    </row>
    <row r="58" spans="10:18">
      <c r="J58" s="27" t="s">
        <v>98</v>
      </c>
      <c r="K58" s="27" t="s">
        <v>99</v>
      </c>
      <c r="L58" s="34">
        <v>12</v>
      </c>
      <c r="M58" s="27" t="s">
        <v>990</v>
      </c>
      <c r="N58" s="27" t="s">
        <v>1244</v>
      </c>
      <c r="O58" s="28">
        <v>-0.11251645001834376</v>
      </c>
      <c r="P58" s="27" t="s">
        <v>1244</v>
      </c>
      <c r="Q58" s="28">
        <v>-0.34409230301962268</v>
      </c>
      <c r="R58" s="24"/>
    </row>
    <row r="59" spans="10:18">
      <c r="R59" s="24"/>
    </row>
  </sheetData>
  <sortState ref="J3:Q30">
    <sortCondition ref="L3:L30"/>
  </sortState>
  <mergeCells count="6">
    <mergeCell ref="P1:Q1"/>
    <mergeCell ref="N1:O1"/>
    <mergeCell ref="J1:J2"/>
    <mergeCell ref="K1:K2"/>
    <mergeCell ref="L1:L2"/>
    <mergeCell ref="M1:M2"/>
  </mergeCells>
  <conditionalFormatting sqref="J1">
    <cfRule type="duplicateValues" dxfId="13" priority="52"/>
  </conditionalFormatting>
  <conditionalFormatting sqref="J3:J14">
    <cfRule type="duplicateValues" dxfId="12" priority="51"/>
  </conditionalFormatting>
  <conditionalFormatting sqref="J15:J21">
    <cfRule type="duplicateValues" dxfId="11" priority="50"/>
  </conditionalFormatting>
  <conditionalFormatting sqref="J22">
    <cfRule type="duplicateValues" dxfId="10" priority="49"/>
  </conditionalFormatting>
  <conditionalFormatting sqref="J23">
    <cfRule type="duplicateValues" dxfId="9" priority="48"/>
  </conditionalFormatting>
  <conditionalFormatting sqref="J24:J25">
    <cfRule type="duplicateValues" dxfId="8" priority="42"/>
  </conditionalFormatting>
  <conditionalFormatting sqref="J26:J30">
    <cfRule type="duplicateValues" dxfId="7" priority="41"/>
  </conditionalFormatting>
  <conditionalFormatting sqref="J31:J39">
    <cfRule type="duplicateValues" dxfId="6" priority="38"/>
  </conditionalFormatting>
  <conditionalFormatting sqref="J40">
    <cfRule type="duplicateValues" dxfId="5" priority="37"/>
  </conditionalFormatting>
  <conditionalFormatting sqref="J41:J48">
    <cfRule type="duplicateValues" dxfId="4" priority="36"/>
  </conditionalFormatting>
  <conditionalFormatting sqref="J54:J58">
    <cfRule type="duplicateValues" dxfId="3" priority="31"/>
  </conditionalFormatting>
  <conditionalFormatting sqref="J49:J51 J53">
    <cfRule type="duplicateValues" dxfId="2" priority="208"/>
  </conditionalFormatting>
  <conditionalFormatting sqref="J52">
    <cfRule type="duplicateValues" dxfId="1" priority="15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8"/>
  <sheetViews>
    <sheetView workbookViewId="0">
      <selection activeCell="D6" sqref="D6"/>
    </sheetView>
  </sheetViews>
  <sheetFormatPr defaultRowHeight="13.2"/>
  <cols>
    <col min="1" max="1" width="30.21875" style="5" bestFit="1" customWidth="1"/>
    <col min="2" max="2" width="9.44140625" style="5" bestFit="1" customWidth="1"/>
    <col min="3" max="3" width="0.77734375" style="5" customWidth="1"/>
    <col min="4" max="4" width="29.109375" style="5" bestFit="1" customWidth="1"/>
    <col min="5" max="5" width="5" style="5" bestFit="1" customWidth="1"/>
    <col min="6" max="6" width="1.109375" style="5" customWidth="1"/>
    <col min="7" max="7" width="18.109375" style="5" bestFit="1" customWidth="1"/>
    <col min="8" max="8" width="5" style="5" bestFit="1" customWidth="1"/>
    <col min="9" max="9" width="1" style="1" customWidth="1"/>
    <col min="10" max="10" width="28.109375" style="5" bestFit="1" customWidth="1"/>
    <col min="11" max="11" width="6" style="5" bestFit="1" customWidth="1"/>
    <col min="12" max="12" width="18.109375" style="5" bestFit="1" customWidth="1"/>
    <col min="13" max="16384" width="8.88671875" style="5"/>
  </cols>
  <sheetData>
    <row r="1" spans="1:11">
      <c r="A1" s="88" t="s">
        <v>1279</v>
      </c>
      <c r="B1" s="88"/>
      <c r="C1" s="41"/>
      <c r="D1" s="88" t="s">
        <v>1294</v>
      </c>
      <c r="E1" s="88"/>
      <c r="F1" s="41"/>
      <c r="G1" s="88" t="s">
        <v>1295</v>
      </c>
      <c r="H1" s="88"/>
      <c r="I1" s="41"/>
      <c r="J1" s="88" t="s">
        <v>1278</v>
      </c>
      <c r="K1" s="88"/>
    </row>
    <row r="2" spans="1:11">
      <c r="A2" s="5" t="s">
        <v>1288</v>
      </c>
      <c r="B2" s="5">
        <v>30</v>
      </c>
      <c r="D2" s="5" t="s">
        <v>1280</v>
      </c>
      <c r="E2" s="5">
        <v>0.5</v>
      </c>
      <c r="F2" s="1"/>
      <c r="G2" s="5" t="s">
        <v>1281</v>
      </c>
      <c r="H2" s="5">
        <v>0.4</v>
      </c>
      <c r="J2" s="5" t="s">
        <v>1282</v>
      </c>
      <c r="K2" s="5">
        <v>2016</v>
      </c>
    </row>
    <row r="3" spans="1:11">
      <c r="A3" s="5" t="s">
        <v>1289</v>
      </c>
      <c r="B3" s="5">
        <v>1</v>
      </c>
      <c r="D3" s="16" t="s">
        <v>1283</v>
      </c>
      <c r="E3" s="16">
        <v>0.85</v>
      </c>
      <c r="F3" s="1"/>
      <c r="G3" s="16" t="s">
        <v>1287</v>
      </c>
      <c r="H3" s="16">
        <v>0.1</v>
      </c>
      <c r="J3" s="5" t="s">
        <v>1284</v>
      </c>
      <c r="K3" s="5">
        <v>330</v>
      </c>
    </row>
    <row r="4" spans="1:11">
      <c r="A4" s="5" t="s">
        <v>1290</v>
      </c>
      <c r="B4" s="5">
        <v>0.3</v>
      </c>
      <c r="F4" s="1"/>
      <c r="J4" s="5" t="s">
        <v>1286</v>
      </c>
      <c r="K4" s="5">
        <v>100</v>
      </c>
    </row>
    <row r="5" spans="1:11">
      <c r="A5" s="5" t="s">
        <v>1291</v>
      </c>
      <c r="B5" s="5">
        <v>90</v>
      </c>
      <c r="F5" s="1"/>
      <c r="J5" s="16" t="s">
        <v>1314</v>
      </c>
      <c r="K5" s="16">
        <v>0.1</v>
      </c>
    </row>
    <row r="6" spans="1:11">
      <c r="A6" s="5" t="s">
        <v>1292</v>
      </c>
      <c r="B6" s="5">
        <v>3500</v>
      </c>
      <c r="F6" s="1"/>
    </row>
    <row r="7" spans="1:11">
      <c r="A7" s="5" t="s">
        <v>1285</v>
      </c>
      <c r="B7" s="5">
        <v>700000</v>
      </c>
      <c r="F7" s="1"/>
    </row>
    <row r="8" spans="1:11">
      <c r="A8" s="18" t="s">
        <v>1293</v>
      </c>
      <c r="B8" s="18">
        <v>2750</v>
      </c>
      <c r="D8" s="42"/>
      <c r="F8" s="1"/>
    </row>
    <row r="9" spans="1:11">
      <c r="F9" s="1"/>
    </row>
    <row r="10" spans="1:11">
      <c r="F10" s="1"/>
    </row>
    <row r="13" spans="1:11">
      <c r="G13" s="1"/>
    </row>
    <row r="14" spans="1:11">
      <c r="G14" s="1"/>
      <c r="I14" s="5"/>
    </row>
    <row r="15" spans="1:11">
      <c r="C15" s="17"/>
      <c r="G15" s="1"/>
      <c r="I15" s="5"/>
    </row>
    <row r="16" spans="1:11" ht="13.8">
      <c r="C16" s="17"/>
      <c r="G16" s="1"/>
      <c r="H16" s="43"/>
      <c r="I16" s="5"/>
    </row>
    <row r="17" spans="3:9">
      <c r="C17" s="17"/>
      <c r="G17" s="1"/>
      <c r="I17" s="5"/>
    </row>
    <row r="18" spans="3:9">
      <c r="I18" s="5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Upstream cost calc.</vt:lpstr>
      <vt:lpstr>E.coli</vt:lpstr>
      <vt:lpstr>S.cerevisiae</vt:lpstr>
      <vt:lpstr>NSL LT</vt:lpstr>
      <vt:lpstr>NSL HV</vt:lpstr>
      <vt:lpstr>SOL</vt:lpstr>
      <vt:lpstr>Major tech-econ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wwu</cp:lastModifiedBy>
  <dcterms:created xsi:type="dcterms:W3CDTF">2017-05-14T20:36:15Z</dcterms:created>
  <dcterms:modified xsi:type="dcterms:W3CDTF">2018-05-16T17:01:41Z</dcterms:modified>
</cp:coreProperties>
</file>