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akcostello/Documents/ActiveProjects/roboticAutomation/data/"/>
    </mc:Choice>
  </mc:AlternateContent>
  <bookViews>
    <workbookView xWindow="10140" yWindow="0" windowWidth="18660" windowHeight="18000" tabRatio="500"/>
  </bookViews>
  <sheets>
    <sheet name="Media List" sheetId="6" r:id="rId1"/>
    <sheet name="Defined Media" sheetId="1" r:id="rId2"/>
    <sheet name="Unique Media Components" sheetId="2" r:id="rId3"/>
    <sheet name="Atomic Basis for Media" sheetId="5" r:id="rId4"/>
    <sheet name="Purchase List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13" i="1"/>
  <c r="P9" i="1"/>
  <c r="P14" i="1"/>
  <c r="P15" i="1"/>
  <c r="P16" i="1"/>
  <c r="P10" i="1"/>
  <c r="P11" i="1"/>
  <c r="P12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8" i="1"/>
  <c r="P3" i="1"/>
  <c r="J25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8" i="1"/>
  <c r="M8" i="1"/>
  <c r="N8" i="1"/>
  <c r="O8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13" i="1"/>
  <c r="M13" i="1"/>
  <c r="N13" i="1"/>
  <c r="O13" i="1"/>
  <c r="L9" i="1"/>
  <c r="M9" i="1"/>
  <c r="N9" i="1"/>
  <c r="O9" i="1"/>
  <c r="L14" i="1"/>
  <c r="M14" i="1"/>
  <c r="N14" i="1"/>
  <c r="O14" i="1"/>
  <c r="L15" i="1"/>
  <c r="M15" i="1"/>
  <c r="N15" i="1"/>
  <c r="O15" i="1"/>
  <c r="L16" i="1"/>
  <c r="M16" i="1"/>
  <c r="N16" i="1"/>
  <c r="O16" i="1"/>
  <c r="L10" i="1"/>
  <c r="M10" i="1"/>
  <c r="N10" i="1"/>
  <c r="O10" i="1"/>
  <c r="L11" i="1"/>
  <c r="M11" i="1"/>
  <c r="N11" i="1"/>
  <c r="O11" i="1"/>
  <c r="L12" i="1"/>
  <c r="M12" i="1"/>
  <c r="N12" i="1"/>
  <c r="O12" i="1"/>
  <c r="L17" i="1"/>
  <c r="M17" i="1"/>
  <c r="N17" i="1"/>
  <c r="O17" i="1"/>
  <c r="L18" i="1"/>
  <c r="M18" i="1"/>
  <c r="N18" i="1"/>
  <c r="O18" i="1"/>
  <c r="L19" i="1"/>
  <c r="M19" i="1"/>
  <c r="N19" i="1"/>
  <c r="O19" i="1"/>
  <c r="O3" i="1"/>
  <c r="N3" i="1"/>
  <c r="M3" i="1"/>
  <c r="L3" i="1"/>
  <c r="C25" i="1"/>
  <c r="C13" i="1"/>
  <c r="B4" i="5"/>
</calcChain>
</file>

<file path=xl/sharedStrings.xml><?xml version="1.0" encoding="utf-8"?>
<sst xmlns="http://schemas.openxmlformats.org/spreadsheetml/2006/main" count="284" uniqueCount="142">
  <si>
    <t>KH2PO4</t>
  </si>
  <si>
    <t>Na2HPO4</t>
  </si>
  <si>
    <t>(NH4)2SO4</t>
  </si>
  <si>
    <t>H3BO3</t>
  </si>
  <si>
    <t>Component</t>
  </si>
  <si>
    <t>Purpose</t>
  </si>
  <si>
    <t>Availability</t>
  </si>
  <si>
    <t>NaCl</t>
  </si>
  <si>
    <t>NH4Cl</t>
  </si>
  <si>
    <t>CaCl2</t>
  </si>
  <si>
    <t>AlK(SO4)2</t>
  </si>
  <si>
    <t>EDTA</t>
  </si>
  <si>
    <t>MnSO4 x H2O</t>
  </si>
  <si>
    <t>Na2SeO3</t>
  </si>
  <si>
    <t>Cost ($/mg)</t>
  </si>
  <si>
    <t>K2HPO4</t>
  </si>
  <si>
    <t>MOPS</t>
  </si>
  <si>
    <t>CoCl2 x 6H2O</t>
  </si>
  <si>
    <t>MgSO4 x 7H2O</t>
  </si>
  <si>
    <t>MnCl2 x 4H2O</t>
  </si>
  <si>
    <t>NaMoO4 x 2H2O</t>
  </si>
  <si>
    <t>NiCl2 x 6H2O</t>
  </si>
  <si>
    <t>ZnSO4 x 7H2O</t>
  </si>
  <si>
    <t>Ammonium ferric citrate</t>
  </si>
  <si>
    <t>CoCl2</t>
  </si>
  <si>
    <t>ZnCl2</t>
  </si>
  <si>
    <t>AlK(SO4)2 x 12H2O</t>
  </si>
  <si>
    <t>CaCl2 x 2H2O</t>
  </si>
  <si>
    <t>Co(NO3)2 x 6H2O</t>
  </si>
  <si>
    <t>CuCl2 x 2H2O</t>
  </si>
  <si>
    <t>CuSO4 x 5 H2O</t>
  </si>
  <si>
    <t>FeSO4 x 7H2O</t>
  </si>
  <si>
    <t>MgCl2 x 6H2O</t>
  </si>
  <si>
    <t>MnCl2 x 2H2O</t>
  </si>
  <si>
    <t>Na2HPO4 x 7H2O</t>
  </si>
  <si>
    <t>Na2MoO4 x 2H2O</t>
  </si>
  <si>
    <t>Na2WO4 x 2H2O</t>
  </si>
  <si>
    <t>CuSO4</t>
  </si>
  <si>
    <t>(NH4)6Mo7O24 x 4 H2O</t>
  </si>
  <si>
    <t>Thiamine x HCl</t>
  </si>
  <si>
    <t>NH4 Fe(III) citrate</t>
  </si>
  <si>
    <t>Trace Element: Boron</t>
  </si>
  <si>
    <t>Trace Element: Cobalt</t>
  </si>
  <si>
    <t>Trace Element: Copper</t>
  </si>
  <si>
    <t>Trace Element: Manganese</t>
  </si>
  <si>
    <t>Trace Element: Molybdenum</t>
  </si>
  <si>
    <t>Trace Element: Nickel</t>
  </si>
  <si>
    <t>Tricine</t>
  </si>
  <si>
    <t>FeSO4</t>
  </si>
  <si>
    <t>K2SO4</t>
  </si>
  <si>
    <t>FeCl2</t>
  </si>
  <si>
    <t>MnCl2</t>
  </si>
  <si>
    <t>(NH4)2MoO4 x 4 H2O</t>
  </si>
  <si>
    <t>ZnSO4</t>
  </si>
  <si>
    <t>EDTA (acid form)</t>
  </si>
  <si>
    <t>EDTA(Na2) x 2 H2O</t>
  </si>
  <si>
    <t>FeCl3 x 6 H2O</t>
  </si>
  <si>
    <t>KI</t>
  </si>
  <si>
    <t>CSH + ATCC</t>
  </si>
  <si>
    <t>DELFT + MOPS</t>
  </si>
  <si>
    <t>EDEMP</t>
  </si>
  <si>
    <t>JBEI</t>
  </si>
  <si>
    <t>JD M9</t>
  </si>
  <si>
    <t>JM M9</t>
  </si>
  <si>
    <t>JM M9 30C</t>
  </si>
  <si>
    <t>Sigma + ATCC</t>
  </si>
  <si>
    <t>WB</t>
  </si>
  <si>
    <t>Media Components</t>
  </si>
  <si>
    <t>Concentration in [mmol/L]</t>
  </si>
  <si>
    <t xml:space="preserve">Cofactor for Enzymes, Important for Pyruvate Metabolism </t>
  </si>
  <si>
    <t>Buffer</t>
  </si>
  <si>
    <t>Trace Element: Zinc</t>
  </si>
  <si>
    <t>Why is Tungsten Present? Important for Some Enzyme function Like Molybdenum</t>
  </si>
  <si>
    <t>Potassium Source</t>
  </si>
  <si>
    <t>Potassium Source, Is Iodine a good choice?</t>
  </si>
  <si>
    <t>Use? (Yes/No)</t>
  </si>
  <si>
    <t>Item</t>
  </si>
  <si>
    <t>Quantity</t>
  </si>
  <si>
    <t>Price</t>
  </si>
  <si>
    <t>Round Bottom Biolector Plates</t>
  </si>
  <si>
    <t>Nitrogen Source</t>
  </si>
  <si>
    <t>CH4N2O</t>
  </si>
  <si>
    <t>Trace Element: Alminum Souce</t>
  </si>
  <si>
    <t>Hydrated vs Nonhydrated doesn't matter</t>
  </si>
  <si>
    <t>Comments</t>
  </si>
  <si>
    <t>Oxidation State</t>
  </si>
  <si>
    <t>Iron</t>
  </si>
  <si>
    <t>Don’t do et</t>
  </si>
  <si>
    <t>Buffering Agent</t>
  </si>
  <si>
    <t>Iron Source</t>
  </si>
  <si>
    <t>Decouple Iron from Nitrogen…</t>
  </si>
  <si>
    <t>No</t>
  </si>
  <si>
    <t>Trace Element: Magnesium</t>
  </si>
  <si>
    <t>Trace Element Selenium</t>
  </si>
  <si>
    <t>I do it for the Ions</t>
  </si>
  <si>
    <t>Nitrogen + Iron</t>
  </si>
  <si>
    <t>Nitrogen</t>
  </si>
  <si>
    <t>Probably not Required</t>
  </si>
  <si>
    <t>Calcium Source</t>
  </si>
  <si>
    <t>Urea: Nitrogen Source</t>
  </si>
  <si>
    <t>H</t>
  </si>
  <si>
    <t>N</t>
  </si>
  <si>
    <t>S</t>
  </si>
  <si>
    <t>O</t>
  </si>
  <si>
    <t>Mo</t>
  </si>
  <si>
    <t>K</t>
  </si>
  <si>
    <t>Al</t>
  </si>
  <si>
    <t>Ca</t>
  </si>
  <si>
    <t>Cl</t>
  </si>
  <si>
    <t>Co</t>
  </si>
  <si>
    <t>Cu</t>
  </si>
  <si>
    <t>Fe</t>
  </si>
  <si>
    <t>B</t>
  </si>
  <si>
    <t>P</t>
  </si>
  <si>
    <t>Mg</t>
  </si>
  <si>
    <t>Mn</t>
  </si>
  <si>
    <t>Na</t>
  </si>
  <si>
    <t>Zn</t>
  </si>
  <si>
    <t>(NH4)2MoO4</t>
  </si>
  <si>
    <t>(NH4)6Mo7O24</t>
  </si>
  <si>
    <t>Co(NO3)2</t>
  </si>
  <si>
    <t>FeCl3</t>
  </si>
  <si>
    <t>MgCl2</t>
  </si>
  <si>
    <t>MgSO4</t>
  </si>
  <si>
    <t>MnSO4</t>
  </si>
  <si>
    <t>Na2MoO4</t>
  </si>
  <si>
    <t>NiCl2</t>
  </si>
  <si>
    <t>Ni</t>
  </si>
  <si>
    <t>Type</t>
  </si>
  <si>
    <t>Min</t>
  </si>
  <si>
    <t>Max</t>
  </si>
  <si>
    <t>Mean</t>
  </si>
  <si>
    <t>Median</t>
  </si>
  <si>
    <t>Statistics</t>
  </si>
  <si>
    <t>Trace Element</t>
  </si>
  <si>
    <t>Ions</t>
  </si>
  <si>
    <t>Chelator</t>
  </si>
  <si>
    <t>CuCl2</t>
  </si>
  <si>
    <t>Frequency</t>
  </si>
  <si>
    <t>Cost ($/mmol)</t>
  </si>
  <si>
    <t>Cost ($/Unit)</t>
  </si>
  <si>
    <t>g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</si>
</sst>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0" xfId="0" applyFont="1" applyBorder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/>
    <xf numFmtId="11" fontId="0" fillId="0" borderId="0" xfId="0" applyNumberFormat="1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" sqref="G2"/>
    </sheetView>
  </sheetViews>
  <sheetFormatPr baseColWidth="10" defaultRowHeight="16" x14ac:dyDescent="0.2"/>
  <cols>
    <col min="1" max="1" width="17" bestFit="1" customWidth="1"/>
    <col min="2" max="2" width="14.33203125" bestFit="1" customWidth="1"/>
    <col min="5" max="5" width="12.83203125" bestFit="1" customWidth="1"/>
    <col min="6" max="6" width="16.1640625" bestFit="1" customWidth="1"/>
  </cols>
  <sheetData>
    <row r="1" spans="1:7" x14ac:dyDescent="0.2">
      <c r="A1" t="s">
        <v>67</v>
      </c>
      <c r="B1" t="s">
        <v>128</v>
      </c>
      <c r="C1" t="s">
        <v>6</v>
      </c>
      <c r="D1" t="s">
        <v>14</v>
      </c>
      <c r="E1" t="s">
        <v>139</v>
      </c>
      <c r="F1" t="s">
        <v>140</v>
      </c>
      <c r="G1" t="s">
        <v>141</v>
      </c>
    </row>
    <row r="2" spans="1:7" x14ac:dyDescent="0.2">
      <c r="A2" s="7" t="s">
        <v>1</v>
      </c>
      <c r="B2" t="s">
        <v>70</v>
      </c>
    </row>
    <row r="3" spans="1:7" x14ac:dyDescent="0.2">
      <c r="A3" s="5" t="s">
        <v>0</v>
      </c>
      <c r="B3" t="s">
        <v>70</v>
      </c>
    </row>
    <row r="4" spans="1:7" x14ac:dyDescent="0.2">
      <c r="A4" s="1" t="s">
        <v>16</v>
      </c>
      <c r="B4" t="s">
        <v>70</v>
      </c>
    </row>
    <row r="5" spans="1:7" x14ac:dyDescent="0.2">
      <c r="A5" s="1" t="s">
        <v>11</v>
      </c>
      <c r="B5" t="s">
        <v>136</v>
      </c>
    </row>
    <row r="6" spans="1:7" x14ac:dyDescent="0.2">
      <c r="A6" s="4" t="s">
        <v>7</v>
      </c>
      <c r="B6" t="s">
        <v>135</v>
      </c>
    </row>
    <row r="7" spans="1:7" x14ac:dyDescent="0.2">
      <c r="A7" s="4" t="s">
        <v>8</v>
      </c>
      <c r="B7" t="s">
        <v>80</v>
      </c>
    </row>
    <row r="8" spans="1:7" x14ac:dyDescent="0.2">
      <c r="A8" t="s">
        <v>49</v>
      </c>
      <c r="B8" t="s">
        <v>73</v>
      </c>
    </row>
    <row r="9" spans="1:7" x14ac:dyDescent="0.2">
      <c r="A9" s="4" t="s">
        <v>9</v>
      </c>
      <c r="B9" t="s">
        <v>134</v>
      </c>
    </row>
    <row r="10" spans="1:7" x14ac:dyDescent="0.2">
      <c r="A10" s="4" t="s">
        <v>48</v>
      </c>
      <c r="B10" t="s">
        <v>134</v>
      </c>
    </row>
    <row r="11" spans="1:7" x14ac:dyDescent="0.2">
      <c r="A11" s="1" t="s">
        <v>118</v>
      </c>
      <c r="B11" t="s">
        <v>134</v>
      </c>
    </row>
    <row r="12" spans="1:7" x14ac:dyDescent="0.2">
      <c r="A12" s="1" t="s">
        <v>24</v>
      </c>
      <c r="B12" t="s">
        <v>134</v>
      </c>
    </row>
    <row r="13" spans="1:7" x14ac:dyDescent="0.2">
      <c r="A13" s="4" t="s">
        <v>37</v>
      </c>
      <c r="B13" t="s">
        <v>134</v>
      </c>
    </row>
    <row r="14" spans="1:7" x14ac:dyDescent="0.2">
      <c r="A14" s="5" t="s">
        <v>3</v>
      </c>
      <c r="B14" t="s">
        <v>134</v>
      </c>
    </row>
    <row r="15" spans="1:7" x14ac:dyDescent="0.2">
      <c r="A15" s="7" t="s">
        <v>123</v>
      </c>
      <c r="B15" t="s">
        <v>134</v>
      </c>
    </row>
    <row r="16" spans="1:7" x14ac:dyDescent="0.2">
      <c r="A16" s="5" t="s">
        <v>51</v>
      </c>
      <c r="B16" t="s">
        <v>134</v>
      </c>
    </row>
    <row r="17" spans="1:2" x14ac:dyDescent="0.2">
      <c r="A17" t="s">
        <v>125</v>
      </c>
      <c r="B17" t="s">
        <v>134</v>
      </c>
    </row>
    <row r="18" spans="1:2" x14ac:dyDescent="0.2">
      <c r="A18" t="s">
        <v>126</v>
      </c>
      <c r="B18" t="s">
        <v>134</v>
      </c>
    </row>
    <row r="19" spans="1:2" x14ac:dyDescent="0.2">
      <c r="A19" s="1" t="s">
        <v>53</v>
      </c>
      <c r="B19" t="s">
        <v>134</v>
      </c>
    </row>
  </sheetData>
  <conditionalFormatting sqref="A2">
    <cfRule type="expression" dxfId="23" priority="12">
      <formula>$P2&gt;2</formula>
    </cfRule>
  </conditionalFormatting>
  <conditionalFormatting sqref="A3:A4">
    <cfRule type="expression" dxfId="21" priority="11">
      <formula>$P3&gt;2</formula>
    </cfRule>
  </conditionalFormatting>
  <conditionalFormatting sqref="A5:A6">
    <cfRule type="expression" dxfId="19" priority="10">
      <formula>$P5&gt;2</formula>
    </cfRule>
  </conditionalFormatting>
  <conditionalFormatting sqref="A7">
    <cfRule type="expression" dxfId="17" priority="9">
      <formula>$P7&gt;2</formula>
    </cfRule>
  </conditionalFormatting>
  <conditionalFormatting sqref="A8">
    <cfRule type="expression" dxfId="15" priority="8">
      <formula>$P8&gt;2</formula>
    </cfRule>
  </conditionalFormatting>
  <conditionalFormatting sqref="A9">
    <cfRule type="expression" dxfId="13" priority="7">
      <formula>$P9&gt;2</formula>
    </cfRule>
  </conditionalFormatting>
  <conditionalFormatting sqref="A10:A11">
    <cfRule type="expression" dxfId="11" priority="6">
      <formula>$P10&gt;2</formula>
    </cfRule>
  </conditionalFormatting>
  <conditionalFormatting sqref="A12:A14">
    <cfRule type="expression" dxfId="9" priority="5">
      <formula>$P12&gt;2</formula>
    </cfRule>
  </conditionalFormatting>
  <conditionalFormatting sqref="A15:A16">
    <cfRule type="expression" dxfId="7" priority="4">
      <formula>$P15&gt;2</formula>
    </cfRule>
  </conditionalFormatting>
  <conditionalFormatting sqref="A17">
    <cfRule type="expression" dxfId="5" priority="3">
      <formula>$P17&gt;2</formula>
    </cfRule>
  </conditionalFormatting>
  <conditionalFormatting sqref="A18">
    <cfRule type="expression" dxfId="3" priority="2">
      <formula>$P18&gt;2</formula>
    </cfRule>
  </conditionalFormatting>
  <conditionalFormatting sqref="A19">
    <cfRule type="expression" dxfId="1" priority="1">
      <formula>$P19&gt;2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32" sqref="A32:B32"/>
    </sheetView>
  </sheetViews>
  <sheetFormatPr baseColWidth="10" defaultRowHeight="16" x14ac:dyDescent="0.2"/>
  <cols>
    <col min="1" max="1" width="21.6640625" customWidth="1"/>
    <col min="2" max="2" width="15.5" bestFit="1" customWidth="1"/>
    <col min="3" max="4" width="12.83203125" bestFit="1" customWidth="1"/>
    <col min="9" max="9" width="12.1640625" bestFit="1" customWidth="1"/>
  </cols>
  <sheetData>
    <row r="1" spans="1:16" x14ac:dyDescent="0.2">
      <c r="C1" s="9" t="s">
        <v>68</v>
      </c>
      <c r="D1" s="9"/>
      <c r="E1" s="9"/>
      <c r="F1" s="9"/>
      <c r="G1" s="9"/>
      <c r="H1" s="9"/>
      <c r="I1" s="9"/>
      <c r="J1" s="9"/>
      <c r="K1" s="9"/>
      <c r="L1" s="9" t="s">
        <v>133</v>
      </c>
      <c r="M1" s="9"/>
      <c r="N1" s="9"/>
      <c r="O1" s="9"/>
      <c r="P1" s="9"/>
    </row>
    <row r="2" spans="1:16" x14ac:dyDescent="0.2">
      <c r="A2" t="s">
        <v>67</v>
      </c>
      <c r="B2" t="s">
        <v>128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129</v>
      </c>
      <c r="M2" t="s">
        <v>130</v>
      </c>
      <c r="N2" t="s">
        <v>131</v>
      </c>
      <c r="O2" t="s">
        <v>132</v>
      </c>
      <c r="P2" t="s">
        <v>138</v>
      </c>
    </row>
    <row r="3" spans="1:16" x14ac:dyDescent="0.2">
      <c r="A3" s="7" t="s">
        <v>1</v>
      </c>
      <c r="B3" t="s">
        <v>70</v>
      </c>
      <c r="C3">
        <v>47.7</v>
      </c>
      <c r="D3">
        <v>13.6</v>
      </c>
      <c r="E3">
        <v>42.3</v>
      </c>
      <c r="G3">
        <v>24.94</v>
      </c>
      <c r="I3">
        <v>47.76</v>
      </c>
      <c r="J3">
        <v>47.8</v>
      </c>
      <c r="K3">
        <v>42.3</v>
      </c>
      <c r="L3">
        <f>MIN(C3:K3)</f>
        <v>13.6</v>
      </c>
      <c r="M3">
        <f>MAX(C3:K3)</f>
        <v>47.8</v>
      </c>
      <c r="N3">
        <f>AVERAGE(C3:K3)</f>
        <v>38.057142857142857</v>
      </c>
      <c r="O3">
        <f>MEDIAN(C3:K3)</f>
        <v>42.3</v>
      </c>
      <c r="P3">
        <f>COUNT(C3:K3)</f>
        <v>7</v>
      </c>
    </row>
    <row r="4" spans="1:16" x14ac:dyDescent="0.2">
      <c r="A4" s="4" t="s">
        <v>15</v>
      </c>
      <c r="B4" t="s">
        <v>70</v>
      </c>
      <c r="D4">
        <v>22.3</v>
      </c>
      <c r="I4">
        <v>22.04</v>
      </c>
      <c r="L4">
        <f>MIN(C4:K4)</f>
        <v>22.04</v>
      </c>
      <c r="M4">
        <f>MAX(C4:K4)</f>
        <v>22.3</v>
      </c>
      <c r="N4">
        <f>AVERAGE(C4:K4)</f>
        <v>22.17</v>
      </c>
      <c r="O4">
        <f>MEDIAN(C4:K4)</f>
        <v>22.17</v>
      </c>
      <c r="P4">
        <f>COUNT(C4:K4)</f>
        <v>2</v>
      </c>
    </row>
    <row r="5" spans="1:16" x14ac:dyDescent="0.2">
      <c r="A5" s="5" t="s">
        <v>0</v>
      </c>
      <c r="B5" t="s">
        <v>70</v>
      </c>
      <c r="C5">
        <v>22</v>
      </c>
      <c r="E5">
        <v>22</v>
      </c>
      <c r="F5">
        <v>22</v>
      </c>
      <c r="G5">
        <v>11.02</v>
      </c>
      <c r="H5">
        <v>1.23</v>
      </c>
      <c r="J5">
        <v>22</v>
      </c>
      <c r="K5">
        <v>22</v>
      </c>
      <c r="L5">
        <f>MIN(C5:K5)</f>
        <v>1.23</v>
      </c>
      <c r="M5">
        <f>MAX(C5:K5)</f>
        <v>22</v>
      </c>
      <c r="N5">
        <f>AVERAGE(C5:K5)</f>
        <v>17.464285714285715</v>
      </c>
      <c r="O5">
        <f>MEDIAN(C5:K5)</f>
        <v>22</v>
      </c>
      <c r="P5">
        <f>COUNT(C5:K5)</f>
        <v>7</v>
      </c>
    </row>
    <row r="6" spans="1:16" x14ac:dyDescent="0.2">
      <c r="A6" s="1" t="s">
        <v>16</v>
      </c>
      <c r="B6" t="s">
        <v>70</v>
      </c>
      <c r="D6">
        <v>3000</v>
      </c>
      <c r="F6">
        <v>75</v>
      </c>
      <c r="H6">
        <v>40</v>
      </c>
      <c r="L6">
        <f>MIN(C6:K6)</f>
        <v>40</v>
      </c>
      <c r="M6">
        <f>MAX(C6:K6)</f>
        <v>3000</v>
      </c>
      <c r="N6">
        <f>AVERAGE(C6:K6)</f>
        <v>1038.3333333333333</v>
      </c>
      <c r="O6">
        <f>MEDIAN(C6:K6)</f>
        <v>75</v>
      </c>
      <c r="P6">
        <f>COUNT(C6:K6)</f>
        <v>3</v>
      </c>
    </row>
    <row r="7" spans="1:16" x14ac:dyDescent="0.2">
      <c r="A7" s="1" t="s">
        <v>47</v>
      </c>
      <c r="B7" t="s">
        <v>70</v>
      </c>
      <c r="H7">
        <v>4</v>
      </c>
      <c r="L7">
        <f>MIN(C7:K7)</f>
        <v>4</v>
      </c>
      <c r="M7">
        <f>MAX(C7:K7)</f>
        <v>4</v>
      </c>
      <c r="N7">
        <f>AVERAGE(C7:K7)</f>
        <v>4</v>
      </c>
      <c r="O7">
        <f>MEDIAN(C7:K7)</f>
        <v>4</v>
      </c>
      <c r="P7">
        <f>COUNT(C7:K7)</f>
        <v>1</v>
      </c>
    </row>
    <row r="8" spans="1:16" x14ac:dyDescent="0.2">
      <c r="A8" s="1" t="s">
        <v>11</v>
      </c>
      <c r="B8" t="s">
        <v>136</v>
      </c>
      <c r="C8" s="11">
        <v>1.7108999999999999E-2</v>
      </c>
      <c r="D8" s="11">
        <v>3.4200000000000001E-2</v>
      </c>
      <c r="J8" s="11">
        <v>1.7108999999999999E-2</v>
      </c>
      <c r="K8" s="11">
        <v>3.4200000000000001E-2</v>
      </c>
      <c r="L8">
        <f>MIN(C8:K8)</f>
        <v>1.7108999999999999E-2</v>
      </c>
      <c r="M8">
        <f>MAX(C8:K8)</f>
        <v>3.4200000000000001E-2</v>
      </c>
      <c r="N8">
        <f>AVERAGE(C8:K8)</f>
        <v>2.5654500000000004E-2</v>
      </c>
      <c r="O8">
        <f>MEDIAN(C8:K8)</f>
        <v>2.56545E-2</v>
      </c>
      <c r="P8">
        <f>COUNT(C8:K8)</f>
        <v>4</v>
      </c>
    </row>
    <row r="9" spans="1:16" x14ac:dyDescent="0.2">
      <c r="A9" s="4" t="s">
        <v>7</v>
      </c>
      <c r="B9" t="s">
        <v>135</v>
      </c>
      <c r="C9">
        <v>8.6</v>
      </c>
      <c r="E9">
        <v>8.6</v>
      </c>
      <c r="F9">
        <v>8.6</v>
      </c>
      <c r="H9">
        <v>50</v>
      </c>
      <c r="I9">
        <v>8.56</v>
      </c>
      <c r="J9">
        <v>8.6</v>
      </c>
      <c r="L9">
        <f>MIN(C9:K9)</f>
        <v>8.56</v>
      </c>
      <c r="M9">
        <f>MAX(C9:K9)</f>
        <v>50</v>
      </c>
      <c r="N9">
        <f>AVERAGE(C9:K9)</f>
        <v>15.493333333333332</v>
      </c>
      <c r="O9">
        <f>MEDIAN(C9:K9)</f>
        <v>8.6</v>
      </c>
      <c r="P9">
        <f>COUNT(C9:K9)</f>
        <v>6</v>
      </c>
    </row>
    <row r="10" spans="1:16" x14ac:dyDescent="0.2">
      <c r="A10" s="3" t="s">
        <v>2</v>
      </c>
      <c r="B10" t="s">
        <v>80</v>
      </c>
      <c r="E10">
        <v>10.6</v>
      </c>
      <c r="G10">
        <v>0.76</v>
      </c>
      <c r="L10">
        <f>MIN(C10:K10)</f>
        <v>0.76</v>
      </c>
      <c r="M10">
        <f>MAX(C10:K10)</f>
        <v>10.6</v>
      </c>
      <c r="N10">
        <f>AVERAGE(C10:K10)</f>
        <v>5.68</v>
      </c>
      <c r="O10">
        <f>MEDIAN(C10:K10)</f>
        <v>5.68</v>
      </c>
      <c r="P10">
        <f>COUNT(C10:K10)</f>
        <v>2</v>
      </c>
    </row>
    <row r="11" spans="1:16" x14ac:dyDescent="0.2">
      <c r="A11" s="4" t="s">
        <v>8</v>
      </c>
      <c r="B11" t="s">
        <v>80</v>
      </c>
      <c r="C11">
        <v>18.7</v>
      </c>
      <c r="H11">
        <v>9.52</v>
      </c>
      <c r="I11">
        <v>18.690000000000001</v>
      </c>
      <c r="J11">
        <v>18.7</v>
      </c>
      <c r="K11">
        <v>1.9</v>
      </c>
      <c r="L11">
        <f>MIN(C11:K11)</f>
        <v>1.9</v>
      </c>
      <c r="M11">
        <f>MAX(C11:K11)</f>
        <v>18.7</v>
      </c>
      <c r="N11">
        <f>AVERAGE(C11:K11)</f>
        <v>13.502000000000001</v>
      </c>
      <c r="O11">
        <f>MEDIAN(C11:K11)</f>
        <v>18.690000000000001</v>
      </c>
      <c r="P11">
        <f>COUNT(C11:K11)</f>
        <v>5</v>
      </c>
    </row>
    <row r="12" spans="1:16" x14ac:dyDescent="0.2">
      <c r="A12" t="s">
        <v>49</v>
      </c>
      <c r="B12" t="s">
        <v>73</v>
      </c>
      <c r="H12">
        <v>0.28999999999999998</v>
      </c>
      <c r="L12">
        <f>MIN(C12:K12)</f>
        <v>0.28999999999999998</v>
      </c>
      <c r="M12">
        <f>MAX(C12:K12)</f>
        <v>0.28999999999999998</v>
      </c>
      <c r="N12">
        <f>AVERAGE(C12:K12)</f>
        <v>0.28999999999999998</v>
      </c>
      <c r="O12">
        <f>MEDIAN(C12:K12)</f>
        <v>0.28999999999999998</v>
      </c>
      <c r="P12">
        <f>COUNT(C12:K12)</f>
        <v>1</v>
      </c>
    </row>
    <row r="13" spans="1:16" x14ac:dyDescent="0.2">
      <c r="A13" s="4" t="s">
        <v>9</v>
      </c>
      <c r="B13" t="s">
        <v>134</v>
      </c>
      <c r="C13">
        <f>0.1+0.009011</f>
        <v>0.10901100000000001</v>
      </c>
      <c r="D13" s="11">
        <v>6.7999999999999996E-3</v>
      </c>
      <c r="F13" s="11">
        <v>0.1</v>
      </c>
      <c r="G13" s="11">
        <v>7.0000000000000007E-2</v>
      </c>
      <c r="H13" s="11">
        <v>3.2500000000000001E-2</v>
      </c>
      <c r="I13" s="11">
        <v>0.1</v>
      </c>
      <c r="J13" s="11">
        <v>9.0109999999999999E-3</v>
      </c>
      <c r="K13" s="11">
        <v>0.10199999999999999</v>
      </c>
      <c r="L13">
        <f>MIN(C13:K13)</f>
        <v>6.7999999999999996E-3</v>
      </c>
      <c r="M13">
        <f>MAX(C13:K13)</f>
        <v>0.10901100000000001</v>
      </c>
      <c r="N13">
        <f>AVERAGE(C13:K13)</f>
        <v>6.6165249999999995E-2</v>
      </c>
      <c r="O13">
        <f>MEDIAN(C13:K13)</f>
        <v>8.5000000000000006E-2</v>
      </c>
      <c r="P13">
        <f>COUNT(C13:K13)</f>
        <v>8</v>
      </c>
    </row>
    <row r="14" spans="1:16" x14ac:dyDescent="0.2">
      <c r="A14" t="s">
        <v>50</v>
      </c>
      <c r="B14" t="s">
        <v>134</v>
      </c>
      <c r="H14" s="11">
        <v>8.0000000000000002E-3</v>
      </c>
      <c r="L14">
        <f>MIN(C14:K14)</f>
        <v>8.0000000000000002E-3</v>
      </c>
      <c r="M14">
        <f>MAX(C14:K14)</f>
        <v>8.0000000000000002E-3</v>
      </c>
      <c r="N14">
        <f>AVERAGE(C14:K14)</f>
        <v>8.0000000000000002E-3</v>
      </c>
      <c r="O14">
        <f>MEDIAN(C14:K14)</f>
        <v>8.0000000000000002E-3</v>
      </c>
      <c r="P14">
        <f>COUNT(C14:K14)</f>
        <v>1</v>
      </c>
    </row>
    <row r="15" spans="1:16" x14ac:dyDescent="0.2">
      <c r="A15" s="1" t="s">
        <v>121</v>
      </c>
      <c r="B15" t="s">
        <v>134</v>
      </c>
      <c r="K15" s="11">
        <v>5.4999999999999997E-3</v>
      </c>
      <c r="L15">
        <f>MIN(C15:K15)</f>
        <v>5.4999999999999997E-3</v>
      </c>
      <c r="M15">
        <f>MAX(C15:K15)</f>
        <v>5.4999999999999997E-3</v>
      </c>
      <c r="N15">
        <f>AVERAGE(C15:K15)</f>
        <v>5.4999999999999997E-3</v>
      </c>
      <c r="O15">
        <f>MEDIAN(C15:K15)</f>
        <v>5.4999999999999997E-3</v>
      </c>
      <c r="P15">
        <f>COUNT(C15:K15)</f>
        <v>1</v>
      </c>
    </row>
    <row r="16" spans="1:16" x14ac:dyDescent="0.2">
      <c r="A16" s="4" t="s">
        <v>48</v>
      </c>
      <c r="B16" t="s">
        <v>134</v>
      </c>
      <c r="C16" s="11">
        <v>3.5969999999999999E-3</v>
      </c>
      <c r="D16" s="11">
        <v>1.7999999999999999E-2</v>
      </c>
      <c r="F16" s="11">
        <v>0.01</v>
      </c>
      <c r="G16" s="11"/>
      <c r="H16" s="11">
        <v>0.01</v>
      </c>
      <c r="I16" s="11">
        <v>1.7999999999999999E-2</v>
      </c>
      <c r="J16" s="11">
        <v>3.5969999999999999E-3</v>
      </c>
      <c r="L16">
        <f>MIN(C16:K16)</f>
        <v>3.5969999999999999E-3</v>
      </c>
      <c r="M16">
        <f>MAX(C16:K16)</f>
        <v>1.7999999999999999E-2</v>
      </c>
      <c r="N16">
        <f>AVERAGE(C16:K16)</f>
        <v>1.0532333333333333E-2</v>
      </c>
      <c r="O16">
        <f>MEDIAN(C16:K16)</f>
        <v>0.01</v>
      </c>
      <c r="P16">
        <f>COUNT(C16:K16)</f>
        <v>6</v>
      </c>
    </row>
    <row r="17" spans="1:16" x14ac:dyDescent="0.2">
      <c r="A17" s="1" t="s">
        <v>118</v>
      </c>
      <c r="B17" t="s">
        <v>134</v>
      </c>
      <c r="C17" s="11">
        <v>4.1300000000000001E-4</v>
      </c>
      <c r="H17" s="11">
        <v>3.0000000000000001E-5</v>
      </c>
      <c r="J17" s="11">
        <v>4.1300000000000001E-4</v>
      </c>
      <c r="L17">
        <f>MIN(C17:K17)</f>
        <v>3.0000000000000001E-5</v>
      </c>
      <c r="M17">
        <f>MAX(C17:K17)</f>
        <v>4.1300000000000001E-4</v>
      </c>
      <c r="N17">
        <f>AVERAGE(C17:K17)</f>
        <v>2.8533333333333335E-4</v>
      </c>
      <c r="O17">
        <f>MEDIAN(C17:K17)</f>
        <v>4.1300000000000001E-4</v>
      </c>
      <c r="P17">
        <f>COUNT(C17:K17)</f>
        <v>3</v>
      </c>
    </row>
    <row r="18" spans="1:16" x14ac:dyDescent="0.2">
      <c r="A18" t="s">
        <v>119</v>
      </c>
      <c r="B18" t="s">
        <v>134</v>
      </c>
      <c r="F18" s="11">
        <v>3.0000000000000001E-5</v>
      </c>
      <c r="L18">
        <f>MIN(C18:K18)</f>
        <v>3.0000000000000001E-5</v>
      </c>
      <c r="M18">
        <f>MAX(C18:K18)</f>
        <v>3.0000000000000001E-5</v>
      </c>
      <c r="N18">
        <f>AVERAGE(C18:K18)</f>
        <v>3.0000000000000001E-5</v>
      </c>
      <c r="O18">
        <f>MEDIAN(C18:K18)</f>
        <v>3.0000000000000001E-5</v>
      </c>
      <c r="P18">
        <f>COUNT(C18:K18)</f>
        <v>1</v>
      </c>
    </row>
    <row r="19" spans="1:16" x14ac:dyDescent="0.2">
      <c r="A19" s="4" t="s">
        <v>10</v>
      </c>
      <c r="B19" t="s">
        <v>134</v>
      </c>
      <c r="C19">
        <v>3.8699999999999997E-4</v>
      </c>
      <c r="J19">
        <v>3.8699999999999997E-4</v>
      </c>
      <c r="L19">
        <f>MIN(C19:K19)</f>
        <v>3.8699999999999997E-4</v>
      </c>
      <c r="M19">
        <f>MAX(C19:K19)</f>
        <v>3.8699999999999997E-4</v>
      </c>
      <c r="N19">
        <f>AVERAGE(C19:K19)</f>
        <v>3.8699999999999997E-4</v>
      </c>
      <c r="O19">
        <f>MEDIAN(C19:K19)</f>
        <v>3.8699999999999997E-4</v>
      </c>
      <c r="P19">
        <f>COUNT(C19:K19)</f>
        <v>2</v>
      </c>
    </row>
    <row r="20" spans="1:16" x14ac:dyDescent="0.2">
      <c r="A20" s="4" t="s">
        <v>120</v>
      </c>
      <c r="B20" t="s">
        <v>134</v>
      </c>
      <c r="C20" s="11">
        <v>3.4359999999999998E-3</v>
      </c>
      <c r="J20" s="11">
        <v>3.4359999999999998E-3</v>
      </c>
      <c r="L20">
        <f>MIN(C20:K20)</f>
        <v>3.4359999999999998E-3</v>
      </c>
      <c r="M20">
        <f>MAX(C20:K20)</f>
        <v>3.4359999999999998E-3</v>
      </c>
      <c r="N20">
        <f>AVERAGE(C20:K20)</f>
        <v>3.4359999999999998E-3</v>
      </c>
      <c r="O20">
        <f>MEDIAN(C20:K20)</f>
        <v>3.4359999999999998E-3</v>
      </c>
      <c r="P20">
        <f>COUNT(C20:K20)</f>
        <v>2</v>
      </c>
    </row>
    <row r="21" spans="1:16" x14ac:dyDescent="0.2">
      <c r="A21" s="1" t="s">
        <v>24</v>
      </c>
      <c r="B21" t="s">
        <v>134</v>
      </c>
      <c r="D21" s="11">
        <v>1.6999999999999999E-3</v>
      </c>
      <c r="E21" s="11">
        <v>3.8999999999999998E-3</v>
      </c>
      <c r="F21" s="11">
        <v>2.9999999999999997E-4</v>
      </c>
      <c r="G21" s="11">
        <v>8.0000000000000004E-4</v>
      </c>
      <c r="H21" s="11">
        <v>2.9999999999999997E-4</v>
      </c>
      <c r="K21" s="11">
        <v>5.9999999999999995E-4</v>
      </c>
      <c r="L21">
        <f>MIN(C21:K21)</f>
        <v>2.9999999999999997E-4</v>
      </c>
      <c r="M21">
        <f>MAX(C21:K21)</f>
        <v>3.8999999999999998E-3</v>
      </c>
      <c r="N21">
        <f>AVERAGE(C21:K21)</f>
        <v>1.2666666666666666E-3</v>
      </c>
      <c r="O21">
        <f>MEDIAN(C21:K21)</f>
        <v>6.9999999999999999E-4</v>
      </c>
      <c r="P21">
        <f>COUNT(C21:K21)</f>
        <v>6</v>
      </c>
    </row>
    <row r="22" spans="1:16" x14ac:dyDescent="0.2">
      <c r="A22" s="4" t="s">
        <v>37</v>
      </c>
      <c r="B22" t="s">
        <v>134</v>
      </c>
      <c r="C22" s="11">
        <v>4.0099999999999999E-4</v>
      </c>
      <c r="D22" s="11">
        <v>8.0000000000000004E-4</v>
      </c>
      <c r="F22" s="11">
        <v>1.4999999999999999E-4</v>
      </c>
      <c r="G22" s="11">
        <v>4.0000000000000003E-5</v>
      </c>
      <c r="H22" s="11">
        <v>1E-4</v>
      </c>
      <c r="J22" s="11">
        <v>4.0099999999999999E-4</v>
      </c>
      <c r="K22" s="11">
        <v>1E-4</v>
      </c>
      <c r="L22">
        <f>MIN(C22:K22)</f>
        <v>4.0000000000000003E-5</v>
      </c>
      <c r="M22">
        <f>MAX(C22:K22)</f>
        <v>8.0000000000000004E-4</v>
      </c>
      <c r="N22">
        <f>AVERAGE(C22:K22)</f>
        <v>2.8457142857142857E-4</v>
      </c>
      <c r="O22">
        <f>MEDIAN(C22:K22)</f>
        <v>1.4999999999999999E-4</v>
      </c>
      <c r="P22">
        <f>COUNT(C22:K22)</f>
        <v>7</v>
      </c>
    </row>
    <row r="23" spans="1:16" x14ac:dyDescent="0.2">
      <c r="A23" s="5" t="s">
        <v>3</v>
      </c>
      <c r="B23" t="s">
        <v>134</v>
      </c>
      <c r="C23" s="11">
        <v>1.6169999999999999E-3</v>
      </c>
      <c r="E23" s="11">
        <v>1.21E-2</v>
      </c>
      <c r="F23" s="11">
        <v>4.0000000000000001E-3</v>
      </c>
      <c r="G23" s="11">
        <v>4.8520000000000004E-3</v>
      </c>
      <c r="H23" s="11">
        <v>4.0000000000000001E-3</v>
      </c>
      <c r="J23" s="11">
        <v>1.6169999999999999E-3</v>
      </c>
      <c r="K23" s="11">
        <v>2.3999999999999998E-3</v>
      </c>
      <c r="L23">
        <f>MIN(C23:K23)</f>
        <v>1.6169999999999999E-3</v>
      </c>
      <c r="M23">
        <f>MAX(C23:K23)</f>
        <v>1.21E-2</v>
      </c>
      <c r="N23">
        <f>AVERAGE(C23:K23)</f>
        <v>4.369428571428571E-3</v>
      </c>
      <c r="O23">
        <f>MEDIAN(C23:K23)</f>
        <v>4.0000000000000001E-3</v>
      </c>
      <c r="P23">
        <f>COUNT(C23:K23)</f>
        <v>7</v>
      </c>
    </row>
    <row r="24" spans="1:16" x14ac:dyDescent="0.2">
      <c r="A24" s="10" t="s">
        <v>122</v>
      </c>
      <c r="B24" t="s">
        <v>134</v>
      </c>
      <c r="D24" s="11">
        <v>0.4919</v>
      </c>
      <c r="H24">
        <v>0.52</v>
      </c>
      <c r="L24">
        <f>MIN(C24:K24)</f>
        <v>0.4919</v>
      </c>
      <c r="M24">
        <f>MAX(C24:K24)</f>
        <v>0.52</v>
      </c>
      <c r="N24">
        <f>AVERAGE(C24:K24)</f>
        <v>0.50595000000000001</v>
      </c>
      <c r="O24">
        <f>MEDIAN(C24:K24)</f>
        <v>0.50595000000000001</v>
      </c>
      <c r="P24">
        <f>COUNT(C24:K24)</f>
        <v>2</v>
      </c>
    </row>
    <row r="25" spans="1:16" x14ac:dyDescent="0.2">
      <c r="A25" s="7" t="s">
        <v>123</v>
      </c>
      <c r="B25" t="s">
        <v>134</v>
      </c>
      <c r="C25">
        <f>2+0.121716</f>
        <v>2.1217160000000002</v>
      </c>
      <c r="E25">
        <v>0.8</v>
      </c>
      <c r="F25">
        <v>2</v>
      </c>
      <c r="G25">
        <v>0.81</v>
      </c>
      <c r="I25" s="11">
        <v>2</v>
      </c>
      <c r="J25">
        <f>2+0.121716</f>
        <v>2.1217160000000002</v>
      </c>
      <c r="K25" s="11">
        <v>0.4</v>
      </c>
      <c r="L25">
        <f>MIN(C25:K25)</f>
        <v>0.4</v>
      </c>
      <c r="M25">
        <f>MAX(C25:K25)</f>
        <v>2.1217160000000002</v>
      </c>
      <c r="N25">
        <f>AVERAGE(C25:K25)</f>
        <v>1.4647760000000003</v>
      </c>
      <c r="O25">
        <f>MEDIAN(C25:K25)</f>
        <v>2</v>
      </c>
      <c r="P25">
        <f>COUNT(C25:K25)</f>
        <v>7</v>
      </c>
    </row>
    <row r="26" spans="1:16" x14ac:dyDescent="0.2">
      <c r="A26" s="5" t="s">
        <v>51</v>
      </c>
      <c r="B26" t="s">
        <v>134</v>
      </c>
      <c r="D26" s="11">
        <v>6.1999999999999998E-3</v>
      </c>
      <c r="E26" s="11">
        <v>4.0000000000000002E-4</v>
      </c>
      <c r="F26" s="11">
        <v>8.0000000000000004E-4</v>
      </c>
      <c r="G26" s="11">
        <v>1.5200000000000001E-4</v>
      </c>
      <c r="H26" s="11">
        <v>8.0000000000000004E-4</v>
      </c>
      <c r="K26" s="11">
        <v>5.9999999999999995E-4</v>
      </c>
      <c r="L26">
        <f>MIN(C26:K26)</f>
        <v>1.5200000000000001E-4</v>
      </c>
      <c r="M26">
        <f>MAX(C26:K26)</f>
        <v>6.1999999999999998E-3</v>
      </c>
      <c r="N26">
        <f>AVERAGE(C26:K26)</f>
        <v>1.4920000000000001E-3</v>
      </c>
      <c r="O26">
        <f>MEDIAN(C26:K26)</f>
        <v>6.9999999999999999E-4</v>
      </c>
      <c r="P26">
        <f>COUNT(C26:K26)</f>
        <v>6</v>
      </c>
    </row>
    <row r="27" spans="1:16" x14ac:dyDescent="0.2">
      <c r="A27" s="7" t="s">
        <v>124</v>
      </c>
      <c r="B27" t="s">
        <v>134</v>
      </c>
      <c r="C27" s="11">
        <v>2.9583000000000002E-2</v>
      </c>
      <c r="J27" s="11">
        <v>2.9583000000000002E-2</v>
      </c>
      <c r="L27">
        <f>MIN(C27:K27)</f>
        <v>2.9583000000000002E-2</v>
      </c>
      <c r="M27">
        <f>MAX(C27:K27)</f>
        <v>2.9583000000000002E-2</v>
      </c>
      <c r="N27">
        <f>AVERAGE(C27:K27)</f>
        <v>2.9583000000000002E-2</v>
      </c>
      <c r="O27">
        <f>MEDIAN(C27:K27)</f>
        <v>2.9583000000000002E-2</v>
      </c>
      <c r="P27">
        <f>COUNT(C27:K27)</f>
        <v>2</v>
      </c>
    </row>
    <row r="28" spans="1:16" x14ac:dyDescent="0.2">
      <c r="A28" t="s">
        <v>125</v>
      </c>
      <c r="B28" t="s">
        <v>134</v>
      </c>
      <c r="C28" s="11">
        <v>4.1300000000000001E-4</v>
      </c>
      <c r="D28" s="11">
        <v>8.0000000000000004E-4</v>
      </c>
      <c r="E28" s="11">
        <v>2.9999999999999997E-4</v>
      </c>
      <c r="G28" s="11">
        <v>1.2400000000000001E-4</v>
      </c>
      <c r="J28" s="11">
        <v>4.1300000000000001E-4</v>
      </c>
      <c r="K28" s="11">
        <v>2.0000000000000001E-4</v>
      </c>
      <c r="L28">
        <f>MIN(C28:K28)</f>
        <v>1.2400000000000001E-4</v>
      </c>
      <c r="M28">
        <f>MAX(C28:K28)</f>
        <v>8.0000000000000004E-4</v>
      </c>
      <c r="N28">
        <f>AVERAGE(C28:K28)</f>
        <v>3.7500000000000006E-4</v>
      </c>
      <c r="O28">
        <f>MEDIAN(C28:K28)</f>
        <v>3.5649999999999999E-4</v>
      </c>
      <c r="P28">
        <f>COUNT(C28:K28)</f>
        <v>6</v>
      </c>
    </row>
    <row r="29" spans="1:16" x14ac:dyDescent="0.2">
      <c r="A29" s="4" t="s">
        <v>13</v>
      </c>
      <c r="B29" t="s">
        <v>134</v>
      </c>
      <c r="C29" s="11">
        <v>5.8E-5</v>
      </c>
      <c r="J29" s="11">
        <v>5.8E-5</v>
      </c>
      <c r="L29">
        <f>MIN(C29:K29)</f>
        <v>5.8E-5</v>
      </c>
      <c r="M29">
        <f>MAX(C29:K29)</f>
        <v>5.8E-5</v>
      </c>
      <c r="N29">
        <f>AVERAGE(C29:K29)</f>
        <v>5.8E-5</v>
      </c>
      <c r="O29">
        <f>MEDIAN(C29:K29)</f>
        <v>5.8E-5</v>
      </c>
      <c r="P29">
        <f>COUNT(C29:K29)</f>
        <v>2</v>
      </c>
    </row>
    <row r="30" spans="1:16" x14ac:dyDescent="0.2">
      <c r="A30" t="s">
        <v>126</v>
      </c>
      <c r="B30" t="s">
        <v>134</v>
      </c>
      <c r="C30" s="11">
        <v>8.4099999999999995E-4</v>
      </c>
      <c r="E30" s="11">
        <v>2.0000000000000001E-4</v>
      </c>
      <c r="G30" s="11">
        <v>8.3999999999999995E-5</v>
      </c>
      <c r="J30" s="11">
        <v>8.4099999999999995E-4</v>
      </c>
      <c r="K30" s="11">
        <v>1E-4</v>
      </c>
      <c r="L30">
        <f>MIN(C30:K30)</f>
        <v>8.3999999999999995E-5</v>
      </c>
      <c r="M30">
        <f>MAX(C30:K30)</f>
        <v>8.4099999999999995E-4</v>
      </c>
      <c r="N30">
        <f>AVERAGE(C30:K30)</f>
        <v>4.1319999999999996E-4</v>
      </c>
      <c r="O30">
        <f>MEDIAN(C30:K30)</f>
        <v>2.0000000000000001E-4</v>
      </c>
      <c r="P30">
        <f>COUNT(C30:K30)</f>
        <v>5</v>
      </c>
    </row>
    <row r="31" spans="1:16" x14ac:dyDescent="0.2">
      <c r="A31" s="1" t="s">
        <v>25</v>
      </c>
      <c r="B31" t="s">
        <v>134</v>
      </c>
      <c r="E31" s="11">
        <v>8.9999999999999998E-4</v>
      </c>
      <c r="L31">
        <f>MIN(C31:K31)</f>
        <v>8.9999999999999998E-4</v>
      </c>
      <c r="M31">
        <f>MAX(C31:K31)</f>
        <v>8.9999999999999998E-4</v>
      </c>
      <c r="N31">
        <f>AVERAGE(C31:K31)</f>
        <v>8.9999999999999998E-4</v>
      </c>
      <c r="O31">
        <f>MEDIAN(C31:K31)</f>
        <v>8.9999999999999998E-4</v>
      </c>
      <c r="P31">
        <f>COUNT(C31:K31)</f>
        <v>1</v>
      </c>
    </row>
    <row r="32" spans="1:16" x14ac:dyDescent="0.2">
      <c r="A32" s="1" t="s">
        <v>53</v>
      </c>
      <c r="B32" t="s">
        <v>134</v>
      </c>
      <c r="C32" s="11">
        <v>3.4780000000000002E-3</v>
      </c>
      <c r="D32" s="11">
        <v>7.0000000000000001E-3</v>
      </c>
      <c r="F32" s="11">
        <v>1E-4</v>
      </c>
      <c r="G32" s="11">
        <v>3.48E-4</v>
      </c>
      <c r="H32" s="11">
        <v>1E-4</v>
      </c>
      <c r="J32" s="11">
        <v>3.4780000000000002E-3</v>
      </c>
      <c r="K32" s="11">
        <v>4.0000000000000002E-4</v>
      </c>
      <c r="L32">
        <f>MIN(C32:K32)</f>
        <v>1E-4</v>
      </c>
      <c r="M32">
        <f>MAX(C32:K32)</f>
        <v>7.0000000000000001E-3</v>
      </c>
      <c r="N32">
        <f>AVERAGE(C32:K32)</f>
        <v>2.1291428571428568E-3</v>
      </c>
      <c r="O32">
        <f>MEDIAN(C32:K32)</f>
        <v>4.0000000000000002E-4</v>
      </c>
      <c r="P32">
        <f>COUNT(C32:K32)</f>
        <v>7</v>
      </c>
    </row>
    <row r="33" spans="1:5" x14ac:dyDescent="0.2">
      <c r="A33" s="1" t="s">
        <v>137</v>
      </c>
      <c r="B33" t="s">
        <v>134</v>
      </c>
      <c r="E33" s="11">
        <v>1E-4</v>
      </c>
    </row>
  </sheetData>
  <sortState ref="A3:P33">
    <sortCondition ref="B3:B33"/>
  </sortState>
  <mergeCells count="2">
    <mergeCell ref="C1:K1"/>
    <mergeCell ref="L1:P1"/>
  </mergeCells>
  <conditionalFormatting sqref="A3:A33">
    <cfRule type="expression" dxfId="27" priority="1">
      <formula>$P3&gt;2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1" sqref="C1:D1"/>
    </sheetView>
  </sheetViews>
  <sheetFormatPr baseColWidth="10" defaultRowHeight="16" x14ac:dyDescent="0.2"/>
  <cols>
    <col min="1" max="1" width="21" bestFit="1" customWidth="1"/>
    <col min="2" max="2" width="67.6640625" bestFit="1" customWidth="1"/>
    <col min="4" max="4" width="18.33203125" bestFit="1" customWidth="1"/>
    <col min="5" max="5" width="12.664062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14</v>
      </c>
      <c r="E1" t="s">
        <v>75</v>
      </c>
      <c r="H1" t="s">
        <v>84</v>
      </c>
    </row>
    <row r="2" spans="1:8" x14ac:dyDescent="0.2">
      <c r="A2" s="3" t="s">
        <v>2</v>
      </c>
      <c r="B2" t="s">
        <v>80</v>
      </c>
      <c r="H2" t="s">
        <v>83</v>
      </c>
    </row>
    <row r="3" spans="1:8" x14ac:dyDescent="0.2">
      <c r="A3" s="1" t="s">
        <v>52</v>
      </c>
      <c r="B3" t="s">
        <v>45</v>
      </c>
      <c r="H3" t="s">
        <v>85</v>
      </c>
    </row>
    <row r="4" spans="1:8" x14ac:dyDescent="0.2">
      <c r="A4" s="1" t="s">
        <v>38</v>
      </c>
      <c r="B4" t="s">
        <v>45</v>
      </c>
    </row>
    <row r="5" spans="1:8" x14ac:dyDescent="0.2">
      <c r="A5" s="4" t="s">
        <v>10</v>
      </c>
      <c r="B5" t="s">
        <v>82</v>
      </c>
    </row>
    <row r="6" spans="1:8" x14ac:dyDescent="0.2">
      <c r="A6" s="4" t="s">
        <v>26</v>
      </c>
      <c r="B6" t="s">
        <v>82</v>
      </c>
    </row>
    <row r="7" spans="1:8" x14ac:dyDescent="0.2">
      <c r="A7" s="3" t="s">
        <v>23</v>
      </c>
      <c r="B7" t="s">
        <v>89</v>
      </c>
      <c r="E7" t="s">
        <v>90</v>
      </c>
    </row>
    <row r="8" spans="1:8" x14ac:dyDescent="0.2">
      <c r="A8" s="4" t="s">
        <v>9</v>
      </c>
      <c r="B8" t="s">
        <v>98</v>
      </c>
    </row>
    <row r="9" spans="1:8" x14ac:dyDescent="0.2">
      <c r="A9" s="4" t="s">
        <v>27</v>
      </c>
      <c r="B9" t="s">
        <v>98</v>
      </c>
    </row>
    <row r="10" spans="1:8" x14ac:dyDescent="0.2">
      <c r="A10" s="4" t="s">
        <v>28</v>
      </c>
      <c r="B10" t="s">
        <v>42</v>
      </c>
    </row>
    <row r="11" spans="1:8" x14ac:dyDescent="0.2">
      <c r="A11" s="1" t="s">
        <v>24</v>
      </c>
      <c r="B11" t="s">
        <v>42</v>
      </c>
    </row>
    <row r="12" spans="1:8" x14ac:dyDescent="0.2">
      <c r="A12" s="5" t="s">
        <v>17</v>
      </c>
      <c r="B12" t="s">
        <v>42</v>
      </c>
    </row>
    <row r="13" spans="1:8" x14ac:dyDescent="0.2">
      <c r="A13" s="1" t="s">
        <v>29</v>
      </c>
      <c r="B13" t="s">
        <v>43</v>
      </c>
    </row>
    <row r="14" spans="1:8" x14ac:dyDescent="0.2">
      <c r="A14" s="4" t="s">
        <v>37</v>
      </c>
      <c r="B14" t="s">
        <v>43</v>
      </c>
    </row>
    <row r="15" spans="1:8" x14ac:dyDescent="0.2">
      <c r="A15" s="5" t="s">
        <v>30</v>
      </c>
      <c r="B15" t="s">
        <v>43</v>
      </c>
    </row>
    <row r="16" spans="1:8" x14ac:dyDescent="0.2">
      <c r="A16" s="4" t="s">
        <v>11</v>
      </c>
      <c r="B16" t="s">
        <v>87</v>
      </c>
    </row>
    <row r="17" spans="1:5" x14ac:dyDescent="0.2">
      <c r="A17" s="1" t="s">
        <v>54</v>
      </c>
      <c r="B17" t="s">
        <v>87</v>
      </c>
    </row>
    <row r="18" spans="1:5" x14ac:dyDescent="0.2">
      <c r="A18" s="1" t="s">
        <v>55</v>
      </c>
      <c r="B18" t="s">
        <v>87</v>
      </c>
    </row>
    <row r="19" spans="1:5" x14ac:dyDescent="0.2">
      <c r="A19" t="s">
        <v>50</v>
      </c>
      <c r="B19" t="s">
        <v>86</v>
      </c>
    </row>
    <row r="20" spans="1:5" x14ac:dyDescent="0.2">
      <c r="A20" s="1" t="s">
        <v>56</v>
      </c>
      <c r="B20" t="s">
        <v>86</v>
      </c>
    </row>
    <row r="21" spans="1:5" x14ac:dyDescent="0.2">
      <c r="A21" s="4" t="s">
        <v>48</v>
      </c>
      <c r="B21" t="s">
        <v>86</v>
      </c>
    </row>
    <row r="22" spans="1:5" x14ac:dyDescent="0.2">
      <c r="A22" s="4" t="s">
        <v>31</v>
      </c>
      <c r="B22" t="s">
        <v>86</v>
      </c>
    </row>
    <row r="23" spans="1:5" x14ac:dyDescent="0.2">
      <c r="A23" s="5" t="s">
        <v>3</v>
      </c>
      <c r="B23" t="s">
        <v>41</v>
      </c>
    </row>
    <row r="24" spans="1:5" x14ac:dyDescent="0.2">
      <c r="A24" s="4" t="s">
        <v>15</v>
      </c>
      <c r="B24" t="s">
        <v>88</v>
      </c>
    </row>
    <row r="25" spans="1:5" x14ac:dyDescent="0.2">
      <c r="A25" t="s">
        <v>49</v>
      </c>
      <c r="B25" t="s">
        <v>73</v>
      </c>
    </row>
    <row r="26" spans="1:5" x14ac:dyDescent="0.2">
      <c r="A26" s="5" t="s">
        <v>0</v>
      </c>
      <c r="B26" t="s">
        <v>88</v>
      </c>
    </row>
    <row r="27" spans="1:5" x14ac:dyDescent="0.2">
      <c r="A27" s="1" t="s">
        <v>57</v>
      </c>
      <c r="B27" t="s">
        <v>74</v>
      </c>
      <c r="E27" t="s">
        <v>91</v>
      </c>
    </row>
    <row r="28" spans="1:5" x14ac:dyDescent="0.2">
      <c r="A28" s="6" t="s">
        <v>32</v>
      </c>
      <c r="B28" t="s">
        <v>92</v>
      </c>
    </row>
    <row r="29" spans="1:5" x14ac:dyDescent="0.2">
      <c r="A29" s="6" t="s">
        <v>18</v>
      </c>
      <c r="B29" t="s">
        <v>92</v>
      </c>
    </row>
    <row r="30" spans="1:5" x14ac:dyDescent="0.2">
      <c r="A30" s="2" t="s">
        <v>51</v>
      </c>
      <c r="B30" t="s">
        <v>44</v>
      </c>
    </row>
    <row r="31" spans="1:5" x14ac:dyDescent="0.2">
      <c r="A31" s="4" t="s">
        <v>33</v>
      </c>
      <c r="B31" t="s">
        <v>44</v>
      </c>
    </row>
    <row r="32" spans="1:5" x14ac:dyDescent="0.2">
      <c r="A32" s="7" t="s">
        <v>19</v>
      </c>
      <c r="B32" t="s">
        <v>44</v>
      </c>
    </row>
    <row r="33" spans="1:5" x14ac:dyDescent="0.2">
      <c r="A33" s="4" t="s">
        <v>12</v>
      </c>
      <c r="B33" t="s">
        <v>44</v>
      </c>
    </row>
    <row r="34" spans="1:5" x14ac:dyDescent="0.2">
      <c r="A34" s="1" t="s">
        <v>16</v>
      </c>
      <c r="B34" t="s">
        <v>70</v>
      </c>
    </row>
    <row r="35" spans="1:5" x14ac:dyDescent="0.2">
      <c r="A35" s="7" t="s">
        <v>1</v>
      </c>
      <c r="B35" t="s">
        <v>88</v>
      </c>
    </row>
    <row r="36" spans="1:5" x14ac:dyDescent="0.2">
      <c r="A36" s="4" t="s">
        <v>34</v>
      </c>
      <c r="B36" t="s">
        <v>88</v>
      </c>
    </row>
    <row r="37" spans="1:5" x14ac:dyDescent="0.2">
      <c r="A37" s="4" t="s">
        <v>35</v>
      </c>
      <c r="B37" t="s">
        <v>45</v>
      </c>
    </row>
    <row r="38" spans="1:5" x14ac:dyDescent="0.2">
      <c r="A38" s="4" t="s">
        <v>13</v>
      </c>
      <c r="B38" t="s">
        <v>93</v>
      </c>
    </row>
    <row r="39" spans="1:5" x14ac:dyDescent="0.2">
      <c r="A39" s="4" t="s">
        <v>36</v>
      </c>
      <c r="B39" t="s">
        <v>72</v>
      </c>
      <c r="E39" t="s">
        <v>91</v>
      </c>
    </row>
    <row r="40" spans="1:5" x14ac:dyDescent="0.2">
      <c r="A40" s="4" t="s">
        <v>7</v>
      </c>
      <c r="B40" t="s">
        <v>94</v>
      </c>
    </row>
    <row r="41" spans="1:5" x14ac:dyDescent="0.2">
      <c r="A41" s="7" t="s">
        <v>20</v>
      </c>
      <c r="B41" t="s">
        <v>45</v>
      </c>
    </row>
    <row r="42" spans="1:5" x14ac:dyDescent="0.2">
      <c r="A42" t="s">
        <v>40</v>
      </c>
      <c r="B42" t="s">
        <v>95</v>
      </c>
    </row>
    <row r="43" spans="1:5" x14ac:dyDescent="0.2">
      <c r="A43" s="6" t="s">
        <v>8</v>
      </c>
      <c r="B43" t="s">
        <v>96</v>
      </c>
    </row>
    <row r="44" spans="1:5" x14ac:dyDescent="0.2">
      <c r="A44" s="7" t="s">
        <v>21</v>
      </c>
      <c r="B44" t="s">
        <v>46</v>
      </c>
    </row>
    <row r="45" spans="1:5" x14ac:dyDescent="0.2">
      <c r="A45" s="1" t="s">
        <v>39</v>
      </c>
      <c r="B45" t="s">
        <v>69</v>
      </c>
      <c r="E45" t="s">
        <v>97</v>
      </c>
    </row>
    <row r="46" spans="1:5" x14ac:dyDescent="0.2">
      <c r="A46" s="4" t="s">
        <v>47</v>
      </c>
      <c r="B46" t="s">
        <v>70</v>
      </c>
    </row>
    <row r="47" spans="1:5" x14ac:dyDescent="0.2">
      <c r="A47" s="1" t="s">
        <v>25</v>
      </c>
      <c r="B47" t="s">
        <v>71</v>
      </c>
    </row>
    <row r="48" spans="1:5" x14ac:dyDescent="0.2">
      <c r="A48" s="1" t="s">
        <v>53</v>
      </c>
      <c r="B48" t="s">
        <v>71</v>
      </c>
    </row>
    <row r="49" spans="1:2" x14ac:dyDescent="0.2">
      <c r="A49" s="7" t="s">
        <v>22</v>
      </c>
      <c r="B49" t="s">
        <v>71</v>
      </c>
    </row>
    <row r="50" spans="1:2" x14ac:dyDescent="0.2">
      <c r="A50" s="4" t="s">
        <v>81</v>
      </c>
      <c r="B50" t="s">
        <v>99</v>
      </c>
    </row>
  </sheetData>
  <sortState ref="A3:B4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A2" sqref="A2:A28"/>
    </sheetView>
  </sheetViews>
  <sheetFormatPr baseColWidth="10" defaultRowHeight="16" x14ac:dyDescent="0.2"/>
  <cols>
    <col min="1" max="1" width="18.83203125" bestFit="1" customWidth="1"/>
  </cols>
  <sheetData>
    <row r="1" spans="1:21" x14ac:dyDescent="0.2">
      <c r="B1" t="s">
        <v>100</v>
      </c>
      <c r="C1" t="s">
        <v>103</v>
      </c>
      <c r="D1" t="s">
        <v>101</v>
      </c>
      <c r="E1" t="s">
        <v>102</v>
      </c>
      <c r="F1" t="s">
        <v>105</v>
      </c>
      <c r="G1" t="s">
        <v>104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104</v>
      </c>
      <c r="S1" t="s">
        <v>116</v>
      </c>
      <c r="T1" t="s">
        <v>117</v>
      </c>
      <c r="U1" t="s">
        <v>127</v>
      </c>
    </row>
    <row r="2" spans="1:21" x14ac:dyDescent="0.2">
      <c r="A2" s="3" t="s">
        <v>2</v>
      </c>
      <c r="B2">
        <v>8</v>
      </c>
      <c r="C2">
        <v>4</v>
      </c>
      <c r="D2">
        <v>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" t="s">
        <v>118</v>
      </c>
      <c r="B3">
        <v>8</v>
      </c>
      <c r="C3">
        <v>4</v>
      </c>
      <c r="D3">
        <v>2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119</v>
      </c>
      <c r="B4">
        <f>6*4</f>
        <v>24</v>
      </c>
      <c r="C4">
        <v>24</v>
      </c>
      <c r="D4">
        <v>6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4" t="s">
        <v>10</v>
      </c>
      <c r="B5">
        <v>0</v>
      </c>
      <c r="C5">
        <v>8</v>
      </c>
      <c r="D5">
        <v>0</v>
      </c>
      <c r="E5">
        <v>2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4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4" t="s">
        <v>120</v>
      </c>
      <c r="B7">
        <v>0</v>
      </c>
      <c r="C7">
        <v>6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4" t="s">
        <v>37</v>
      </c>
      <c r="B9">
        <v>0</v>
      </c>
      <c r="C9">
        <v>4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121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4" t="s">
        <v>48</v>
      </c>
      <c r="B12">
        <v>0</v>
      </c>
      <c r="C12">
        <v>4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5" t="s">
        <v>3</v>
      </c>
      <c r="B13">
        <v>3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4" t="s">
        <v>15</v>
      </c>
      <c r="B14">
        <v>1</v>
      </c>
      <c r="C14">
        <v>4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49</v>
      </c>
      <c r="B15">
        <v>0</v>
      </c>
      <c r="C15">
        <v>4</v>
      </c>
      <c r="D15">
        <v>0</v>
      </c>
      <c r="E15">
        <v>1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5" t="s">
        <v>0</v>
      </c>
      <c r="B16">
        <v>2</v>
      </c>
      <c r="C16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5" t="s">
        <v>122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5" t="s">
        <v>123</v>
      </c>
      <c r="B18">
        <v>0</v>
      </c>
      <c r="C18">
        <v>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5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5" t="s">
        <v>124</v>
      </c>
      <c r="B20">
        <v>0</v>
      </c>
      <c r="C20">
        <v>4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7" t="s">
        <v>1</v>
      </c>
      <c r="B21">
        <v>1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</row>
    <row r="22" spans="1:21" x14ac:dyDescent="0.2">
      <c r="A22" t="s">
        <v>125</v>
      </c>
      <c r="B22">
        <v>0</v>
      </c>
      <c r="C22">
        <v>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</row>
    <row r="23" spans="1:21" x14ac:dyDescent="0.2">
      <c r="A23" s="4" t="s">
        <v>13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</row>
    <row r="24" spans="1:21" x14ac:dyDescent="0.2">
      <c r="A24" s="4" t="s">
        <v>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</row>
    <row r="25" spans="1:21" x14ac:dyDescent="0.2">
      <c r="A25" s="6" t="s">
        <v>8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</row>
    <row r="27" spans="1:21" x14ac:dyDescent="0.2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s="1" t="s">
        <v>53</v>
      </c>
      <c r="B28">
        <v>0</v>
      </c>
      <c r="C28">
        <v>4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26.1640625" bestFit="1" customWidth="1"/>
  </cols>
  <sheetData>
    <row r="1" spans="1:3" x14ac:dyDescent="0.2">
      <c r="A1" t="s">
        <v>76</v>
      </c>
      <c r="B1" t="s">
        <v>77</v>
      </c>
      <c r="C1" t="s">
        <v>78</v>
      </c>
    </row>
    <row r="2" spans="1:3" x14ac:dyDescent="0.2">
      <c r="A2" t="s">
        <v>79</v>
      </c>
      <c r="B2">
        <v>10</v>
      </c>
      <c r="C2" s="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 List</vt:lpstr>
      <vt:lpstr>Defined Media</vt:lpstr>
      <vt:lpstr>Unique Media Components</vt:lpstr>
      <vt:lpstr>Atomic Basis for Media</vt:lpstr>
      <vt:lpstr>Purchase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2018-03-07T18:11:25Z</dcterms:created>
  <dcterms:modified xsi:type="dcterms:W3CDTF">2018-03-12T23:16:02Z</dcterms:modified>
</cp:coreProperties>
</file>