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rorym\Downloads\"/>
    </mc:Choice>
  </mc:AlternateContent>
  <xr:revisionPtr revIDLastSave="0" documentId="13_ncr:1_{2120AF64-E12C-4C52-8831-2D52A62AC5D7}" xr6:coauthVersionLast="47" xr6:coauthVersionMax="47" xr10:uidLastSave="{00000000-0000-0000-0000-000000000000}"/>
  <bookViews>
    <workbookView xWindow="-120" yWindow="-120" windowWidth="29040" windowHeight="15840" firstSheet="6" activeTab="11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9 20-03-23" sheetId="11" r:id="rId11"/>
    <sheet name="WK 9 27-03-23" sheetId="12" r:id="rId12"/>
    <sheet name="WK 9 03-04-2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3" l="1"/>
  <c r="L16" i="13" s="1"/>
  <c r="I22" i="12"/>
  <c r="L22" i="12" s="1"/>
  <c r="I22" i="11"/>
  <c r="L22" i="11" s="1"/>
  <c r="I22" i="8"/>
  <c r="L16" i="8" s="1"/>
  <c r="I22" i="9"/>
  <c r="L13" i="9" s="1"/>
  <c r="L7" i="4"/>
  <c r="L10" i="4"/>
  <c r="L4" i="4"/>
  <c r="I22" i="3"/>
  <c r="L13" i="3" s="1"/>
  <c r="L7" i="3"/>
  <c r="L10" i="3"/>
  <c r="L7" i="2"/>
  <c r="L4" i="2"/>
  <c r="I22" i="10"/>
  <c r="L7" i="10" s="1"/>
  <c r="I22" i="7"/>
  <c r="L19" i="7" s="1"/>
  <c r="I22" i="6"/>
  <c r="L13" i="6" s="1"/>
  <c r="I22" i="5"/>
  <c r="L13" i="5" s="1"/>
  <c r="I22" i="4"/>
  <c r="L13" i="4" s="1"/>
  <c r="I22" i="2"/>
  <c r="L10" i="2" s="1"/>
  <c r="J19" i="2"/>
  <c r="J16" i="2"/>
  <c r="J16" i="3"/>
  <c r="J16" i="4" s="1"/>
  <c r="J13" i="2"/>
  <c r="J13" i="3"/>
  <c r="J13" i="4" s="1"/>
  <c r="J10" i="2"/>
  <c r="J10" i="3" s="1"/>
  <c r="J7" i="2"/>
  <c r="J7" i="3"/>
  <c r="J7" i="4" s="1"/>
  <c r="J7" i="5" s="1"/>
  <c r="J7" i="6" s="1"/>
  <c r="J7" i="7" s="1"/>
  <c r="J7" i="8" s="1"/>
  <c r="J7" i="9" s="1"/>
  <c r="J4" i="2"/>
  <c r="J4" i="3" s="1"/>
  <c r="J19" i="3"/>
  <c r="J19" i="4" s="1"/>
  <c r="L4" i="7" l="1"/>
  <c r="L10" i="13"/>
  <c r="L19" i="13"/>
  <c r="L22" i="13"/>
  <c r="L13" i="13"/>
  <c r="L4" i="13"/>
  <c r="L7" i="11"/>
  <c r="L19" i="11"/>
  <c r="L7" i="13"/>
  <c r="L13" i="12"/>
  <c r="L4" i="12"/>
  <c r="L7" i="12"/>
  <c r="L10" i="12"/>
  <c r="L16" i="12"/>
  <c r="L10" i="8"/>
  <c r="L10" i="7"/>
  <c r="L7" i="7"/>
  <c r="L13" i="7"/>
  <c r="L16" i="5"/>
  <c r="L22" i="5"/>
  <c r="L10" i="5"/>
  <c r="L19" i="4"/>
  <c r="L22" i="4"/>
  <c r="L16" i="4"/>
  <c r="L4" i="3"/>
  <c r="L22" i="3"/>
  <c r="L19" i="3"/>
  <c r="L16" i="3"/>
  <c r="J16" i="5"/>
  <c r="J10" i="4"/>
  <c r="J13" i="5"/>
  <c r="J13" i="6" s="1"/>
  <c r="J13" i="7" s="1"/>
  <c r="J13" i="8" s="1"/>
  <c r="J13" i="9" s="1"/>
  <c r="J4" i="4"/>
  <c r="J22" i="3"/>
  <c r="J7" i="12"/>
  <c r="J7" i="10"/>
  <c r="J7" i="11"/>
  <c r="J7" i="13"/>
  <c r="J22" i="2"/>
  <c r="L19" i="2"/>
  <c r="J19" i="5"/>
  <c r="L16" i="2"/>
  <c r="L22" i="2"/>
  <c r="L13" i="2"/>
  <c r="L4" i="11"/>
  <c r="L16" i="11"/>
  <c r="L10" i="11"/>
  <c r="L13" i="11"/>
  <c r="L19" i="12"/>
  <c r="L13" i="10"/>
  <c r="L4" i="10"/>
  <c r="L22" i="10"/>
  <c r="L19" i="10"/>
  <c r="L16" i="10"/>
  <c r="L10" i="10"/>
  <c r="L4" i="9"/>
  <c r="L22" i="9"/>
  <c r="L7" i="9"/>
  <c r="L19" i="9"/>
  <c r="L16" i="9"/>
  <c r="L10" i="9"/>
  <c r="L13" i="8"/>
  <c r="L4" i="8"/>
  <c r="L19" i="8"/>
  <c r="L7" i="8"/>
  <c r="L16" i="7"/>
  <c r="L22" i="7"/>
  <c r="L4" i="6"/>
  <c r="L19" i="6"/>
  <c r="L10" i="6"/>
  <c r="L16" i="6"/>
  <c r="L22" i="6"/>
  <c r="L7" i="6"/>
  <c r="L7" i="5"/>
  <c r="L4" i="5"/>
  <c r="L19" i="5"/>
  <c r="J4" i="5" l="1"/>
  <c r="J22" i="4"/>
  <c r="J10" i="5"/>
  <c r="M10" i="4"/>
  <c r="J19" i="6"/>
  <c r="M16" i="3"/>
  <c r="M13" i="3"/>
  <c r="M22" i="3"/>
  <c r="M7" i="3"/>
  <c r="M4" i="3"/>
  <c r="M10" i="3"/>
  <c r="M13" i="2"/>
  <c r="M4" i="2"/>
  <c r="M10" i="2"/>
  <c r="M22" i="2"/>
  <c r="M7" i="2"/>
  <c r="M19" i="2"/>
  <c r="M16" i="2"/>
  <c r="J13" i="13"/>
  <c r="J13" i="12"/>
  <c r="J13" i="10"/>
  <c r="J13" i="11"/>
  <c r="J16" i="6"/>
  <c r="M19" i="3"/>
  <c r="L22" i="8"/>
  <c r="J19" i="7" l="1"/>
  <c r="J10" i="6"/>
  <c r="J16" i="7"/>
  <c r="J16" i="8" s="1"/>
  <c r="J16" i="9" s="1"/>
  <c r="M22" i="4"/>
  <c r="M7" i="4"/>
  <c r="M16" i="4"/>
  <c r="M13" i="4"/>
  <c r="M19" i="4"/>
  <c r="M4" i="4"/>
  <c r="J22" i="5"/>
  <c r="J4" i="6"/>
  <c r="M13" i="5" l="1"/>
  <c r="M7" i="5"/>
  <c r="M22" i="5"/>
  <c r="M19" i="5"/>
  <c r="M16" i="5"/>
  <c r="J10" i="7"/>
  <c r="M4" i="5"/>
  <c r="J19" i="8"/>
  <c r="J16" i="13"/>
  <c r="J16" i="12"/>
  <c r="J16" i="10"/>
  <c r="J16" i="11"/>
  <c r="M10" i="5"/>
  <c r="J4" i="7"/>
  <c r="J22" i="6"/>
  <c r="M4" i="6" s="1"/>
  <c r="M10" i="6" l="1"/>
  <c r="J10" i="8"/>
  <c r="J4" i="8"/>
  <c r="J22" i="8" s="1"/>
  <c r="M22" i="6"/>
  <c r="M7" i="6"/>
  <c r="M13" i="6"/>
  <c r="M16" i="6"/>
  <c r="M19" i="6"/>
  <c r="J19" i="9"/>
  <c r="J22" i="7"/>
  <c r="M10" i="7" s="1"/>
  <c r="M19" i="8" l="1"/>
  <c r="M22" i="8"/>
  <c r="M13" i="8"/>
  <c r="M7" i="8"/>
  <c r="M16" i="8"/>
  <c r="J19" i="12"/>
  <c r="J19" i="13"/>
  <c r="J19" i="11"/>
  <c r="J19" i="10"/>
  <c r="M4" i="7"/>
  <c r="M16" i="7"/>
  <c r="M7" i="7"/>
  <c r="M22" i="7"/>
  <c r="M13" i="7"/>
  <c r="M19" i="7"/>
  <c r="J10" i="9"/>
  <c r="M10" i="8"/>
  <c r="J4" i="9"/>
  <c r="M4" i="8"/>
  <c r="J10" i="11" l="1"/>
  <c r="J10" i="10"/>
  <c r="J10" i="13"/>
  <c r="J10" i="12"/>
  <c r="J4" i="10"/>
  <c r="J4" i="13"/>
  <c r="J4" i="12"/>
  <c r="J4" i="11"/>
  <c r="J22" i="9"/>
  <c r="M4" i="9" s="1"/>
  <c r="M10" i="9" l="1"/>
  <c r="J22" i="11"/>
  <c r="J22" i="12"/>
  <c r="M10" i="12" s="1"/>
  <c r="J22" i="13"/>
  <c r="M19" i="9"/>
  <c r="M7" i="9"/>
  <c r="M16" i="9"/>
  <c r="M13" i="9"/>
  <c r="M22" i="9"/>
  <c r="J22" i="10"/>
  <c r="M4" i="10" s="1"/>
  <c r="M7" i="10" l="1"/>
  <c r="M16" i="10"/>
  <c r="M13" i="10"/>
  <c r="M22" i="10"/>
  <c r="M19" i="10"/>
  <c r="M22" i="11"/>
  <c r="M7" i="11"/>
  <c r="M13" i="11"/>
  <c r="M16" i="11"/>
  <c r="M19" i="11"/>
  <c r="M4" i="13"/>
  <c r="M22" i="13"/>
  <c r="M7" i="13"/>
  <c r="M13" i="13"/>
  <c r="M16" i="13"/>
  <c r="M19" i="13"/>
  <c r="M22" i="12"/>
  <c r="M7" i="12"/>
  <c r="M13" i="12"/>
  <c r="M16" i="12"/>
  <c r="M19" i="12"/>
  <c r="M10" i="10"/>
  <c r="M4" i="12"/>
  <c r="M4" i="11"/>
  <c r="M10" i="11"/>
  <c r="M10" i="13"/>
</calcChain>
</file>

<file path=xl/sharedStrings.xml><?xml version="1.0" encoding="utf-8"?>
<sst xmlns="http://schemas.openxmlformats.org/spreadsheetml/2006/main" count="659" uniqueCount="135">
  <si>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</si>
  <si>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</si>
  <si>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</si>
  <si>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</si>
  <si>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</si>
  <si>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</si>
  <si>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</si>
  <si>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</si>
  <si>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</si>
  <si>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</si>
  <si>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</si>
  <si>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</si>
  <si>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</si>
  <si>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</si>
  <si>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</si>
  <si>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</si>
  <si>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</si>
  <si>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</si>
  <si>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</si>
  <si>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</si>
  <si>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</si>
  <si>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</si>
  <si>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</si>
  <si>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</si>
  <si>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</si>
  <si>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</si>
  <si>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</si>
  <si>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</si>
  <si>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</si>
  <si>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</si>
  <si>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</si>
  <si>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</si>
  <si>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</si>
  <si>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</si>
  <si>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</si>
  <si>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</si>
  <si>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</si>
  <si>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</si>
  <si>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</si>
  <si>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</si>
  <si>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</si>
  <si>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</si>
  <si>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</si>
  <si>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</si>
  <si>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</si>
  <si>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</si>
  <si>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</si>
  <si>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</si>
  <si>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</si>
  <si>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</si>
  <si>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</si>
  <si>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</si>
  <si>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</si>
  <si>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</si>
  <si>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</si>
  <si>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</si>
  <si>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</si>
  <si>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</si>
  <si>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</si>
  <si>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</si>
  <si>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</si>
  <si>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</si>
  <si>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</si>
  <si>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</si>
  <si>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</si>
  <si>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</si>
  <si>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</si>
  <si>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</si>
  <si>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</si>
  <si>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</si>
  <si>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</si>
  <si>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</si>
  <si>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</si>
  <si>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</si>
  <si>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</si>
  <si>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</si>
  <si>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</si>
  <si>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</si>
  <si>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</si>
  <si>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</si>
  <si>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</si>
  <si>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</si>
  <si>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</si>
  <si>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</si>
  <si>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</si>
  <si>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</si>
  <si>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</si>
  <si>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</si>
  <si>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</si>
  <si>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</si>
  <si>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</si>
  <si>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</si>
  <si>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</si>
  <si>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</si>
  <si>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</si>
  <si>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</si>
  <si>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</si>
  <si>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</si>
  <si>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</si>
  <si>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</si>
  <si>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</si>
  <si>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</si>
  <si>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</si>
  <si>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</si>
  <si>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 with Client</t>
  </si>
  <si>
    <t>Communication with Course lead</t>
  </si>
  <si>
    <t xml:space="preserve">Discussion with Sponsor </t>
  </si>
  <si>
    <t>Preparing meeting minutes, updating management spreadsheets emails to team Started the MID term report.  Some coaching of JC regarding project management, following standing in while away!</t>
  </si>
  <si>
    <t>Communications with Course Lead ref Server Project meeting with team and weekly scrum.  Appointed deputy while away for family issues.  Some coaching of JC</t>
  </si>
  <si>
    <t>Attended the Glassroom to search for a team placement, discussed potential to join Men's Shed Project</t>
  </si>
  <si>
    <t>Attended optional lecture to gather STARL information, team meeting</t>
  </si>
  <si>
    <t>Researched how to implement bcrypt in a python flask application</t>
  </si>
  <si>
    <t>Lack of knowledge on flask implementation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</si>
  <si>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</si>
  <si>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</si>
  <si>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</si>
  <si>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made my contrabutions to the PIR repot</t>
  </si>
  <si>
    <t xml:space="preserve">writing sql files for the database </t>
  </si>
  <si>
    <t xml:space="preserve">looking at changes to be made for SQLite </t>
  </si>
  <si>
    <t xml:space="preserve">combined sqll files into one after forgeting upload the pervise files made for SQLite </t>
  </si>
  <si>
    <t>looked in to how to displaying images in a database</t>
  </si>
  <si>
    <t xml:space="preserve">the data base neededs to be rerun so no point enttering data that will be lost </t>
  </si>
  <si>
    <t>made the database done, not done and risks to the mid piont report</t>
  </si>
  <si>
    <t xml:space="preserve">createded files to add data into the data base </t>
  </si>
  <si>
    <t>Emails to client.</t>
  </si>
  <si>
    <t>emails to client, Sponsor.  Extension application</t>
  </si>
  <si>
    <t xml:space="preserve">Agena Spreadsheets </t>
  </si>
  <si>
    <t>Meeting , Minutes emails</t>
  </si>
  <si>
    <t>emails and chat messages</t>
  </si>
  <si>
    <t>Preporation for the Client meetingMeeting with Client</t>
  </si>
  <si>
    <t>Agenda &amp; Spreadsheets</t>
  </si>
  <si>
    <t>Set up Database</t>
  </si>
  <si>
    <t>got register and Login fetures working</t>
  </si>
  <si>
    <t>Worked on register and Login fetures</t>
  </si>
  <si>
    <t>Added Tool search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</si>
</sst>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8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/>
    <xf numFmtId="3" fontId="1" fillId="0" borderId="1" xfId="0" applyNumberFormat="1" applyFont="1" applyBorder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/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  <xf numFmtId="0" fontId="1" fillId="0" borderId="7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24" bestFit="1" customWidth="1"/>
    <col min="4" max="4" width="37.42578125" style="30" bestFit="1" customWidth="1"/>
  </cols>
  <sheetData>
    <row r="1" spans="3:4" ht="19.5" customHeight="1" x14ac:dyDescent="0.25">
      <c r="D1" s="25"/>
    </row>
    <row r="2" spans="3:4" ht="19.5" customHeight="1" x14ac:dyDescent="0.25">
      <c r="D2" s="25"/>
    </row>
    <row r="3" spans="3:4" ht="19.5" customHeight="1" x14ac:dyDescent="0.25">
      <c r="D3" s="25"/>
    </row>
    <row r="4" spans="3:4" ht="27" customHeight="1" x14ac:dyDescent="0.25">
      <c r="C4" s="26" t="s">
        <v>96</v>
      </c>
      <c r="D4" s="27">
        <v>13</v>
      </c>
    </row>
    <row r="5" spans="3:4" ht="27" customHeight="1" x14ac:dyDescent="0.25">
      <c r="C5" s="26" t="s">
        <v>97</v>
      </c>
      <c r="D5" s="28" t="s">
        <v>98</v>
      </c>
    </row>
    <row r="6" spans="3:4" ht="27" customHeight="1" x14ac:dyDescent="0.25">
      <c r="C6" s="26" t="s">
        <v>99</v>
      </c>
      <c r="D6" s="28" t="s">
        <v>100</v>
      </c>
    </row>
    <row r="7" spans="3:4" ht="27" customHeight="1" x14ac:dyDescent="0.25">
      <c r="C7" s="26" t="s">
        <v>101</v>
      </c>
      <c r="D7" s="29">
        <v>44956</v>
      </c>
    </row>
    <row r="8" spans="3:4" ht="27" customHeight="1" x14ac:dyDescent="0.25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4"/>
  <sheetViews>
    <sheetView zoomScale="70" zoomScaleNormal="70" workbookViewId="0">
      <selection activeCell="W7" sqref="W7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 t="s">
        <v>126</v>
      </c>
      <c r="E4" s="14"/>
      <c r="F4" s="14"/>
      <c r="G4" s="14"/>
      <c r="H4" s="14"/>
      <c r="I4" s="51">
        <v>5</v>
      </c>
      <c r="J4" s="54">
        <f>SUM(I4,'WK 8 06-03-23'!J4:K6)</f>
        <v>31.35</v>
      </c>
      <c r="K4" s="55"/>
      <c r="L4" s="40">
        <f>I4/$I$22</f>
        <v>0.83333333333333337</v>
      </c>
      <c r="M4" s="33">
        <f>J4/$J$22</f>
        <v>0.28577939835916133</v>
      </c>
    </row>
    <row r="5" spans="2:13" ht="42" customHeight="1" x14ac:dyDescent="0.25">
      <c r="B5" s="50"/>
      <c r="C5" s="13" t="s">
        <v>12</v>
      </c>
      <c r="D5" s="14" t="s">
        <v>127</v>
      </c>
      <c r="E5" s="14"/>
      <c r="F5" s="14" t="s">
        <v>128</v>
      </c>
      <c r="G5" s="14" t="s">
        <v>129</v>
      </c>
      <c r="H5" s="14"/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1</v>
      </c>
      <c r="J7" s="54">
        <f>SUM(I7,'WK 8 06-03-23'!J7:K9)</f>
        <v>20.3</v>
      </c>
      <c r="K7" s="55"/>
      <c r="L7" s="40">
        <f t="shared" ref="L7:L22" si="0">I7/$I$22</f>
        <v>0.16666666666666666</v>
      </c>
      <c r="M7" s="33">
        <f>J7/$J$22</f>
        <v>0.18505013673655424</v>
      </c>
    </row>
    <row r="8" spans="2:13" ht="42" customHeight="1" x14ac:dyDescent="0.25">
      <c r="B8" s="50"/>
      <c r="C8" s="13" t="s">
        <v>12</v>
      </c>
      <c r="D8" s="14" t="s">
        <v>29</v>
      </c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>
        <v>0</v>
      </c>
      <c r="J10" s="54">
        <f>SUM(I10,'WK 8 06-03-23'!J10:K12)</f>
        <v>11.8</v>
      </c>
      <c r="K10" s="55"/>
      <c r="L10" s="40">
        <f t="shared" si="0"/>
        <v>0</v>
      </c>
      <c r="M10" s="33">
        <f>J10/$J$22</f>
        <v>0.10756608933454877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>
        <v>0</v>
      </c>
      <c r="J13" s="54">
        <f>SUM(I13,'WK 8 06-03-23'!J13:K15)</f>
        <v>22.75</v>
      </c>
      <c r="K13" s="55"/>
      <c r="L13" s="40">
        <f t="shared" si="0"/>
        <v>0</v>
      </c>
      <c r="M13" s="33">
        <f>J13/$J$22</f>
        <v>0.20738377392889698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0</v>
      </c>
      <c r="J16" s="54">
        <f>SUM(I16,'WK 8 06-03-23'!J16:K18)</f>
        <v>13.5</v>
      </c>
      <c r="K16" s="55"/>
      <c r="L16" s="40">
        <f t="shared" si="0"/>
        <v>0</v>
      </c>
      <c r="M16" s="33">
        <f>J16/$J$22</f>
        <v>0.12306289881494986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0</v>
      </c>
      <c r="J19" s="54">
        <f>SUM(I19,'WK 8 06-03-23'!J19:K21)</f>
        <v>10</v>
      </c>
      <c r="K19" s="55"/>
      <c r="L19" s="40">
        <f t="shared" si="0"/>
        <v>0</v>
      </c>
      <c r="M19" s="33">
        <f>J19/$J$22</f>
        <v>9.1157702825888781E-2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6</v>
      </c>
      <c r="J22" s="60">
        <f>SUM(J4:K21)</f>
        <v>109.7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2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  <ignoredErrors>
    <ignoredError sqref="L4 L7 L10 L13 L16 L19 L22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4D42-20BB-495B-A71E-BA01A66E0D5C}">
  <sheetPr>
    <outlinePr summaryBelow="0"/>
  </sheetPr>
  <dimension ref="B1:M24"/>
  <sheetViews>
    <sheetView topLeftCell="A4" zoomScale="70" zoomScaleNormal="7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 t="s">
        <v>130</v>
      </c>
      <c r="E4" s="14"/>
      <c r="F4" s="14"/>
      <c r="G4" s="14"/>
      <c r="H4" s="14"/>
      <c r="I4" s="51">
        <v>2.5</v>
      </c>
      <c r="J4" s="54">
        <f>SUM(I4,'WK 8 06-03-23'!J4:K6)</f>
        <v>28.85</v>
      </c>
      <c r="K4" s="55"/>
      <c r="L4" s="40">
        <f>I4/$I$22</f>
        <v>0.15151515151515152</v>
      </c>
      <c r="M4" s="33">
        <f>J4/$J$22</f>
        <v>0.24001663893510816</v>
      </c>
    </row>
    <row r="5" spans="2:13" ht="42" customHeight="1" x14ac:dyDescent="0.25">
      <c r="B5" s="50"/>
      <c r="C5" s="13" t="s">
        <v>12</v>
      </c>
      <c r="D5" s="14" t="s">
        <v>127</v>
      </c>
      <c r="E5" s="14"/>
      <c r="F5" s="14"/>
      <c r="G5" s="14"/>
      <c r="H5" s="14"/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0</v>
      </c>
      <c r="J7" s="54">
        <f>SUM(I7,'WK 8 06-03-23'!J7:K9)</f>
        <v>19.3</v>
      </c>
      <c r="K7" s="55"/>
      <c r="L7" s="40">
        <f t="shared" ref="L7:L22" si="0">I7/$I$22</f>
        <v>0</v>
      </c>
      <c r="M7" s="33">
        <f>J7/$J$22</f>
        <v>0.1605657237936772</v>
      </c>
    </row>
    <row r="8" spans="2:13" ht="42" customHeight="1" x14ac:dyDescent="0.25">
      <c r="B8" s="50"/>
      <c r="C8" s="13" t="s">
        <v>12</v>
      </c>
      <c r="D8" s="14"/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>
        <v>0</v>
      </c>
      <c r="J10" s="54">
        <f>SUM(I10,'WK 8 06-03-23'!J10:K12)</f>
        <v>11.8</v>
      </c>
      <c r="K10" s="55"/>
      <c r="L10" s="40">
        <f t="shared" si="0"/>
        <v>0</v>
      </c>
      <c r="M10" s="33">
        <f>J10/$J$22</f>
        <v>9.8169717138103171E-2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>
        <v>0</v>
      </c>
      <c r="J13" s="54">
        <f>SUM(I13,'WK 8 06-03-23'!J13:K15)</f>
        <v>22.75</v>
      </c>
      <c r="K13" s="55"/>
      <c r="L13" s="40">
        <f t="shared" si="0"/>
        <v>0</v>
      </c>
      <c r="M13" s="33">
        <f>J13/$J$22</f>
        <v>0.18926788685524126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14</v>
      </c>
      <c r="J16" s="54">
        <f>SUM(I16,'WK 8 06-03-23'!J16:K18)</f>
        <v>27.5</v>
      </c>
      <c r="K16" s="55"/>
      <c r="L16" s="40">
        <f t="shared" si="0"/>
        <v>0.84848484848484851</v>
      </c>
      <c r="M16" s="33">
        <f>J16/$J$22</f>
        <v>0.22878535773710482</v>
      </c>
    </row>
    <row r="17" spans="2:13" ht="50.1" customHeight="1" x14ac:dyDescent="0.25">
      <c r="B17" s="50"/>
      <c r="C17" s="13" t="s">
        <v>12</v>
      </c>
      <c r="D17" s="14"/>
      <c r="E17" s="14"/>
      <c r="F17" s="14" t="s">
        <v>133</v>
      </c>
      <c r="G17" s="14" t="s">
        <v>132</v>
      </c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0</v>
      </c>
      <c r="J19" s="54">
        <f>SUM(I19,'WK 8 06-03-23'!J19:K21)</f>
        <v>10</v>
      </c>
      <c r="K19" s="55"/>
      <c r="L19" s="40">
        <f t="shared" si="0"/>
        <v>0</v>
      </c>
      <c r="M19" s="33">
        <f>J19/$J$22</f>
        <v>8.3194675540765387E-2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16.5</v>
      </c>
      <c r="J22" s="60">
        <f>SUM(J4:K21)</f>
        <v>120.2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DDA5-BCF2-4FF3-8202-266C0CA12E90}">
  <sheetPr>
    <outlinePr summaryBelow="0"/>
  </sheetPr>
  <dimension ref="B1:M24"/>
  <sheetViews>
    <sheetView tabSelected="1" topLeftCell="A3" zoomScale="70" zoomScaleNormal="70" workbookViewId="0">
      <selection activeCell="D17" sqref="D17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/>
      <c r="E4" s="14"/>
      <c r="F4" s="14"/>
      <c r="G4" s="14"/>
      <c r="H4" s="14"/>
      <c r="I4" s="51">
        <v>2.5</v>
      </c>
      <c r="J4" s="54">
        <f>SUM(I4,'WK 8 06-03-23'!J4:K6)</f>
        <v>28.85</v>
      </c>
      <c r="K4" s="55"/>
      <c r="L4" s="40">
        <f>I4/$I$22</f>
        <v>0.26315789473684209</v>
      </c>
      <c r="M4" s="33">
        <f>J4/$J$22</f>
        <v>0.25485865724381623</v>
      </c>
    </row>
    <row r="5" spans="2:13" ht="42" customHeight="1" x14ac:dyDescent="0.25">
      <c r="B5" s="50"/>
      <c r="C5" s="13" t="s">
        <v>12</v>
      </c>
      <c r="D5" s="14"/>
      <c r="E5" s="14"/>
      <c r="F5" s="14"/>
      <c r="G5" s="14"/>
      <c r="H5" s="14"/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0</v>
      </c>
      <c r="J7" s="54">
        <f>SUM(I7,'WK 8 06-03-23'!J7:K9)</f>
        <v>19.3</v>
      </c>
      <c r="K7" s="55"/>
      <c r="L7" s="40">
        <f t="shared" ref="L7:L22" si="0">I7/$I$22</f>
        <v>0</v>
      </c>
      <c r="M7" s="33">
        <f>J7/$J$22</f>
        <v>0.1704946996466431</v>
      </c>
    </row>
    <row r="8" spans="2:13" ht="42" customHeight="1" x14ac:dyDescent="0.25">
      <c r="B8" s="50"/>
      <c r="C8" s="13" t="s">
        <v>12</v>
      </c>
      <c r="D8" s="14"/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>
        <v>0</v>
      </c>
      <c r="J10" s="54">
        <f>SUM(I10,'WK 8 06-03-23'!J10:K12)</f>
        <v>11.8</v>
      </c>
      <c r="K10" s="55"/>
      <c r="L10" s="40">
        <f t="shared" si="0"/>
        <v>0</v>
      </c>
      <c r="M10" s="33">
        <f>J10/$J$22</f>
        <v>0.10424028268551237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>
        <v>0</v>
      </c>
      <c r="J13" s="54">
        <f>SUM(I13,'WK 8 06-03-23'!J13:K15)</f>
        <v>22.75</v>
      </c>
      <c r="K13" s="55"/>
      <c r="L13" s="40">
        <f t="shared" si="0"/>
        <v>0</v>
      </c>
      <c r="M13" s="33">
        <f>J13/$J$22</f>
        <v>0.20097173144876324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7</v>
      </c>
      <c r="J16" s="54">
        <f>SUM(I16,'WK 8 06-03-23'!J16:K18)</f>
        <v>20.5</v>
      </c>
      <c r="K16" s="55"/>
      <c r="L16" s="40">
        <f t="shared" si="0"/>
        <v>0.73684210526315785</v>
      </c>
      <c r="M16" s="33">
        <f>J16/$J$22</f>
        <v>0.18109540636042401</v>
      </c>
    </row>
    <row r="17" spans="2:13" ht="50.1" customHeight="1" x14ac:dyDescent="0.25">
      <c r="B17" s="50"/>
      <c r="C17" s="13" t="s">
        <v>12</v>
      </c>
      <c r="D17" s="14" t="s">
        <v>134</v>
      </c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0</v>
      </c>
      <c r="J19" s="54">
        <f>SUM(I19,'WK 8 06-03-23'!J19:K21)</f>
        <v>10</v>
      </c>
      <c r="K19" s="55"/>
      <c r="L19" s="40">
        <f t="shared" si="0"/>
        <v>0</v>
      </c>
      <c r="M19" s="33">
        <f>J19/$J$22</f>
        <v>8.8339222614840993E-2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9.5</v>
      </c>
      <c r="J22" s="60">
        <f>SUM(J4:K21)</f>
        <v>113.2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49E3-D679-4A82-A2B0-1FA139E1BEEF}">
  <sheetPr>
    <outlinePr summaryBelow="0"/>
  </sheetPr>
  <dimension ref="B1:M24"/>
  <sheetViews>
    <sheetView zoomScale="50" zoomScaleNormal="50" workbookViewId="0">
      <selection activeCell="I7" sqref="I7:I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/>
      <c r="E4" s="14"/>
      <c r="F4" s="14"/>
      <c r="G4" s="14"/>
      <c r="H4" s="14"/>
      <c r="I4" s="51">
        <v>2.5</v>
      </c>
      <c r="J4" s="54">
        <f>SUM(I4,'WK 8 06-03-23'!J4:K6)</f>
        <v>28.85</v>
      </c>
      <c r="K4" s="55"/>
      <c r="L4" s="40">
        <f>I4/$I$22</f>
        <v>1</v>
      </c>
      <c r="M4" s="33">
        <f>J4/$J$22</f>
        <v>0.2716572504708098</v>
      </c>
    </row>
    <row r="5" spans="2:13" ht="42" customHeight="1" x14ac:dyDescent="0.25">
      <c r="B5" s="50"/>
      <c r="C5" s="13" t="s">
        <v>12</v>
      </c>
      <c r="D5" s="14"/>
      <c r="E5" s="14"/>
      <c r="F5" s="14"/>
      <c r="G5" s="14"/>
      <c r="H5" s="14"/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0</v>
      </c>
      <c r="J7" s="54">
        <f>SUM(I7,'WK 8 06-03-23'!J7:K9)</f>
        <v>19.3</v>
      </c>
      <c r="K7" s="55"/>
      <c r="L7" s="40">
        <f t="shared" ref="L7:L22" si="0">I7/$I$22</f>
        <v>0</v>
      </c>
      <c r="M7" s="33">
        <f>J7/$J$22</f>
        <v>0.18173258003766479</v>
      </c>
    </row>
    <row r="8" spans="2:13" ht="42" customHeight="1" x14ac:dyDescent="0.25">
      <c r="B8" s="50"/>
      <c r="C8" s="13" t="s">
        <v>12</v>
      </c>
      <c r="D8" s="14"/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>
        <v>0</v>
      </c>
      <c r="J10" s="54">
        <f>SUM(I10,'WK 8 06-03-23'!J10:K12)</f>
        <v>11.8</v>
      </c>
      <c r="K10" s="55"/>
      <c r="L10" s="40">
        <f t="shared" si="0"/>
        <v>0</v>
      </c>
      <c r="M10" s="33">
        <f>J10/$J$22</f>
        <v>0.11111111111111112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>
        <v>0</v>
      </c>
      <c r="J13" s="54">
        <f>SUM(I13,'WK 8 06-03-23'!J13:K15)</f>
        <v>22.75</v>
      </c>
      <c r="K13" s="55"/>
      <c r="L13" s="40">
        <f t="shared" si="0"/>
        <v>0</v>
      </c>
      <c r="M13" s="33">
        <f>J13/$J$22</f>
        <v>0.21421845574387946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0</v>
      </c>
      <c r="J16" s="54">
        <f>SUM(I16,'WK 8 06-03-23'!J16:K18)</f>
        <v>13.5</v>
      </c>
      <c r="K16" s="55"/>
      <c r="L16" s="40">
        <f t="shared" si="0"/>
        <v>0</v>
      </c>
      <c r="M16" s="33">
        <f>J16/$J$22</f>
        <v>0.1271186440677966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0</v>
      </c>
      <c r="J19" s="54">
        <f>SUM(I19,'WK 8 06-03-23'!J19:K21)</f>
        <v>10</v>
      </c>
      <c r="K19" s="55"/>
      <c r="L19" s="40">
        <f t="shared" si="0"/>
        <v>0</v>
      </c>
      <c r="M19" s="33">
        <f>J19/$J$22</f>
        <v>9.4161958568738227E-2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2.5</v>
      </c>
      <c r="J22" s="60">
        <f>SUM(J4:K21)</f>
        <v>106.2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4"/>
  <sheetViews>
    <sheetView zoomScale="70" zoomScaleNormal="70" workbookViewId="0">
      <selection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8"/>
    </row>
    <row r="2" spans="2:13" ht="19.5" customHeight="1" x14ac:dyDescent="0.25">
      <c r="I2" s="17"/>
      <c r="J2" s="17"/>
      <c r="K2" s="4"/>
      <c r="L2" s="18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42" customHeight="1" x14ac:dyDescent="0.25">
      <c r="B4" s="49" t="s">
        <v>10</v>
      </c>
      <c r="C4" s="13" t="s">
        <v>11</v>
      </c>
      <c r="D4" s="14" t="s">
        <v>34</v>
      </c>
      <c r="E4" s="14" t="s">
        <v>93</v>
      </c>
      <c r="F4" s="14" t="s">
        <v>34</v>
      </c>
      <c r="G4" s="14" t="s">
        <v>34</v>
      </c>
      <c r="H4" s="14" t="s">
        <v>34</v>
      </c>
      <c r="I4" s="51">
        <v>0.5</v>
      </c>
      <c r="J4" s="54">
        <f>I4</f>
        <v>0.5</v>
      </c>
      <c r="K4" s="55"/>
      <c r="L4" s="40">
        <f>I4/$I$22</f>
        <v>0.7142857142857143</v>
      </c>
      <c r="M4" s="33">
        <f>J4/$J$22</f>
        <v>0.7142857142857143</v>
      </c>
    </row>
    <row r="5" spans="2:13" ht="42" customHeight="1" x14ac:dyDescent="0.25">
      <c r="B5" s="50"/>
      <c r="C5" s="13" t="s">
        <v>12</v>
      </c>
      <c r="D5" s="14" t="s">
        <v>34</v>
      </c>
      <c r="E5" s="14" t="s">
        <v>34</v>
      </c>
      <c r="F5" s="14" t="s">
        <v>34</v>
      </c>
      <c r="G5" s="14" t="s">
        <v>34</v>
      </c>
      <c r="H5" s="14" t="s">
        <v>34</v>
      </c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 t="s">
        <v>94</v>
      </c>
      <c r="E6" s="14" t="s">
        <v>94</v>
      </c>
      <c r="F6" s="14" t="s">
        <v>94</v>
      </c>
      <c r="G6" s="14" t="s">
        <v>94</v>
      </c>
      <c r="H6" s="14" t="s">
        <v>94</v>
      </c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/>
      <c r="J7" s="54">
        <f>I7</f>
        <v>0</v>
      </c>
      <c r="K7" s="55"/>
      <c r="L7" s="40">
        <f t="shared" ref="L7:L22" si="0">I7/$I$22</f>
        <v>0</v>
      </c>
      <c r="M7" s="33">
        <f>J7/$J$22</f>
        <v>0</v>
      </c>
    </row>
    <row r="8" spans="2:13" ht="42" customHeight="1" x14ac:dyDescent="0.25">
      <c r="B8" s="50"/>
      <c r="C8" s="13" t="s">
        <v>12</v>
      </c>
      <c r="D8" s="14"/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 t="s">
        <v>34</v>
      </c>
      <c r="E10" s="14" t="s">
        <v>34</v>
      </c>
      <c r="F10" s="14" t="s">
        <v>34</v>
      </c>
      <c r="G10" s="14" t="s">
        <v>95</v>
      </c>
      <c r="H10" s="14" t="s">
        <v>34</v>
      </c>
      <c r="I10" s="51">
        <v>0.2</v>
      </c>
      <c r="J10" s="54">
        <f>I10</f>
        <v>0.2</v>
      </c>
      <c r="K10" s="55"/>
      <c r="L10" s="40">
        <f t="shared" si="0"/>
        <v>0.28571428571428575</v>
      </c>
      <c r="M10" s="33">
        <f>J10/$J$22</f>
        <v>0.28571428571428575</v>
      </c>
    </row>
    <row r="11" spans="2:13" ht="42" customHeight="1" x14ac:dyDescent="0.25">
      <c r="B11" s="50"/>
      <c r="C11" s="13" t="s">
        <v>12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34</v>
      </c>
      <c r="H12" s="14" t="s">
        <v>34</v>
      </c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/>
      <c r="J13" s="54">
        <f>I13</f>
        <v>0</v>
      </c>
      <c r="K13" s="55"/>
      <c r="L13" s="40">
        <f t="shared" si="0"/>
        <v>0</v>
      </c>
      <c r="M13" s="33">
        <f>J13/$J$22</f>
        <v>0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/>
      <c r="J16" s="54">
        <f>I16</f>
        <v>0</v>
      </c>
      <c r="K16" s="55"/>
      <c r="L16" s="40">
        <f t="shared" si="0"/>
        <v>0</v>
      </c>
      <c r="M16" s="33">
        <f>J16/$J$22</f>
        <v>0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/>
      <c r="J19" s="54">
        <f>I19</f>
        <v>0</v>
      </c>
      <c r="K19" s="55"/>
      <c r="L19" s="40">
        <f t="shared" si="0"/>
        <v>0</v>
      </c>
      <c r="M19" s="33">
        <f>J19/$J$22</f>
        <v>0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0.7</v>
      </c>
      <c r="J22" s="60">
        <f>SUM(J4:K21)</f>
        <v>0.7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5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5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8"/>
    </row>
    <row r="2" spans="2:13" ht="19.5" customHeight="1" x14ac:dyDescent="0.25">
      <c r="I2" s="17"/>
      <c r="J2" s="17"/>
      <c r="K2" s="4"/>
      <c r="L2" s="18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42" customHeight="1" x14ac:dyDescent="0.25">
      <c r="B4" s="49" t="s">
        <v>10</v>
      </c>
      <c r="C4" s="13" t="s">
        <v>11</v>
      </c>
      <c r="D4" s="14" t="s">
        <v>34</v>
      </c>
      <c r="E4" s="14" t="s">
        <v>34</v>
      </c>
      <c r="F4" s="14" t="s">
        <v>34</v>
      </c>
      <c r="G4" s="14" t="s">
        <v>34</v>
      </c>
      <c r="H4" s="14" t="s">
        <v>34</v>
      </c>
      <c r="I4" s="51">
        <v>5.45</v>
      </c>
      <c r="J4" s="54">
        <f>SUM(I4,'WK 1 16-01-23'!J4:K6)</f>
        <v>5.95</v>
      </c>
      <c r="K4" s="55"/>
      <c r="L4" s="40">
        <f>I4/$I$22</f>
        <v>0.73154362416107388</v>
      </c>
      <c r="M4" s="33">
        <f>J4/$J$22</f>
        <v>0.73006134969325154</v>
      </c>
    </row>
    <row r="5" spans="2:13" ht="42" customHeight="1" x14ac:dyDescent="0.25">
      <c r="B5" s="50"/>
      <c r="C5" s="13" t="s">
        <v>12</v>
      </c>
      <c r="D5" s="14" t="s">
        <v>86</v>
      </c>
      <c r="E5" s="14" t="s">
        <v>86</v>
      </c>
      <c r="F5" s="14" t="s">
        <v>86</v>
      </c>
      <c r="G5" s="14" t="s">
        <v>87</v>
      </c>
      <c r="H5" s="14" t="s">
        <v>87</v>
      </c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 t="s">
        <v>88</v>
      </c>
      <c r="E6" s="14" t="s">
        <v>88</v>
      </c>
      <c r="F6" s="14" t="s">
        <v>88</v>
      </c>
      <c r="G6" s="14" t="s">
        <v>34</v>
      </c>
      <c r="H6" s="14" t="s">
        <v>34</v>
      </c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1</v>
      </c>
      <c r="J7" s="54">
        <f>SUM(I7,'WK 1 16-01-23'!J7:K9)</f>
        <v>1</v>
      </c>
      <c r="K7" s="55"/>
      <c r="L7" s="40">
        <f t="shared" ref="L7:L22" si="0">I7/$I$22</f>
        <v>0.13422818791946309</v>
      </c>
      <c r="M7" s="33">
        <f>J7/$J$22</f>
        <v>0.12269938650306748</v>
      </c>
    </row>
    <row r="8" spans="2:13" ht="42" customHeight="1" x14ac:dyDescent="0.25">
      <c r="B8" s="50"/>
      <c r="C8" s="13" t="s">
        <v>12</v>
      </c>
      <c r="D8" s="14" t="s">
        <v>109</v>
      </c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51">
        <v>0.75</v>
      </c>
      <c r="J10" s="54">
        <f>SUM(I10,'WK 1 16-01-23'!J10:K12)</f>
        <v>0.95</v>
      </c>
      <c r="K10" s="55"/>
      <c r="L10" s="40">
        <f t="shared" si="0"/>
        <v>0.10067114093959731</v>
      </c>
      <c r="M10" s="33">
        <f>J10/$J$22</f>
        <v>0.1165644171779141</v>
      </c>
    </row>
    <row r="11" spans="2:13" ht="42" customHeight="1" x14ac:dyDescent="0.25">
      <c r="B11" s="50"/>
      <c r="C11" s="13" t="s">
        <v>12</v>
      </c>
      <c r="D11" s="14" t="s">
        <v>34</v>
      </c>
      <c r="E11" s="14" t="s">
        <v>34</v>
      </c>
      <c r="F11" s="14" t="s">
        <v>89</v>
      </c>
      <c r="G11" s="14" t="s">
        <v>34</v>
      </c>
      <c r="H11" s="14" t="s">
        <v>90</v>
      </c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91</v>
      </c>
      <c r="H12" s="14" t="s">
        <v>34</v>
      </c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>
        <v>0.25</v>
      </c>
      <c r="J13" s="54">
        <f>SUM(I13,'WK 1 16-01-23'!J13:K15)</f>
        <v>0.25</v>
      </c>
      <c r="K13" s="55"/>
      <c r="L13" s="40">
        <f t="shared" si="0"/>
        <v>3.3557046979865772E-2</v>
      </c>
      <c r="M13" s="33">
        <f>J13/$J$22</f>
        <v>3.0674846625766871E-2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 t="s">
        <v>92</v>
      </c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/>
      <c r="J16" s="54">
        <f>SUM(I16,'WK 1 16-01-23'!J16:K18)</f>
        <v>0</v>
      </c>
      <c r="K16" s="55"/>
      <c r="L16" s="40">
        <f t="shared" si="0"/>
        <v>0</v>
      </c>
      <c r="M16" s="33">
        <f>J16/$J$22</f>
        <v>0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/>
      <c r="J19" s="54">
        <f>SUM(I19,'WK 1 16-01-23'!J19:K21)</f>
        <v>0</v>
      </c>
      <c r="K19" s="55"/>
      <c r="L19" s="40">
        <f t="shared" si="0"/>
        <v>0</v>
      </c>
      <c r="M19" s="33">
        <f>J19/$J$22</f>
        <v>0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7.45</v>
      </c>
      <c r="J22" s="60">
        <f>SUM(J4:K21)</f>
        <v>8.15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5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5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8"/>
    </row>
    <row r="2" spans="2:13" ht="19.5" customHeight="1" x14ac:dyDescent="0.25">
      <c r="I2" s="17"/>
      <c r="J2" s="17"/>
      <c r="K2" s="4"/>
      <c r="L2" s="18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90" x14ac:dyDescent="0.25">
      <c r="B4" s="49" t="s">
        <v>10</v>
      </c>
      <c r="C4" s="13" t="s">
        <v>11</v>
      </c>
      <c r="D4" s="22" t="s">
        <v>74</v>
      </c>
      <c r="E4" s="14" t="s">
        <v>75</v>
      </c>
      <c r="F4" s="14" t="s">
        <v>76</v>
      </c>
      <c r="G4" s="14" t="s">
        <v>77</v>
      </c>
      <c r="H4" s="14" t="s">
        <v>78</v>
      </c>
      <c r="I4" s="51">
        <v>5.45</v>
      </c>
      <c r="J4" s="54">
        <f>SUM(I4,'WK 2 23-01-23'!J4:K6)</f>
        <v>11.4</v>
      </c>
      <c r="K4" s="55"/>
      <c r="L4" s="40">
        <f>I4/$I$22</f>
        <v>0.46382978723404256</v>
      </c>
      <c r="M4" s="33">
        <f>J4/$J$22</f>
        <v>0.57286432160804024</v>
      </c>
    </row>
    <row r="5" spans="2:13" ht="90" x14ac:dyDescent="0.25">
      <c r="B5" s="50"/>
      <c r="C5" s="13" t="s">
        <v>12</v>
      </c>
      <c r="D5" s="14" t="s">
        <v>75</v>
      </c>
      <c r="E5" s="14" t="s">
        <v>76</v>
      </c>
      <c r="F5" s="14" t="s">
        <v>77</v>
      </c>
      <c r="G5" s="14" t="s">
        <v>78</v>
      </c>
      <c r="H5" s="14" t="s">
        <v>79</v>
      </c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 t="s">
        <v>34</v>
      </c>
      <c r="E6" s="14" t="s">
        <v>34</v>
      </c>
      <c r="F6" s="14" t="s">
        <v>34</v>
      </c>
      <c r="G6" s="14" t="s">
        <v>34</v>
      </c>
      <c r="H6" s="14" t="s">
        <v>34</v>
      </c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 t="s">
        <v>80</v>
      </c>
      <c r="F7" s="14"/>
      <c r="G7" s="14"/>
      <c r="H7" s="14" t="s">
        <v>81</v>
      </c>
      <c r="I7" s="51">
        <v>5</v>
      </c>
      <c r="J7" s="54">
        <f>SUM(I7,'WK 2 23-01-23'!J7:K9)</f>
        <v>6</v>
      </c>
      <c r="K7" s="55"/>
      <c r="L7" s="40">
        <f t="shared" ref="L7:L22" si="0">I7/$I$22</f>
        <v>0.42553191489361702</v>
      </c>
      <c r="M7" s="33">
        <f>J7/$J$22</f>
        <v>0.30150753768844224</v>
      </c>
    </row>
    <row r="8" spans="2:13" ht="42" customHeight="1" x14ac:dyDescent="0.25">
      <c r="B8" s="50"/>
      <c r="C8" s="13" t="s">
        <v>12</v>
      </c>
      <c r="D8" s="14" t="s">
        <v>80</v>
      </c>
      <c r="E8" s="14"/>
      <c r="F8" s="14"/>
      <c r="G8" s="14" t="s">
        <v>81</v>
      </c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>
        <v>0.3</v>
      </c>
      <c r="J10" s="54">
        <f>SUM(I10,'WK 2 23-01-23'!J10:K12)</f>
        <v>1.25</v>
      </c>
      <c r="K10" s="55"/>
      <c r="L10" s="40">
        <f t="shared" si="0"/>
        <v>2.553191489361702E-2</v>
      </c>
      <c r="M10" s="33">
        <f>J10/$J$22</f>
        <v>6.2814070351758802E-2</v>
      </c>
    </row>
    <row r="11" spans="2:13" ht="42" customHeight="1" x14ac:dyDescent="0.25">
      <c r="B11" s="50"/>
      <c r="C11" s="13" t="s">
        <v>12</v>
      </c>
      <c r="D11" s="14" t="s">
        <v>82</v>
      </c>
      <c r="E11" s="14" t="s">
        <v>34</v>
      </c>
      <c r="F11" s="14" t="s">
        <v>34</v>
      </c>
      <c r="G11" s="14" t="s">
        <v>34</v>
      </c>
      <c r="H11" s="14" t="s">
        <v>83</v>
      </c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 t="s">
        <v>19</v>
      </c>
      <c r="E13" s="23" t="s">
        <v>84</v>
      </c>
      <c r="F13" s="14"/>
      <c r="G13" s="14"/>
      <c r="H13" s="14"/>
      <c r="I13" s="51">
        <v>1</v>
      </c>
      <c r="J13" s="54">
        <f>SUM(I13,'WK 2 23-01-23'!J13:K15)</f>
        <v>1.25</v>
      </c>
      <c r="K13" s="55"/>
      <c r="L13" s="40">
        <f t="shared" si="0"/>
        <v>8.5106382978723402E-2</v>
      </c>
      <c r="M13" s="33">
        <f>J13/$J$22</f>
        <v>6.2814070351758802E-2</v>
      </c>
    </row>
    <row r="14" spans="2:13" ht="42" customHeight="1" x14ac:dyDescent="0.25">
      <c r="B14" s="50"/>
      <c r="C14" s="13" t="s">
        <v>12</v>
      </c>
      <c r="D14" s="14" t="s">
        <v>85</v>
      </c>
      <c r="E14" s="23" t="s">
        <v>84</v>
      </c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 t="s">
        <v>19</v>
      </c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/>
      <c r="J16" s="54">
        <f>SUM(I16,'WK 2 23-01-23'!J16:K18)</f>
        <v>0</v>
      </c>
      <c r="K16" s="55"/>
      <c r="L16" s="40">
        <f t="shared" si="0"/>
        <v>0</v>
      </c>
      <c r="M16" s="33">
        <f>J16/$J$22</f>
        <v>0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/>
      <c r="J19" s="54">
        <f>SUM(I19,'WK 2 23-01-23'!J19:K21)</f>
        <v>0</v>
      </c>
      <c r="K19" s="55"/>
      <c r="L19" s="40">
        <f t="shared" si="0"/>
        <v>0</v>
      </c>
      <c r="M19" s="33">
        <f>J19/$J$22</f>
        <v>0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11.75</v>
      </c>
      <c r="J22" s="60">
        <f>SUM(J4:K21)</f>
        <v>19.899999999999999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5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5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4"/>
  <sheetViews>
    <sheetView topLeftCell="C1" zoomScale="70" zoomScaleNormal="70" workbookViewId="0">
      <selection activeCell="C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1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8"/>
    </row>
    <row r="2" spans="1:13" ht="19.5" customHeight="1" x14ac:dyDescent="0.25">
      <c r="I2" s="17"/>
      <c r="J2" s="17"/>
      <c r="K2" s="4"/>
      <c r="L2" s="18"/>
    </row>
    <row r="3" spans="1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1:13" ht="42" customHeight="1" x14ac:dyDescent="0.25">
      <c r="A4" s="15"/>
      <c r="B4" s="49" t="s">
        <v>10</v>
      </c>
      <c r="C4" s="13" t="s">
        <v>11</v>
      </c>
      <c r="D4" s="14" t="s">
        <v>34</v>
      </c>
      <c r="E4" s="14" t="s">
        <v>56</v>
      </c>
      <c r="F4" s="14" t="s">
        <v>57</v>
      </c>
      <c r="G4" s="14" t="s">
        <v>57</v>
      </c>
      <c r="H4" s="14" t="s">
        <v>58</v>
      </c>
      <c r="I4" s="51">
        <v>4.45</v>
      </c>
      <c r="J4" s="54">
        <f>SUM(I4,'WK 3 30-01-23'!J4:K6)</f>
        <v>15.850000000000001</v>
      </c>
      <c r="K4" s="55"/>
      <c r="L4" s="40">
        <f>I4/$I$22</f>
        <v>0.21140142517814728</v>
      </c>
      <c r="M4" s="33">
        <f>J4/$J$22</f>
        <v>0.38705738705738707</v>
      </c>
    </row>
    <row r="5" spans="1:13" ht="42" customHeight="1" x14ac:dyDescent="0.25">
      <c r="A5" s="15"/>
      <c r="B5" s="50"/>
      <c r="C5" s="13" t="s">
        <v>12</v>
      </c>
      <c r="D5" s="14" t="s">
        <v>56</v>
      </c>
      <c r="E5" s="14" t="s">
        <v>57</v>
      </c>
      <c r="F5" s="14" t="s">
        <v>57</v>
      </c>
      <c r="G5" s="14" t="s">
        <v>58</v>
      </c>
      <c r="H5" s="14" t="s">
        <v>59</v>
      </c>
      <c r="I5" s="52"/>
      <c r="J5" s="56"/>
      <c r="K5" s="57"/>
      <c r="L5" s="40"/>
      <c r="M5" s="34"/>
    </row>
    <row r="6" spans="1:13" ht="42" customHeight="1" x14ac:dyDescent="0.25">
      <c r="A6" s="15"/>
      <c r="B6" s="50"/>
      <c r="C6" s="13" t="s">
        <v>13</v>
      </c>
      <c r="D6" s="14" t="s">
        <v>60</v>
      </c>
      <c r="E6" s="14" t="s">
        <v>60</v>
      </c>
      <c r="F6" s="14" t="s">
        <v>60</v>
      </c>
      <c r="G6" s="14" t="s">
        <v>60</v>
      </c>
      <c r="H6" s="14" t="s">
        <v>60</v>
      </c>
      <c r="I6" s="53"/>
      <c r="J6" s="58"/>
      <c r="K6" s="59"/>
      <c r="L6" s="40"/>
      <c r="M6" s="34"/>
    </row>
    <row r="7" spans="1:13" ht="42" customHeight="1" x14ac:dyDescent="0.25">
      <c r="A7" s="15"/>
      <c r="B7" s="49" t="s">
        <v>14</v>
      </c>
      <c r="C7" s="13" t="s">
        <v>11</v>
      </c>
      <c r="D7" s="14"/>
      <c r="E7" s="14" t="s">
        <v>61</v>
      </c>
      <c r="F7" s="14" t="s">
        <v>62</v>
      </c>
      <c r="G7" s="14"/>
      <c r="H7" s="14"/>
      <c r="I7" s="51">
        <v>3.3</v>
      </c>
      <c r="J7" s="54">
        <f>SUM(I7,'WK 3 30-01-23'!J7:K9)</f>
        <v>9.3000000000000007</v>
      </c>
      <c r="K7" s="55"/>
      <c r="L7" s="40">
        <f t="shared" ref="L7:L22" si="0">I7/$I$22</f>
        <v>0.15676959619952494</v>
      </c>
      <c r="M7" s="33">
        <f>J7/$J$22</f>
        <v>0.2271062271062271</v>
      </c>
    </row>
    <row r="8" spans="1:13" ht="42" customHeight="1" x14ac:dyDescent="0.25">
      <c r="A8" s="15"/>
      <c r="B8" s="50"/>
      <c r="C8" s="13" t="s">
        <v>12</v>
      </c>
      <c r="D8" s="14" t="s">
        <v>61</v>
      </c>
      <c r="E8" s="14" t="s">
        <v>62</v>
      </c>
      <c r="F8" s="14"/>
      <c r="G8" s="14" t="s">
        <v>63</v>
      </c>
      <c r="H8" s="14"/>
      <c r="I8" s="52"/>
      <c r="J8" s="56"/>
      <c r="K8" s="57"/>
      <c r="L8" s="40"/>
      <c r="M8" s="34"/>
    </row>
    <row r="9" spans="1:13" ht="42" customHeight="1" x14ac:dyDescent="0.25">
      <c r="A9" s="15"/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1:13" ht="42" customHeight="1" x14ac:dyDescent="0.25">
      <c r="A10" s="15"/>
      <c r="B10" s="49" t="s">
        <v>15</v>
      </c>
      <c r="C10" s="13" t="s">
        <v>11</v>
      </c>
      <c r="D10" s="20" t="s">
        <v>34</v>
      </c>
      <c r="E10" s="20" t="s">
        <v>64</v>
      </c>
      <c r="F10" s="20" t="s">
        <v>65</v>
      </c>
      <c r="G10" s="20" t="s">
        <v>66</v>
      </c>
      <c r="H10" s="20" t="s">
        <v>67</v>
      </c>
      <c r="I10" s="51">
        <v>4.3</v>
      </c>
      <c r="J10" s="54">
        <f>SUM(I10,'WK 3 30-01-23'!J10:K12)</f>
        <v>5.55</v>
      </c>
      <c r="K10" s="55"/>
      <c r="L10" s="40">
        <f t="shared" si="0"/>
        <v>0.20427553444180521</v>
      </c>
      <c r="M10" s="33">
        <f>J10/$J$22</f>
        <v>0.13553113553113552</v>
      </c>
    </row>
    <row r="11" spans="1:13" ht="42" customHeight="1" x14ac:dyDescent="0.25">
      <c r="A11" s="15"/>
      <c r="B11" s="50"/>
      <c r="C11" s="13" t="s">
        <v>12</v>
      </c>
      <c r="D11" s="20" t="s">
        <v>64</v>
      </c>
      <c r="E11" s="20" t="s">
        <v>65</v>
      </c>
      <c r="F11" s="20" t="s">
        <v>66</v>
      </c>
      <c r="G11" s="20" t="s">
        <v>67</v>
      </c>
      <c r="H11" s="20" t="s">
        <v>68</v>
      </c>
      <c r="I11" s="52"/>
      <c r="J11" s="56"/>
      <c r="K11" s="57"/>
      <c r="L11" s="40"/>
      <c r="M11" s="34"/>
    </row>
    <row r="12" spans="1:13" ht="42" customHeight="1" x14ac:dyDescent="0.25">
      <c r="A12" s="15"/>
      <c r="B12" s="50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34</v>
      </c>
      <c r="H12" s="14" t="s">
        <v>34</v>
      </c>
      <c r="I12" s="53"/>
      <c r="J12" s="58"/>
      <c r="K12" s="59"/>
      <c r="L12" s="40"/>
      <c r="M12" s="34"/>
    </row>
    <row r="13" spans="1:13" ht="42" customHeight="1" x14ac:dyDescent="0.25">
      <c r="A13" s="15"/>
      <c r="B13" s="49" t="s">
        <v>16</v>
      </c>
      <c r="C13" s="13" t="s">
        <v>11</v>
      </c>
      <c r="D13" s="14" t="s">
        <v>19</v>
      </c>
      <c r="E13" s="14"/>
      <c r="F13" s="14" t="s">
        <v>26</v>
      </c>
      <c r="G13" s="14"/>
      <c r="H13" s="14" t="s">
        <v>19</v>
      </c>
      <c r="I13" s="51">
        <v>4</v>
      </c>
      <c r="J13" s="54">
        <f>SUM(I13,'WK 3 30-01-23'!J13:K15)</f>
        <v>5.25</v>
      </c>
      <c r="K13" s="55"/>
      <c r="L13" s="40">
        <f t="shared" si="0"/>
        <v>0.19002375296912113</v>
      </c>
      <c r="M13" s="33">
        <f>J13/$J$22</f>
        <v>0.12820512820512819</v>
      </c>
    </row>
    <row r="14" spans="1:13" ht="42" customHeight="1" x14ac:dyDescent="0.25">
      <c r="A14" s="15"/>
      <c r="B14" s="50"/>
      <c r="C14" s="13" t="s">
        <v>12</v>
      </c>
      <c r="D14" s="14" t="s">
        <v>69</v>
      </c>
      <c r="E14" s="14"/>
      <c r="F14" s="14" t="s">
        <v>70</v>
      </c>
      <c r="G14" s="14"/>
      <c r="H14" s="14" t="s">
        <v>71</v>
      </c>
      <c r="I14" s="52"/>
      <c r="J14" s="56"/>
      <c r="K14" s="57"/>
      <c r="L14" s="40"/>
      <c r="M14" s="34"/>
    </row>
    <row r="15" spans="1:13" ht="42" customHeight="1" x14ac:dyDescent="0.25">
      <c r="A15" s="15"/>
      <c r="B15" s="50"/>
      <c r="C15" s="13" t="s">
        <v>13</v>
      </c>
      <c r="D15" s="14" t="s">
        <v>72</v>
      </c>
      <c r="E15" s="14"/>
      <c r="F15" s="14" t="s">
        <v>26</v>
      </c>
      <c r="G15" s="14"/>
      <c r="H15" s="14" t="s">
        <v>26</v>
      </c>
      <c r="I15" s="53"/>
      <c r="J15" s="58"/>
      <c r="K15" s="59"/>
      <c r="L15" s="40"/>
      <c r="M15" s="34"/>
    </row>
    <row r="16" spans="1:13" ht="46.5" customHeight="1" x14ac:dyDescent="0.25">
      <c r="A16" s="15"/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3</v>
      </c>
      <c r="J16" s="54">
        <f>SUM(I16,'WK 3 30-01-23'!J16:K18)</f>
        <v>3</v>
      </c>
      <c r="K16" s="55"/>
      <c r="L16" s="40">
        <f t="shared" si="0"/>
        <v>0.14251781472684086</v>
      </c>
      <c r="M16" s="33">
        <f>J16/$J$22</f>
        <v>7.326007326007325E-2</v>
      </c>
    </row>
    <row r="17" spans="1:13" ht="50.1" customHeight="1" x14ac:dyDescent="0.25">
      <c r="A17" s="15"/>
      <c r="B17" s="50"/>
      <c r="C17" s="13" t="s">
        <v>12</v>
      </c>
      <c r="D17" s="14"/>
      <c r="E17" s="14"/>
      <c r="F17" s="14" t="s">
        <v>73</v>
      </c>
      <c r="G17" s="14"/>
      <c r="H17" s="14"/>
      <c r="I17" s="52"/>
      <c r="J17" s="56"/>
      <c r="K17" s="57"/>
      <c r="L17" s="40"/>
      <c r="M17" s="34"/>
    </row>
    <row r="18" spans="1:13" ht="47.1" customHeight="1" x14ac:dyDescent="0.25">
      <c r="A18" s="15"/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1:13" ht="40.5" customHeight="1" x14ac:dyDescent="0.25">
      <c r="A19" s="15"/>
      <c r="B19" s="49" t="s">
        <v>18</v>
      </c>
      <c r="C19" s="13" t="s">
        <v>11</v>
      </c>
      <c r="D19" s="45"/>
      <c r="E19" s="45"/>
      <c r="F19" s="45"/>
      <c r="G19" s="45"/>
      <c r="H19" s="45"/>
      <c r="I19" s="63">
        <v>2</v>
      </c>
      <c r="J19" s="54">
        <f>SUM(I19,'WK 3 30-01-23'!J19:K21)</f>
        <v>2</v>
      </c>
      <c r="K19" s="55"/>
      <c r="L19" s="40">
        <f t="shared" si="0"/>
        <v>9.5011876484560567E-2</v>
      </c>
      <c r="M19" s="33">
        <f>J19/$J$22</f>
        <v>4.884004884004884E-2</v>
      </c>
    </row>
    <row r="20" spans="1:13" ht="42.6" customHeight="1" x14ac:dyDescent="0.25">
      <c r="A20" s="15"/>
      <c r="B20" s="50"/>
      <c r="C20" s="13" t="s">
        <v>12</v>
      </c>
      <c r="D20" s="45"/>
      <c r="E20" s="45" t="s">
        <v>116</v>
      </c>
      <c r="F20" s="45"/>
      <c r="G20" s="45"/>
      <c r="H20" s="45"/>
      <c r="I20" s="64"/>
      <c r="J20" s="56"/>
      <c r="K20" s="57"/>
      <c r="L20" s="40"/>
      <c r="M20" s="34"/>
    </row>
    <row r="21" spans="1:13" ht="42.75" customHeight="1" x14ac:dyDescent="0.25">
      <c r="A21" s="15"/>
      <c r="B21" s="50"/>
      <c r="C21" s="13" t="s">
        <v>13</v>
      </c>
      <c r="D21" s="45"/>
      <c r="E21" s="45"/>
      <c r="F21" s="45"/>
      <c r="G21" s="45"/>
      <c r="H21" s="45"/>
      <c r="I21" s="65"/>
      <c r="J21" s="58"/>
      <c r="K21" s="59"/>
      <c r="L21" s="40"/>
      <c r="M21" s="34"/>
    </row>
    <row r="22" spans="1:13" ht="19.5" customHeight="1" x14ac:dyDescent="0.25">
      <c r="A22" s="15"/>
      <c r="B22" s="15"/>
      <c r="C22" s="15"/>
      <c r="D22" s="15"/>
      <c r="E22" s="15"/>
      <c r="F22" s="15"/>
      <c r="G22" s="15"/>
      <c r="H22" s="15"/>
      <c r="I22" s="60">
        <f>SUM(I4:I21)</f>
        <v>21.05</v>
      </c>
      <c r="J22" s="60">
        <f>SUM(J4:K21)</f>
        <v>40.950000000000003</v>
      </c>
      <c r="K22" s="62"/>
      <c r="L22" s="40">
        <f t="shared" si="0"/>
        <v>1</v>
      </c>
      <c r="M22" s="33">
        <f>J22/$J$22</f>
        <v>1</v>
      </c>
    </row>
    <row r="23" spans="1:13" ht="19.5" customHeight="1" x14ac:dyDescent="0.25">
      <c r="A23" s="15"/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40"/>
      <c r="M23" s="34"/>
    </row>
    <row r="24" spans="1:13" ht="19.5" customHeight="1" x14ac:dyDescent="0.25">
      <c r="A24" s="15"/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40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5" width="26.140625" bestFit="1" customWidth="1"/>
    <col min="6" max="6" width="29.7109375" bestFit="1" customWidth="1"/>
    <col min="7" max="8" width="26.140625" bestFit="1" customWidth="1"/>
    <col min="9" max="10" width="14.140625" style="1" bestFit="1" customWidth="1"/>
    <col min="11" max="11" width="14.140625" style="3" bestFit="1" customWidth="1"/>
    <col min="12" max="12" width="14.140625" style="5" bestFit="1" customWidth="1"/>
    <col min="13" max="13" width="13.5703125" style="5" bestFit="1" customWidth="1"/>
  </cols>
  <sheetData>
    <row r="1" spans="2:13" ht="27.7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8"/>
    </row>
    <row r="2" spans="2:13" ht="19.5" customHeight="1" x14ac:dyDescent="0.25">
      <c r="I2" s="17"/>
      <c r="J2" s="17"/>
      <c r="K2" s="4"/>
      <c r="L2" s="18"/>
    </row>
    <row r="3" spans="2:13" ht="23.2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20.25" customHeight="1" x14ac:dyDescent="0.25">
      <c r="B4" s="49" t="s">
        <v>10</v>
      </c>
      <c r="C4" s="13" t="s">
        <v>11</v>
      </c>
      <c r="D4" s="14" t="s">
        <v>34</v>
      </c>
      <c r="E4" s="14" t="s">
        <v>26</v>
      </c>
      <c r="F4" s="14" t="s">
        <v>26</v>
      </c>
      <c r="G4" s="14" t="s">
        <v>26</v>
      </c>
      <c r="H4" s="14" t="s">
        <v>26</v>
      </c>
      <c r="I4" s="51">
        <v>4.75</v>
      </c>
      <c r="J4" s="54">
        <f>SUM(I4,'WK 4 06-02-23'!J4:K6)</f>
        <v>20.6</v>
      </c>
      <c r="K4" s="55"/>
      <c r="L4" s="31">
        <f>I4/$I$22</f>
        <v>0.19191919191919191</v>
      </c>
      <c r="M4" s="33">
        <f>J4/$J$22</f>
        <v>0.31354642313546421</v>
      </c>
    </row>
    <row r="5" spans="2:13" ht="90" customHeight="1" x14ac:dyDescent="0.25">
      <c r="B5" s="50"/>
      <c r="C5" s="13" t="s">
        <v>12</v>
      </c>
      <c r="D5" s="14" t="s">
        <v>35</v>
      </c>
      <c r="E5" s="14" t="s">
        <v>36</v>
      </c>
      <c r="F5" s="14" t="s">
        <v>37</v>
      </c>
      <c r="G5" s="14"/>
      <c r="H5" s="14" t="s">
        <v>38</v>
      </c>
      <c r="I5" s="52"/>
      <c r="J5" s="56"/>
      <c r="K5" s="57"/>
      <c r="L5" s="32"/>
      <c r="M5" s="34"/>
    </row>
    <row r="6" spans="2:13" ht="20.25" customHeight="1" x14ac:dyDescent="0.25">
      <c r="B6" s="50"/>
      <c r="C6" s="13" t="s">
        <v>13</v>
      </c>
      <c r="D6" s="14" t="s">
        <v>26</v>
      </c>
      <c r="E6" s="14" t="s">
        <v>26</v>
      </c>
      <c r="F6" s="14" t="s">
        <v>26</v>
      </c>
      <c r="G6" s="14" t="s">
        <v>26</v>
      </c>
      <c r="H6" s="14" t="s">
        <v>26</v>
      </c>
      <c r="I6" s="53"/>
      <c r="J6" s="58"/>
      <c r="K6" s="59"/>
      <c r="L6" s="32"/>
      <c r="M6" s="34"/>
    </row>
    <row r="7" spans="2:13" ht="28.5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4</v>
      </c>
      <c r="J7" s="54">
        <f>SUM(I7,'WK 4 06-02-23'!J7:K9)</f>
        <v>13.3</v>
      </c>
      <c r="K7" s="55"/>
      <c r="L7" s="31">
        <f>I7/$I$22</f>
        <v>0.16161616161616163</v>
      </c>
      <c r="M7" s="33">
        <f>J7/$J$22</f>
        <v>0.20243531202435311</v>
      </c>
    </row>
    <row r="8" spans="2:13" ht="18.75" customHeight="1" x14ac:dyDescent="0.25">
      <c r="B8" s="50"/>
      <c r="C8" s="13" t="s">
        <v>12</v>
      </c>
      <c r="D8" s="14" t="s">
        <v>40</v>
      </c>
      <c r="E8" s="14"/>
      <c r="F8" s="14"/>
      <c r="G8" s="14"/>
      <c r="H8" s="14" t="s">
        <v>39</v>
      </c>
      <c r="I8" s="52"/>
      <c r="J8" s="56"/>
      <c r="K8" s="57"/>
      <c r="L8" s="32"/>
      <c r="M8" s="34"/>
    </row>
    <row r="9" spans="2:13" ht="20.25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32"/>
      <c r="M9" s="34"/>
    </row>
    <row r="10" spans="2:13" ht="20.25" customHeight="1" x14ac:dyDescent="0.25">
      <c r="B10" s="49" t="s">
        <v>15</v>
      </c>
      <c r="C10" s="13" t="s">
        <v>11</v>
      </c>
      <c r="D10" s="14" t="s">
        <v>34</v>
      </c>
      <c r="E10" s="14" t="s">
        <v>26</v>
      </c>
      <c r="F10" s="14" t="s">
        <v>34</v>
      </c>
      <c r="G10" s="14" t="s">
        <v>26</v>
      </c>
      <c r="H10" s="14" t="s">
        <v>26</v>
      </c>
      <c r="I10" s="51">
        <v>6.25</v>
      </c>
      <c r="J10" s="54">
        <f>SUM(I10,'WK 4 06-02-23'!J10:K12)</f>
        <v>11.8</v>
      </c>
      <c r="K10" s="55"/>
      <c r="L10" s="31">
        <f>I10/$I$22</f>
        <v>0.25252525252525254</v>
      </c>
      <c r="M10" s="33">
        <f>J10/$J$22</f>
        <v>0.17960426179604261</v>
      </c>
    </row>
    <row r="11" spans="2:13" ht="52.5" customHeight="1" x14ac:dyDescent="0.25">
      <c r="B11" s="50"/>
      <c r="C11" s="13" t="s">
        <v>12</v>
      </c>
      <c r="D11" s="14" t="s">
        <v>40</v>
      </c>
      <c r="E11" s="14" t="s">
        <v>41</v>
      </c>
      <c r="F11" s="14" t="s">
        <v>42</v>
      </c>
      <c r="G11" s="14" t="s">
        <v>43</v>
      </c>
      <c r="H11" s="14" t="s">
        <v>44</v>
      </c>
      <c r="I11" s="52"/>
      <c r="J11" s="56"/>
      <c r="K11" s="57"/>
      <c r="L11" s="32"/>
      <c r="M11" s="34"/>
    </row>
    <row r="12" spans="2:13" ht="20.25" customHeight="1" x14ac:dyDescent="0.25">
      <c r="B12" s="50"/>
      <c r="C12" s="13" t="s">
        <v>13</v>
      </c>
      <c r="D12" s="14" t="s">
        <v>34</v>
      </c>
      <c r="E12" s="14" t="s">
        <v>26</v>
      </c>
      <c r="F12" s="14" t="s">
        <v>34</v>
      </c>
      <c r="G12" s="14" t="s">
        <v>26</v>
      </c>
      <c r="H12" s="14" t="s">
        <v>26</v>
      </c>
      <c r="I12" s="53"/>
      <c r="J12" s="58"/>
      <c r="K12" s="59"/>
      <c r="L12" s="32"/>
      <c r="M12" s="34"/>
    </row>
    <row r="13" spans="2:13" ht="37.5" customHeight="1" x14ac:dyDescent="0.25">
      <c r="B13" s="49" t="s">
        <v>16</v>
      </c>
      <c r="C13" s="13" t="s">
        <v>11</v>
      </c>
      <c r="D13" s="14" t="s">
        <v>26</v>
      </c>
      <c r="E13" s="14" t="s">
        <v>26</v>
      </c>
      <c r="F13" s="14" t="s">
        <v>45</v>
      </c>
      <c r="G13" s="14" t="s">
        <v>46</v>
      </c>
      <c r="H13" s="14" t="s">
        <v>47</v>
      </c>
      <c r="I13" s="51">
        <v>6.25</v>
      </c>
      <c r="J13" s="54">
        <f>SUM(I13,'WK 4 06-02-23'!J13:K15)</f>
        <v>11.5</v>
      </c>
      <c r="K13" s="55"/>
      <c r="L13" s="31">
        <f>I13/$I$22</f>
        <v>0.25252525252525254</v>
      </c>
      <c r="M13" s="33">
        <f>J13/$J$22</f>
        <v>0.17503805175038051</v>
      </c>
    </row>
    <row r="14" spans="2:13" ht="50.25" customHeight="1" x14ac:dyDescent="0.25">
      <c r="B14" s="50"/>
      <c r="C14" s="13" t="s">
        <v>12</v>
      </c>
      <c r="D14" s="14" t="s">
        <v>48</v>
      </c>
      <c r="E14" s="14" t="s">
        <v>49</v>
      </c>
      <c r="F14" s="14" t="s">
        <v>50</v>
      </c>
      <c r="G14" s="14" t="s">
        <v>51</v>
      </c>
      <c r="H14" s="14" t="s">
        <v>52</v>
      </c>
      <c r="I14" s="52"/>
      <c r="J14" s="56"/>
      <c r="K14" s="57"/>
      <c r="L14" s="32"/>
      <c r="M14" s="34"/>
    </row>
    <row r="15" spans="2:13" ht="35.25" customHeight="1" x14ac:dyDescent="0.25">
      <c r="B15" s="50"/>
      <c r="C15" s="13" t="s">
        <v>13</v>
      </c>
      <c r="D15" s="14" t="s">
        <v>26</v>
      </c>
      <c r="E15" s="14" t="s">
        <v>26</v>
      </c>
      <c r="F15" s="14" t="s">
        <v>53</v>
      </c>
      <c r="G15" s="14" t="s">
        <v>19</v>
      </c>
      <c r="H15" s="14" t="s">
        <v>26</v>
      </c>
      <c r="I15" s="53"/>
      <c r="J15" s="58"/>
      <c r="K15" s="59"/>
      <c r="L15" s="32"/>
      <c r="M15" s="34"/>
    </row>
    <row r="16" spans="2:13" ht="20.2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2.5</v>
      </c>
      <c r="J16" s="54">
        <f>SUM(I16,'WK 4 06-02-23'!J16:K18)</f>
        <v>5.5</v>
      </c>
      <c r="K16" s="55"/>
      <c r="L16" s="31">
        <f>I16/$I$22</f>
        <v>0.10101010101010101</v>
      </c>
      <c r="M16" s="33">
        <f>J16/$J$22</f>
        <v>8.3713850837138504E-2</v>
      </c>
    </row>
    <row r="17" spans="2:13" ht="62.25" customHeight="1" x14ac:dyDescent="0.25">
      <c r="B17" s="50"/>
      <c r="C17" s="13" t="s">
        <v>12</v>
      </c>
      <c r="D17" s="19" t="s">
        <v>54</v>
      </c>
      <c r="E17" s="14"/>
      <c r="F17" s="14"/>
      <c r="G17" s="14"/>
      <c r="H17" s="14" t="s">
        <v>55</v>
      </c>
      <c r="I17" s="52"/>
      <c r="J17" s="56"/>
      <c r="K17" s="57"/>
      <c r="L17" s="32"/>
      <c r="M17" s="34"/>
    </row>
    <row r="18" spans="2:13" ht="20.25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32"/>
      <c r="M18" s="34"/>
    </row>
    <row r="19" spans="2:13" ht="20.2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1</v>
      </c>
      <c r="J19" s="54">
        <f>SUM(I19,'WK 4 06-02-23'!J19:K21)</f>
        <v>3</v>
      </c>
      <c r="K19" s="55"/>
      <c r="L19" s="31">
        <f>I19/$I$22</f>
        <v>4.0404040404040407E-2</v>
      </c>
      <c r="M19" s="33">
        <f>J19/$J$22</f>
        <v>4.5662100456621002E-2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 t="s">
        <v>117</v>
      </c>
      <c r="I20" s="52"/>
      <c r="J20" s="56"/>
      <c r="K20" s="57"/>
      <c r="L20" s="32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32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24.75</v>
      </c>
      <c r="J22" s="60">
        <f>SUM(J4:K21)</f>
        <v>65.7</v>
      </c>
      <c r="K22" s="62"/>
      <c r="L22" s="31">
        <f>I22/$I$22</f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2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4"/>
  <sheetViews>
    <sheetView zoomScale="70" zoomScaleNormal="70" workbookViewId="0">
      <selection activeCell="I16" sqref="I16:I18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1" bestFit="1" customWidth="1"/>
    <col min="13" max="13" width="13.5703125" style="5" bestFit="1" customWidth="1"/>
  </cols>
  <sheetData>
    <row r="1" spans="2:13" ht="27.7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6"/>
    </row>
    <row r="2" spans="2:13" ht="19.5" customHeight="1" x14ac:dyDescent="0.25">
      <c r="I2" s="17"/>
      <c r="J2" s="17"/>
      <c r="K2" s="4"/>
      <c r="L2" s="16"/>
    </row>
    <row r="3" spans="2:13" ht="23.2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6"/>
    </row>
    <row r="4" spans="2:13" ht="19.5" customHeight="1" x14ac:dyDescent="0.25">
      <c r="B4" s="49" t="s">
        <v>10</v>
      </c>
      <c r="C4" s="13" t="s">
        <v>11</v>
      </c>
      <c r="D4" s="14" t="s">
        <v>25</v>
      </c>
      <c r="E4" s="14"/>
      <c r="F4" s="14"/>
      <c r="G4" s="14"/>
      <c r="H4" s="14"/>
      <c r="I4" s="66">
        <v>3</v>
      </c>
      <c r="J4" s="69">
        <f>SUM(I4,'WK 5 13-02-23'!J4:K6)</f>
        <v>23.6</v>
      </c>
      <c r="K4" s="70"/>
      <c r="L4" s="36">
        <f>I4/$I$22</f>
        <v>0.15189873417721519</v>
      </c>
      <c r="M4" s="37">
        <f>J4/$J$22</f>
        <v>0.27618490345231128</v>
      </c>
    </row>
    <row r="5" spans="2:13" ht="105" x14ac:dyDescent="0.25">
      <c r="B5" s="50"/>
      <c r="C5" s="13" t="s">
        <v>12</v>
      </c>
      <c r="D5" s="14" t="s">
        <v>108</v>
      </c>
      <c r="E5" s="14"/>
      <c r="F5" s="14" t="s">
        <v>104</v>
      </c>
      <c r="G5" s="14"/>
      <c r="H5" s="14" t="s">
        <v>105</v>
      </c>
      <c r="I5" s="67"/>
      <c r="J5" s="71"/>
      <c r="K5" s="72"/>
      <c r="L5" s="36"/>
      <c r="M5" s="37"/>
    </row>
    <row r="6" spans="2:13" ht="19.5" customHeight="1" x14ac:dyDescent="0.25">
      <c r="B6" s="50"/>
      <c r="C6" s="13" t="s">
        <v>13</v>
      </c>
      <c r="D6" s="14"/>
      <c r="E6" s="14"/>
      <c r="F6" s="14"/>
      <c r="G6" s="14"/>
      <c r="H6" s="14"/>
      <c r="I6" s="68"/>
      <c r="J6" s="73"/>
      <c r="K6" s="74"/>
      <c r="L6" s="36"/>
      <c r="M6" s="37"/>
    </row>
    <row r="7" spans="2:13" ht="19.5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66">
        <v>1</v>
      </c>
      <c r="J7" s="69">
        <f>SUM(I7,'WK 5 13-02-23'!J7:K9)</f>
        <v>14.3</v>
      </c>
      <c r="K7" s="70"/>
      <c r="L7" s="36">
        <f>I7/$I$22</f>
        <v>5.0632911392405063E-2</v>
      </c>
      <c r="M7" s="37">
        <f>J7/$J$22</f>
        <v>0.16734932709186659</v>
      </c>
    </row>
    <row r="8" spans="2:13" ht="19.5" customHeight="1" x14ac:dyDescent="0.25">
      <c r="B8" s="50"/>
      <c r="C8" s="13" t="s">
        <v>12</v>
      </c>
      <c r="D8" s="14" t="s">
        <v>29</v>
      </c>
      <c r="E8" s="14"/>
      <c r="F8" s="14"/>
      <c r="G8" s="14"/>
      <c r="H8" s="14"/>
      <c r="I8" s="67"/>
      <c r="J8" s="71"/>
      <c r="K8" s="72"/>
      <c r="L8" s="36"/>
      <c r="M8" s="37"/>
    </row>
    <row r="9" spans="2:13" ht="19.5" customHeight="1" x14ac:dyDescent="0.25">
      <c r="B9" s="50"/>
      <c r="C9" s="13" t="s">
        <v>13</v>
      </c>
      <c r="D9" s="14"/>
      <c r="E9" s="14"/>
      <c r="F9" s="14"/>
      <c r="G9" s="14"/>
      <c r="H9" s="14"/>
      <c r="I9" s="68"/>
      <c r="J9" s="73"/>
      <c r="K9" s="74"/>
      <c r="L9" s="36"/>
      <c r="M9" s="37"/>
    </row>
    <row r="10" spans="2:13" ht="19.5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66"/>
      <c r="J10" s="69">
        <f>SUM(I10,'WK 5 13-02-23'!J10:K12)</f>
        <v>11.8</v>
      </c>
      <c r="K10" s="70"/>
      <c r="L10" s="36">
        <f>I10/$I$22</f>
        <v>0</v>
      </c>
      <c r="M10" s="37">
        <f>J10/$J$22</f>
        <v>0.13809245172615564</v>
      </c>
    </row>
    <row r="11" spans="2:13" ht="19.5" customHeight="1" x14ac:dyDescent="0.25">
      <c r="B11" s="50"/>
      <c r="C11" s="13" t="s">
        <v>12</v>
      </c>
      <c r="D11" s="14"/>
      <c r="E11" s="14"/>
      <c r="F11" s="14"/>
      <c r="G11" s="14"/>
      <c r="H11" s="14"/>
      <c r="I11" s="67"/>
      <c r="J11" s="71"/>
      <c r="K11" s="72"/>
      <c r="L11" s="36"/>
      <c r="M11" s="37"/>
    </row>
    <row r="12" spans="2:13" ht="19.5" customHeight="1" x14ac:dyDescent="0.25">
      <c r="B12" s="50"/>
      <c r="C12" s="13" t="s">
        <v>13</v>
      </c>
      <c r="D12" s="14"/>
      <c r="E12" s="14"/>
      <c r="F12" s="14"/>
      <c r="G12" s="14"/>
      <c r="H12" s="14"/>
      <c r="I12" s="68"/>
      <c r="J12" s="73"/>
      <c r="K12" s="74"/>
      <c r="L12" s="36"/>
      <c r="M12" s="37"/>
    </row>
    <row r="13" spans="2:13" ht="19.5" customHeight="1" x14ac:dyDescent="0.25">
      <c r="B13" s="49" t="s">
        <v>16</v>
      </c>
      <c r="C13" s="13" t="s">
        <v>11</v>
      </c>
      <c r="D13" s="14" t="s">
        <v>26</v>
      </c>
      <c r="E13" s="14"/>
      <c r="F13" s="14" t="s">
        <v>26</v>
      </c>
      <c r="G13" s="14" t="s">
        <v>27</v>
      </c>
      <c r="H13" s="14" t="s">
        <v>28</v>
      </c>
      <c r="I13" s="66">
        <v>6.25</v>
      </c>
      <c r="J13" s="69">
        <f>SUM(I13,'WK 5 13-02-23'!J13:K15)</f>
        <v>17.75</v>
      </c>
      <c r="K13" s="70"/>
      <c r="L13" s="36">
        <f>I13/$I$22</f>
        <v>0.31645569620253167</v>
      </c>
      <c r="M13" s="37">
        <f>J13/$J$22</f>
        <v>0.20772381509654769</v>
      </c>
    </row>
    <row r="14" spans="2:13" ht="56.25" customHeight="1" x14ac:dyDescent="0.25">
      <c r="B14" s="50"/>
      <c r="C14" s="13" t="s">
        <v>12</v>
      </c>
      <c r="D14" s="14" t="s">
        <v>29</v>
      </c>
      <c r="E14" s="14"/>
      <c r="F14" s="14" t="s">
        <v>30</v>
      </c>
      <c r="G14" s="14" t="s">
        <v>31</v>
      </c>
      <c r="H14" s="14" t="s">
        <v>32</v>
      </c>
      <c r="I14" s="67"/>
      <c r="J14" s="71"/>
      <c r="K14" s="72"/>
      <c r="L14" s="36"/>
      <c r="M14" s="37"/>
    </row>
    <row r="15" spans="2:13" ht="19.5" customHeight="1" x14ac:dyDescent="0.25">
      <c r="B15" s="50"/>
      <c r="C15" s="13" t="s">
        <v>13</v>
      </c>
      <c r="D15" s="14" t="s">
        <v>19</v>
      </c>
      <c r="E15" s="14"/>
      <c r="F15" s="14" t="s">
        <v>33</v>
      </c>
      <c r="G15" s="14" t="s">
        <v>26</v>
      </c>
      <c r="H15" s="14" t="s">
        <v>26</v>
      </c>
      <c r="I15" s="68"/>
      <c r="J15" s="73"/>
      <c r="K15" s="74"/>
      <c r="L15" s="36"/>
      <c r="M15" s="37"/>
    </row>
    <row r="16" spans="2:13" ht="19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66">
        <v>8</v>
      </c>
      <c r="J16" s="69">
        <f>SUM(I16,'WK 5 13-02-23'!J16:K18)</f>
        <v>13.5</v>
      </c>
      <c r="K16" s="70"/>
      <c r="L16" s="36">
        <f>I16/$I$22</f>
        <v>0.4050632911392405</v>
      </c>
      <c r="M16" s="37">
        <f>J16/$J$22</f>
        <v>0.15798712697483908</v>
      </c>
    </row>
    <row r="17" spans="2:13" ht="19.5" customHeight="1" x14ac:dyDescent="0.25">
      <c r="B17" s="50"/>
      <c r="C17" s="13" t="s">
        <v>12</v>
      </c>
      <c r="D17" s="14"/>
      <c r="E17" s="14"/>
      <c r="F17" s="14" t="s">
        <v>131</v>
      </c>
      <c r="G17" s="14"/>
      <c r="H17" s="14"/>
      <c r="I17" s="67"/>
      <c r="J17" s="71"/>
      <c r="K17" s="72"/>
      <c r="L17" s="36"/>
      <c r="M17" s="37"/>
    </row>
    <row r="18" spans="2:13" ht="19.5" customHeight="1" x14ac:dyDescent="0.25">
      <c r="B18" s="50"/>
      <c r="C18" s="13" t="s">
        <v>13</v>
      </c>
      <c r="D18" s="14"/>
      <c r="E18" s="14"/>
      <c r="F18" s="14"/>
      <c r="G18" s="14"/>
      <c r="H18" s="14"/>
      <c r="I18" s="68"/>
      <c r="J18" s="73"/>
      <c r="K18" s="74"/>
      <c r="L18" s="36"/>
      <c r="M18" s="37"/>
    </row>
    <row r="19" spans="2:13" ht="19.5" customHeight="1" x14ac:dyDescent="0.25">
      <c r="B19" s="49" t="s">
        <v>18</v>
      </c>
      <c r="C19" s="13" t="s">
        <v>11</v>
      </c>
      <c r="D19" s="45"/>
      <c r="E19" s="45"/>
      <c r="F19" s="45"/>
      <c r="G19" s="45"/>
      <c r="H19" s="45"/>
      <c r="I19" s="63">
        <v>1.5</v>
      </c>
      <c r="J19" s="69">
        <f>SUM(I19,'WK 5 13-02-23'!J19:K21)</f>
        <v>4.5</v>
      </c>
      <c r="K19" s="70"/>
      <c r="L19" s="36">
        <f>I19/$I$22</f>
        <v>7.5949367088607597E-2</v>
      </c>
      <c r="M19" s="37">
        <f>J19/$J$22</f>
        <v>5.2662375658279692E-2</v>
      </c>
    </row>
    <row r="20" spans="2:13" ht="42.6" customHeight="1" x14ac:dyDescent="0.25">
      <c r="B20" s="50"/>
      <c r="C20" s="13" t="s">
        <v>12</v>
      </c>
      <c r="D20" s="45"/>
      <c r="E20" s="45" t="s">
        <v>118</v>
      </c>
      <c r="F20" s="45" t="s">
        <v>119</v>
      </c>
      <c r="G20" s="45"/>
      <c r="H20" s="45"/>
      <c r="I20" s="64"/>
      <c r="J20" s="71"/>
      <c r="K20" s="72"/>
      <c r="L20" s="36"/>
      <c r="M20" s="37"/>
    </row>
    <row r="21" spans="2:13" ht="42.75" customHeight="1" x14ac:dyDescent="0.25">
      <c r="B21" s="50"/>
      <c r="C21" s="13" t="s">
        <v>13</v>
      </c>
      <c r="D21" s="45"/>
      <c r="E21" s="45"/>
      <c r="F21" s="45"/>
      <c r="G21" s="45"/>
      <c r="H21" s="45"/>
      <c r="I21" s="65"/>
      <c r="J21" s="73"/>
      <c r="K21" s="74"/>
      <c r="L21" s="36"/>
      <c r="M21" s="37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75">
        <f>SUM(I4:I21)</f>
        <v>19.75</v>
      </c>
      <c r="J22" s="75">
        <f>SUM(J4:K21)</f>
        <v>85.45</v>
      </c>
      <c r="K22" s="75"/>
      <c r="L22" s="38">
        <f>I22/$I$22*100</f>
        <v>100</v>
      </c>
      <c r="M22" s="37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76"/>
      <c r="J23" s="76"/>
      <c r="K23" s="76"/>
      <c r="L23" s="38"/>
      <c r="M23" s="37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76"/>
      <c r="J24" s="76"/>
      <c r="K24" s="76"/>
      <c r="L24" s="38"/>
      <c r="M24" s="37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4"/>
  <sheetViews>
    <sheetView topLeftCell="A4"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4" width="26.140625" bestFit="1" customWidth="1"/>
    <col min="5" max="5" width="27.7109375" bestFit="1" customWidth="1"/>
    <col min="6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I2" s="17"/>
      <c r="J2" s="17"/>
      <c r="K2" s="4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/>
      <c r="E4" s="14"/>
      <c r="F4" s="14"/>
      <c r="G4" s="14"/>
      <c r="H4" s="14"/>
      <c r="I4" s="51">
        <v>0.5</v>
      </c>
      <c r="J4" s="54">
        <f>SUM(I4,'WK 6 20-02-23 '!J4:K6)</f>
        <v>24.1</v>
      </c>
      <c r="K4" s="55"/>
      <c r="L4" s="40">
        <f>I4/$I$22</f>
        <v>4.5454545454545456E-2</v>
      </c>
      <c r="M4" s="33">
        <f>J4/$J$22</f>
        <v>0.2498703991705547</v>
      </c>
    </row>
    <row r="5" spans="2:13" ht="42" customHeight="1" x14ac:dyDescent="0.25">
      <c r="B5" s="50"/>
      <c r="C5" s="13" t="s">
        <v>12</v>
      </c>
      <c r="D5" s="14" t="s">
        <v>106</v>
      </c>
      <c r="E5" s="14" t="s">
        <v>103</v>
      </c>
      <c r="F5" s="14" t="s">
        <v>103</v>
      </c>
      <c r="G5" s="14" t="s">
        <v>103</v>
      </c>
      <c r="H5" s="14" t="s">
        <v>103</v>
      </c>
      <c r="I5" s="52"/>
      <c r="J5" s="56"/>
      <c r="K5" s="57"/>
      <c r="L5" s="43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3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3</v>
      </c>
      <c r="J7" s="54">
        <f>SUM(I7,'WK 6 20-02-23 '!J7:K9)</f>
        <v>17.3</v>
      </c>
      <c r="K7" s="55"/>
      <c r="L7" s="40">
        <f>I7/$I$22</f>
        <v>0.27272727272727271</v>
      </c>
      <c r="M7" s="33">
        <f>J7/$J$22</f>
        <v>0.17936754795230689</v>
      </c>
    </row>
    <row r="8" spans="2:13" ht="42" customHeight="1" x14ac:dyDescent="0.25">
      <c r="B8" s="50"/>
      <c r="C8" s="13" t="s">
        <v>12</v>
      </c>
      <c r="D8" s="14" t="s">
        <v>110</v>
      </c>
      <c r="E8" s="14"/>
      <c r="F8" s="14"/>
      <c r="G8" s="14" t="s">
        <v>111</v>
      </c>
      <c r="H8" s="14"/>
      <c r="I8" s="52"/>
      <c r="J8" s="56"/>
      <c r="K8" s="57"/>
      <c r="L8" s="43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3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/>
      <c r="J10" s="54">
        <f>SUM(I10,'WK 6 20-02-23 '!J10:K12)</f>
        <v>11.8</v>
      </c>
      <c r="K10" s="55"/>
      <c r="L10" s="40">
        <f>I10/$I$22</f>
        <v>0</v>
      </c>
      <c r="M10" s="33">
        <f>J10/$J$22</f>
        <v>0.12234318299637117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3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3"/>
      <c r="M12" s="34"/>
    </row>
    <row r="13" spans="2:13" ht="42" customHeight="1" x14ac:dyDescent="0.25">
      <c r="B13" s="49" t="s">
        <v>16</v>
      </c>
      <c r="C13" s="13" t="s">
        <v>11</v>
      </c>
      <c r="D13" s="14" t="s">
        <v>19</v>
      </c>
      <c r="E13" s="14" t="s">
        <v>19</v>
      </c>
      <c r="F13" s="14" t="s">
        <v>20</v>
      </c>
      <c r="G13" s="14"/>
      <c r="H13" s="14"/>
      <c r="I13" s="51">
        <v>5</v>
      </c>
      <c r="J13" s="54">
        <f>SUM(I13,'WK 6 20-02-23 '!J13:K15)</f>
        <v>22.75</v>
      </c>
      <c r="K13" s="55"/>
      <c r="L13" s="40">
        <f>I13/$I$22</f>
        <v>0.45454545454545453</v>
      </c>
      <c r="M13" s="33">
        <f>J13/$J$22</f>
        <v>0.23587350959046138</v>
      </c>
    </row>
    <row r="14" spans="2:13" ht="63" customHeight="1" x14ac:dyDescent="0.25">
      <c r="B14" s="50"/>
      <c r="C14" s="13" t="s">
        <v>12</v>
      </c>
      <c r="D14" s="14" t="s">
        <v>21</v>
      </c>
      <c r="E14" s="14" t="s">
        <v>22</v>
      </c>
      <c r="F14" s="14" t="s">
        <v>23</v>
      </c>
      <c r="G14" s="14"/>
      <c r="H14" s="14"/>
      <c r="I14" s="52"/>
      <c r="J14" s="56"/>
      <c r="K14" s="57"/>
      <c r="L14" s="43"/>
      <c r="M14" s="34"/>
    </row>
    <row r="15" spans="2:13" ht="42" customHeight="1" x14ac:dyDescent="0.25">
      <c r="B15" s="50"/>
      <c r="C15" s="13" t="s">
        <v>13</v>
      </c>
      <c r="D15" s="14" t="s">
        <v>19</v>
      </c>
      <c r="E15" s="14" t="s">
        <v>19</v>
      </c>
      <c r="F15" s="14" t="s">
        <v>24</v>
      </c>
      <c r="G15" s="14"/>
      <c r="H15" s="14"/>
      <c r="I15" s="53"/>
      <c r="J15" s="58"/>
      <c r="K15" s="59"/>
      <c r="L15" s="43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/>
      <c r="J16" s="54">
        <f>SUM(I16,'WK 6 20-02-23 '!J16:K18)</f>
        <v>13.5</v>
      </c>
      <c r="K16" s="55"/>
      <c r="L16" s="40">
        <f>I16/$I$22</f>
        <v>0</v>
      </c>
      <c r="M16" s="33">
        <f>J16/$J$22</f>
        <v>0.13996889580093314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3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3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2.5</v>
      </c>
      <c r="J19" s="54">
        <f>SUM(I19,'WK 6 20-02-23 '!J19:K21)</f>
        <v>7</v>
      </c>
      <c r="K19" s="55"/>
      <c r="L19" s="40">
        <f>I19/$I$22</f>
        <v>0.22727272727272727</v>
      </c>
      <c r="M19" s="33">
        <f>J19/$J$22</f>
        <v>7.257646448937273E-2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 t="s">
        <v>120</v>
      </c>
      <c r="H20" s="14"/>
      <c r="I20" s="52"/>
      <c r="J20" s="56"/>
      <c r="K20" s="57"/>
      <c r="L20" s="43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 t="s">
        <v>121</v>
      </c>
      <c r="H21" s="14"/>
      <c r="I21" s="53"/>
      <c r="J21" s="58"/>
      <c r="K21" s="59"/>
      <c r="L21" s="43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11</v>
      </c>
      <c r="J22" s="60">
        <f>SUM(J4:K21)</f>
        <v>96.45</v>
      </c>
      <c r="K22" s="62"/>
      <c r="L22" s="44">
        <f>SUM(L4:L21)</f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9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9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4"/>
  <sheetViews>
    <sheetView zoomScale="60" zoomScaleNormal="60" workbookViewId="0">
      <selection activeCell="J4" sqref="J4:K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/>
      <c r="E4" s="14"/>
      <c r="F4" s="14"/>
      <c r="G4" s="14"/>
      <c r="H4" s="14"/>
      <c r="I4" s="51">
        <v>2.25</v>
      </c>
      <c r="J4" s="54">
        <f>SUM(I4,'WK 7 27-02-23'!J4:K6)</f>
        <v>26.35</v>
      </c>
      <c r="K4" s="55"/>
      <c r="L4" s="40">
        <f>I4/$I$22</f>
        <v>0.31034482758620691</v>
      </c>
      <c r="M4" s="33">
        <f>J4/$J$22</f>
        <v>0.25409836065573771</v>
      </c>
    </row>
    <row r="5" spans="2:13" ht="42" customHeight="1" x14ac:dyDescent="0.25">
      <c r="B5" s="50"/>
      <c r="C5" s="13" t="s">
        <v>12</v>
      </c>
      <c r="D5" s="14" t="s">
        <v>107</v>
      </c>
      <c r="E5" s="14"/>
      <c r="F5" s="14"/>
      <c r="G5" s="14" t="s">
        <v>124</v>
      </c>
      <c r="H5" s="14" t="s">
        <v>125</v>
      </c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 t="s">
        <v>113</v>
      </c>
      <c r="I7" s="51">
        <v>2</v>
      </c>
      <c r="J7" s="54">
        <f>SUM(I7,'WK 7 27-02-23'!J7:K9)</f>
        <v>19.3</v>
      </c>
      <c r="K7" s="55"/>
      <c r="L7" s="40">
        <f t="shared" ref="L7:L22" si="0">I7/$I$22</f>
        <v>0.27586206896551724</v>
      </c>
      <c r="M7" s="33">
        <f>J7/$J$22</f>
        <v>0.18611378977820636</v>
      </c>
    </row>
    <row r="8" spans="2:13" ht="42" customHeight="1" x14ac:dyDescent="0.25">
      <c r="B8" s="50"/>
      <c r="C8" s="13" t="s">
        <v>12</v>
      </c>
      <c r="D8" s="14" t="s">
        <v>29</v>
      </c>
      <c r="E8" s="14"/>
      <c r="F8" s="14"/>
      <c r="G8" s="14" t="s">
        <v>114</v>
      </c>
      <c r="H8" s="14" t="s">
        <v>115</v>
      </c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 t="s">
        <v>112</v>
      </c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/>
      <c r="J10" s="54">
        <f>SUM(I10,'WK 7 27-02-23'!J10:K12)</f>
        <v>11.8</v>
      </c>
      <c r="K10" s="55"/>
      <c r="L10" s="40">
        <f t="shared" si="0"/>
        <v>0</v>
      </c>
      <c r="M10" s="33">
        <f>J10/$J$22</f>
        <v>0.11378977820636452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/>
      <c r="J13" s="54">
        <f>SUM(I13,'WK 7 27-02-23'!J13:K15)</f>
        <v>22.75</v>
      </c>
      <c r="K13" s="55"/>
      <c r="L13" s="40">
        <f t="shared" si="0"/>
        <v>0</v>
      </c>
      <c r="M13" s="33">
        <f>J13/$J$22</f>
        <v>0.21938283510125361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/>
      <c r="J16" s="54">
        <f>SUM(I16,'WK 7 27-02-23'!J16:K18)</f>
        <v>13.5</v>
      </c>
      <c r="K16" s="55"/>
      <c r="L16" s="40">
        <f t="shared" si="0"/>
        <v>0</v>
      </c>
      <c r="M16" s="33">
        <f>J16/$J$22</f>
        <v>0.13018322082931533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3</v>
      </c>
      <c r="J19" s="54">
        <f>SUM(I19,'WK 7 27-02-23'!J19:K21)</f>
        <v>10</v>
      </c>
      <c r="K19" s="55"/>
      <c r="L19" s="40">
        <f t="shared" si="0"/>
        <v>0.41379310344827586</v>
      </c>
      <c r="M19" s="33">
        <f>J19/$J$22</f>
        <v>9.643201542912247E-2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 t="s">
        <v>122</v>
      </c>
      <c r="H20" s="14" t="s">
        <v>123</v>
      </c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41">
        <f>SUM(I4:I21)</f>
        <v>7.25</v>
      </c>
      <c r="J22" s="60">
        <f>SUM(J4:K21)</f>
        <v>103.7</v>
      </c>
      <c r="K22" s="77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42"/>
      <c r="J23" s="42"/>
      <c r="K23" s="42"/>
      <c r="L23" s="39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42"/>
      <c r="J24" s="42"/>
      <c r="K24" s="42"/>
      <c r="L24" s="39"/>
      <c r="M24" s="34"/>
    </row>
  </sheetData>
  <mergeCells count="20">
    <mergeCell ref="J22:K22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  <ignoredErrors>
    <ignoredError sqref="L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Hastie</dc:creator>
  <cp:lastModifiedBy>Rory Mackintosh</cp:lastModifiedBy>
  <dcterms:created xsi:type="dcterms:W3CDTF">2023-03-01T16:57:58Z</dcterms:created>
  <dcterms:modified xsi:type="dcterms:W3CDTF">2023-03-27T21:24:14Z</dcterms:modified>
</cp:coreProperties>
</file>