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6760" yWindow="20" windowWidth="25040" windowHeight="15380" tabRatio="500"/>
  </bookViews>
  <sheets>
    <sheet name="3-ASV-Meth-communities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54" i="1" l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J251" i="1"/>
  <c r="I251" i="1"/>
  <c r="H251" i="1"/>
  <c r="G251" i="1"/>
  <c r="G250" i="1"/>
  <c r="H250" i="1"/>
  <c r="I250" i="1"/>
  <c r="J250" i="1"/>
  <c r="K250" i="1"/>
  <c r="J249" i="1"/>
  <c r="I249" i="1"/>
  <c r="H249" i="1"/>
  <c r="G249" i="1"/>
  <c r="Y46" i="1"/>
  <c r="Y37" i="1"/>
  <c r="Y38" i="1"/>
  <c r="Y39" i="1"/>
  <c r="Y40" i="1"/>
  <c r="Y41" i="1"/>
  <c r="Y42" i="1"/>
  <c r="Y43" i="1"/>
  <c r="Y44" i="1"/>
  <c r="Y45" i="1"/>
  <c r="AK46" i="1"/>
  <c r="Z46" i="1"/>
  <c r="Z37" i="1"/>
  <c r="Z38" i="1"/>
  <c r="Z39" i="1"/>
  <c r="Z40" i="1"/>
  <c r="Z41" i="1"/>
  <c r="Z42" i="1"/>
  <c r="Z43" i="1"/>
  <c r="Z44" i="1"/>
  <c r="Z45" i="1"/>
  <c r="AL46" i="1"/>
  <c r="AA46" i="1"/>
  <c r="AA37" i="1"/>
  <c r="AA38" i="1"/>
  <c r="AA39" i="1"/>
  <c r="AA40" i="1"/>
  <c r="AA41" i="1"/>
  <c r="AA42" i="1"/>
  <c r="AA43" i="1"/>
  <c r="AA44" i="1"/>
  <c r="AA45" i="1"/>
  <c r="AM46" i="1"/>
  <c r="AB46" i="1"/>
  <c r="AB37" i="1"/>
  <c r="AB38" i="1"/>
  <c r="AB39" i="1"/>
  <c r="AB40" i="1"/>
  <c r="AB41" i="1"/>
  <c r="AB42" i="1"/>
  <c r="AB43" i="1"/>
  <c r="AB44" i="1"/>
  <c r="AB45" i="1"/>
  <c r="AN46" i="1"/>
  <c r="AO46" i="1"/>
  <c r="AF46" i="1"/>
  <c r="AJ46" i="1"/>
  <c r="AE46" i="1"/>
  <c r="AI46" i="1"/>
  <c r="AD46" i="1"/>
  <c r="AH46" i="1"/>
  <c r="AC46" i="1"/>
  <c r="AG46" i="1"/>
  <c r="W46" i="1"/>
  <c r="AK45" i="1"/>
  <c r="AL45" i="1"/>
  <c r="AM45" i="1"/>
  <c r="AN45" i="1"/>
  <c r="AO45" i="1"/>
  <c r="AF45" i="1"/>
  <c r="AJ45" i="1"/>
  <c r="AE45" i="1"/>
  <c r="AI45" i="1"/>
  <c r="AD45" i="1"/>
  <c r="AH45" i="1"/>
  <c r="AC45" i="1"/>
  <c r="AG45" i="1"/>
  <c r="W45" i="1"/>
  <c r="AK44" i="1"/>
  <c r="AL44" i="1"/>
  <c r="AM44" i="1"/>
  <c r="AN44" i="1"/>
  <c r="AO44" i="1"/>
  <c r="AF44" i="1"/>
  <c r="AJ44" i="1"/>
  <c r="AE44" i="1"/>
  <c r="AI44" i="1"/>
  <c r="AD44" i="1"/>
  <c r="AH44" i="1"/>
  <c r="AC44" i="1"/>
  <c r="AG44" i="1"/>
  <c r="W44" i="1"/>
  <c r="AK43" i="1"/>
  <c r="AL43" i="1"/>
  <c r="AM43" i="1"/>
  <c r="AN43" i="1"/>
  <c r="AO43" i="1"/>
  <c r="AF43" i="1"/>
  <c r="AJ43" i="1"/>
  <c r="AE43" i="1"/>
  <c r="AI43" i="1"/>
  <c r="AD43" i="1"/>
  <c r="AH43" i="1"/>
  <c r="AC43" i="1"/>
  <c r="AG43" i="1"/>
  <c r="W43" i="1"/>
  <c r="AK42" i="1"/>
  <c r="AL42" i="1"/>
  <c r="AM42" i="1"/>
  <c r="AN42" i="1"/>
  <c r="AO42" i="1"/>
  <c r="AF42" i="1"/>
  <c r="AJ42" i="1"/>
  <c r="AE42" i="1"/>
  <c r="AI42" i="1"/>
  <c r="AD42" i="1"/>
  <c r="AH42" i="1"/>
  <c r="AC42" i="1"/>
  <c r="AG42" i="1"/>
  <c r="W42" i="1"/>
  <c r="AK41" i="1"/>
  <c r="AL41" i="1"/>
  <c r="AM41" i="1"/>
  <c r="AN41" i="1"/>
  <c r="AO41" i="1"/>
  <c r="AF41" i="1"/>
  <c r="AJ41" i="1"/>
  <c r="AE41" i="1"/>
  <c r="AI41" i="1"/>
  <c r="AD41" i="1"/>
  <c r="AH41" i="1"/>
  <c r="AC41" i="1"/>
  <c r="AG41" i="1"/>
  <c r="W41" i="1"/>
  <c r="AK40" i="1"/>
  <c r="AL40" i="1"/>
  <c r="AM40" i="1"/>
  <c r="AN40" i="1"/>
  <c r="AO40" i="1"/>
  <c r="AK39" i="1"/>
  <c r="AL39" i="1"/>
  <c r="AM39" i="1"/>
  <c r="AN39" i="1"/>
  <c r="AO39" i="1"/>
  <c r="AF39" i="1"/>
  <c r="AJ39" i="1"/>
  <c r="AE39" i="1"/>
  <c r="AI39" i="1"/>
  <c r="AD39" i="1"/>
  <c r="AH39" i="1"/>
  <c r="AC39" i="1"/>
  <c r="AG39" i="1"/>
  <c r="W39" i="1"/>
  <c r="AK38" i="1"/>
  <c r="AL38" i="1"/>
  <c r="AM38" i="1"/>
  <c r="AN38" i="1"/>
  <c r="AO38" i="1"/>
  <c r="AF38" i="1"/>
  <c r="AJ38" i="1"/>
  <c r="AE38" i="1"/>
  <c r="AI38" i="1"/>
  <c r="AD38" i="1"/>
  <c r="AH38" i="1"/>
  <c r="AC38" i="1"/>
  <c r="AG38" i="1"/>
  <c r="W38" i="1"/>
  <c r="AK37" i="1"/>
  <c r="AL37" i="1"/>
  <c r="AM37" i="1"/>
  <c r="AN37" i="1"/>
  <c r="AO37" i="1"/>
  <c r="W37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2" i="1"/>
</calcChain>
</file>

<file path=xl/sharedStrings.xml><?xml version="1.0" encoding="utf-8"?>
<sst xmlns="http://schemas.openxmlformats.org/spreadsheetml/2006/main" count="387" uniqueCount="120">
  <si>
    <t>Sequences in file</t>
  </si>
  <si>
    <t>SeqTableNoChim_TF=250_TR=200_TL=20-METHonly.txt</t>
  </si>
  <si>
    <t>False ASV</t>
  </si>
  <si>
    <t>REF-for-METH.fas</t>
  </si>
  <si>
    <t>SCORE with references</t>
  </si>
  <si>
    <t>ABUNDANCES</t>
  </si>
  <si>
    <t>METH.PL1.rpoB</t>
  </si>
  <si>
    <t>Meth.PL2.rpoB</t>
  </si>
  <si>
    <t>METH.rpoB.PL3</t>
  </si>
  <si>
    <t>METH</t>
  </si>
  <si>
    <t>CONSENSUS</t>
  </si>
  <si>
    <t>REF</t>
  </si>
  <si>
    <t>NAME</t>
  </si>
  <si>
    <t>ASV</t>
  </si>
  <si>
    <t>REFf</t>
  </si>
  <si>
    <t>PSf</t>
  </si>
  <si>
    <t>REFr</t>
  </si>
  <si>
    <t>PSr</t>
  </si>
  <si>
    <t>PL1</t>
  </si>
  <si>
    <t>PL2</t>
  </si>
  <si>
    <t>PL3</t>
  </si>
  <si>
    <t>PL4</t>
  </si>
  <si>
    <t>&gt;Beijerinckiaceae_RH_AL1_LR590083.2</t>
  </si>
  <si>
    <t>&gt;Bradyrhizobium_sp._ORS_285_LT859959.1</t>
  </si>
  <si>
    <t>5_20</t>
  </si>
  <si>
    <t>&gt;Bradyrhizobium_sp._SK17_CP025113.1</t>
  </si>
  <si>
    <t>&gt;DNA006</t>
  </si>
  <si>
    <t>&gt;DNA007</t>
  </si>
  <si>
    <t>&gt;DNA010</t>
  </si>
  <si>
    <t>&gt;DNA012</t>
  </si>
  <si>
    <t>&gt;DNA013</t>
  </si>
  <si>
    <t>&gt;DNA018</t>
  </si>
  <si>
    <t>&gt;DNA020</t>
  </si>
  <si>
    <t>&gt;DNA021</t>
  </si>
  <si>
    <t>&gt;DNA024</t>
  </si>
  <si>
    <t>&gt;E-012</t>
  </si>
  <si>
    <t>&gt;E-021</t>
  </si>
  <si>
    <t>&gt;E-039</t>
  </si>
  <si>
    <t>&gt;J-026</t>
  </si>
  <si>
    <t>&gt;J-048</t>
  </si>
  <si>
    <t>&gt;J-056</t>
  </si>
  <si>
    <t>&gt;J-057</t>
  </si>
  <si>
    <t>Sphingomonadales</t>
  </si>
  <si>
    <t>&gt;J-062</t>
  </si>
  <si>
    <t>Chimera MxM</t>
  </si>
  <si>
    <t>&gt;J-077</t>
  </si>
  <si>
    <t>&gt;J-084</t>
  </si>
  <si>
    <t>&gt;J-093</t>
  </si>
  <si>
    <t>&gt;Methylocystis_sp._SC2_HE956757.1</t>
  </si>
  <si>
    <t>&gt;NZ_LMUU01000139.1:26224-30269_Beijerinckia_sp._L45</t>
  </si>
  <si>
    <t>&gt;NZ_PJRR01000014.1_Caulobacter_vibrioides_strain_DSM_9893</t>
  </si>
  <si>
    <t>&gt;NZ_PJRS01000040.1_Caulobacter_zeae_strain_410</t>
  </si>
  <si>
    <t>&gt;NZ_QYBB01000001.1_Lichenibacterium_minor_strain_RmlP026</t>
  </si>
  <si>
    <t>&gt;NZ_QYBC01000017.1_Lichenibacterium_ramalinae_strain_RmlP001</t>
  </si>
  <si>
    <t>&gt;Sphingomonas_sp_PAMC26645__CP039249.1</t>
  </si>
  <si>
    <t>SUM</t>
  </si>
  <si>
    <t>Maximum (contaminant&amp;chimeras)</t>
  </si>
  <si>
    <t>AVERAGE</t>
  </si>
  <si>
    <t>&lt;0.90</t>
  </si>
  <si>
    <t>ASVs</t>
  </si>
  <si>
    <t>All</t>
  </si>
  <si>
    <t>True Methylobacterium ASVs</t>
  </si>
  <si>
    <t>-</t>
  </si>
  <si>
    <t>Chimeric Methylobacterium ASVs</t>
  </si>
  <si>
    <t>Methylobacterium errors/contaminants</t>
  </si>
  <si>
    <t>24_28</t>
  </si>
  <si>
    <t xml:space="preserve">True Sphingomonadales ASV </t>
  </si>
  <si>
    <t>Beijerinckiaceae contaminants</t>
  </si>
  <si>
    <t>5_15_20</t>
  </si>
  <si>
    <t>7_9_14</t>
  </si>
  <si>
    <t>Lichenibacteriaceae contaminants</t>
  </si>
  <si>
    <t>5_7_8_20_21_23</t>
  </si>
  <si>
    <t>Bradizhizobiaceae contaminants</t>
  </si>
  <si>
    <t>Caulobacterales contaminants</t>
  </si>
  <si>
    <t>Chimeric contaminants</t>
  </si>
  <si>
    <t>Other contaminants (PS&lt;0.90)</t>
  </si>
  <si>
    <t>28_29</t>
  </si>
  <si>
    <t>25_28</t>
  </si>
  <si>
    <t>26_27</t>
  </si>
  <si>
    <t>1_2</t>
  </si>
  <si>
    <t>24_25_29</t>
  </si>
  <si>
    <t>2_3</t>
  </si>
  <si>
    <t>24_28_29</t>
  </si>
  <si>
    <t>24_29</t>
  </si>
  <si>
    <t>11_12</t>
  </si>
  <si>
    <t>7_21</t>
  </si>
  <si>
    <t>8_10_23</t>
  </si>
  <si>
    <t>13_16_17</t>
  </si>
  <si>
    <t>8_9_30</t>
  </si>
  <si>
    <t>9_13_16</t>
  </si>
  <si>
    <t>Bex</t>
  </si>
  <si>
    <t>BexBr</t>
  </si>
  <si>
    <t>BexL</t>
  </si>
  <si>
    <t>BexM</t>
  </si>
  <si>
    <t>7_9</t>
  </si>
  <si>
    <t>Brx</t>
  </si>
  <si>
    <t>6_14</t>
  </si>
  <si>
    <t>Cx</t>
  </si>
  <si>
    <t>CxBe</t>
  </si>
  <si>
    <t>CxM</t>
  </si>
  <si>
    <t>Lx</t>
  </si>
  <si>
    <t>LxBe</t>
  </si>
  <si>
    <t>LxM</t>
  </si>
  <si>
    <t>LxMc</t>
  </si>
  <si>
    <t>McxL</t>
  </si>
  <si>
    <t>Mx</t>
  </si>
  <si>
    <t>15_20</t>
  </si>
  <si>
    <t>17_22</t>
  </si>
  <si>
    <t>2_7</t>
  </si>
  <si>
    <t>9_23</t>
  </si>
  <si>
    <t>6_12</t>
  </si>
  <si>
    <t>6_7_9_14_18_22</t>
  </si>
  <si>
    <t>MxBe</t>
  </si>
  <si>
    <t>MxBr</t>
  </si>
  <si>
    <t>MxL</t>
  </si>
  <si>
    <t>MxM</t>
  </si>
  <si>
    <t>Minimum relative abundance for true ASVs</t>
  </si>
  <si>
    <t>THRESHOLD FOR ASV FILTERING</t>
  </si>
  <si>
    <t>Maximum relative abundance for false</t>
  </si>
  <si>
    <t>chimeras 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</si>
</sst>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)\ _$_ ;_ * \(#,##0.00\)\ _$_ ;_ * &quot;-&quot;??_)\ _$_ ;_ @_ "/>
    <numFmt numFmtId="164" formatCode="0.0%"/>
    <numFmt numFmtId="165" formatCode="0.000%"/>
    <numFmt numFmtId="166" formatCode="_ * #,##0.000000_)\ _$_ ;_ * \(#,##0.000000\)\ _$_ ;_ * &quot;-&quot;??_)\ _$_ ;_ @_ "/>
    <numFmt numFmtId="167" formatCode="#,##0.000_);\(#,##0.000\)"/>
    <numFmt numFmtId="168" formatCode="0.0E+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0000"/>
      <name val="Calibri"/>
      <scheme val="minor"/>
    </font>
    <font>
      <b/>
      <sz val="12"/>
      <color rgb="FFFFFF00"/>
      <name val="Calibri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21FFF8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4" fillId="2" borderId="0" xfId="0" applyFont="1" applyFill="1"/>
    <xf numFmtId="0" fontId="0" fillId="0" borderId="0" xfId="0" applyAlignment="1">
      <alignment horizontal="center"/>
    </xf>
    <xf numFmtId="10" fontId="4" fillId="2" borderId="0" xfId="2" applyNumberFormat="1" applyFont="1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164" fontId="0" fillId="0" borderId="0" xfId="2" applyNumberFormat="1" applyFont="1"/>
    <xf numFmtId="0" fontId="0" fillId="5" borderId="0" xfId="0" applyFill="1"/>
    <xf numFmtId="0" fontId="0" fillId="6" borderId="0" xfId="0" applyFill="1"/>
    <xf numFmtId="0" fontId="0" fillId="7" borderId="0" xfId="0" applyFill="1"/>
    <xf numFmtId="164" fontId="0" fillId="0" borderId="0" xfId="0" applyNumberFormat="1"/>
    <xf numFmtId="0" fontId="2" fillId="0" borderId="0" xfId="0" applyFont="1" applyAlignment="1">
      <alignment horizontal="center"/>
    </xf>
    <xf numFmtId="0" fontId="3" fillId="8" borderId="0" xfId="0" quotePrefix="1" applyFont="1" applyFill="1"/>
    <xf numFmtId="0" fontId="2" fillId="0" borderId="0" xfId="0" applyFont="1"/>
    <xf numFmtId="0" fontId="0" fillId="9" borderId="0" xfId="0" applyFill="1"/>
    <xf numFmtId="164" fontId="2" fillId="0" borderId="0" xfId="0" applyNumberFormat="1" applyFont="1"/>
    <xf numFmtId="10" fontId="0" fillId="0" borderId="0" xfId="2" applyNumberFormat="1" applyFont="1"/>
    <xf numFmtId="0" fontId="0" fillId="0" borderId="0" xfId="0" quotePrefix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164" fontId="0" fillId="14" borderId="0" xfId="2" applyNumberFormat="1" applyFont="1" applyFill="1"/>
    <xf numFmtId="0" fontId="0" fillId="15" borderId="0" xfId="0" applyFill="1"/>
    <xf numFmtId="0" fontId="0" fillId="16" borderId="0" xfId="0" applyFill="1"/>
    <xf numFmtId="165" fontId="4" fillId="2" borderId="0" xfId="2" applyNumberFormat="1" applyFont="1" applyFill="1"/>
    <xf numFmtId="166" fontId="5" fillId="17" borderId="0" xfId="1" applyNumberFormat="1" applyFont="1" applyFill="1" applyAlignment="1">
      <alignment horizontal="center"/>
    </xf>
    <xf numFmtId="167" fontId="5" fillId="17" borderId="0" xfId="1" applyNumberFormat="1" applyFont="1" applyFill="1" applyAlignment="1">
      <alignment horizontal="center"/>
    </xf>
    <xf numFmtId="0" fontId="0" fillId="0" borderId="0" xfId="0" applyAlignment="1"/>
    <xf numFmtId="168" fontId="0" fillId="0" borderId="0" xfId="0" applyNumberFormat="1"/>
    <xf numFmtId="0" fontId="0" fillId="16" borderId="0" xfId="0" applyNumberFormat="1" applyFill="1"/>
    <xf numFmtId="0" fontId="0" fillId="14" borderId="0" xfId="0" applyNumberFormat="1" applyFill="1"/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'3-ASV-Meth-communities'!$X$37</c:f>
              <c:strCache>
                <c:ptCount val="1"/>
                <c:pt idx="0">
                  <c:v>True Methylobacterium ASVs</c:v>
                </c:pt>
              </c:strCache>
            </c:strRef>
          </c:tx>
          <c:spPr>
            <a:solidFill>
              <a:srgbClr val="FF0000"/>
            </a:solidFill>
            <a:effectLst/>
          </c:spPr>
          <c:invertIfNegative val="0"/>
          <c:cat>
            <c:strRef>
              <c:f>'3-ASV-Meth-communities'!$Y$36:$AB$36</c:f>
              <c:strCache>
                <c:ptCount val="4"/>
                <c:pt idx="0">
                  <c:v>PL1</c:v>
                </c:pt>
                <c:pt idx="1">
                  <c:v>PL2</c:v>
                </c:pt>
                <c:pt idx="2">
                  <c:v>PL3</c:v>
                </c:pt>
                <c:pt idx="3">
                  <c:v>PL4</c:v>
                </c:pt>
              </c:strCache>
            </c:strRef>
          </c:cat>
          <c:val>
            <c:numRef>
              <c:f>'3-ASV-Meth-communities'!$Y$37:$AB$37</c:f>
              <c:numCache>
                <c:formatCode>General</c:formatCode>
                <c:ptCount val="4"/>
                <c:pt idx="0">
                  <c:v>11134.0</c:v>
                </c:pt>
                <c:pt idx="1">
                  <c:v>5976.0</c:v>
                </c:pt>
                <c:pt idx="2">
                  <c:v>17011.0</c:v>
                </c:pt>
                <c:pt idx="3">
                  <c:v>19991.0</c:v>
                </c:pt>
              </c:numCache>
            </c:numRef>
          </c:val>
        </c:ser>
        <c:ser>
          <c:idx val="1"/>
          <c:order val="1"/>
          <c:tx>
            <c:strRef>
              <c:f>'3-ASV-Meth-communities'!$X$38</c:f>
              <c:strCache>
                <c:ptCount val="1"/>
                <c:pt idx="0">
                  <c:v>Chimeric Methylobacterium ASVs</c:v>
                </c:pt>
              </c:strCache>
            </c:strRef>
          </c:tx>
          <c:spPr>
            <a:pattFill prst="wdDnDiag">
              <a:fgClr>
                <a:srgbClr val="FF0000"/>
              </a:fgClr>
              <a:bgClr>
                <a:prstClr val="white"/>
              </a:bgClr>
            </a:pattFill>
            <a:effectLst/>
          </c:spPr>
          <c:invertIfNegative val="0"/>
          <c:cat>
            <c:strRef>
              <c:f>'3-ASV-Meth-communities'!$Y$36:$AB$36</c:f>
              <c:strCache>
                <c:ptCount val="4"/>
                <c:pt idx="0">
                  <c:v>PL1</c:v>
                </c:pt>
                <c:pt idx="1">
                  <c:v>PL2</c:v>
                </c:pt>
                <c:pt idx="2">
                  <c:v>PL3</c:v>
                </c:pt>
                <c:pt idx="3">
                  <c:v>PL4</c:v>
                </c:pt>
              </c:strCache>
            </c:strRef>
          </c:cat>
          <c:val>
            <c:numRef>
              <c:f>'3-ASV-Meth-communities'!$Y$38:$AB$38</c:f>
              <c:numCache>
                <c:formatCode>General</c:formatCode>
                <c:ptCount val="4"/>
                <c:pt idx="0">
                  <c:v>153.0</c:v>
                </c:pt>
                <c:pt idx="1">
                  <c:v>66.0</c:v>
                </c:pt>
                <c:pt idx="2">
                  <c:v>180.0</c:v>
                </c:pt>
                <c:pt idx="3">
                  <c:v>224.0</c:v>
                </c:pt>
              </c:numCache>
            </c:numRef>
          </c:val>
        </c:ser>
        <c:ser>
          <c:idx val="2"/>
          <c:order val="2"/>
          <c:tx>
            <c:strRef>
              <c:f>'3-ASV-Meth-communities'!$X$39</c:f>
              <c:strCache>
                <c:ptCount val="1"/>
                <c:pt idx="0">
                  <c:v>Methylobacterium errors/contaminants</c:v>
                </c:pt>
              </c:strCache>
            </c:strRef>
          </c:tx>
          <c:spPr>
            <a:solidFill>
              <a:srgbClr val="FD7E7D"/>
            </a:solidFill>
            <a:effectLst/>
          </c:spPr>
          <c:invertIfNegative val="0"/>
          <c:cat>
            <c:strRef>
              <c:f>'3-ASV-Meth-communities'!$Y$36:$AB$36</c:f>
              <c:strCache>
                <c:ptCount val="4"/>
                <c:pt idx="0">
                  <c:v>PL1</c:v>
                </c:pt>
                <c:pt idx="1">
                  <c:v>PL2</c:v>
                </c:pt>
                <c:pt idx="2">
                  <c:v>PL3</c:v>
                </c:pt>
                <c:pt idx="3">
                  <c:v>PL4</c:v>
                </c:pt>
              </c:strCache>
            </c:strRef>
          </c:cat>
          <c:val>
            <c:numRef>
              <c:f>'3-ASV-Meth-communities'!$Y$39:$AB$39</c:f>
              <c:numCache>
                <c:formatCode>General</c:formatCode>
                <c:ptCount val="4"/>
                <c:pt idx="0">
                  <c:v>66.0</c:v>
                </c:pt>
                <c:pt idx="1">
                  <c:v>32.0</c:v>
                </c:pt>
                <c:pt idx="2">
                  <c:v>89.0</c:v>
                </c:pt>
                <c:pt idx="3">
                  <c:v>55.0</c:v>
                </c:pt>
              </c:numCache>
            </c:numRef>
          </c:val>
        </c:ser>
        <c:ser>
          <c:idx val="3"/>
          <c:order val="3"/>
          <c:tx>
            <c:strRef>
              <c:f>'3-ASV-Meth-communities'!$X$40</c:f>
              <c:strCache>
                <c:ptCount val="1"/>
                <c:pt idx="0">
                  <c:v>True Sphingomonadales ASV </c:v>
                </c:pt>
              </c:strCache>
            </c:strRef>
          </c:tx>
          <c:spPr>
            <a:solidFill>
              <a:schemeClr val="tx1"/>
            </a:solidFill>
            <a:effectLst/>
          </c:spPr>
          <c:invertIfNegative val="0"/>
          <c:cat>
            <c:strRef>
              <c:f>'3-ASV-Meth-communities'!$Y$36:$AB$36</c:f>
              <c:strCache>
                <c:ptCount val="4"/>
                <c:pt idx="0">
                  <c:v>PL1</c:v>
                </c:pt>
                <c:pt idx="1">
                  <c:v>PL2</c:v>
                </c:pt>
                <c:pt idx="2">
                  <c:v>PL3</c:v>
                </c:pt>
                <c:pt idx="3">
                  <c:v>PL4</c:v>
                </c:pt>
              </c:strCache>
            </c:strRef>
          </c:cat>
          <c:val>
            <c:numRef>
              <c:f>'3-ASV-Meth-communities'!$Y$40:$AB$40</c:f>
              <c:numCache>
                <c:formatCode>General</c:formatCode>
                <c:ptCount val="4"/>
                <c:pt idx="0">
                  <c:v>57.0</c:v>
                </c:pt>
                <c:pt idx="1">
                  <c:v>23.0</c:v>
                </c:pt>
                <c:pt idx="2">
                  <c:v>109.0</c:v>
                </c:pt>
                <c:pt idx="3">
                  <c:v>86.0</c:v>
                </c:pt>
              </c:numCache>
            </c:numRef>
          </c:val>
        </c:ser>
        <c:ser>
          <c:idx val="4"/>
          <c:order val="4"/>
          <c:tx>
            <c:strRef>
              <c:f>'3-ASV-Meth-communities'!$X$41</c:f>
              <c:strCache>
                <c:ptCount val="1"/>
                <c:pt idx="0">
                  <c:v>Beijerinckiaceae contaminants</c:v>
                </c:pt>
              </c:strCache>
            </c:strRef>
          </c:tx>
          <c:spPr>
            <a:solidFill>
              <a:srgbClr val="0000FF"/>
            </a:solidFill>
            <a:effectLst/>
          </c:spPr>
          <c:invertIfNegative val="0"/>
          <c:cat>
            <c:strRef>
              <c:f>'3-ASV-Meth-communities'!$Y$36:$AB$36</c:f>
              <c:strCache>
                <c:ptCount val="4"/>
                <c:pt idx="0">
                  <c:v>PL1</c:v>
                </c:pt>
                <c:pt idx="1">
                  <c:v>PL2</c:v>
                </c:pt>
                <c:pt idx="2">
                  <c:v>PL3</c:v>
                </c:pt>
                <c:pt idx="3">
                  <c:v>PL4</c:v>
                </c:pt>
              </c:strCache>
            </c:strRef>
          </c:cat>
          <c:val>
            <c:numRef>
              <c:f>'3-ASV-Meth-communities'!$Y$41:$AB$41</c:f>
              <c:numCache>
                <c:formatCode>General</c:formatCode>
                <c:ptCount val="4"/>
                <c:pt idx="0">
                  <c:v>13.0</c:v>
                </c:pt>
                <c:pt idx="1">
                  <c:v>6.0</c:v>
                </c:pt>
                <c:pt idx="2">
                  <c:v>48.0</c:v>
                </c:pt>
                <c:pt idx="3">
                  <c:v>11.0</c:v>
                </c:pt>
              </c:numCache>
            </c:numRef>
          </c:val>
        </c:ser>
        <c:ser>
          <c:idx val="5"/>
          <c:order val="5"/>
          <c:tx>
            <c:strRef>
              <c:f>'3-ASV-Meth-communities'!$X$42</c:f>
              <c:strCache>
                <c:ptCount val="1"/>
                <c:pt idx="0">
                  <c:v>Lichenibacteriaceae contaminants</c:v>
                </c:pt>
              </c:strCache>
            </c:strRef>
          </c:tx>
          <c:spPr>
            <a:solidFill>
              <a:srgbClr val="008000"/>
            </a:solidFill>
            <a:effectLst/>
          </c:spPr>
          <c:invertIfNegative val="0"/>
          <c:cat>
            <c:strRef>
              <c:f>'3-ASV-Meth-communities'!$Y$36:$AB$36</c:f>
              <c:strCache>
                <c:ptCount val="4"/>
                <c:pt idx="0">
                  <c:v>PL1</c:v>
                </c:pt>
                <c:pt idx="1">
                  <c:v>PL2</c:v>
                </c:pt>
                <c:pt idx="2">
                  <c:v>PL3</c:v>
                </c:pt>
                <c:pt idx="3">
                  <c:v>PL4</c:v>
                </c:pt>
              </c:strCache>
            </c:strRef>
          </c:cat>
          <c:val>
            <c:numRef>
              <c:f>'3-ASV-Meth-communities'!$Y$42:$AB$42</c:f>
              <c:numCache>
                <c:formatCode>General</c:formatCode>
                <c:ptCount val="4"/>
                <c:pt idx="0">
                  <c:v>15.0</c:v>
                </c:pt>
                <c:pt idx="1">
                  <c:v>9.0</c:v>
                </c:pt>
                <c:pt idx="2">
                  <c:v>51.0</c:v>
                </c:pt>
                <c:pt idx="3">
                  <c:v>25.0</c:v>
                </c:pt>
              </c:numCache>
            </c:numRef>
          </c:val>
        </c:ser>
        <c:ser>
          <c:idx val="6"/>
          <c:order val="6"/>
          <c:tx>
            <c:strRef>
              <c:f>'3-ASV-Meth-communities'!$X$43</c:f>
              <c:strCache>
                <c:ptCount val="1"/>
                <c:pt idx="0">
                  <c:v>Bradizhizobiaceae contaminants</c:v>
                </c:pt>
              </c:strCache>
            </c:strRef>
          </c:tx>
          <c:spPr>
            <a:solidFill>
              <a:srgbClr val="24FFF3"/>
            </a:solidFill>
            <a:effectLst/>
          </c:spPr>
          <c:invertIfNegative val="0"/>
          <c:cat>
            <c:strRef>
              <c:f>'3-ASV-Meth-communities'!$Y$36:$AB$36</c:f>
              <c:strCache>
                <c:ptCount val="4"/>
                <c:pt idx="0">
                  <c:v>PL1</c:v>
                </c:pt>
                <c:pt idx="1">
                  <c:v>PL2</c:v>
                </c:pt>
                <c:pt idx="2">
                  <c:v>PL3</c:v>
                </c:pt>
                <c:pt idx="3">
                  <c:v>PL4</c:v>
                </c:pt>
              </c:strCache>
            </c:strRef>
          </c:cat>
          <c:val>
            <c:numRef>
              <c:f>'3-ASV-Meth-communities'!$Y$43:$AB$43</c:f>
              <c:numCache>
                <c:formatCode>General</c:formatCode>
                <c:ptCount val="4"/>
                <c:pt idx="0">
                  <c:v>21.0</c:v>
                </c:pt>
                <c:pt idx="1">
                  <c:v>11.0</c:v>
                </c:pt>
                <c:pt idx="2">
                  <c:v>20.0</c:v>
                </c:pt>
                <c:pt idx="3">
                  <c:v>15.0</c:v>
                </c:pt>
              </c:numCache>
            </c:numRef>
          </c:val>
        </c:ser>
        <c:ser>
          <c:idx val="7"/>
          <c:order val="7"/>
          <c:tx>
            <c:strRef>
              <c:f>'3-ASV-Meth-communities'!$X$44</c:f>
              <c:strCache>
                <c:ptCount val="1"/>
                <c:pt idx="0">
                  <c:v>Caulobacterales contaminants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effectLst/>
          </c:spPr>
          <c:invertIfNegative val="0"/>
          <c:cat>
            <c:strRef>
              <c:f>'3-ASV-Meth-communities'!$Y$36:$AB$36</c:f>
              <c:strCache>
                <c:ptCount val="4"/>
                <c:pt idx="0">
                  <c:v>PL1</c:v>
                </c:pt>
                <c:pt idx="1">
                  <c:v>PL2</c:v>
                </c:pt>
                <c:pt idx="2">
                  <c:v>PL3</c:v>
                </c:pt>
                <c:pt idx="3">
                  <c:v>PL4</c:v>
                </c:pt>
              </c:strCache>
            </c:strRef>
          </c:cat>
          <c:val>
            <c:numRef>
              <c:f>'3-ASV-Meth-communities'!$Y$44:$AB$44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6.0</c:v>
                </c:pt>
                <c:pt idx="3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'3-ASV-Meth-communities'!$X$45</c:f>
              <c:strCache>
                <c:ptCount val="1"/>
                <c:pt idx="0">
                  <c:v>Chimeric contaminants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effectLst/>
          </c:spPr>
          <c:invertIfNegative val="0"/>
          <c:cat>
            <c:strRef>
              <c:f>'3-ASV-Meth-communities'!$Y$36:$AB$36</c:f>
              <c:strCache>
                <c:ptCount val="4"/>
                <c:pt idx="0">
                  <c:v>PL1</c:v>
                </c:pt>
                <c:pt idx="1">
                  <c:v>PL2</c:v>
                </c:pt>
                <c:pt idx="2">
                  <c:v>PL3</c:v>
                </c:pt>
                <c:pt idx="3">
                  <c:v>PL4</c:v>
                </c:pt>
              </c:strCache>
            </c:strRef>
          </c:cat>
          <c:val>
            <c:numRef>
              <c:f>'3-ASV-Meth-communities'!$Y$45:$AB$45</c:f>
              <c:numCache>
                <c:formatCode>General</c:formatCode>
                <c:ptCount val="4"/>
                <c:pt idx="0">
                  <c:v>2.0</c:v>
                </c:pt>
                <c:pt idx="1">
                  <c:v>5.0</c:v>
                </c:pt>
                <c:pt idx="2">
                  <c:v>32.0</c:v>
                </c:pt>
                <c:pt idx="3">
                  <c:v>6.0</c:v>
                </c:pt>
              </c:numCache>
            </c:numRef>
          </c:val>
        </c:ser>
        <c:ser>
          <c:idx val="9"/>
          <c:order val="9"/>
          <c:tx>
            <c:strRef>
              <c:f>'3-ASV-Meth-communities'!$X$46</c:f>
              <c:strCache>
                <c:ptCount val="1"/>
                <c:pt idx="0">
                  <c:v>Other contaminants (PS&lt;0.90)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'3-ASV-Meth-communities'!$Y$36:$AB$36</c:f>
              <c:strCache>
                <c:ptCount val="4"/>
                <c:pt idx="0">
                  <c:v>PL1</c:v>
                </c:pt>
                <c:pt idx="1">
                  <c:v>PL2</c:v>
                </c:pt>
                <c:pt idx="2">
                  <c:v>PL3</c:v>
                </c:pt>
                <c:pt idx="3">
                  <c:v>PL4</c:v>
                </c:pt>
              </c:strCache>
            </c:strRef>
          </c:cat>
          <c:val>
            <c:numRef>
              <c:f>'3-ASV-Meth-communities'!$Y$46:$AB$46</c:f>
              <c:numCache>
                <c:formatCode>General</c:formatCode>
                <c:ptCount val="4"/>
                <c:pt idx="0">
                  <c:v>39.0</c:v>
                </c:pt>
                <c:pt idx="1">
                  <c:v>1.0</c:v>
                </c:pt>
                <c:pt idx="2">
                  <c:v>56.0</c:v>
                </c:pt>
                <c:pt idx="3">
                  <c:v>17.0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2137456216"/>
        <c:axId val="-2137453304"/>
      </c:barChart>
      <c:catAx>
        <c:axId val="-2137456216"/>
        <c:scaling>
          <c:orientation val="minMax"/>
        </c:scaling>
        <c:delete val="1"/>
        <c:axPos val="b"/>
        <c:majorTickMark val="out"/>
        <c:minorTickMark val="none"/>
        <c:tickLblPos val="nextTo"/>
        <c:crossAx val="-2137453304"/>
        <c:crosses val="autoZero"/>
        <c:auto val="1"/>
        <c:lblAlgn val="ctr"/>
        <c:lblOffset val="100"/>
        <c:noMultiLvlLbl val="0"/>
      </c:catAx>
      <c:valAx>
        <c:axId val="-2137453304"/>
        <c:scaling>
          <c:orientation val="minMax"/>
          <c:max val="1.0"/>
          <c:min val="0.96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37456216"/>
        <c:crosses val="autoZero"/>
        <c:crossBetween val="between"/>
        <c:majorUnit val="0.01"/>
      </c:valAx>
    </c:plotArea>
    <c:plotVisOnly val="1"/>
    <c:dispBlanksAs val="gap"/>
    <c:showDLblsOverMax val="0"/>
  </c:chart>
  <c:txPr>
    <a:bodyPr/>
    <a:lstStyle/>
    <a:p>
      <a:pPr>
        <a:defRPr sz="1200">
          <a:latin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818304969943"/>
          <c:y val="0.0381231671554252"/>
          <c:w val="0.32107493014986"/>
          <c:h val="0.87788856304985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'3-ASV-Meth-communities'!$X$37</c:f>
              <c:strCache>
                <c:ptCount val="1"/>
                <c:pt idx="0">
                  <c:v>True Methylobacterium ASVs</c:v>
                </c:pt>
              </c:strCache>
            </c:strRef>
          </c:tx>
          <c:spPr>
            <a:solidFill>
              <a:srgbClr val="FF0000"/>
            </a:solidFill>
            <a:effectLst/>
          </c:spPr>
          <c:invertIfNegative val="0"/>
          <c:cat>
            <c:strRef>
              <c:f>'3-ASV-Meth-communities'!$Y$36:$AB$36</c:f>
              <c:strCache>
                <c:ptCount val="4"/>
                <c:pt idx="0">
                  <c:v>PL1</c:v>
                </c:pt>
                <c:pt idx="1">
                  <c:v>PL2</c:v>
                </c:pt>
                <c:pt idx="2">
                  <c:v>PL3</c:v>
                </c:pt>
                <c:pt idx="3">
                  <c:v>PL4</c:v>
                </c:pt>
              </c:strCache>
            </c:strRef>
          </c:cat>
          <c:val>
            <c:numRef>
              <c:f>'3-ASV-Meth-communities'!$Y$37:$AB$37</c:f>
              <c:numCache>
                <c:formatCode>General</c:formatCode>
                <c:ptCount val="4"/>
                <c:pt idx="0">
                  <c:v>11134.0</c:v>
                </c:pt>
                <c:pt idx="1">
                  <c:v>5976.0</c:v>
                </c:pt>
                <c:pt idx="2">
                  <c:v>17011.0</c:v>
                </c:pt>
                <c:pt idx="3">
                  <c:v>19991.0</c:v>
                </c:pt>
              </c:numCache>
            </c:numRef>
          </c:val>
        </c:ser>
        <c:ser>
          <c:idx val="1"/>
          <c:order val="1"/>
          <c:tx>
            <c:strRef>
              <c:f>'3-ASV-Meth-communities'!$X$38</c:f>
              <c:strCache>
                <c:ptCount val="1"/>
                <c:pt idx="0">
                  <c:v>Chimeric Methylobacterium ASVs</c:v>
                </c:pt>
              </c:strCache>
            </c:strRef>
          </c:tx>
          <c:spPr>
            <a:pattFill prst="wdDnDiag">
              <a:fgClr>
                <a:srgbClr val="FF0000"/>
              </a:fgClr>
              <a:bgClr>
                <a:prstClr val="white"/>
              </a:bgClr>
            </a:pattFill>
            <a:effectLst/>
          </c:spPr>
          <c:invertIfNegative val="0"/>
          <c:cat>
            <c:strRef>
              <c:f>'3-ASV-Meth-communities'!$Y$36:$AB$36</c:f>
              <c:strCache>
                <c:ptCount val="4"/>
                <c:pt idx="0">
                  <c:v>PL1</c:v>
                </c:pt>
                <c:pt idx="1">
                  <c:v>PL2</c:v>
                </c:pt>
                <c:pt idx="2">
                  <c:v>PL3</c:v>
                </c:pt>
                <c:pt idx="3">
                  <c:v>PL4</c:v>
                </c:pt>
              </c:strCache>
            </c:strRef>
          </c:cat>
          <c:val>
            <c:numRef>
              <c:f>'3-ASV-Meth-communities'!$Y$38:$AB$38</c:f>
              <c:numCache>
                <c:formatCode>General</c:formatCode>
                <c:ptCount val="4"/>
                <c:pt idx="0">
                  <c:v>153.0</c:v>
                </c:pt>
                <c:pt idx="1">
                  <c:v>66.0</c:v>
                </c:pt>
                <c:pt idx="2">
                  <c:v>180.0</c:v>
                </c:pt>
                <c:pt idx="3">
                  <c:v>224.0</c:v>
                </c:pt>
              </c:numCache>
            </c:numRef>
          </c:val>
        </c:ser>
        <c:ser>
          <c:idx val="2"/>
          <c:order val="2"/>
          <c:tx>
            <c:strRef>
              <c:f>'3-ASV-Meth-communities'!$X$39</c:f>
              <c:strCache>
                <c:ptCount val="1"/>
                <c:pt idx="0">
                  <c:v>Methylobacterium errors/contaminants</c:v>
                </c:pt>
              </c:strCache>
            </c:strRef>
          </c:tx>
          <c:spPr>
            <a:solidFill>
              <a:srgbClr val="FD7E7D"/>
            </a:solidFill>
            <a:effectLst/>
          </c:spPr>
          <c:invertIfNegative val="0"/>
          <c:cat>
            <c:strRef>
              <c:f>'3-ASV-Meth-communities'!$Y$36:$AB$36</c:f>
              <c:strCache>
                <c:ptCount val="4"/>
                <c:pt idx="0">
                  <c:v>PL1</c:v>
                </c:pt>
                <c:pt idx="1">
                  <c:v>PL2</c:v>
                </c:pt>
                <c:pt idx="2">
                  <c:v>PL3</c:v>
                </c:pt>
                <c:pt idx="3">
                  <c:v>PL4</c:v>
                </c:pt>
              </c:strCache>
            </c:strRef>
          </c:cat>
          <c:val>
            <c:numRef>
              <c:f>'3-ASV-Meth-communities'!$Y$39:$AB$39</c:f>
              <c:numCache>
                <c:formatCode>General</c:formatCode>
                <c:ptCount val="4"/>
                <c:pt idx="0">
                  <c:v>66.0</c:v>
                </c:pt>
                <c:pt idx="1">
                  <c:v>32.0</c:v>
                </c:pt>
                <c:pt idx="2">
                  <c:v>89.0</c:v>
                </c:pt>
                <c:pt idx="3">
                  <c:v>55.0</c:v>
                </c:pt>
              </c:numCache>
            </c:numRef>
          </c:val>
        </c:ser>
        <c:ser>
          <c:idx val="3"/>
          <c:order val="3"/>
          <c:tx>
            <c:strRef>
              <c:f>'3-ASV-Meth-communities'!$X$40</c:f>
              <c:strCache>
                <c:ptCount val="1"/>
                <c:pt idx="0">
                  <c:v>True Sphingomonadales ASV </c:v>
                </c:pt>
              </c:strCache>
            </c:strRef>
          </c:tx>
          <c:spPr>
            <a:solidFill>
              <a:schemeClr val="tx1"/>
            </a:solidFill>
            <a:effectLst/>
          </c:spPr>
          <c:invertIfNegative val="0"/>
          <c:cat>
            <c:strRef>
              <c:f>'3-ASV-Meth-communities'!$Y$36:$AB$36</c:f>
              <c:strCache>
                <c:ptCount val="4"/>
                <c:pt idx="0">
                  <c:v>PL1</c:v>
                </c:pt>
                <c:pt idx="1">
                  <c:v>PL2</c:v>
                </c:pt>
                <c:pt idx="2">
                  <c:v>PL3</c:v>
                </c:pt>
                <c:pt idx="3">
                  <c:v>PL4</c:v>
                </c:pt>
              </c:strCache>
            </c:strRef>
          </c:cat>
          <c:val>
            <c:numRef>
              <c:f>'3-ASV-Meth-communities'!$Y$40:$AB$40</c:f>
              <c:numCache>
                <c:formatCode>General</c:formatCode>
                <c:ptCount val="4"/>
                <c:pt idx="0">
                  <c:v>57.0</c:v>
                </c:pt>
                <c:pt idx="1">
                  <c:v>23.0</c:v>
                </c:pt>
                <c:pt idx="2">
                  <c:v>109.0</c:v>
                </c:pt>
                <c:pt idx="3">
                  <c:v>86.0</c:v>
                </c:pt>
              </c:numCache>
            </c:numRef>
          </c:val>
        </c:ser>
        <c:ser>
          <c:idx val="4"/>
          <c:order val="4"/>
          <c:tx>
            <c:strRef>
              <c:f>'3-ASV-Meth-communities'!$X$41</c:f>
              <c:strCache>
                <c:ptCount val="1"/>
                <c:pt idx="0">
                  <c:v>Beijerinckiaceae contaminants</c:v>
                </c:pt>
              </c:strCache>
            </c:strRef>
          </c:tx>
          <c:spPr>
            <a:solidFill>
              <a:srgbClr val="0000FF"/>
            </a:solidFill>
            <a:effectLst/>
          </c:spPr>
          <c:invertIfNegative val="0"/>
          <c:cat>
            <c:strRef>
              <c:f>'3-ASV-Meth-communities'!$Y$36:$AB$36</c:f>
              <c:strCache>
                <c:ptCount val="4"/>
                <c:pt idx="0">
                  <c:v>PL1</c:v>
                </c:pt>
                <c:pt idx="1">
                  <c:v>PL2</c:v>
                </c:pt>
                <c:pt idx="2">
                  <c:v>PL3</c:v>
                </c:pt>
                <c:pt idx="3">
                  <c:v>PL4</c:v>
                </c:pt>
              </c:strCache>
            </c:strRef>
          </c:cat>
          <c:val>
            <c:numRef>
              <c:f>'3-ASV-Meth-communities'!$Y$41:$AB$41</c:f>
              <c:numCache>
                <c:formatCode>General</c:formatCode>
                <c:ptCount val="4"/>
                <c:pt idx="0">
                  <c:v>13.0</c:v>
                </c:pt>
                <c:pt idx="1">
                  <c:v>6.0</c:v>
                </c:pt>
                <c:pt idx="2">
                  <c:v>48.0</c:v>
                </c:pt>
                <c:pt idx="3">
                  <c:v>11.0</c:v>
                </c:pt>
              </c:numCache>
            </c:numRef>
          </c:val>
        </c:ser>
        <c:ser>
          <c:idx val="5"/>
          <c:order val="5"/>
          <c:tx>
            <c:strRef>
              <c:f>'3-ASV-Meth-communities'!$X$42</c:f>
              <c:strCache>
                <c:ptCount val="1"/>
                <c:pt idx="0">
                  <c:v>Lichenibacteriaceae contaminants</c:v>
                </c:pt>
              </c:strCache>
            </c:strRef>
          </c:tx>
          <c:spPr>
            <a:solidFill>
              <a:srgbClr val="008000"/>
            </a:solidFill>
            <a:effectLst/>
          </c:spPr>
          <c:invertIfNegative val="0"/>
          <c:cat>
            <c:strRef>
              <c:f>'3-ASV-Meth-communities'!$Y$36:$AB$36</c:f>
              <c:strCache>
                <c:ptCount val="4"/>
                <c:pt idx="0">
                  <c:v>PL1</c:v>
                </c:pt>
                <c:pt idx="1">
                  <c:v>PL2</c:v>
                </c:pt>
                <c:pt idx="2">
                  <c:v>PL3</c:v>
                </c:pt>
                <c:pt idx="3">
                  <c:v>PL4</c:v>
                </c:pt>
              </c:strCache>
            </c:strRef>
          </c:cat>
          <c:val>
            <c:numRef>
              <c:f>'3-ASV-Meth-communities'!$Y$42:$AB$42</c:f>
              <c:numCache>
                <c:formatCode>General</c:formatCode>
                <c:ptCount val="4"/>
                <c:pt idx="0">
                  <c:v>15.0</c:v>
                </c:pt>
                <c:pt idx="1">
                  <c:v>9.0</c:v>
                </c:pt>
                <c:pt idx="2">
                  <c:v>51.0</c:v>
                </c:pt>
                <c:pt idx="3">
                  <c:v>25.0</c:v>
                </c:pt>
              </c:numCache>
            </c:numRef>
          </c:val>
        </c:ser>
        <c:ser>
          <c:idx val="6"/>
          <c:order val="6"/>
          <c:tx>
            <c:strRef>
              <c:f>'3-ASV-Meth-communities'!$X$43</c:f>
              <c:strCache>
                <c:ptCount val="1"/>
                <c:pt idx="0">
                  <c:v>Bradizhizobiaceae contaminants</c:v>
                </c:pt>
              </c:strCache>
            </c:strRef>
          </c:tx>
          <c:spPr>
            <a:solidFill>
              <a:srgbClr val="24FFF3"/>
            </a:solidFill>
            <a:effectLst/>
          </c:spPr>
          <c:invertIfNegative val="0"/>
          <c:cat>
            <c:strRef>
              <c:f>'3-ASV-Meth-communities'!$Y$36:$AB$36</c:f>
              <c:strCache>
                <c:ptCount val="4"/>
                <c:pt idx="0">
                  <c:v>PL1</c:v>
                </c:pt>
                <c:pt idx="1">
                  <c:v>PL2</c:v>
                </c:pt>
                <c:pt idx="2">
                  <c:v>PL3</c:v>
                </c:pt>
                <c:pt idx="3">
                  <c:v>PL4</c:v>
                </c:pt>
              </c:strCache>
            </c:strRef>
          </c:cat>
          <c:val>
            <c:numRef>
              <c:f>'3-ASV-Meth-communities'!$Y$43:$AB$43</c:f>
              <c:numCache>
                <c:formatCode>General</c:formatCode>
                <c:ptCount val="4"/>
                <c:pt idx="0">
                  <c:v>21.0</c:v>
                </c:pt>
                <c:pt idx="1">
                  <c:v>11.0</c:v>
                </c:pt>
                <c:pt idx="2">
                  <c:v>20.0</c:v>
                </c:pt>
                <c:pt idx="3">
                  <c:v>15.0</c:v>
                </c:pt>
              </c:numCache>
            </c:numRef>
          </c:val>
        </c:ser>
        <c:ser>
          <c:idx val="7"/>
          <c:order val="7"/>
          <c:tx>
            <c:strRef>
              <c:f>'3-ASV-Meth-communities'!$X$44</c:f>
              <c:strCache>
                <c:ptCount val="1"/>
                <c:pt idx="0">
                  <c:v>Caulobacterales contaminants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effectLst/>
          </c:spPr>
          <c:invertIfNegative val="0"/>
          <c:cat>
            <c:strRef>
              <c:f>'3-ASV-Meth-communities'!$Y$36:$AB$36</c:f>
              <c:strCache>
                <c:ptCount val="4"/>
                <c:pt idx="0">
                  <c:v>PL1</c:v>
                </c:pt>
                <c:pt idx="1">
                  <c:v>PL2</c:v>
                </c:pt>
                <c:pt idx="2">
                  <c:v>PL3</c:v>
                </c:pt>
                <c:pt idx="3">
                  <c:v>PL4</c:v>
                </c:pt>
              </c:strCache>
            </c:strRef>
          </c:cat>
          <c:val>
            <c:numRef>
              <c:f>'3-ASV-Meth-communities'!$Y$44:$AB$44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6.0</c:v>
                </c:pt>
                <c:pt idx="3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'3-ASV-Meth-communities'!$X$45</c:f>
              <c:strCache>
                <c:ptCount val="1"/>
                <c:pt idx="0">
                  <c:v>Chimeric contaminants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effectLst/>
          </c:spPr>
          <c:invertIfNegative val="0"/>
          <c:cat>
            <c:strRef>
              <c:f>'3-ASV-Meth-communities'!$Y$36:$AB$36</c:f>
              <c:strCache>
                <c:ptCount val="4"/>
                <c:pt idx="0">
                  <c:v>PL1</c:v>
                </c:pt>
                <c:pt idx="1">
                  <c:v>PL2</c:v>
                </c:pt>
                <c:pt idx="2">
                  <c:v>PL3</c:v>
                </c:pt>
                <c:pt idx="3">
                  <c:v>PL4</c:v>
                </c:pt>
              </c:strCache>
            </c:strRef>
          </c:cat>
          <c:val>
            <c:numRef>
              <c:f>'3-ASV-Meth-communities'!$Y$45:$AB$45</c:f>
              <c:numCache>
                <c:formatCode>General</c:formatCode>
                <c:ptCount val="4"/>
                <c:pt idx="0">
                  <c:v>2.0</c:v>
                </c:pt>
                <c:pt idx="1">
                  <c:v>5.0</c:v>
                </c:pt>
                <c:pt idx="2">
                  <c:v>32.0</c:v>
                </c:pt>
                <c:pt idx="3">
                  <c:v>6.0</c:v>
                </c:pt>
              </c:numCache>
            </c:numRef>
          </c:val>
        </c:ser>
        <c:ser>
          <c:idx val="9"/>
          <c:order val="9"/>
          <c:tx>
            <c:strRef>
              <c:f>'3-ASV-Meth-communities'!$X$46</c:f>
              <c:strCache>
                <c:ptCount val="1"/>
                <c:pt idx="0">
                  <c:v>Other contaminants (PS&lt;0.90)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'3-ASV-Meth-communities'!$Y$36:$AB$36</c:f>
              <c:strCache>
                <c:ptCount val="4"/>
                <c:pt idx="0">
                  <c:v>PL1</c:v>
                </c:pt>
                <c:pt idx="1">
                  <c:v>PL2</c:v>
                </c:pt>
                <c:pt idx="2">
                  <c:v>PL3</c:v>
                </c:pt>
                <c:pt idx="3">
                  <c:v>PL4</c:v>
                </c:pt>
              </c:strCache>
            </c:strRef>
          </c:cat>
          <c:val>
            <c:numRef>
              <c:f>'3-ASV-Meth-communities'!$Y$46:$AB$46</c:f>
              <c:numCache>
                <c:formatCode>General</c:formatCode>
                <c:ptCount val="4"/>
                <c:pt idx="0">
                  <c:v>39.0</c:v>
                </c:pt>
                <c:pt idx="1">
                  <c:v>1.0</c:v>
                </c:pt>
                <c:pt idx="2">
                  <c:v>56.0</c:v>
                </c:pt>
                <c:pt idx="3">
                  <c:v>17.0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2115419672"/>
        <c:axId val="-2115416728"/>
      </c:barChart>
      <c:catAx>
        <c:axId val="-2115419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416728"/>
        <c:crosses val="autoZero"/>
        <c:auto val="1"/>
        <c:lblAlgn val="ctr"/>
        <c:lblOffset val="100"/>
        <c:noMultiLvlLbl val="0"/>
      </c:catAx>
      <c:valAx>
        <c:axId val="-2115416728"/>
        <c:scaling>
          <c:orientation val="minMax"/>
          <c:max val="1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fr-FR" sz="1400"/>
                  <a:t>ASV relative abundance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-2115419672"/>
        <c:crosses val="autoZero"/>
        <c:crossBetween val="between"/>
        <c:majorUnit val="0.2"/>
      </c:valAx>
    </c:plotArea>
    <c:legend>
      <c:legendPos val="r"/>
      <c:layout>
        <c:manualLayout>
          <c:xMode val="edge"/>
          <c:yMode val="edge"/>
          <c:x val="0.483083614548181"/>
          <c:y val="0.440193964024292"/>
          <c:w val="0.497868766404199"/>
          <c:h val="0.53896691066109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'3-ASV-Meth-communities'!$N$251</c:f>
              <c:strCache>
                <c:ptCount val="1"/>
                <c:pt idx="0">
                  <c:v>PL1</c:v>
                </c:pt>
              </c:strCache>
            </c:strRef>
          </c:tx>
          <c:invertIfNegative val="0"/>
          <c:cat>
            <c:numRef>
              <c:f>'3-ASV-Meth-communities'!$M$253:$M$275</c:f>
              <c:numCache>
                <c:formatCode>0.0E+00</c:formatCode>
                <c:ptCount val="23"/>
                <c:pt idx="0">
                  <c:v>5.0E-5</c:v>
                </c:pt>
                <c:pt idx="1">
                  <c:v>7.5E-5</c:v>
                </c:pt>
                <c:pt idx="2">
                  <c:v>0.0001125</c:v>
                </c:pt>
                <c:pt idx="3">
                  <c:v>0.00016875</c:v>
                </c:pt>
                <c:pt idx="4">
                  <c:v>0.000253125</c:v>
                </c:pt>
                <c:pt idx="5">
                  <c:v>0.0003796875</c:v>
                </c:pt>
                <c:pt idx="6">
                  <c:v>0.00056953125</c:v>
                </c:pt>
                <c:pt idx="7">
                  <c:v>0.000854296875</c:v>
                </c:pt>
                <c:pt idx="8">
                  <c:v>0.0012814453125</c:v>
                </c:pt>
                <c:pt idx="9">
                  <c:v>0.00192216796875</c:v>
                </c:pt>
                <c:pt idx="10">
                  <c:v>0.002883251953125</c:v>
                </c:pt>
                <c:pt idx="11">
                  <c:v>0.0043248779296875</c:v>
                </c:pt>
                <c:pt idx="12">
                  <c:v>0.00648731689453125</c:v>
                </c:pt>
                <c:pt idx="13">
                  <c:v>0.00973097534179687</c:v>
                </c:pt>
                <c:pt idx="14">
                  <c:v>0.0145964630126953</c:v>
                </c:pt>
                <c:pt idx="15">
                  <c:v>0.021894694519043</c:v>
                </c:pt>
                <c:pt idx="16">
                  <c:v>0.0328420417785644</c:v>
                </c:pt>
                <c:pt idx="17">
                  <c:v>0.0492630626678467</c:v>
                </c:pt>
                <c:pt idx="18">
                  <c:v>0.07389459400177</c:v>
                </c:pt>
                <c:pt idx="19">
                  <c:v>0.110841891002655</c:v>
                </c:pt>
                <c:pt idx="20">
                  <c:v>0.166262836503983</c:v>
                </c:pt>
                <c:pt idx="21">
                  <c:v>0.249394254755974</c:v>
                </c:pt>
                <c:pt idx="22">
                  <c:v>0.374091382133961</c:v>
                </c:pt>
              </c:numCache>
            </c:numRef>
          </c:cat>
          <c:val>
            <c:numRef>
              <c:f>'3-ASV-Meth-communities'!$N$253:$N$275</c:f>
              <c:numCache>
                <c:formatCode>General</c:formatCode>
                <c:ptCount val="23"/>
                <c:pt idx="0">
                  <c:v>0.0</c:v>
                </c:pt>
                <c:pt idx="1">
                  <c:v>0.0</c:v>
                </c:pt>
                <c:pt idx="2">
                  <c:v>16.0</c:v>
                </c:pt>
                <c:pt idx="3">
                  <c:v>0.0</c:v>
                </c:pt>
                <c:pt idx="4">
                  <c:v>8.0</c:v>
                </c:pt>
                <c:pt idx="5">
                  <c:v>9.0</c:v>
                </c:pt>
                <c:pt idx="6">
                  <c:v>1.0</c:v>
                </c:pt>
                <c:pt idx="7">
                  <c:v>2.0</c:v>
                </c:pt>
                <c:pt idx="8">
                  <c:v>5.0</c:v>
                </c:pt>
                <c:pt idx="9">
                  <c:v>5.0</c:v>
                </c:pt>
                <c:pt idx="10">
                  <c:v>3.0</c:v>
                </c:pt>
                <c:pt idx="11">
                  <c:v>0.0</c:v>
                </c:pt>
                <c:pt idx="12">
                  <c:v>1.0</c:v>
                </c:pt>
                <c:pt idx="13">
                  <c:v>1.0</c:v>
                </c:pt>
                <c:pt idx="14">
                  <c:v>0.0</c:v>
                </c:pt>
                <c:pt idx="15">
                  <c:v>2.0</c:v>
                </c:pt>
                <c:pt idx="16">
                  <c:v>4.0</c:v>
                </c:pt>
                <c:pt idx="17">
                  <c:v>4.0</c:v>
                </c:pt>
                <c:pt idx="18">
                  <c:v>3.0</c:v>
                </c:pt>
                <c:pt idx="19">
                  <c:v>3.0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'3-ASV-Meth-communities'!$O$251</c:f>
              <c:strCache>
                <c:ptCount val="1"/>
                <c:pt idx="0">
                  <c:v>PL2</c:v>
                </c:pt>
              </c:strCache>
            </c:strRef>
          </c:tx>
          <c:invertIfNegative val="0"/>
          <c:cat>
            <c:numRef>
              <c:f>'3-ASV-Meth-communities'!$M$253:$M$275</c:f>
              <c:numCache>
                <c:formatCode>0.0E+00</c:formatCode>
                <c:ptCount val="23"/>
                <c:pt idx="0">
                  <c:v>5.0E-5</c:v>
                </c:pt>
                <c:pt idx="1">
                  <c:v>7.5E-5</c:v>
                </c:pt>
                <c:pt idx="2">
                  <c:v>0.0001125</c:v>
                </c:pt>
                <c:pt idx="3">
                  <c:v>0.00016875</c:v>
                </c:pt>
                <c:pt idx="4">
                  <c:v>0.000253125</c:v>
                </c:pt>
                <c:pt idx="5">
                  <c:v>0.0003796875</c:v>
                </c:pt>
                <c:pt idx="6">
                  <c:v>0.00056953125</c:v>
                </c:pt>
                <c:pt idx="7">
                  <c:v>0.000854296875</c:v>
                </c:pt>
                <c:pt idx="8">
                  <c:v>0.0012814453125</c:v>
                </c:pt>
                <c:pt idx="9">
                  <c:v>0.00192216796875</c:v>
                </c:pt>
                <c:pt idx="10">
                  <c:v>0.002883251953125</c:v>
                </c:pt>
                <c:pt idx="11">
                  <c:v>0.0043248779296875</c:v>
                </c:pt>
                <c:pt idx="12">
                  <c:v>0.00648731689453125</c:v>
                </c:pt>
                <c:pt idx="13">
                  <c:v>0.00973097534179687</c:v>
                </c:pt>
                <c:pt idx="14">
                  <c:v>0.0145964630126953</c:v>
                </c:pt>
                <c:pt idx="15">
                  <c:v>0.021894694519043</c:v>
                </c:pt>
                <c:pt idx="16">
                  <c:v>0.0328420417785644</c:v>
                </c:pt>
                <c:pt idx="17">
                  <c:v>0.0492630626678467</c:v>
                </c:pt>
                <c:pt idx="18">
                  <c:v>0.07389459400177</c:v>
                </c:pt>
                <c:pt idx="19">
                  <c:v>0.110841891002655</c:v>
                </c:pt>
                <c:pt idx="20">
                  <c:v>0.166262836503983</c:v>
                </c:pt>
                <c:pt idx="21">
                  <c:v>0.249394254755974</c:v>
                </c:pt>
                <c:pt idx="22">
                  <c:v>0.374091382133961</c:v>
                </c:pt>
              </c:numCache>
            </c:numRef>
          </c:cat>
          <c:val>
            <c:numRef>
              <c:f>'3-ASV-Meth-communities'!$O$253:$O$275</c:f>
              <c:numCache>
                <c:formatCode>General</c:formatCode>
                <c:ptCount val="2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9.0</c:v>
                </c:pt>
                <c:pt idx="4">
                  <c:v>0.0</c:v>
                </c:pt>
                <c:pt idx="5">
                  <c:v>6.0</c:v>
                </c:pt>
                <c:pt idx="6">
                  <c:v>3.0</c:v>
                </c:pt>
                <c:pt idx="7">
                  <c:v>4.0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1.0</c:v>
                </c:pt>
                <c:pt idx="12">
                  <c:v>1.0</c:v>
                </c:pt>
                <c:pt idx="13">
                  <c:v>0.0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4.0</c:v>
                </c:pt>
                <c:pt idx="18">
                  <c:v>3.0</c:v>
                </c:pt>
                <c:pt idx="19">
                  <c:v>2.0</c:v>
                </c:pt>
                <c:pt idx="20">
                  <c:v>1.0</c:v>
                </c:pt>
                <c:pt idx="21">
                  <c:v>1.0</c:v>
                </c:pt>
                <c:pt idx="2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'3-ASV-Meth-communities'!$P$251</c:f>
              <c:strCache>
                <c:ptCount val="1"/>
                <c:pt idx="0">
                  <c:v>PL3</c:v>
                </c:pt>
              </c:strCache>
            </c:strRef>
          </c:tx>
          <c:invertIfNegative val="0"/>
          <c:cat>
            <c:numRef>
              <c:f>'3-ASV-Meth-communities'!$M$253:$M$275</c:f>
              <c:numCache>
                <c:formatCode>0.0E+00</c:formatCode>
                <c:ptCount val="23"/>
                <c:pt idx="0">
                  <c:v>5.0E-5</c:v>
                </c:pt>
                <c:pt idx="1">
                  <c:v>7.5E-5</c:v>
                </c:pt>
                <c:pt idx="2">
                  <c:v>0.0001125</c:v>
                </c:pt>
                <c:pt idx="3">
                  <c:v>0.00016875</c:v>
                </c:pt>
                <c:pt idx="4">
                  <c:v>0.000253125</c:v>
                </c:pt>
                <c:pt idx="5">
                  <c:v>0.0003796875</c:v>
                </c:pt>
                <c:pt idx="6">
                  <c:v>0.00056953125</c:v>
                </c:pt>
                <c:pt idx="7">
                  <c:v>0.000854296875</c:v>
                </c:pt>
                <c:pt idx="8">
                  <c:v>0.0012814453125</c:v>
                </c:pt>
                <c:pt idx="9">
                  <c:v>0.00192216796875</c:v>
                </c:pt>
                <c:pt idx="10">
                  <c:v>0.002883251953125</c:v>
                </c:pt>
                <c:pt idx="11">
                  <c:v>0.0043248779296875</c:v>
                </c:pt>
                <c:pt idx="12">
                  <c:v>0.00648731689453125</c:v>
                </c:pt>
                <c:pt idx="13">
                  <c:v>0.00973097534179687</c:v>
                </c:pt>
                <c:pt idx="14">
                  <c:v>0.0145964630126953</c:v>
                </c:pt>
                <c:pt idx="15">
                  <c:v>0.021894694519043</c:v>
                </c:pt>
                <c:pt idx="16">
                  <c:v>0.0328420417785644</c:v>
                </c:pt>
                <c:pt idx="17">
                  <c:v>0.0492630626678467</c:v>
                </c:pt>
                <c:pt idx="18">
                  <c:v>0.07389459400177</c:v>
                </c:pt>
                <c:pt idx="19">
                  <c:v>0.110841891002655</c:v>
                </c:pt>
                <c:pt idx="20">
                  <c:v>0.166262836503983</c:v>
                </c:pt>
                <c:pt idx="21">
                  <c:v>0.249394254755974</c:v>
                </c:pt>
                <c:pt idx="22">
                  <c:v>0.374091382133961</c:v>
                </c:pt>
              </c:numCache>
            </c:numRef>
          </c:cat>
          <c:val>
            <c:numRef>
              <c:f>'3-ASV-Meth-communities'!$P$253:$P$275</c:f>
              <c:numCache>
                <c:formatCode>General</c:formatCode>
                <c:ptCount val="23"/>
                <c:pt idx="0">
                  <c:v>0.0</c:v>
                </c:pt>
                <c:pt idx="1">
                  <c:v>101.0</c:v>
                </c:pt>
                <c:pt idx="2">
                  <c:v>0.0</c:v>
                </c:pt>
                <c:pt idx="3">
                  <c:v>22.0</c:v>
                </c:pt>
                <c:pt idx="4">
                  <c:v>14.0</c:v>
                </c:pt>
                <c:pt idx="5">
                  <c:v>4.0</c:v>
                </c:pt>
                <c:pt idx="6">
                  <c:v>4.0</c:v>
                </c:pt>
                <c:pt idx="7">
                  <c:v>3.0</c:v>
                </c:pt>
                <c:pt idx="8">
                  <c:v>3.0</c:v>
                </c:pt>
                <c:pt idx="9">
                  <c:v>2.0</c:v>
                </c:pt>
                <c:pt idx="10">
                  <c:v>2.0</c:v>
                </c:pt>
                <c:pt idx="11">
                  <c:v>0.0</c:v>
                </c:pt>
                <c:pt idx="12">
                  <c:v>1.0</c:v>
                </c:pt>
                <c:pt idx="13">
                  <c:v>1.0</c:v>
                </c:pt>
                <c:pt idx="14">
                  <c:v>0.0</c:v>
                </c:pt>
                <c:pt idx="15">
                  <c:v>3.0</c:v>
                </c:pt>
                <c:pt idx="16">
                  <c:v>4.0</c:v>
                </c:pt>
                <c:pt idx="17">
                  <c:v>3.0</c:v>
                </c:pt>
                <c:pt idx="18">
                  <c:v>3.0</c:v>
                </c:pt>
                <c:pt idx="19">
                  <c:v>2.0</c:v>
                </c:pt>
                <c:pt idx="20">
                  <c:v>1.0</c:v>
                </c:pt>
                <c:pt idx="21">
                  <c:v>1.0</c:v>
                </c:pt>
                <c:pt idx="2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'3-ASV-Meth-communities'!$Q$251</c:f>
              <c:strCache>
                <c:ptCount val="1"/>
                <c:pt idx="0">
                  <c:v>PL4</c:v>
                </c:pt>
              </c:strCache>
            </c:strRef>
          </c:tx>
          <c:invertIfNegative val="0"/>
          <c:cat>
            <c:numRef>
              <c:f>'3-ASV-Meth-communities'!$M$253:$M$275</c:f>
              <c:numCache>
                <c:formatCode>0.0E+00</c:formatCode>
                <c:ptCount val="23"/>
                <c:pt idx="0">
                  <c:v>5.0E-5</c:v>
                </c:pt>
                <c:pt idx="1">
                  <c:v>7.5E-5</c:v>
                </c:pt>
                <c:pt idx="2">
                  <c:v>0.0001125</c:v>
                </c:pt>
                <c:pt idx="3">
                  <c:v>0.00016875</c:v>
                </c:pt>
                <c:pt idx="4">
                  <c:v>0.000253125</c:v>
                </c:pt>
                <c:pt idx="5">
                  <c:v>0.0003796875</c:v>
                </c:pt>
                <c:pt idx="6">
                  <c:v>0.00056953125</c:v>
                </c:pt>
                <c:pt idx="7">
                  <c:v>0.000854296875</c:v>
                </c:pt>
                <c:pt idx="8">
                  <c:v>0.0012814453125</c:v>
                </c:pt>
                <c:pt idx="9">
                  <c:v>0.00192216796875</c:v>
                </c:pt>
                <c:pt idx="10">
                  <c:v>0.002883251953125</c:v>
                </c:pt>
                <c:pt idx="11">
                  <c:v>0.0043248779296875</c:v>
                </c:pt>
                <c:pt idx="12">
                  <c:v>0.00648731689453125</c:v>
                </c:pt>
                <c:pt idx="13">
                  <c:v>0.00973097534179687</c:v>
                </c:pt>
                <c:pt idx="14">
                  <c:v>0.0145964630126953</c:v>
                </c:pt>
                <c:pt idx="15">
                  <c:v>0.021894694519043</c:v>
                </c:pt>
                <c:pt idx="16">
                  <c:v>0.0328420417785644</c:v>
                </c:pt>
                <c:pt idx="17">
                  <c:v>0.0492630626678467</c:v>
                </c:pt>
                <c:pt idx="18">
                  <c:v>0.07389459400177</c:v>
                </c:pt>
                <c:pt idx="19">
                  <c:v>0.110841891002655</c:v>
                </c:pt>
                <c:pt idx="20">
                  <c:v>0.166262836503983</c:v>
                </c:pt>
                <c:pt idx="21">
                  <c:v>0.249394254755974</c:v>
                </c:pt>
                <c:pt idx="22">
                  <c:v>0.374091382133961</c:v>
                </c:pt>
              </c:numCache>
            </c:numRef>
          </c:cat>
          <c:val>
            <c:numRef>
              <c:f>'3-ASV-Meth-communities'!$Q$253:$Q$275</c:f>
              <c:numCache>
                <c:formatCode>General</c:formatCode>
                <c:ptCount val="23"/>
                <c:pt idx="0">
                  <c:v>25.0</c:v>
                </c:pt>
                <c:pt idx="1">
                  <c:v>0.0</c:v>
                </c:pt>
                <c:pt idx="2">
                  <c:v>8.0</c:v>
                </c:pt>
                <c:pt idx="3">
                  <c:v>4.0</c:v>
                </c:pt>
                <c:pt idx="4">
                  <c:v>5.0</c:v>
                </c:pt>
                <c:pt idx="5">
                  <c:v>2.0</c:v>
                </c:pt>
                <c:pt idx="6">
                  <c:v>3.0</c:v>
                </c:pt>
                <c:pt idx="7">
                  <c:v>2.0</c:v>
                </c:pt>
                <c:pt idx="8">
                  <c:v>3.0</c:v>
                </c:pt>
                <c:pt idx="9">
                  <c:v>3.0</c:v>
                </c:pt>
                <c:pt idx="10">
                  <c:v>1.0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2.0</c:v>
                </c:pt>
                <c:pt idx="16">
                  <c:v>4.0</c:v>
                </c:pt>
                <c:pt idx="17">
                  <c:v>5.0</c:v>
                </c:pt>
                <c:pt idx="18">
                  <c:v>2.0</c:v>
                </c:pt>
                <c:pt idx="19">
                  <c:v>3.0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7423560"/>
        <c:axId val="-2137420408"/>
      </c:barChart>
      <c:catAx>
        <c:axId val="-2137423560"/>
        <c:scaling>
          <c:orientation val="minMax"/>
        </c:scaling>
        <c:delete val="0"/>
        <c:axPos val="b"/>
        <c:numFmt formatCode="0.0E+00" sourceLinked="1"/>
        <c:majorTickMark val="out"/>
        <c:minorTickMark val="none"/>
        <c:tickLblPos val="nextTo"/>
        <c:crossAx val="-2137420408"/>
        <c:crosses val="autoZero"/>
        <c:auto val="1"/>
        <c:lblAlgn val="ctr"/>
        <c:lblOffset val="100"/>
        <c:noMultiLvlLbl val="0"/>
      </c:catAx>
      <c:valAx>
        <c:axId val="-2137420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7423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1181100</xdr:colOff>
      <xdr:row>11</xdr:row>
      <xdr:rowOff>0</xdr:rowOff>
    </xdr:from>
    <xdr:to>
      <xdr:col>23</xdr:col>
      <xdr:colOff>4254500</xdr:colOff>
      <xdr:row>33</xdr:row>
      <xdr:rowOff>139700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3403600</xdr:colOff>
      <xdr:row>0</xdr:row>
      <xdr:rowOff>25400</xdr:rowOff>
    </xdr:from>
    <xdr:to>
      <xdr:col>35</xdr:col>
      <xdr:colOff>444500</xdr:colOff>
      <xdr:row>22</xdr:row>
      <xdr:rowOff>165100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273050</xdr:colOff>
      <xdr:row>256</xdr:row>
      <xdr:rowOff>50800</xdr:rowOff>
    </xdr:from>
    <xdr:to>
      <xdr:col>11</xdr:col>
      <xdr:colOff>546100</xdr:colOff>
      <xdr:row>274</xdr:row>
      <xdr:rowOff>165100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an-baptisteleducq/Dropbox/Methylobacterium/Article/7-rpoB-community-analysis/SUMMARY-community-analysis-rpoB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0-ANALYSIS-DESCRIPTION"/>
      <sheetName val="1-Read-Track"/>
      <sheetName val="2-ASV-Negative_Controls"/>
      <sheetName val="3-ASV-Meth-communities"/>
      <sheetName val="4-ASV-Meths-after-rarefaction"/>
      <sheetName val="5-summary-rarefaction"/>
      <sheetName val="6-ref-taxo-JUNE2020"/>
      <sheetName val="7-ref-sequences-JUNE2020"/>
      <sheetName val="8-Abundance-per-taxa"/>
      <sheetName val="9-PERMANOVA_results"/>
      <sheetName val="Abundance-per-factor"/>
      <sheetName val="Results-AOV"/>
      <sheetName val="Comparison-ISO-ASV.txt"/>
      <sheetName val="Spatial+Temp-autocor-ALL"/>
      <sheetName val="Spatial+Temp-autocor-METH"/>
      <sheetName val="Spatial+Temp-autocor-LICH"/>
      <sheetName val="Spatial+Temp-autocor-BEIJ"/>
      <sheetName val="Spatial+Temp-autocor-CAUL"/>
      <sheetName val="Spatial+Temp-autocor-Summary"/>
      <sheetName val="Summary-AOV-Nodes"/>
    </sheetNames>
    <sheetDataSet>
      <sheetData sheetId="0" refreshError="1"/>
      <sheetData sheetId="1" refreshError="1"/>
      <sheetData sheetId="2" refreshError="1"/>
      <sheetData sheetId="3">
        <row r="36">
          <cell r="Y36" t="str">
            <v>PL1</v>
          </cell>
          <cell r="Z36" t="str">
            <v>PL2</v>
          </cell>
          <cell r="AA36" t="str">
            <v>PL3</v>
          </cell>
          <cell r="AB36" t="str">
            <v>PL4</v>
          </cell>
        </row>
        <row r="37">
          <cell r="X37" t="str">
            <v>True Methylobacterium ASVs</v>
          </cell>
          <cell r="Y37">
            <v>11134</v>
          </cell>
          <cell r="Z37">
            <v>5976</v>
          </cell>
          <cell r="AA37">
            <v>17011</v>
          </cell>
          <cell r="AB37">
            <v>19991</v>
          </cell>
        </row>
        <row r="38">
          <cell r="X38" t="str">
            <v>Chimeric Methylobacterium ASVs</v>
          </cell>
          <cell r="Y38">
            <v>153</v>
          </cell>
          <cell r="Z38">
            <v>66</v>
          </cell>
          <cell r="AA38">
            <v>180</v>
          </cell>
          <cell r="AB38">
            <v>224</v>
          </cell>
        </row>
        <row r="39">
          <cell r="X39" t="str">
            <v>Methylobacterium errors/contaminants</v>
          </cell>
          <cell r="Y39">
            <v>66</v>
          </cell>
          <cell r="Z39">
            <v>32</v>
          </cell>
          <cell r="AA39">
            <v>89</v>
          </cell>
          <cell r="AB39">
            <v>55</v>
          </cell>
        </row>
        <row r="40">
          <cell r="X40" t="str">
            <v xml:space="preserve">True Sphingomonadales ASV </v>
          </cell>
          <cell r="Y40">
            <v>57</v>
          </cell>
          <cell r="Z40">
            <v>23</v>
          </cell>
          <cell r="AA40">
            <v>109</v>
          </cell>
          <cell r="AB40">
            <v>86</v>
          </cell>
        </row>
        <row r="41">
          <cell r="X41" t="str">
            <v>Beijerinckiaceae contaminants</v>
          </cell>
          <cell r="Y41">
            <v>13</v>
          </cell>
          <cell r="Z41">
            <v>6</v>
          </cell>
          <cell r="AA41">
            <v>48</v>
          </cell>
          <cell r="AB41">
            <v>11</v>
          </cell>
        </row>
        <row r="42">
          <cell r="X42" t="str">
            <v>Lichenibacteriaceae contaminants</v>
          </cell>
          <cell r="Y42">
            <v>15</v>
          </cell>
          <cell r="Z42">
            <v>9</v>
          </cell>
          <cell r="AA42">
            <v>51</v>
          </cell>
          <cell r="AB42">
            <v>25</v>
          </cell>
        </row>
        <row r="43">
          <cell r="X43" t="str">
            <v>Bradizhizobiaceae contaminants</v>
          </cell>
          <cell r="Y43">
            <v>21</v>
          </cell>
          <cell r="Z43">
            <v>11</v>
          </cell>
          <cell r="AA43">
            <v>20</v>
          </cell>
          <cell r="AB43">
            <v>15</v>
          </cell>
        </row>
        <row r="44">
          <cell r="X44" t="str">
            <v>Caulobacterales contaminants</v>
          </cell>
          <cell r="Y44">
            <v>0</v>
          </cell>
          <cell r="Z44">
            <v>0</v>
          </cell>
          <cell r="AA44">
            <v>6</v>
          </cell>
          <cell r="AB44">
            <v>0</v>
          </cell>
        </row>
        <row r="45">
          <cell r="X45" t="str">
            <v>Chimeric contaminants</v>
          </cell>
          <cell r="Y45">
            <v>2</v>
          </cell>
          <cell r="Z45">
            <v>5</v>
          </cell>
          <cell r="AA45">
            <v>32</v>
          </cell>
          <cell r="AB45">
            <v>6</v>
          </cell>
        </row>
        <row r="46">
          <cell r="X46" t="str">
            <v>Other contaminants (PS&lt;0.90)</v>
          </cell>
          <cell r="Y46">
            <v>39</v>
          </cell>
          <cell r="Z46">
            <v>1</v>
          </cell>
          <cell r="AA46">
            <v>56</v>
          </cell>
          <cell r="AB46">
            <v>17</v>
          </cell>
        </row>
        <row r="251">
          <cell r="N251" t="str">
            <v>PL1</v>
          </cell>
          <cell r="O251" t="str">
            <v>PL2</v>
          </cell>
          <cell r="P251" t="str">
            <v>PL3</v>
          </cell>
          <cell r="Q251" t="str">
            <v>PL4</v>
          </cell>
        </row>
        <row r="253">
          <cell r="M253">
            <v>5.0000000000000002E-5</v>
          </cell>
          <cell r="N253">
            <v>0</v>
          </cell>
          <cell r="O253">
            <v>0</v>
          </cell>
          <cell r="P253">
            <v>0</v>
          </cell>
          <cell r="Q253">
            <v>25</v>
          </cell>
        </row>
        <row r="254">
          <cell r="M254">
            <v>7.5000000000000007E-5</v>
          </cell>
          <cell r="N254">
            <v>0</v>
          </cell>
          <cell r="O254">
            <v>0</v>
          </cell>
          <cell r="P254">
            <v>101</v>
          </cell>
          <cell r="Q254">
            <v>0</v>
          </cell>
        </row>
        <row r="255">
          <cell r="M255">
            <v>1.1250000000000001E-4</v>
          </cell>
          <cell r="N255">
            <v>16</v>
          </cell>
          <cell r="O255">
            <v>0</v>
          </cell>
          <cell r="P255">
            <v>0</v>
          </cell>
          <cell r="Q255">
            <v>8</v>
          </cell>
        </row>
        <row r="256">
          <cell r="M256">
            <v>1.6875000000000001E-4</v>
          </cell>
          <cell r="N256">
            <v>0</v>
          </cell>
          <cell r="O256">
            <v>9</v>
          </cell>
          <cell r="P256">
            <v>22</v>
          </cell>
          <cell r="Q256">
            <v>4</v>
          </cell>
        </row>
        <row r="257">
          <cell r="M257">
            <v>2.5312499999999999E-4</v>
          </cell>
          <cell r="N257">
            <v>8</v>
          </cell>
          <cell r="O257">
            <v>0</v>
          </cell>
          <cell r="P257">
            <v>14</v>
          </cell>
          <cell r="Q257">
            <v>5</v>
          </cell>
        </row>
        <row r="258">
          <cell r="M258">
            <v>3.7968749999999998E-4</v>
          </cell>
          <cell r="N258">
            <v>9</v>
          </cell>
          <cell r="O258">
            <v>6</v>
          </cell>
          <cell r="P258">
            <v>4</v>
          </cell>
          <cell r="Q258">
            <v>2</v>
          </cell>
        </row>
        <row r="259">
          <cell r="M259">
            <v>5.6953124999999994E-4</v>
          </cell>
          <cell r="N259">
            <v>1</v>
          </cell>
          <cell r="O259">
            <v>3</v>
          </cell>
          <cell r="P259">
            <v>4</v>
          </cell>
          <cell r="Q259">
            <v>3</v>
          </cell>
        </row>
        <row r="260">
          <cell r="M260">
            <v>8.5429687499999991E-4</v>
          </cell>
          <cell r="N260">
            <v>2</v>
          </cell>
          <cell r="O260">
            <v>4</v>
          </cell>
          <cell r="P260">
            <v>3</v>
          </cell>
          <cell r="Q260">
            <v>2</v>
          </cell>
        </row>
        <row r="261">
          <cell r="M261">
            <v>1.2814453124999998E-3</v>
          </cell>
          <cell r="N261">
            <v>5</v>
          </cell>
          <cell r="O261">
            <v>1</v>
          </cell>
          <cell r="P261">
            <v>3</v>
          </cell>
          <cell r="Q261">
            <v>3</v>
          </cell>
        </row>
        <row r="262">
          <cell r="M262">
            <v>1.9221679687499997E-3</v>
          </cell>
          <cell r="N262">
            <v>5</v>
          </cell>
          <cell r="O262">
            <v>2</v>
          </cell>
          <cell r="P262">
            <v>2</v>
          </cell>
          <cell r="Q262">
            <v>3</v>
          </cell>
        </row>
        <row r="263">
          <cell r="M263">
            <v>2.8832519531249998E-3</v>
          </cell>
          <cell r="N263">
            <v>3</v>
          </cell>
          <cell r="O263">
            <v>4</v>
          </cell>
          <cell r="P263">
            <v>2</v>
          </cell>
          <cell r="Q263">
            <v>1</v>
          </cell>
        </row>
        <row r="264">
          <cell r="M264">
            <v>4.3248779296875001E-3</v>
          </cell>
          <cell r="N264">
            <v>0</v>
          </cell>
          <cell r="O264">
            <v>1</v>
          </cell>
          <cell r="P264">
            <v>0</v>
          </cell>
          <cell r="Q264">
            <v>1</v>
          </cell>
        </row>
        <row r="265">
          <cell r="M265">
            <v>6.4873168945312502E-3</v>
          </cell>
          <cell r="N265">
            <v>1</v>
          </cell>
          <cell r="O265">
            <v>1</v>
          </cell>
          <cell r="P265">
            <v>1</v>
          </cell>
          <cell r="Q265">
            <v>0</v>
          </cell>
        </row>
        <row r="266">
          <cell r="M266">
            <v>9.7309753417968749E-3</v>
          </cell>
          <cell r="N266">
            <v>1</v>
          </cell>
          <cell r="O266">
            <v>0</v>
          </cell>
          <cell r="P266">
            <v>1</v>
          </cell>
          <cell r="Q266">
            <v>0</v>
          </cell>
        </row>
        <row r="267">
          <cell r="M267">
            <v>1.4596463012695312E-2</v>
          </cell>
          <cell r="N267">
            <v>0</v>
          </cell>
          <cell r="O267">
            <v>2</v>
          </cell>
          <cell r="P267">
            <v>0</v>
          </cell>
          <cell r="Q267">
            <v>1</v>
          </cell>
        </row>
        <row r="268">
          <cell r="M268">
            <v>2.1894694519042968E-2</v>
          </cell>
          <cell r="N268">
            <v>2</v>
          </cell>
          <cell r="O268">
            <v>2</v>
          </cell>
          <cell r="P268">
            <v>3</v>
          </cell>
          <cell r="Q268">
            <v>2</v>
          </cell>
        </row>
        <row r="269">
          <cell r="M269">
            <v>3.2842041778564451E-2</v>
          </cell>
          <cell r="N269">
            <v>4</v>
          </cell>
          <cell r="O269">
            <v>2</v>
          </cell>
          <cell r="P269">
            <v>4</v>
          </cell>
          <cell r="Q269">
            <v>4</v>
          </cell>
        </row>
        <row r="270">
          <cell r="M270">
            <v>4.9263062667846677E-2</v>
          </cell>
          <cell r="N270">
            <v>4</v>
          </cell>
          <cell r="O270">
            <v>4</v>
          </cell>
          <cell r="P270">
            <v>3</v>
          </cell>
          <cell r="Q270">
            <v>5</v>
          </cell>
        </row>
        <row r="271">
          <cell r="M271">
            <v>7.3894594001770009E-2</v>
          </cell>
          <cell r="N271">
            <v>3</v>
          </cell>
          <cell r="O271">
            <v>3</v>
          </cell>
          <cell r="P271">
            <v>3</v>
          </cell>
          <cell r="Q271">
            <v>2</v>
          </cell>
        </row>
        <row r="272">
          <cell r="M272">
            <v>0.11084189100265501</v>
          </cell>
          <cell r="N272">
            <v>3</v>
          </cell>
          <cell r="O272">
            <v>2</v>
          </cell>
          <cell r="P272">
            <v>2</v>
          </cell>
          <cell r="Q272">
            <v>3</v>
          </cell>
        </row>
        <row r="273">
          <cell r="M273">
            <v>0.16626283650398252</v>
          </cell>
          <cell r="N273">
            <v>0</v>
          </cell>
          <cell r="O273">
            <v>1</v>
          </cell>
          <cell r="P273">
            <v>1</v>
          </cell>
          <cell r="Q273">
            <v>0</v>
          </cell>
        </row>
        <row r="274">
          <cell r="M274">
            <v>0.24939425475597377</v>
          </cell>
          <cell r="N274">
            <v>1</v>
          </cell>
          <cell r="O274">
            <v>1</v>
          </cell>
          <cell r="P274">
            <v>1</v>
          </cell>
          <cell r="Q274">
            <v>1</v>
          </cell>
        </row>
        <row r="275">
          <cell r="M275">
            <v>0.37409138213396065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75"/>
  <sheetViews>
    <sheetView tabSelected="1" topLeftCell="T1" workbookViewId="0">
      <pane ySplit="3860" topLeftCell="A18" activePane="bottomLeft"/>
      <selection activeCell="AK1" sqref="AK1:AN1048576"/>
      <selection pane="bottomLeft" activeCell="AO41" sqref="AO41:AO44"/>
    </sheetView>
  </sheetViews>
  <sheetFormatPr baseColWidth="10" defaultRowHeight="15" x14ac:dyDescent="0"/>
  <cols>
    <col min="1" max="1" width="7.1640625" customWidth="1"/>
    <col min="2" max="2" width="9" customWidth="1"/>
    <col min="3" max="6" width="6.1640625" bestFit="1" customWidth="1"/>
    <col min="7" max="7" width="14" bestFit="1" customWidth="1"/>
    <col min="8" max="8" width="13.5" bestFit="1" customWidth="1"/>
    <col min="9" max="9" width="14" bestFit="1" customWidth="1"/>
    <col min="10" max="10" width="7.1640625" bestFit="1" customWidth="1"/>
    <col min="11" max="11" width="14.5" bestFit="1" customWidth="1"/>
    <col min="12" max="13" width="12" customWidth="1"/>
    <col min="14" max="17" width="7.83203125" bestFit="1" customWidth="1"/>
    <col min="18" max="22" width="12" customWidth="1"/>
    <col min="23" max="23" width="4.1640625" bestFit="1" customWidth="1"/>
    <col min="24" max="24" width="57.5" bestFit="1" customWidth="1"/>
    <col min="25" max="25" width="6.1640625" bestFit="1" customWidth="1"/>
    <col min="26" max="26" width="5.1640625" bestFit="1" customWidth="1"/>
    <col min="27" max="28" width="6.1640625" bestFit="1" customWidth="1"/>
    <col min="29" max="32" width="4.1640625" bestFit="1" customWidth="1"/>
    <col min="33" max="40" width="6.1640625" bestFit="1" customWidth="1"/>
  </cols>
  <sheetData>
    <row r="1" spans="1:24">
      <c r="B1" t="s">
        <v>0</v>
      </c>
      <c r="G1" t="s">
        <v>1</v>
      </c>
      <c r="L1" s="1" t="s">
        <v>2</v>
      </c>
      <c r="W1" t="s">
        <v>3</v>
      </c>
    </row>
    <row r="2" spans="1:24">
      <c r="B2" s="2" t="s">
        <v>4</v>
      </c>
      <c r="C2" s="2"/>
      <c r="D2" s="2"/>
      <c r="E2" s="2"/>
      <c r="F2" s="2"/>
      <c r="G2" s="2" t="s">
        <v>5</v>
      </c>
      <c r="H2" s="2"/>
      <c r="I2" s="2"/>
      <c r="J2" s="2"/>
      <c r="L2" s="3">
        <f>1-SUM(L5:L23)</f>
        <v>2.2888557517831032E-2</v>
      </c>
    </row>
    <row r="3" spans="1:24">
      <c r="B3" s="2"/>
      <c r="C3" s="2"/>
      <c r="D3" s="2"/>
      <c r="E3" s="2"/>
      <c r="F3" s="2"/>
      <c r="G3" t="s">
        <v>6</v>
      </c>
      <c r="H3" t="s">
        <v>7</v>
      </c>
      <c r="I3" t="s">
        <v>8</v>
      </c>
      <c r="J3" t="s">
        <v>9</v>
      </c>
      <c r="K3" s="4" t="s">
        <v>10</v>
      </c>
      <c r="W3" t="s">
        <v>11</v>
      </c>
      <c r="X3" t="s">
        <v>12</v>
      </c>
    </row>
    <row r="4" spans="1:24">
      <c r="B4" t="s">
        <v>13</v>
      </c>
      <c r="C4" t="s">
        <v>14</v>
      </c>
      <c r="D4" t="s">
        <v>15</v>
      </c>
      <c r="E4" t="s">
        <v>16</v>
      </c>
      <c r="F4" t="s">
        <v>17</v>
      </c>
      <c r="G4" t="s">
        <v>18</v>
      </c>
      <c r="H4" t="s">
        <v>19</v>
      </c>
      <c r="I4" t="s">
        <v>20</v>
      </c>
      <c r="J4" t="s">
        <v>21</v>
      </c>
      <c r="K4" s="4"/>
      <c r="W4">
        <v>1</v>
      </c>
      <c r="X4" t="s">
        <v>22</v>
      </c>
    </row>
    <row r="5" spans="1:24">
      <c r="A5">
        <v>46</v>
      </c>
      <c r="B5">
        <v>46</v>
      </c>
      <c r="C5">
        <v>4</v>
      </c>
      <c r="D5">
        <v>230</v>
      </c>
      <c r="E5">
        <v>4</v>
      </c>
      <c r="F5">
        <v>180</v>
      </c>
      <c r="G5" s="5">
        <v>269</v>
      </c>
      <c r="H5" s="5">
        <v>88</v>
      </c>
      <c r="I5" s="5">
        <v>437</v>
      </c>
      <c r="J5" s="5">
        <v>547</v>
      </c>
      <c r="K5" s="6">
        <v>4</v>
      </c>
      <c r="L5" s="7">
        <f>SUM(G5:J5)/SUM(G$5:J$247)</f>
        <v>2.4092272866100141E-2</v>
      </c>
      <c r="M5" s="7"/>
      <c r="N5" s="7">
        <f>G5/SUM(G$5:G$247)</f>
        <v>2.3391304347826086E-2</v>
      </c>
      <c r="O5" s="7">
        <f t="shared" ref="O5:Q17" si="0">H5/SUM(H$5:H$247)</f>
        <v>1.435797030510687E-2</v>
      </c>
      <c r="P5" s="7">
        <f t="shared" si="0"/>
        <v>2.4826724235882287E-2</v>
      </c>
      <c r="Q5" s="7">
        <f t="shared" si="0"/>
        <v>2.6774351443954968E-2</v>
      </c>
      <c r="R5" s="7"/>
      <c r="S5" s="7"/>
      <c r="T5" s="7"/>
      <c r="U5" s="7"/>
      <c r="V5" s="7"/>
      <c r="W5">
        <v>2</v>
      </c>
      <c r="X5" t="s">
        <v>23</v>
      </c>
    </row>
    <row r="6" spans="1:24">
      <c r="A6">
        <v>45</v>
      </c>
      <c r="B6">
        <v>45</v>
      </c>
      <c r="C6" t="s">
        <v>24</v>
      </c>
      <c r="D6">
        <v>230</v>
      </c>
      <c r="E6">
        <v>5</v>
      </c>
      <c r="F6">
        <v>180</v>
      </c>
      <c r="G6" s="5">
        <v>462</v>
      </c>
      <c r="H6" s="5">
        <v>260</v>
      </c>
      <c r="I6" s="5">
        <v>924</v>
      </c>
      <c r="J6" s="5">
        <v>851</v>
      </c>
      <c r="K6" s="6">
        <v>5</v>
      </c>
      <c r="L6" s="7">
        <f t="shared" ref="L6:L22" si="1">SUM(G6:J6)/SUM(G$5:J$247)</f>
        <v>4.4860854098920253E-2</v>
      </c>
      <c r="M6" s="7"/>
      <c r="N6" s="7">
        <f t="shared" ref="N6:N16" si="2">G6/SUM(G$5:G$247)</f>
        <v>4.0173913043478261E-2</v>
      </c>
      <c r="O6" s="7">
        <f t="shared" si="0"/>
        <v>4.2421275901452116E-2</v>
      </c>
      <c r="P6" s="7">
        <f t="shared" ref="P6:Q21" si="3">I6/SUM(I$5:I$247)</f>
        <v>5.2494034768776274E-2</v>
      </c>
      <c r="Q6" s="7">
        <f t="shared" si="3"/>
        <v>4.1654429760156632E-2</v>
      </c>
      <c r="R6" s="7"/>
      <c r="S6" s="7"/>
      <c r="T6" s="7"/>
      <c r="U6" s="7"/>
      <c r="V6" s="7"/>
      <c r="W6">
        <v>3</v>
      </c>
      <c r="X6" t="s">
        <v>25</v>
      </c>
    </row>
    <row r="7" spans="1:24">
      <c r="A7">
        <v>43</v>
      </c>
      <c r="B7">
        <v>43</v>
      </c>
      <c r="C7">
        <v>6</v>
      </c>
      <c r="D7">
        <v>230</v>
      </c>
      <c r="E7">
        <v>6</v>
      </c>
      <c r="F7">
        <v>180</v>
      </c>
      <c r="G7" s="5">
        <v>348</v>
      </c>
      <c r="H7" s="5">
        <v>112</v>
      </c>
      <c r="I7" s="5">
        <v>525</v>
      </c>
      <c r="J7" s="5">
        <v>583</v>
      </c>
      <c r="K7" s="6">
        <v>6</v>
      </c>
      <c r="L7" s="7">
        <f>SUM(G7:J7)/SUM(G$5:J$247)</f>
        <v>2.8170532329638346E-2</v>
      </c>
      <c r="M7" s="7"/>
      <c r="N7" s="7">
        <f t="shared" si="2"/>
        <v>3.0260869565217393E-2</v>
      </c>
      <c r="O7" s="7">
        <f t="shared" si="0"/>
        <v>1.8273780388317833E-2</v>
      </c>
      <c r="P7" s="7">
        <f t="shared" si="3"/>
        <v>2.9826156118622885E-2</v>
      </c>
      <c r="Q7" s="7">
        <f t="shared" si="3"/>
        <v>2.8536465981399903E-2</v>
      </c>
      <c r="R7" s="7"/>
      <c r="S7" s="7"/>
      <c r="T7" s="7"/>
      <c r="U7" s="7"/>
      <c r="V7" s="7"/>
      <c r="W7">
        <v>4</v>
      </c>
      <c r="X7" t="s">
        <v>26</v>
      </c>
    </row>
    <row r="8" spans="1:24">
      <c r="A8">
        <v>2</v>
      </c>
      <c r="B8">
        <v>2</v>
      </c>
      <c r="C8">
        <v>7</v>
      </c>
      <c r="D8">
        <v>230</v>
      </c>
      <c r="E8">
        <v>7</v>
      </c>
      <c r="F8">
        <v>180</v>
      </c>
      <c r="G8" s="5">
        <v>841</v>
      </c>
      <c r="H8" s="5">
        <v>438</v>
      </c>
      <c r="I8" s="5">
        <v>948</v>
      </c>
      <c r="J8" s="5">
        <v>1400</v>
      </c>
      <c r="K8" s="6">
        <v>7</v>
      </c>
      <c r="L8" s="7">
        <f t="shared" si="1"/>
        <v>6.5162321913009108E-2</v>
      </c>
      <c r="M8" s="7"/>
      <c r="N8" s="7">
        <f t="shared" si="2"/>
        <v>7.3130434782608694E-2</v>
      </c>
      <c r="O8" s="7">
        <f t="shared" si="0"/>
        <v>7.1463534018600103E-2</v>
      </c>
      <c r="P8" s="7">
        <f t="shared" si="3"/>
        <v>5.3857516191341895E-2</v>
      </c>
      <c r="Q8" s="7">
        <f t="shared" si="3"/>
        <v>6.8526676456191871E-2</v>
      </c>
      <c r="R8" s="7"/>
      <c r="S8" s="7"/>
      <c r="T8" s="7"/>
      <c r="U8" s="7"/>
      <c r="V8" s="7"/>
      <c r="W8">
        <v>5</v>
      </c>
      <c r="X8" t="s">
        <v>27</v>
      </c>
    </row>
    <row r="9" spans="1:24">
      <c r="A9">
        <v>72</v>
      </c>
      <c r="B9">
        <v>72</v>
      </c>
      <c r="C9">
        <v>8</v>
      </c>
      <c r="D9">
        <v>230</v>
      </c>
      <c r="E9">
        <v>8</v>
      </c>
      <c r="F9">
        <v>180</v>
      </c>
      <c r="G9" s="5">
        <v>345</v>
      </c>
      <c r="H9" s="5">
        <v>192</v>
      </c>
      <c r="I9" s="5">
        <v>547</v>
      </c>
      <c r="J9" s="5">
        <v>611</v>
      </c>
      <c r="K9" s="6">
        <v>8</v>
      </c>
      <c r="L9" s="7">
        <f t="shared" si="1"/>
        <v>3.045220172113329E-2</v>
      </c>
      <c r="M9" s="7"/>
      <c r="N9" s="7">
        <f t="shared" si="2"/>
        <v>0.03</v>
      </c>
      <c r="O9" s="7">
        <f t="shared" si="0"/>
        <v>3.1326480665687717E-2</v>
      </c>
      <c r="P9" s="7">
        <f t="shared" si="3"/>
        <v>3.1076014089308032E-2</v>
      </c>
      <c r="Q9" s="7">
        <f t="shared" si="3"/>
        <v>2.9906999510523738E-2</v>
      </c>
      <c r="R9" s="7"/>
      <c r="S9" s="7"/>
      <c r="T9" s="7"/>
      <c r="U9" s="7"/>
      <c r="V9" s="7"/>
      <c r="W9">
        <v>6</v>
      </c>
      <c r="X9" t="s">
        <v>28</v>
      </c>
    </row>
    <row r="10" spans="1:24">
      <c r="A10">
        <v>63</v>
      </c>
      <c r="B10">
        <v>63</v>
      </c>
      <c r="C10">
        <v>9</v>
      </c>
      <c r="D10">
        <v>230</v>
      </c>
      <c r="E10">
        <v>9</v>
      </c>
      <c r="F10">
        <v>180</v>
      </c>
      <c r="G10" s="5">
        <v>484</v>
      </c>
      <c r="H10" s="5">
        <v>265</v>
      </c>
      <c r="I10" s="5">
        <v>812</v>
      </c>
      <c r="J10" s="5">
        <v>1085</v>
      </c>
      <c r="K10" s="6">
        <v>9</v>
      </c>
      <c r="L10" s="7">
        <f t="shared" si="1"/>
        <v>4.7537773306264706E-2</v>
      </c>
      <c r="M10" s="7"/>
      <c r="N10" s="7">
        <f>G10/SUM(G$5:G$247)</f>
        <v>4.2086956521739133E-2</v>
      </c>
      <c r="O10" s="7">
        <f t="shared" si="0"/>
        <v>4.323706966878773E-2</v>
      </c>
      <c r="P10" s="7">
        <f t="shared" si="3"/>
        <v>4.6131121463470058E-2</v>
      </c>
      <c r="Q10" s="7">
        <f t="shared" si="3"/>
        <v>5.3108174253548704E-2</v>
      </c>
      <c r="R10" s="7"/>
      <c r="S10" s="7"/>
      <c r="T10" s="7"/>
      <c r="U10" s="7"/>
      <c r="V10" s="7"/>
      <c r="W10">
        <v>7</v>
      </c>
      <c r="X10" t="s">
        <v>29</v>
      </c>
    </row>
    <row r="11" spans="1:24">
      <c r="A11">
        <v>47</v>
      </c>
      <c r="B11">
        <v>47</v>
      </c>
      <c r="C11">
        <v>10</v>
      </c>
      <c r="D11">
        <v>230</v>
      </c>
      <c r="E11">
        <v>10</v>
      </c>
      <c r="F11">
        <v>180</v>
      </c>
      <c r="G11" s="5">
        <v>395</v>
      </c>
      <c r="H11" s="5">
        <v>241</v>
      </c>
      <c r="I11" s="5">
        <v>626</v>
      </c>
      <c r="J11" s="5">
        <v>691</v>
      </c>
      <c r="K11" s="6">
        <v>10</v>
      </c>
      <c r="L11" s="7">
        <f t="shared" si="1"/>
        <v>3.5087404107004908E-2</v>
      </c>
      <c r="M11" s="7"/>
      <c r="N11" s="7">
        <f t="shared" si="2"/>
        <v>3.4347826086956523E-2</v>
      </c>
      <c r="O11" s="7">
        <f t="shared" si="0"/>
        <v>3.9321259585576765E-2</v>
      </c>
      <c r="P11" s="7">
        <f t="shared" si="3"/>
        <v>3.5564140438586522E-2</v>
      </c>
      <c r="Q11" s="7">
        <f t="shared" si="3"/>
        <v>3.3822809593734703E-2</v>
      </c>
      <c r="R11" s="7"/>
      <c r="S11" s="7"/>
      <c r="T11" s="7"/>
      <c r="U11" s="7"/>
      <c r="V11" s="7"/>
      <c r="W11">
        <v>8</v>
      </c>
      <c r="X11" t="s">
        <v>30</v>
      </c>
    </row>
    <row r="12" spans="1:24">
      <c r="A12">
        <v>69</v>
      </c>
      <c r="B12">
        <v>69</v>
      </c>
      <c r="C12">
        <v>11</v>
      </c>
      <c r="D12">
        <v>230</v>
      </c>
      <c r="E12">
        <v>11</v>
      </c>
      <c r="F12">
        <v>180</v>
      </c>
      <c r="G12" s="5">
        <v>382</v>
      </c>
      <c r="H12" s="5">
        <v>394</v>
      </c>
      <c r="I12" s="5">
        <v>398</v>
      </c>
      <c r="J12" s="5">
        <v>887</v>
      </c>
      <c r="K12" s="6">
        <v>11</v>
      </c>
      <c r="L12" s="7">
        <f t="shared" si="1"/>
        <v>3.7027721384811627E-2</v>
      </c>
      <c r="M12" s="7"/>
      <c r="N12" s="7">
        <f t="shared" si="2"/>
        <v>3.3217391304347824E-2</v>
      </c>
      <c r="O12" s="7">
        <f t="shared" si="0"/>
        <v>6.4284548866046662E-2</v>
      </c>
      <c r="P12" s="7">
        <f t="shared" si="3"/>
        <v>2.2611066924213157E-2</v>
      </c>
      <c r="Q12" s="7">
        <f t="shared" si="3"/>
        <v>4.341654429760157E-2</v>
      </c>
      <c r="R12" s="7"/>
      <c r="S12" s="7"/>
      <c r="T12" s="7"/>
      <c r="U12" s="7"/>
      <c r="V12" s="7"/>
      <c r="W12">
        <v>9</v>
      </c>
      <c r="X12" t="s">
        <v>31</v>
      </c>
    </row>
    <row r="13" spans="1:24">
      <c r="A13">
        <v>32</v>
      </c>
      <c r="B13">
        <v>32</v>
      </c>
      <c r="C13">
        <v>12</v>
      </c>
      <c r="D13">
        <v>230</v>
      </c>
      <c r="E13">
        <v>12</v>
      </c>
      <c r="F13">
        <v>180</v>
      </c>
      <c r="G13" s="5">
        <v>646</v>
      </c>
      <c r="H13" s="5">
        <v>273</v>
      </c>
      <c r="I13" s="5">
        <v>816</v>
      </c>
      <c r="J13" s="5">
        <v>960</v>
      </c>
      <c r="K13" s="6">
        <v>12</v>
      </c>
      <c r="L13" s="7">
        <f t="shared" si="1"/>
        <v>4.8418102441565906E-2</v>
      </c>
      <c r="M13" s="7"/>
      <c r="N13" s="7">
        <f t="shared" si="2"/>
        <v>5.6173913043478262E-2</v>
      </c>
      <c r="O13" s="7">
        <f t="shared" si="0"/>
        <v>4.454233969652472E-2</v>
      </c>
      <c r="P13" s="7">
        <f t="shared" si="3"/>
        <v>4.6358368367231E-2</v>
      </c>
      <c r="Q13" s="7">
        <f t="shared" si="3"/>
        <v>4.6989720998531569E-2</v>
      </c>
      <c r="R13" s="7"/>
      <c r="S13" s="7"/>
      <c r="T13" s="7"/>
      <c r="U13" s="7"/>
      <c r="V13" s="7"/>
      <c r="W13">
        <v>10</v>
      </c>
      <c r="X13" t="s">
        <v>32</v>
      </c>
    </row>
    <row r="14" spans="1:24">
      <c r="A14">
        <v>54</v>
      </c>
      <c r="B14">
        <v>54</v>
      </c>
      <c r="C14">
        <v>13</v>
      </c>
      <c r="D14">
        <v>230</v>
      </c>
      <c r="E14">
        <v>13</v>
      </c>
      <c r="F14">
        <v>180</v>
      </c>
      <c r="G14" s="5">
        <v>245</v>
      </c>
      <c r="H14" s="5">
        <v>113</v>
      </c>
      <c r="I14" s="5">
        <v>325</v>
      </c>
      <c r="J14" s="5">
        <v>355</v>
      </c>
      <c r="K14" s="6">
        <v>13</v>
      </c>
      <c r="L14" s="7">
        <f t="shared" si="1"/>
        <v>1.864860494780906E-2</v>
      </c>
      <c r="M14" s="7"/>
      <c r="N14" s="7">
        <f t="shared" si="2"/>
        <v>2.1304347826086957E-2</v>
      </c>
      <c r="O14" s="7">
        <f t="shared" si="0"/>
        <v>1.8436939141784958E-2</v>
      </c>
      <c r="P14" s="7">
        <f t="shared" si="3"/>
        <v>1.8463810930576072E-2</v>
      </c>
      <c r="Q14" s="7">
        <f t="shared" si="3"/>
        <v>1.7376407244248653E-2</v>
      </c>
      <c r="R14" s="7"/>
      <c r="S14" s="7"/>
      <c r="T14" s="7"/>
      <c r="U14" s="7"/>
      <c r="V14" s="7"/>
      <c r="W14">
        <v>11</v>
      </c>
      <c r="X14" t="s">
        <v>33</v>
      </c>
    </row>
    <row r="15" spans="1:24">
      <c r="A15">
        <v>41</v>
      </c>
      <c r="B15">
        <v>41</v>
      </c>
      <c r="C15">
        <v>14</v>
      </c>
      <c r="D15">
        <v>230</v>
      </c>
      <c r="E15">
        <v>14</v>
      </c>
      <c r="F15">
        <v>180</v>
      </c>
      <c r="G15" s="5">
        <v>978</v>
      </c>
      <c r="H15" s="5">
        <v>511</v>
      </c>
      <c r="I15" s="5">
        <v>1355</v>
      </c>
      <c r="J15" s="5">
        <v>1591</v>
      </c>
      <c r="K15" s="6">
        <v>14</v>
      </c>
      <c r="L15" s="7">
        <f t="shared" si="1"/>
        <v>7.9678769695118667E-2</v>
      </c>
      <c r="M15" s="7"/>
      <c r="N15" s="7">
        <f t="shared" si="2"/>
        <v>8.5043478260869568E-2</v>
      </c>
      <c r="O15" s="7">
        <f t="shared" si="0"/>
        <v>8.3374123021700108E-2</v>
      </c>
      <c r="P15" s="7">
        <f t="shared" si="3"/>
        <v>7.6979888649017156E-2</v>
      </c>
      <c r="Q15" s="7">
        <f t="shared" si="3"/>
        <v>7.7875673029858053E-2</v>
      </c>
      <c r="R15" s="7"/>
      <c r="S15" s="7"/>
      <c r="T15" s="7"/>
      <c r="U15" s="7"/>
      <c r="V15" s="7"/>
      <c r="W15">
        <v>12</v>
      </c>
      <c r="X15" t="s">
        <v>34</v>
      </c>
    </row>
    <row r="16" spans="1:24">
      <c r="A16">
        <v>51</v>
      </c>
      <c r="B16">
        <v>51</v>
      </c>
      <c r="C16">
        <v>16</v>
      </c>
      <c r="D16">
        <v>230</v>
      </c>
      <c r="E16">
        <v>16</v>
      </c>
      <c r="F16">
        <v>180</v>
      </c>
      <c r="G16" s="5">
        <v>619</v>
      </c>
      <c r="H16" s="5">
        <v>339</v>
      </c>
      <c r="I16" s="5">
        <v>1023</v>
      </c>
      <c r="J16" s="5">
        <v>823</v>
      </c>
      <c r="K16" s="6">
        <v>16</v>
      </c>
      <c r="L16" s="7">
        <f t="shared" si="1"/>
        <v>5.0376385620093063E-2</v>
      </c>
      <c r="M16" s="7"/>
      <c r="N16" s="7">
        <f t="shared" si="2"/>
        <v>5.3826086956521739E-2</v>
      </c>
      <c r="O16" s="7">
        <f t="shared" si="0"/>
        <v>5.5310817425354868E-2</v>
      </c>
      <c r="P16" s="7">
        <f t="shared" si="3"/>
        <v>5.811839563685945E-2</v>
      </c>
      <c r="Q16" s="7">
        <f t="shared" si="3"/>
        <v>4.0283896231032797E-2</v>
      </c>
      <c r="R16" s="7"/>
      <c r="S16" s="7"/>
      <c r="T16" s="7"/>
      <c r="U16" s="7"/>
      <c r="V16" s="7"/>
      <c r="W16">
        <v>13</v>
      </c>
      <c r="X16" t="s">
        <v>35</v>
      </c>
    </row>
    <row r="17" spans="1:24">
      <c r="A17">
        <v>23</v>
      </c>
      <c r="B17">
        <v>23</v>
      </c>
      <c r="C17">
        <v>17</v>
      </c>
      <c r="D17">
        <v>230</v>
      </c>
      <c r="E17">
        <v>17</v>
      </c>
      <c r="F17">
        <v>180</v>
      </c>
      <c r="G17" s="5">
        <v>2342</v>
      </c>
      <c r="H17" s="5">
        <v>1216</v>
      </c>
      <c r="I17" s="5">
        <v>3815</v>
      </c>
      <c r="J17" s="5">
        <v>4264</v>
      </c>
      <c r="K17" s="6">
        <v>17</v>
      </c>
      <c r="L17" s="7">
        <f t="shared" si="1"/>
        <v>0.20906918668367439</v>
      </c>
      <c r="M17" s="7"/>
      <c r="N17" s="7">
        <f>G17/SUM(G$5:G$247)</f>
        <v>0.20365217391304347</v>
      </c>
      <c r="O17" s="7">
        <f t="shared" si="0"/>
        <v>0.1984010442160222</v>
      </c>
      <c r="P17" s="7">
        <f t="shared" si="3"/>
        <v>0.21673673446199296</v>
      </c>
      <c r="Q17" s="7">
        <f t="shared" si="3"/>
        <v>0.20871267743514441</v>
      </c>
      <c r="R17" s="7"/>
      <c r="S17" s="7"/>
      <c r="T17" s="7"/>
      <c r="U17" s="7"/>
      <c r="V17" s="7"/>
      <c r="W17">
        <v>14</v>
      </c>
      <c r="X17" t="s">
        <v>36</v>
      </c>
    </row>
    <row r="18" spans="1:24">
      <c r="A18">
        <v>11</v>
      </c>
      <c r="B18">
        <v>11</v>
      </c>
      <c r="C18">
        <v>19</v>
      </c>
      <c r="D18">
        <v>230</v>
      </c>
      <c r="E18">
        <v>19</v>
      </c>
      <c r="F18">
        <v>180</v>
      </c>
      <c r="G18" s="5">
        <v>298</v>
      </c>
      <c r="H18" s="5">
        <v>171</v>
      </c>
      <c r="I18" s="5">
        <v>353</v>
      </c>
      <c r="J18" s="5">
        <v>597</v>
      </c>
      <c r="K18" s="6">
        <v>19</v>
      </c>
      <c r="L18" s="7">
        <f t="shared" si="1"/>
        <v>2.5493613122293885E-2</v>
      </c>
      <c r="M18" s="7"/>
      <c r="N18" s="7">
        <f t="shared" ref="N18:Q33" si="4">G18/SUM(G$5:G$247)</f>
        <v>2.5913043478260869E-2</v>
      </c>
      <c r="O18" s="7">
        <f t="shared" si="4"/>
        <v>2.7900146842878122E-2</v>
      </c>
      <c r="P18" s="7">
        <f t="shared" si="3"/>
        <v>2.0054539256902624E-2</v>
      </c>
      <c r="Q18" s="7">
        <f t="shared" si="3"/>
        <v>2.922173274596182E-2</v>
      </c>
      <c r="R18" s="7"/>
      <c r="S18" s="7"/>
      <c r="T18" s="7"/>
      <c r="U18" s="7"/>
      <c r="V18" s="7"/>
      <c r="W18">
        <v>15</v>
      </c>
      <c r="X18" t="s">
        <v>37</v>
      </c>
    </row>
    <row r="19" spans="1:24">
      <c r="A19">
        <v>6</v>
      </c>
      <c r="B19">
        <v>6</v>
      </c>
      <c r="C19" t="s">
        <v>24</v>
      </c>
      <c r="D19">
        <v>230</v>
      </c>
      <c r="E19">
        <v>20</v>
      </c>
      <c r="F19">
        <v>180</v>
      </c>
      <c r="G19" s="5">
        <v>207</v>
      </c>
      <c r="H19" s="5">
        <v>80</v>
      </c>
      <c r="I19" s="5">
        <v>308</v>
      </c>
      <c r="J19" s="5">
        <v>357</v>
      </c>
      <c r="K19" s="6">
        <v>20</v>
      </c>
      <c r="L19" s="7">
        <f t="shared" si="1"/>
        <v>1.7103537485851854E-2</v>
      </c>
      <c r="M19" s="7"/>
      <c r="N19" s="7">
        <f t="shared" si="4"/>
        <v>1.7999999999999999E-2</v>
      </c>
      <c r="O19" s="7">
        <f t="shared" si="4"/>
        <v>1.3052700277369881E-2</v>
      </c>
      <c r="P19" s="7">
        <f t="shared" si="3"/>
        <v>1.7498011589592091E-2</v>
      </c>
      <c r="Q19" s="7">
        <f t="shared" si="3"/>
        <v>1.7474302496328926E-2</v>
      </c>
      <c r="R19" s="7"/>
      <c r="S19" s="7"/>
      <c r="T19" s="7"/>
      <c r="U19" s="7"/>
      <c r="V19" s="7"/>
      <c r="W19">
        <v>16</v>
      </c>
      <c r="X19" t="s">
        <v>38</v>
      </c>
    </row>
    <row r="20" spans="1:24">
      <c r="A20">
        <v>18</v>
      </c>
      <c r="B20">
        <v>18</v>
      </c>
      <c r="C20">
        <v>21</v>
      </c>
      <c r="D20">
        <v>230</v>
      </c>
      <c r="E20">
        <v>21</v>
      </c>
      <c r="F20">
        <v>180</v>
      </c>
      <c r="G20" s="5">
        <v>1168</v>
      </c>
      <c r="H20" s="5">
        <v>778</v>
      </c>
      <c r="I20" s="5">
        <v>1615</v>
      </c>
      <c r="J20" s="5">
        <v>1996</v>
      </c>
      <c r="K20" s="6">
        <v>21</v>
      </c>
      <c r="L20" s="7">
        <f t="shared" si="1"/>
        <v>9.9836510303444065E-2</v>
      </c>
      <c r="M20" s="7"/>
      <c r="N20" s="7">
        <f t="shared" si="4"/>
        <v>0.10156521739130435</v>
      </c>
      <c r="O20" s="7">
        <f t="shared" si="4"/>
        <v>0.12693751019742208</v>
      </c>
      <c r="P20" s="7">
        <f t="shared" si="3"/>
        <v>9.1750937393478019E-2</v>
      </c>
      <c r="Q20" s="7">
        <f t="shared" si="3"/>
        <v>9.7699461576113561E-2</v>
      </c>
      <c r="R20" s="7"/>
      <c r="S20" s="7"/>
      <c r="T20" s="7"/>
      <c r="U20" s="7"/>
      <c r="V20" s="7"/>
      <c r="W20">
        <v>17</v>
      </c>
      <c r="X20" t="s">
        <v>39</v>
      </c>
    </row>
    <row r="21" spans="1:24">
      <c r="A21">
        <v>21</v>
      </c>
      <c r="B21">
        <v>21</v>
      </c>
      <c r="C21">
        <v>22</v>
      </c>
      <c r="D21">
        <v>230</v>
      </c>
      <c r="E21">
        <v>22</v>
      </c>
      <c r="F21">
        <v>180</v>
      </c>
      <c r="G21" s="5">
        <v>1025</v>
      </c>
      <c r="H21" s="5">
        <v>475</v>
      </c>
      <c r="I21" s="5">
        <v>2064</v>
      </c>
      <c r="J21" s="5">
        <v>2136</v>
      </c>
      <c r="K21" s="6">
        <v>22</v>
      </c>
      <c r="L21" s="7">
        <f t="shared" si="1"/>
        <v>0.10240563410646593</v>
      </c>
      <c r="M21" s="7"/>
      <c r="N21" s="7">
        <f t="shared" si="4"/>
        <v>8.9130434782608695E-2</v>
      </c>
      <c r="O21" s="7">
        <f t="shared" si="4"/>
        <v>7.7500407896883672E-2</v>
      </c>
      <c r="P21" s="7">
        <f t="shared" si="3"/>
        <v>0.11725940234064311</v>
      </c>
      <c r="Q21" s="7">
        <f t="shared" si="3"/>
        <v>0.10455212922173275</v>
      </c>
      <c r="R21" s="7"/>
      <c r="S21" s="7"/>
      <c r="T21" s="7"/>
      <c r="U21" s="7"/>
      <c r="V21" s="7"/>
      <c r="W21">
        <v>18</v>
      </c>
      <c r="X21" t="s">
        <v>40</v>
      </c>
    </row>
    <row r="22" spans="1:24">
      <c r="A22">
        <v>29</v>
      </c>
      <c r="B22">
        <v>29</v>
      </c>
      <c r="C22">
        <v>23</v>
      </c>
      <c r="D22">
        <v>230</v>
      </c>
      <c r="E22">
        <v>23</v>
      </c>
      <c r="F22">
        <v>180</v>
      </c>
      <c r="G22" s="5">
        <v>80</v>
      </c>
      <c r="H22" s="5">
        <v>30</v>
      </c>
      <c r="I22" s="5">
        <v>120</v>
      </c>
      <c r="J22" s="5">
        <v>257</v>
      </c>
      <c r="K22" s="6">
        <v>23</v>
      </c>
      <c r="L22" s="7">
        <f t="shared" si="1"/>
        <v>8.7493936508506853E-3</v>
      </c>
      <c r="M22" s="7"/>
      <c r="N22" s="7">
        <f t="shared" si="4"/>
        <v>6.956521739130435E-3</v>
      </c>
      <c r="O22" s="7">
        <f t="shared" si="4"/>
        <v>4.8947626040137049E-3</v>
      </c>
      <c r="P22" s="7">
        <f t="shared" si="4"/>
        <v>6.8174071128280873E-3</v>
      </c>
      <c r="Q22" s="7">
        <f t="shared" si="4"/>
        <v>1.2579539892315222E-2</v>
      </c>
      <c r="R22" s="7"/>
      <c r="S22" s="7"/>
      <c r="T22" s="7"/>
      <c r="U22" s="7"/>
      <c r="V22" s="7"/>
      <c r="W22">
        <v>19</v>
      </c>
      <c r="X22" t="s">
        <v>41</v>
      </c>
    </row>
    <row r="23" spans="1:24">
      <c r="A23" s="8">
        <v>101</v>
      </c>
      <c r="B23" s="8">
        <v>101</v>
      </c>
      <c r="C23" s="8">
        <v>30</v>
      </c>
      <c r="D23" s="8">
        <v>220</v>
      </c>
      <c r="E23" s="8">
        <v>30</v>
      </c>
      <c r="F23" s="8">
        <v>170</v>
      </c>
      <c r="G23" s="8">
        <v>57</v>
      </c>
      <c r="H23" s="8">
        <v>23</v>
      </c>
      <c r="I23" s="8">
        <v>109</v>
      </c>
      <c r="J23" s="8">
        <v>86</v>
      </c>
      <c r="K23" s="8" t="s">
        <v>42</v>
      </c>
      <c r="L23" s="7">
        <f>SUM(G23:J23)/SUM(G$5:J$247)</f>
        <v>4.9406226981189702E-3</v>
      </c>
      <c r="M23" s="7"/>
      <c r="N23" s="7">
        <f t="shared" si="4"/>
        <v>4.956521739130435E-3</v>
      </c>
      <c r="O23" s="7">
        <f t="shared" si="4"/>
        <v>3.7526513297438408E-3</v>
      </c>
      <c r="P23" s="7">
        <f t="shared" si="4"/>
        <v>6.192478127485513E-3</v>
      </c>
      <c r="Q23" s="7">
        <f t="shared" si="4"/>
        <v>4.2094958394517865E-3</v>
      </c>
      <c r="R23" s="7"/>
      <c r="S23" s="7"/>
      <c r="T23" s="7"/>
      <c r="U23" s="7"/>
      <c r="V23" s="7"/>
      <c r="W23">
        <v>20</v>
      </c>
      <c r="X23" t="s">
        <v>43</v>
      </c>
    </row>
    <row r="24" spans="1:24">
      <c r="A24">
        <v>113</v>
      </c>
      <c r="B24">
        <v>113</v>
      </c>
      <c r="C24">
        <v>13</v>
      </c>
      <c r="D24">
        <v>230</v>
      </c>
      <c r="E24">
        <v>16</v>
      </c>
      <c r="F24">
        <v>180</v>
      </c>
      <c r="G24" s="9">
        <v>13</v>
      </c>
      <c r="H24" s="9">
        <v>5</v>
      </c>
      <c r="I24" s="9">
        <v>19</v>
      </c>
      <c r="J24" s="9">
        <v>8</v>
      </c>
      <c r="K24" s="10" t="s">
        <v>44</v>
      </c>
      <c r="L24" s="7"/>
      <c r="M24" s="11"/>
      <c r="N24" s="7">
        <f t="shared" ref="N24:N87" si="5">G24/SUM(G$5:G$247)</f>
        <v>1.1304347826086956E-3</v>
      </c>
      <c r="O24" s="7">
        <f t="shared" ref="O24:O87" si="6">H24/SUM(H$5:H$247)</f>
        <v>8.1579376733561756E-4</v>
      </c>
      <c r="P24" s="7">
        <f t="shared" si="4"/>
        <v>1.0794227928644473E-3</v>
      </c>
      <c r="Q24" s="7">
        <f t="shared" si="4"/>
        <v>3.9158100832109642E-4</v>
      </c>
      <c r="W24">
        <v>21</v>
      </c>
      <c r="X24" t="s">
        <v>45</v>
      </c>
    </row>
    <row r="25" spans="1:24">
      <c r="A25">
        <v>151</v>
      </c>
      <c r="B25">
        <v>151</v>
      </c>
      <c r="C25">
        <v>13</v>
      </c>
      <c r="D25">
        <v>230</v>
      </c>
      <c r="E25">
        <v>4</v>
      </c>
      <c r="F25">
        <v>180</v>
      </c>
      <c r="G25" s="9">
        <v>3</v>
      </c>
      <c r="H25" s="9">
        <v>2</v>
      </c>
      <c r="I25" s="9">
        <v>0</v>
      </c>
      <c r="J25" s="9">
        <v>4</v>
      </c>
      <c r="K25" s="10" t="s">
        <v>44</v>
      </c>
      <c r="L25" s="7"/>
      <c r="N25" s="7">
        <f t="shared" si="5"/>
        <v>2.6086956521739128E-4</v>
      </c>
      <c r="O25" s="7">
        <f t="shared" si="6"/>
        <v>3.2631750693424703E-4</v>
      </c>
      <c r="P25" s="7">
        <f t="shared" si="4"/>
        <v>0</v>
      </c>
      <c r="Q25" s="7">
        <f t="shared" si="4"/>
        <v>1.9579050416054821E-4</v>
      </c>
      <c r="W25">
        <v>22</v>
      </c>
      <c r="X25" t="s">
        <v>46</v>
      </c>
    </row>
    <row r="26" spans="1:24">
      <c r="A26">
        <v>126</v>
      </c>
      <c r="B26">
        <v>126</v>
      </c>
      <c r="C26">
        <v>14</v>
      </c>
      <c r="D26">
        <v>230</v>
      </c>
      <c r="E26">
        <v>23</v>
      </c>
      <c r="F26">
        <v>180</v>
      </c>
      <c r="G26" s="9">
        <v>4</v>
      </c>
      <c r="H26" s="9">
        <v>3</v>
      </c>
      <c r="I26" s="9">
        <v>2</v>
      </c>
      <c r="J26" s="9">
        <v>9</v>
      </c>
      <c r="K26" s="10" t="s">
        <v>44</v>
      </c>
      <c r="L26" s="7"/>
      <c r="N26" s="7">
        <f t="shared" si="5"/>
        <v>3.4782608695652176E-4</v>
      </c>
      <c r="O26" s="7">
        <f t="shared" si="6"/>
        <v>4.8947626040137058E-4</v>
      </c>
      <c r="P26" s="7">
        <f t="shared" si="4"/>
        <v>1.1362345188046812E-4</v>
      </c>
      <c r="Q26" s="7">
        <f t="shared" si="4"/>
        <v>4.405286343612335E-4</v>
      </c>
      <c r="W26">
        <v>23</v>
      </c>
      <c r="X26" t="s">
        <v>47</v>
      </c>
    </row>
    <row r="27" spans="1:24">
      <c r="A27">
        <v>115</v>
      </c>
      <c r="B27">
        <v>115</v>
      </c>
      <c r="C27">
        <v>18</v>
      </c>
      <c r="D27">
        <v>230</v>
      </c>
      <c r="E27">
        <v>17</v>
      </c>
      <c r="F27">
        <v>180</v>
      </c>
      <c r="G27" s="9">
        <v>27</v>
      </c>
      <c r="H27" s="9">
        <v>13</v>
      </c>
      <c r="I27" s="9">
        <v>29</v>
      </c>
      <c r="J27" s="9">
        <v>34</v>
      </c>
      <c r="K27" s="10" t="s">
        <v>44</v>
      </c>
      <c r="L27" s="7"/>
      <c r="N27" s="7">
        <f t="shared" si="5"/>
        <v>2.3478260869565218E-3</v>
      </c>
      <c r="O27" s="7">
        <f t="shared" si="6"/>
        <v>2.1210637950726057E-3</v>
      </c>
      <c r="P27" s="7">
        <f t="shared" si="4"/>
        <v>1.6475400522667878E-3</v>
      </c>
      <c r="Q27" s="7">
        <f t="shared" si="4"/>
        <v>1.6642192853646598E-3</v>
      </c>
      <c r="W27">
        <v>24</v>
      </c>
      <c r="X27" t="s">
        <v>48</v>
      </c>
    </row>
    <row r="28" spans="1:24">
      <c r="A28">
        <v>117</v>
      </c>
      <c r="B28">
        <v>117</v>
      </c>
      <c r="C28">
        <v>18</v>
      </c>
      <c r="D28">
        <v>230</v>
      </c>
      <c r="E28">
        <v>20</v>
      </c>
      <c r="F28">
        <v>180</v>
      </c>
      <c r="G28" s="9">
        <v>1</v>
      </c>
      <c r="H28" s="9">
        <v>0</v>
      </c>
      <c r="I28" s="9">
        <v>3</v>
      </c>
      <c r="J28" s="9">
        <v>2</v>
      </c>
      <c r="K28" s="10" t="s">
        <v>44</v>
      </c>
      <c r="L28" s="7"/>
      <c r="N28" s="7">
        <f t="shared" si="5"/>
        <v>8.6956521739130441E-5</v>
      </c>
      <c r="O28" s="7">
        <f t="shared" si="6"/>
        <v>0</v>
      </c>
      <c r="P28" s="7">
        <f t="shared" si="4"/>
        <v>1.704351778207022E-4</v>
      </c>
      <c r="Q28" s="7">
        <f t="shared" si="4"/>
        <v>9.7895252080274105E-5</v>
      </c>
      <c r="W28">
        <v>25</v>
      </c>
      <c r="X28" t="s">
        <v>49</v>
      </c>
    </row>
    <row r="29" spans="1:24">
      <c r="A29">
        <v>104</v>
      </c>
      <c r="B29">
        <v>104</v>
      </c>
      <c r="C29">
        <v>18</v>
      </c>
      <c r="D29">
        <v>230</v>
      </c>
      <c r="E29">
        <v>22</v>
      </c>
      <c r="F29">
        <v>180</v>
      </c>
      <c r="G29" s="9">
        <v>22</v>
      </c>
      <c r="H29" s="9">
        <v>7</v>
      </c>
      <c r="I29" s="9">
        <v>41</v>
      </c>
      <c r="J29" s="9">
        <v>43</v>
      </c>
      <c r="K29" s="10" t="s">
        <v>44</v>
      </c>
      <c r="L29" s="7"/>
      <c r="N29" s="7">
        <f t="shared" si="5"/>
        <v>1.9130434782608696E-3</v>
      </c>
      <c r="O29" s="7">
        <f t="shared" si="6"/>
        <v>1.1421112742698645E-3</v>
      </c>
      <c r="P29" s="7">
        <f t="shared" si="4"/>
        <v>2.3292807635495968E-3</v>
      </c>
      <c r="Q29" s="7">
        <f t="shared" si="4"/>
        <v>2.1047479197258932E-3</v>
      </c>
      <c r="W29">
        <v>26</v>
      </c>
      <c r="X29" t="s">
        <v>50</v>
      </c>
    </row>
    <row r="30" spans="1:24">
      <c r="A30">
        <v>105</v>
      </c>
      <c r="B30">
        <v>105</v>
      </c>
      <c r="C30">
        <v>18</v>
      </c>
      <c r="D30">
        <v>230</v>
      </c>
      <c r="E30">
        <v>6</v>
      </c>
      <c r="F30">
        <v>180</v>
      </c>
      <c r="G30" s="9">
        <v>10</v>
      </c>
      <c r="H30" s="9">
        <v>2</v>
      </c>
      <c r="I30" s="9">
        <v>17</v>
      </c>
      <c r="J30" s="9">
        <v>15</v>
      </c>
      <c r="K30" s="10" t="s">
        <v>44</v>
      </c>
      <c r="L30" s="7"/>
      <c r="N30" s="7">
        <f t="shared" si="5"/>
        <v>8.6956521739130438E-4</v>
      </c>
      <c r="O30" s="7">
        <f t="shared" si="6"/>
        <v>3.2631750693424703E-4</v>
      </c>
      <c r="P30" s="7">
        <f t="shared" si="4"/>
        <v>9.6579934098397905E-4</v>
      </c>
      <c r="Q30" s="7">
        <f t="shared" si="4"/>
        <v>7.3421439060205576E-4</v>
      </c>
      <c r="W30">
        <v>27</v>
      </c>
      <c r="X30" t="s">
        <v>51</v>
      </c>
    </row>
    <row r="31" spans="1:24">
      <c r="A31">
        <v>99</v>
      </c>
      <c r="B31">
        <v>99</v>
      </c>
      <c r="C31">
        <v>18</v>
      </c>
      <c r="D31">
        <v>230</v>
      </c>
      <c r="E31">
        <v>7</v>
      </c>
      <c r="F31">
        <v>180</v>
      </c>
      <c r="G31" s="9">
        <v>11</v>
      </c>
      <c r="H31" s="9">
        <v>4</v>
      </c>
      <c r="I31" s="9">
        <v>9</v>
      </c>
      <c r="J31" s="9">
        <v>18</v>
      </c>
      <c r="K31" s="10" t="s">
        <v>44</v>
      </c>
      <c r="L31" s="7"/>
      <c r="N31" s="7">
        <f t="shared" si="5"/>
        <v>9.5652173913043481E-4</v>
      </c>
      <c r="O31" s="7">
        <f t="shared" si="6"/>
        <v>6.5263501386849407E-4</v>
      </c>
      <c r="P31" s="7">
        <f t="shared" si="4"/>
        <v>5.1130553346210661E-4</v>
      </c>
      <c r="Q31" s="7">
        <f t="shared" si="4"/>
        <v>8.81057268722467E-4</v>
      </c>
      <c r="W31">
        <v>28</v>
      </c>
      <c r="X31" t="s">
        <v>52</v>
      </c>
    </row>
    <row r="32" spans="1:24">
      <c r="A32">
        <v>139</v>
      </c>
      <c r="B32">
        <v>139</v>
      </c>
      <c r="C32">
        <v>23</v>
      </c>
      <c r="D32">
        <v>230</v>
      </c>
      <c r="E32">
        <v>16</v>
      </c>
      <c r="F32">
        <v>180</v>
      </c>
      <c r="G32" s="9">
        <v>2</v>
      </c>
      <c r="H32" s="9">
        <v>0</v>
      </c>
      <c r="I32" s="9">
        <v>6</v>
      </c>
      <c r="J32" s="9">
        <v>5</v>
      </c>
      <c r="K32" s="10" t="s">
        <v>44</v>
      </c>
      <c r="L32" s="7"/>
      <c r="N32" s="7">
        <f t="shared" si="5"/>
        <v>1.7391304347826088E-4</v>
      </c>
      <c r="O32" s="7">
        <f t="shared" si="6"/>
        <v>0</v>
      </c>
      <c r="P32" s="7">
        <f t="shared" si="4"/>
        <v>3.4087035564140441E-4</v>
      </c>
      <c r="Q32" s="7">
        <f t="shared" si="4"/>
        <v>2.4473813020068529E-4</v>
      </c>
      <c r="W32">
        <v>29</v>
      </c>
      <c r="X32" t="s">
        <v>53</v>
      </c>
    </row>
    <row r="33" spans="1:41">
      <c r="A33">
        <v>106</v>
      </c>
      <c r="B33">
        <v>106</v>
      </c>
      <c r="C33">
        <v>4</v>
      </c>
      <c r="D33">
        <v>230</v>
      </c>
      <c r="E33">
        <v>22</v>
      </c>
      <c r="F33">
        <v>180</v>
      </c>
      <c r="G33" s="9">
        <v>25</v>
      </c>
      <c r="H33" s="9">
        <v>13</v>
      </c>
      <c r="I33" s="9">
        <v>33</v>
      </c>
      <c r="J33" s="9">
        <v>32</v>
      </c>
      <c r="K33" s="10" t="s">
        <v>44</v>
      </c>
      <c r="L33" s="7"/>
      <c r="N33" s="7">
        <f t="shared" si="5"/>
        <v>2.1739130434782609E-3</v>
      </c>
      <c r="O33" s="7">
        <f t="shared" si="6"/>
        <v>2.1210637950726057E-3</v>
      </c>
      <c r="P33" s="7">
        <f t="shared" si="4"/>
        <v>1.874786956027724E-3</v>
      </c>
      <c r="Q33" s="7">
        <f t="shared" si="4"/>
        <v>1.5663240332843857E-3</v>
      </c>
      <c r="W33">
        <v>30</v>
      </c>
      <c r="X33" t="s">
        <v>54</v>
      </c>
    </row>
    <row r="34" spans="1:41">
      <c r="A34">
        <v>91</v>
      </c>
      <c r="B34">
        <v>91</v>
      </c>
      <c r="C34">
        <v>4</v>
      </c>
      <c r="D34">
        <v>230</v>
      </c>
      <c r="E34">
        <v>6</v>
      </c>
      <c r="F34">
        <v>180</v>
      </c>
      <c r="G34" s="9">
        <v>28</v>
      </c>
      <c r="H34" s="9">
        <v>5</v>
      </c>
      <c r="I34" s="9">
        <v>8</v>
      </c>
      <c r="J34" s="9">
        <v>23</v>
      </c>
      <c r="K34" s="10" t="s">
        <v>44</v>
      </c>
      <c r="N34" s="7">
        <f t="shared" si="5"/>
        <v>2.434782608695652E-3</v>
      </c>
      <c r="O34" s="7">
        <f t="shared" si="6"/>
        <v>8.1579376733561756E-4</v>
      </c>
      <c r="P34" s="7">
        <f t="shared" ref="P34:Q97" si="7">I34/SUM(I$5:I$247)</f>
        <v>4.5449380752187249E-4</v>
      </c>
      <c r="Q34" s="7">
        <f t="shared" si="7"/>
        <v>1.1257953989231523E-3</v>
      </c>
    </row>
    <row r="35" spans="1:41">
      <c r="A35">
        <v>118</v>
      </c>
      <c r="B35">
        <v>118</v>
      </c>
      <c r="C35">
        <v>7</v>
      </c>
      <c r="D35">
        <v>230</v>
      </c>
      <c r="E35">
        <v>9</v>
      </c>
      <c r="F35">
        <v>180</v>
      </c>
      <c r="G35" s="9">
        <v>7</v>
      </c>
      <c r="H35" s="9">
        <v>12</v>
      </c>
      <c r="I35" s="9">
        <v>13</v>
      </c>
      <c r="J35" s="9">
        <v>31</v>
      </c>
      <c r="K35" s="10" t="s">
        <v>44</v>
      </c>
      <c r="N35" s="7">
        <f t="shared" si="5"/>
        <v>6.0869565217391299E-4</v>
      </c>
      <c r="O35" s="7">
        <f t="shared" si="6"/>
        <v>1.9579050416054823E-3</v>
      </c>
      <c r="P35" s="7">
        <f t="shared" si="7"/>
        <v>7.3855243722304289E-4</v>
      </c>
      <c r="Q35" s="7">
        <f t="shared" si="7"/>
        <v>1.5173764072442487E-3</v>
      </c>
      <c r="Y35" s="12" t="s">
        <v>55</v>
      </c>
      <c r="Z35" s="12"/>
      <c r="AA35" s="12"/>
      <c r="AB35" s="12"/>
      <c r="AC35" s="12" t="s">
        <v>56</v>
      </c>
      <c r="AD35" s="12"/>
      <c r="AE35" s="12"/>
      <c r="AF35" s="12"/>
      <c r="AK35" s="12" t="s">
        <v>57</v>
      </c>
      <c r="AL35" s="12"/>
      <c r="AM35" s="12"/>
      <c r="AN35" s="12"/>
    </row>
    <row r="36" spans="1:41">
      <c r="A36">
        <v>59</v>
      </c>
      <c r="B36">
        <v>59</v>
      </c>
      <c r="C36">
        <v>1</v>
      </c>
      <c r="D36">
        <v>221</v>
      </c>
      <c r="E36">
        <v>24</v>
      </c>
      <c r="F36">
        <v>147</v>
      </c>
      <c r="G36">
        <v>0</v>
      </c>
      <c r="H36">
        <v>0</v>
      </c>
      <c r="I36">
        <v>2</v>
      </c>
      <c r="J36">
        <v>0</v>
      </c>
      <c r="K36" s="13" t="s">
        <v>58</v>
      </c>
      <c r="N36" s="7">
        <f t="shared" si="5"/>
        <v>0</v>
      </c>
      <c r="O36" s="7">
        <f t="shared" si="6"/>
        <v>0</v>
      </c>
      <c r="P36" s="7">
        <f t="shared" si="7"/>
        <v>1.1362345188046812E-4</v>
      </c>
      <c r="Q36" s="7">
        <f t="shared" si="7"/>
        <v>0</v>
      </c>
      <c r="W36" t="s">
        <v>59</v>
      </c>
      <c r="Y36" t="s">
        <v>18</v>
      </c>
      <c r="Z36" t="s">
        <v>19</v>
      </c>
      <c r="AA36" t="s">
        <v>20</v>
      </c>
      <c r="AB36" t="s">
        <v>21</v>
      </c>
      <c r="AC36" t="s">
        <v>18</v>
      </c>
      <c r="AD36" t="s">
        <v>19</v>
      </c>
      <c r="AE36" t="s">
        <v>20</v>
      </c>
      <c r="AF36" t="s">
        <v>21</v>
      </c>
      <c r="AK36" t="s">
        <v>18</v>
      </c>
      <c r="AL36" t="s">
        <v>19</v>
      </c>
      <c r="AM36" t="s">
        <v>20</v>
      </c>
      <c r="AN36" t="s">
        <v>21</v>
      </c>
      <c r="AO36" s="14" t="s">
        <v>60</v>
      </c>
    </row>
    <row r="37" spans="1:41">
      <c r="A37">
        <v>215</v>
      </c>
      <c r="B37">
        <v>215</v>
      </c>
      <c r="C37">
        <v>28</v>
      </c>
      <c r="D37">
        <v>222</v>
      </c>
      <c r="E37">
        <v>28</v>
      </c>
      <c r="F37">
        <v>146</v>
      </c>
      <c r="G37">
        <v>0</v>
      </c>
      <c r="H37">
        <v>0</v>
      </c>
      <c r="I37">
        <v>1</v>
      </c>
      <c r="J37">
        <v>0</v>
      </c>
      <c r="K37" s="13" t="s">
        <v>58</v>
      </c>
      <c r="N37" s="7">
        <f t="shared" si="5"/>
        <v>0</v>
      </c>
      <c r="O37" s="7">
        <f t="shared" si="6"/>
        <v>0</v>
      </c>
      <c r="P37" s="7">
        <f t="shared" si="7"/>
        <v>5.6811725940234061E-5</v>
      </c>
      <c r="Q37" s="7">
        <f t="shared" si="7"/>
        <v>0</v>
      </c>
      <c r="W37">
        <f>COUNT(G5:G22)</f>
        <v>18</v>
      </c>
      <c r="X37" t="s">
        <v>61</v>
      </c>
      <c r="Y37">
        <f>SUM(G5:G22)</f>
        <v>11134</v>
      </c>
      <c r="Z37">
        <f>SUM(H5:H22)</f>
        <v>5976</v>
      </c>
      <c r="AA37">
        <f>SUM(I5:I22)</f>
        <v>17011</v>
      </c>
      <c r="AB37">
        <f>SUM(J5:J22)</f>
        <v>19991</v>
      </c>
      <c r="AC37" s="15" t="s">
        <v>62</v>
      </c>
      <c r="AD37" s="15" t="s">
        <v>62</v>
      </c>
      <c r="AE37" s="15" t="s">
        <v>62</v>
      </c>
      <c r="AF37" s="15" t="s">
        <v>62</v>
      </c>
      <c r="AG37" s="15" t="s">
        <v>62</v>
      </c>
      <c r="AH37" s="15" t="s">
        <v>62</v>
      </c>
      <c r="AI37" s="15" t="s">
        <v>62</v>
      </c>
      <c r="AJ37" s="15" t="s">
        <v>62</v>
      </c>
      <c r="AK37" s="7">
        <f>Y37/SUM(Y$37:Y$46)</f>
        <v>0.96817391304347822</v>
      </c>
      <c r="AL37" s="7">
        <f t="shared" ref="AL37:AN46" si="8">Z37/SUM(Z$37:Z$46)</f>
        <v>0.97503671071953013</v>
      </c>
      <c r="AM37" s="7">
        <f t="shared" si="8"/>
        <v>0.96642426996932163</v>
      </c>
      <c r="AN37" s="7">
        <f t="shared" si="8"/>
        <v>0.97851199216837981</v>
      </c>
      <c r="AO37" s="16">
        <f>AVERAGE(AK37:AN37)</f>
        <v>0.9720367214751775</v>
      </c>
    </row>
    <row r="38" spans="1:41">
      <c r="A38">
        <v>130</v>
      </c>
      <c r="B38">
        <v>130</v>
      </c>
      <c r="C38">
        <v>1</v>
      </c>
      <c r="D38">
        <v>212</v>
      </c>
      <c r="E38">
        <v>25</v>
      </c>
      <c r="F38">
        <v>155</v>
      </c>
      <c r="G38">
        <v>1</v>
      </c>
      <c r="H38">
        <v>0</v>
      </c>
      <c r="I38">
        <v>0</v>
      </c>
      <c r="J38">
        <v>0</v>
      </c>
      <c r="K38" s="13" t="s">
        <v>58</v>
      </c>
      <c r="N38" s="7">
        <f t="shared" si="5"/>
        <v>8.6956521739130441E-5</v>
      </c>
      <c r="O38" s="7">
        <f t="shared" si="6"/>
        <v>0</v>
      </c>
      <c r="P38" s="7">
        <f t="shared" si="7"/>
        <v>0</v>
      </c>
      <c r="Q38" s="7">
        <f t="shared" si="7"/>
        <v>0</v>
      </c>
      <c r="W38">
        <f>COUNT(G24:G35)</f>
        <v>12</v>
      </c>
      <c r="X38" t="s">
        <v>63</v>
      </c>
      <c r="Y38">
        <f>SUM(G24:G35)</f>
        <v>153</v>
      </c>
      <c r="Z38">
        <f t="shared" ref="Z38:AB38" si="9">SUM(H24:H35)</f>
        <v>66</v>
      </c>
      <c r="AA38">
        <f t="shared" si="9"/>
        <v>180</v>
      </c>
      <c r="AB38">
        <f t="shared" si="9"/>
        <v>224</v>
      </c>
      <c r="AC38">
        <f>MAX(G24:G35)</f>
        <v>28</v>
      </c>
      <c r="AD38">
        <f t="shared" ref="AD38:AF38" si="10">MAX(H24:H35)</f>
        <v>13</v>
      </c>
      <c r="AE38">
        <f t="shared" si="10"/>
        <v>41</v>
      </c>
      <c r="AF38">
        <f t="shared" si="10"/>
        <v>43</v>
      </c>
      <c r="AG38" s="17">
        <f>AC38/SUM(Y$37:Y$46)</f>
        <v>2.434782608695652E-3</v>
      </c>
      <c r="AH38" s="17">
        <f t="shared" ref="AH38:AJ46" si="11">AD38/SUM(Z$37:Z$46)</f>
        <v>2.1210637950726057E-3</v>
      </c>
      <c r="AI38" s="17">
        <f t="shared" si="11"/>
        <v>2.3292807635495968E-3</v>
      </c>
      <c r="AJ38" s="17">
        <f t="shared" si="11"/>
        <v>2.1047479197258932E-3</v>
      </c>
      <c r="AK38" s="7">
        <f t="shared" ref="AK38:AK46" si="12">Y38/SUM(Y$37:Y$46)</f>
        <v>1.3304347826086957E-2</v>
      </c>
      <c r="AL38" s="7">
        <f t="shared" si="8"/>
        <v>1.0768477728830151E-2</v>
      </c>
      <c r="AM38" s="7">
        <f t="shared" si="8"/>
        <v>1.0226110669242132E-2</v>
      </c>
      <c r="AN38" s="7">
        <f t="shared" si="8"/>
        <v>1.0964268232990701E-2</v>
      </c>
      <c r="AO38" s="16">
        <f t="shared" ref="AO38:AO46" si="13">AVERAGE(AK38:AN38)</f>
        <v>1.1315801114287486E-2</v>
      </c>
    </row>
    <row r="39" spans="1:41">
      <c r="A39">
        <v>88</v>
      </c>
      <c r="B39">
        <v>88</v>
      </c>
      <c r="C39">
        <v>1</v>
      </c>
      <c r="D39">
        <v>218</v>
      </c>
      <c r="E39">
        <v>1</v>
      </c>
      <c r="F39">
        <v>149</v>
      </c>
      <c r="G39">
        <v>3</v>
      </c>
      <c r="H39">
        <v>0</v>
      </c>
      <c r="I39">
        <v>0</v>
      </c>
      <c r="J39">
        <v>0</v>
      </c>
      <c r="K39" s="13" t="s">
        <v>58</v>
      </c>
      <c r="N39" s="7">
        <f t="shared" si="5"/>
        <v>2.6086956521739128E-4</v>
      </c>
      <c r="O39" s="7">
        <f t="shared" si="6"/>
        <v>0</v>
      </c>
      <c r="P39" s="7">
        <f t="shared" si="7"/>
        <v>0</v>
      </c>
      <c r="Q39" s="7">
        <f t="shared" si="7"/>
        <v>0</v>
      </c>
      <c r="W39">
        <f>COUNT(G199:G236)</f>
        <v>38</v>
      </c>
      <c r="X39" t="s">
        <v>64</v>
      </c>
      <c r="Y39">
        <f>SUM(G199:G236)</f>
        <v>66</v>
      </c>
      <c r="Z39">
        <f>SUM(H199:H236)</f>
        <v>32</v>
      </c>
      <c r="AA39">
        <f>SUM(I199:I236)</f>
        <v>89</v>
      </c>
      <c r="AB39">
        <f>SUM(J199:J236)</f>
        <v>55</v>
      </c>
      <c r="AC39">
        <f>MAX(G199:G236)</f>
        <v>18</v>
      </c>
      <c r="AD39">
        <f t="shared" ref="AD39:AF39" si="14">MAX(H199:H236)</f>
        <v>15</v>
      </c>
      <c r="AE39">
        <f t="shared" si="14"/>
        <v>34</v>
      </c>
      <c r="AF39">
        <f t="shared" si="14"/>
        <v>26</v>
      </c>
      <c r="AG39" s="17">
        <f t="shared" ref="AG39:AG46" si="15">AC39/SUM(Y$37:Y$46)</f>
        <v>1.5652173913043479E-3</v>
      </c>
      <c r="AH39" s="17">
        <f t="shared" si="11"/>
        <v>2.4473813020068525E-3</v>
      </c>
      <c r="AI39" s="17">
        <f t="shared" si="11"/>
        <v>1.9315986819679581E-3</v>
      </c>
      <c r="AJ39" s="17">
        <f t="shared" si="11"/>
        <v>1.2726382770435634E-3</v>
      </c>
      <c r="AK39" s="7">
        <f t="shared" si="12"/>
        <v>5.7391304347826086E-3</v>
      </c>
      <c r="AL39" s="7">
        <f t="shared" si="8"/>
        <v>5.2210801109479526E-3</v>
      </c>
      <c r="AM39" s="7">
        <f t="shared" si="8"/>
        <v>5.0562436086808316E-3</v>
      </c>
      <c r="AN39" s="7">
        <f t="shared" si="8"/>
        <v>2.6921194322075378E-3</v>
      </c>
      <c r="AO39" s="16">
        <f t="shared" si="13"/>
        <v>4.6771433966547324E-3</v>
      </c>
    </row>
    <row r="40" spans="1:41">
      <c r="A40">
        <v>4</v>
      </c>
      <c r="B40">
        <v>4</v>
      </c>
      <c r="C40">
        <v>28</v>
      </c>
      <c r="D40">
        <v>218</v>
      </c>
      <c r="E40" t="s">
        <v>65</v>
      </c>
      <c r="F40">
        <v>149</v>
      </c>
      <c r="G40">
        <v>0</v>
      </c>
      <c r="H40">
        <v>1</v>
      </c>
      <c r="I40">
        <v>1</v>
      </c>
      <c r="J40">
        <v>3</v>
      </c>
      <c r="K40" s="13" t="s">
        <v>58</v>
      </c>
      <c r="N40" s="7">
        <f t="shared" si="5"/>
        <v>0</v>
      </c>
      <c r="O40" s="7">
        <f t="shared" si="6"/>
        <v>1.6315875346712352E-4</v>
      </c>
      <c r="P40" s="7">
        <f t="shared" si="7"/>
        <v>5.6811725940234061E-5</v>
      </c>
      <c r="Q40" s="7">
        <f t="shared" si="7"/>
        <v>1.4684287812041116E-4</v>
      </c>
      <c r="W40">
        <v>1</v>
      </c>
      <c r="X40" t="s">
        <v>66</v>
      </c>
      <c r="Y40">
        <f>G23</f>
        <v>57</v>
      </c>
      <c r="Z40">
        <f t="shared" ref="Z40:AB40" si="16">H23</f>
        <v>23</v>
      </c>
      <c r="AA40">
        <f t="shared" si="16"/>
        <v>109</v>
      </c>
      <c r="AB40">
        <f t="shared" si="16"/>
        <v>86</v>
      </c>
      <c r="AC40" s="15" t="s">
        <v>62</v>
      </c>
      <c r="AD40" s="15" t="s">
        <v>62</v>
      </c>
      <c r="AE40" s="15" t="s">
        <v>62</v>
      </c>
      <c r="AF40" s="15" t="s">
        <v>62</v>
      </c>
      <c r="AG40" s="15" t="s">
        <v>62</v>
      </c>
      <c r="AH40" s="15" t="s">
        <v>62</v>
      </c>
      <c r="AI40" s="15" t="s">
        <v>62</v>
      </c>
      <c r="AJ40" s="15" t="s">
        <v>62</v>
      </c>
      <c r="AK40" s="7">
        <f t="shared" si="12"/>
        <v>4.956521739130435E-3</v>
      </c>
      <c r="AL40" s="7">
        <f t="shared" si="8"/>
        <v>3.7526513297438408E-3</v>
      </c>
      <c r="AM40" s="7">
        <f t="shared" si="8"/>
        <v>6.192478127485513E-3</v>
      </c>
      <c r="AN40" s="7">
        <f t="shared" si="8"/>
        <v>4.2094958394517865E-3</v>
      </c>
      <c r="AO40" s="16">
        <f t="shared" si="13"/>
        <v>4.7777867589528936E-3</v>
      </c>
    </row>
    <row r="41" spans="1:41">
      <c r="A41">
        <v>199</v>
      </c>
      <c r="B41">
        <v>199</v>
      </c>
      <c r="C41">
        <v>21</v>
      </c>
      <c r="D41">
        <v>218</v>
      </c>
      <c r="E41">
        <v>1</v>
      </c>
      <c r="F41">
        <v>149</v>
      </c>
      <c r="G41">
        <v>0</v>
      </c>
      <c r="H41">
        <v>0</v>
      </c>
      <c r="I41">
        <v>1</v>
      </c>
      <c r="J41">
        <v>0</v>
      </c>
      <c r="K41" s="13" t="s">
        <v>58</v>
      </c>
      <c r="N41" s="7">
        <f t="shared" si="5"/>
        <v>0</v>
      </c>
      <c r="O41" s="7">
        <f t="shared" si="6"/>
        <v>0</v>
      </c>
      <c r="P41" s="7">
        <f t="shared" si="7"/>
        <v>5.6811725940234061E-5</v>
      </c>
      <c r="Q41" s="7">
        <f t="shared" si="7"/>
        <v>0</v>
      </c>
      <c r="W41">
        <f>COUNT(G92:G116)</f>
        <v>25</v>
      </c>
      <c r="X41" t="s">
        <v>67</v>
      </c>
      <c r="Y41">
        <f>SUM(G92:G116)</f>
        <v>13</v>
      </c>
      <c r="Z41">
        <f t="shared" ref="Z41:AB41" si="17">SUM(H92:H116)</f>
        <v>6</v>
      </c>
      <c r="AA41">
        <f t="shared" si="17"/>
        <v>48</v>
      </c>
      <c r="AB41">
        <f t="shared" si="17"/>
        <v>11</v>
      </c>
      <c r="AC41">
        <f>MAX(G92:G116)</f>
        <v>4</v>
      </c>
      <c r="AD41">
        <f t="shared" ref="AD41:AF41" si="18">MAX(H92:H116)</f>
        <v>3</v>
      </c>
      <c r="AE41">
        <f t="shared" si="18"/>
        <v>15</v>
      </c>
      <c r="AF41">
        <f t="shared" si="18"/>
        <v>5</v>
      </c>
      <c r="AG41" s="17">
        <f t="shared" si="15"/>
        <v>3.4782608695652176E-4</v>
      </c>
      <c r="AH41" s="17">
        <f t="shared" si="11"/>
        <v>4.8947626040137058E-4</v>
      </c>
      <c r="AI41" s="17">
        <f t="shared" si="11"/>
        <v>8.5217588910351091E-4</v>
      </c>
      <c r="AJ41" s="17">
        <f t="shared" si="11"/>
        <v>2.4473813020068529E-4</v>
      </c>
      <c r="AK41" s="7">
        <f t="shared" si="12"/>
        <v>1.1304347826086956E-3</v>
      </c>
      <c r="AL41" s="7">
        <f t="shared" si="8"/>
        <v>9.7895252080274116E-4</v>
      </c>
      <c r="AM41" s="7">
        <f t="shared" si="8"/>
        <v>2.7269628451312353E-3</v>
      </c>
      <c r="AN41" s="7">
        <f t="shared" si="8"/>
        <v>5.3842388644150755E-4</v>
      </c>
      <c r="AO41" s="16">
        <f t="shared" si="13"/>
        <v>1.3436935087460448E-3</v>
      </c>
    </row>
    <row r="42" spans="1:41">
      <c r="A42">
        <v>133</v>
      </c>
      <c r="B42">
        <v>133</v>
      </c>
      <c r="C42" t="s">
        <v>68</v>
      </c>
      <c r="D42">
        <v>214</v>
      </c>
      <c r="E42" t="s">
        <v>69</v>
      </c>
      <c r="F42">
        <v>152</v>
      </c>
      <c r="G42">
        <v>0</v>
      </c>
      <c r="H42">
        <v>0</v>
      </c>
      <c r="I42">
        <v>1</v>
      </c>
      <c r="J42">
        <v>0</v>
      </c>
      <c r="K42" s="13" t="s">
        <v>58</v>
      </c>
      <c r="N42" s="7">
        <f t="shared" si="5"/>
        <v>0</v>
      </c>
      <c r="O42" s="7">
        <f t="shared" si="6"/>
        <v>0</v>
      </c>
      <c r="P42" s="7">
        <f t="shared" si="7"/>
        <v>5.6811725940234061E-5</v>
      </c>
      <c r="Q42" s="7">
        <f t="shared" si="7"/>
        <v>0</v>
      </c>
      <c r="W42">
        <f>COUNT(G146:G187)</f>
        <v>42</v>
      </c>
      <c r="X42" t="s">
        <v>70</v>
      </c>
      <c r="Y42">
        <f>SUM(G146:G187)</f>
        <v>15</v>
      </c>
      <c r="Z42">
        <f t="shared" ref="Z42:AB42" si="19">SUM(H146:H187)</f>
        <v>9</v>
      </c>
      <c r="AA42">
        <f t="shared" si="19"/>
        <v>51</v>
      </c>
      <c r="AB42">
        <f t="shared" si="19"/>
        <v>25</v>
      </c>
      <c r="AC42">
        <f>MAX(G146:G187)</f>
        <v>7</v>
      </c>
      <c r="AD42">
        <f t="shared" ref="AD42:AF42" si="20">MAX(H146:H187)</f>
        <v>3</v>
      </c>
      <c r="AE42">
        <f t="shared" si="20"/>
        <v>13</v>
      </c>
      <c r="AF42">
        <f t="shared" si="20"/>
        <v>6</v>
      </c>
      <c r="AG42" s="17">
        <f t="shared" si="15"/>
        <v>6.0869565217391299E-4</v>
      </c>
      <c r="AH42" s="17">
        <f t="shared" si="11"/>
        <v>4.8947626040137058E-4</v>
      </c>
      <c r="AI42" s="17">
        <f t="shared" si="11"/>
        <v>7.3855243722304289E-4</v>
      </c>
      <c r="AJ42" s="17">
        <f t="shared" si="11"/>
        <v>2.9368575624082231E-4</v>
      </c>
      <c r="AK42" s="7">
        <f t="shared" si="12"/>
        <v>1.3043478260869566E-3</v>
      </c>
      <c r="AL42" s="7">
        <f t="shared" si="8"/>
        <v>1.4684287812041115E-3</v>
      </c>
      <c r="AM42" s="7">
        <f t="shared" si="8"/>
        <v>2.8973980229519375E-3</v>
      </c>
      <c r="AN42" s="7">
        <f t="shared" si="8"/>
        <v>1.2236906510034262E-3</v>
      </c>
      <c r="AO42" s="16">
        <f t="shared" si="13"/>
        <v>1.7234663203116079E-3</v>
      </c>
    </row>
    <row r="43" spans="1:41">
      <c r="A43">
        <v>210</v>
      </c>
      <c r="B43">
        <v>210</v>
      </c>
      <c r="C43" t="s">
        <v>71</v>
      </c>
      <c r="D43">
        <v>214</v>
      </c>
      <c r="E43">
        <v>28</v>
      </c>
      <c r="F43">
        <v>152</v>
      </c>
      <c r="G43">
        <v>0</v>
      </c>
      <c r="H43">
        <v>0</v>
      </c>
      <c r="I43">
        <v>1</v>
      </c>
      <c r="J43">
        <v>0</v>
      </c>
      <c r="K43" s="13" t="s">
        <v>58</v>
      </c>
      <c r="N43" s="7">
        <f t="shared" si="5"/>
        <v>0</v>
      </c>
      <c r="O43" s="7">
        <f t="shared" si="6"/>
        <v>0</v>
      </c>
      <c r="P43" s="7">
        <f t="shared" si="7"/>
        <v>5.6811725940234061E-5</v>
      </c>
      <c r="Q43" s="7">
        <f t="shared" si="7"/>
        <v>0</v>
      </c>
      <c r="W43">
        <f>COUNT(G134:G138)</f>
        <v>5</v>
      </c>
      <c r="X43" t="s">
        <v>72</v>
      </c>
      <c r="Y43">
        <f>SUM(G134:G138)</f>
        <v>21</v>
      </c>
      <c r="Z43">
        <f t="shared" ref="Z43:AB43" si="21">SUM(H134:H138)</f>
        <v>11</v>
      </c>
      <c r="AA43">
        <f t="shared" si="21"/>
        <v>20</v>
      </c>
      <c r="AB43">
        <f t="shared" si="21"/>
        <v>15</v>
      </c>
      <c r="AC43">
        <f>MAX(G134:G138)</f>
        <v>19</v>
      </c>
      <c r="AD43">
        <f t="shared" ref="AD43:AF43" si="22">MAX(H134:H138)</f>
        <v>11</v>
      </c>
      <c r="AE43">
        <f t="shared" si="22"/>
        <v>19</v>
      </c>
      <c r="AF43">
        <f t="shared" si="22"/>
        <v>15</v>
      </c>
      <c r="AG43" s="17">
        <f t="shared" si="15"/>
        <v>1.6521739130434783E-3</v>
      </c>
      <c r="AH43" s="17">
        <f t="shared" si="11"/>
        <v>1.7947462881383587E-3</v>
      </c>
      <c r="AI43" s="17">
        <f t="shared" si="11"/>
        <v>1.0794227928644473E-3</v>
      </c>
      <c r="AJ43" s="17">
        <f t="shared" si="11"/>
        <v>7.3421439060205576E-4</v>
      </c>
      <c r="AK43" s="7">
        <f t="shared" si="12"/>
        <v>1.8260869565217392E-3</v>
      </c>
      <c r="AL43" s="7">
        <f t="shared" si="8"/>
        <v>1.7947462881383587E-3</v>
      </c>
      <c r="AM43" s="7">
        <f t="shared" si="8"/>
        <v>1.1362345188046814E-3</v>
      </c>
      <c r="AN43" s="7">
        <f t="shared" si="8"/>
        <v>7.3421439060205576E-4</v>
      </c>
      <c r="AO43" s="16">
        <f t="shared" si="13"/>
        <v>1.3728205385167087E-3</v>
      </c>
    </row>
    <row r="44" spans="1:41">
      <c r="A44">
        <v>97</v>
      </c>
      <c r="B44">
        <v>97</v>
      </c>
      <c r="C44">
        <v>28</v>
      </c>
      <c r="D44">
        <v>218</v>
      </c>
      <c r="E44">
        <v>24</v>
      </c>
      <c r="F44">
        <v>148</v>
      </c>
      <c r="G44">
        <v>0</v>
      </c>
      <c r="H44">
        <v>0</v>
      </c>
      <c r="I44">
        <v>1</v>
      </c>
      <c r="J44">
        <v>0</v>
      </c>
      <c r="K44" s="13" t="s">
        <v>58</v>
      </c>
      <c r="N44" s="7">
        <f t="shared" si="5"/>
        <v>0</v>
      </c>
      <c r="O44" s="7">
        <f t="shared" si="6"/>
        <v>0</v>
      </c>
      <c r="P44" s="7">
        <f t="shared" si="7"/>
        <v>5.6811725940234061E-5</v>
      </c>
      <c r="Q44" s="7">
        <f t="shared" si="7"/>
        <v>0</v>
      </c>
      <c r="W44">
        <f>COUNT(G139:G143)</f>
        <v>5</v>
      </c>
      <c r="X44" t="s">
        <v>73</v>
      </c>
      <c r="Y44">
        <f>SUM(G139:G143)</f>
        <v>0</v>
      </c>
      <c r="Z44">
        <f t="shared" ref="Z44:AB44" si="23">SUM(H139:H143)</f>
        <v>0</v>
      </c>
      <c r="AA44">
        <f t="shared" si="23"/>
        <v>6</v>
      </c>
      <c r="AB44">
        <f t="shared" si="23"/>
        <v>0</v>
      </c>
      <c r="AC44">
        <f>MAX(G139:G143)</f>
        <v>0</v>
      </c>
      <c r="AD44">
        <f t="shared" ref="AD44:AF44" si="24">MAX(H139:H143)</f>
        <v>0</v>
      </c>
      <c r="AE44">
        <f t="shared" si="24"/>
        <v>2</v>
      </c>
      <c r="AF44">
        <f t="shared" si="24"/>
        <v>0</v>
      </c>
      <c r="AG44" s="17">
        <f t="shared" si="15"/>
        <v>0</v>
      </c>
      <c r="AH44" s="17">
        <f t="shared" si="11"/>
        <v>0</v>
      </c>
      <c r="AI44" s="17">
        <f t="shared" si="11"/>
        <v>1.1362345188046812E-4</v>
      </c>
      <c r="AJ44" s="17">
        <f t="shared" si="11"/>
        <v>0</v>
      </c>
      <c r="AK44" s="7">
        <f t="shared" si="12"/>
        <v>0</v>
      </c>
      <c r="AL44" s="7">
        <f t="shared" si="8"/>
        <v>0</v>
      </c>
      <c r="AM44" s="7">
        <f t="shared" si="8"/>
        <v>3.4087035564140441E-4</v>
      </c>
      <c r="AN44" s="7">
        <f t="shared" si="8"/>
        <v>0</v>
      </c>
      <c r="AO44" s="16">
        <f t="shared" si="13"/>
        <v>8.5217588910351102E-5</v>
      </c>
    </row>
    <row r="45" spans="1:41">
      <c r="A45">
        <v>236</v>
      </c>
      <c r="B45">
        <v>236</v>
      </c>
      <c r="C45">
        <v>7</v>
      </c>
      <c r="D45">
        <v>219</v>
      </c>
      <c r="E45">
        <v>8</v>
      </c>
      <c r="F45">
        <v>147</v>
      </c>
      <c r="G45">
        <v>0</v>
      </c>
      <c r="H45">
        <v>0</v>
      </c>
      <c r="I45">
        <v>0</v>
      </c>
      <c r="J45">
        <v>1</v>
      </c>
      <c r="K45" s="13" t="s">
        <v>58</v>
      </c>
      <c r="N45" s="7">
        <f t="shared" si="5"/>
        <v>0</v>
      </c>
      <c r="O45" s="7">
        <f t="shared" si="6"/>
        <v>0</v>
      </c>
      <c r="P45" s="7">
        <f t="shared" si="7"/>
        <v>0</v>
      </c>
      <c r="Q45" s="7">
        <f t="shared" si="7"/>
        <v>4.8947626040137052E-5</v>
      </c>
      <c r="W45">
        <f>COUNT(G117:G133,G144:G145,G188:G198,G237:G247)</f>
        <v>41</v>
      </c>
      <c r="X45" t="s">
        <v>74</v>
      </c>
      <c r="Y45">
        <f>SUM(G117:G133,G144:G145,G188:G198,G237:G247)</f>
        <v>2</v>
      </c>
      <c r="Z45">
        <f t="shared" ref="Z45:AB45" si="25">SUM(H117:H133,H144:H145,H188:H198,H237:H247)</f>
        <v>5</v>
      </c>
      <c r="AA45">
        <f t="shared" si="25"/>
        <v>32</v>
      </c>
      <c r="AB45">
        <f t="shared" si="25"/>
        <v>6</v>
      </c>
      <c r="AC45">
        <f>MAX(G117:G133,G144:G145,G188:G198,G237:G247)</f>
        <v>1</v>
      </c>
      <c r="AD45">
        <f t="shared" ref="AD45:AF45" si="26">MAX(H117:H133,H144:H145,H188:H198,H237:H247)</f>
        <v>2</v>
      </c>
      <c r="AE45">
        <f t="shared" si="26"/>
        <v>2</v>
      </c>
      <c r="AF45">
        <f t="shared" si="26"/>
        <v>1</v>
      </c>
      <c r="AG45" s="17">
        <f t="shared" si="15"/>
        <v>8.6956521739130441E-5</v>
      </c>
      <c r="AH45" s="17">
        <f t="shared" si="11"/>
        <v>3.2631750693424703E-4</v>
      </c>
      <c r="AI45" s="17">
        <f t="shared" si="11"/>
        <v>1.1362345188046812E-4</v>
      </c>
      <c r="AJ45" s="17">
        <f t="shared" si="11"/>
        <v>4.8947626040137052E-5</v>
      </c>
      <c r="AK45" s="7">
        <f t="shared" si="12"/>
        <v>1.7391304347826088E-4</v>
      </c>
      <c r="AL45" s="7">
        <f t="shared" si="8"/>
        <v>8.1579376733561756E-4</v>
      </c>
      <c r="AM45" s="7">
        <f t="shared" si="8"/>
        <v>1.81797523008749E-3</v>
      </c>
      <c r="AN45" s="7">
        <f t="shared" si="8"/>
        <v>2.9368575624082231E-4</v>
      </c>
      <c r="AO45" s="16">
        <f t="shared" si="13"/>
        <v>7.7534194928554766E-4</v>
      </c>
    </row>
    <row r="46" spans="1:41">
      <c r="A46">
        <v>74</v>
      </c>
      <c r="B46">
        <v>74</v>
      </c>
      <c r="C46">
        <v>29</v>
      </c>
      <c r="D46">
        <v>210</v>
      </c>
      <c r="E46">
        <v>28</v>
      </c>
      <c r="F46">
        <v>155</v>
      </c>
      <c r="G46">
        <v>0</v>
      </c>
      <c r="H46">
        <v>0</v>
      </c>
      <c r="I46">
        <v>1</v>
      </c>
      <c r="J46">
        <v>0</v>
      </c>
      <c r="K46" s="13" t="s">
        <v>58</v>
      </c>
      <c r="N46" s="7">
        <f t="shared" si="5"/>
        <v>0</v>
      </c>
      <c r="O46" s="7">
        <f t="shared" si="6"/>
        <v>0</v>
      </c>
      <c r="P46" s="7">
        <f t="shared" si="7"/>
        <v>5.6811725940234061E-5</v>
      </c>
      <c r="Q46" s="7">
        <f t="shared" si="7"/>
        <v>0</v>
      </c>
      <c r="W46">
        <f>COUNT(G36:G91)</f>
        <v>56</v>
      </c>
      <c r="X46" s="18" t="s">
        <v>75</v>
      </c>
      <c r="Y46">
        <f>SUM(G36:G91)</f>
        <v>39</v>
      </c>
      <c r="Z46">
        <f>SUM(H36:H91)</f>
        <v>1</v>
      </c>
      <c r="AA46">
        <f>SUM(I36:I91)</f>
        <v>56</v>
      </c>
      <c r="AB46">
        <f>SUM(J36:J91)</f>
        <v>17</v>
      </c>
      <c r="AC46">
        <f>MAX(G36:G91)</f>
        <v>19</v>
      </c>
      <c r="AD46">
        <f t="shared" ref="AD46:AF46" si="27">MAX(H36:H91)</f>
        <v>1</v>
      </c>
      <c r="AE46">
        <f t="shared" si="27"/>
        <v>5</v>
      </c>
      <c r="AF46">
        <f t="shared" si="27"/>
        <v>3</v>
      </c>
      <c r="AG46" s="17">
        <f t="shared" si="15"/>
        <v>1.6521739130434783E-3</v>
      </c>
      <c r="AH46" s="17">
        <f t="shared" si="11"/>
        <v>1.6315875346712352E-4</v>
      </c>
      <c r="AI46" s="17">
        <f t="shared" si="11"/>
        <v>2.8405862970117034E-4</v>
      </c>
      <c r="AJ46" s="17">
        <f t="shared" si="11"/>
        <v>1.4684287812041116E-4</v>
      </c>
      <c r="AK46" s="7">
        <f t="shared" si="12"/>
        <v>3.3913043478260869E-3</v>
      </c>
      <c r="AL46" s="7">
        <f t="shared" si="8"/>
        <v>1.6315875346712352E-4</v>
      </c>
      <c r="AM46" s="7">
        <f t="shared" si="8"/>
        <v>3.1814566526531078E-3</v>
      </c>
      <c r="AN46" s="7">
        <f t="shared" si="8"/>
        <v>8.3210964268232992E-4</v>
      </c>
      <c r="AO46" s="16">
        <f t="shared" si="13"/>
        <v>1.8920073491571622E-3</v>
      </c>
    </row>
    <row r="47" spans="1:41">
      <c r="A47">
        <v>60</v>
      </c>
      <c r="B47">
        <v>60</v>
      </c>
      <c r="C47">
        <v>1</v>
      </c>
      <c r="D47">
        <v>216</v>
      </c>
      <c r="E47">
        <v>25</v>
      </c>
      <c r="F47">
        <v>149</v>
      </c>
      <c r="G47">
        <v>1</v>
      </c>
      <c r="H47">
        <v>0</v>
      </c>
      <c r="I47">
        <v>0</v>
      </c>
      <c r="J47">
        <v>0</v>
      </c>
      <c r="K47" s="13" t="s">
        <v>58</v>
      </c>
      <c r="N47" s="7">
        <f t="shared" si="5"/>
        <v>8.6956521739130441E-5</v>
      </c>
      <c r="O47" s="7">
        <f t="shared" si="6"/>
        <v>0</v>
      </c>
      <c r="P47" s="7">
        <f t="shared" si="7"/>
        <v>0</v>
      </c>
      <c r="Q47" s="7">
        <f t="shared" si="7"/>
        <v>0</v>
      </c>
      <c r="AO47" s="14"/>
    </row>
    <row r="48" spans="1:41">
      <c r="A48">
        <v>237</v>
      </c>
      <c r="B48">
        <v>237</v>
      </c>
      <c r="C48">
        <v>28</v>
      </c>
      <c r="D48">
        <v>219</v>
      </c>
      <c r="E48">
        <v>26</v>
      </c>
      <c r="F48">
        <v>146</v>
      </c>
      <c r="G48">
        <v>0</v>
      </c>
      <c r="H48">
        <v>0</v>
      </c>
      <c r="I48">
        <v>0</v>
      </c>
      <c r="J48">
        <v>1</v>
      </c>
      <c r="K48" s="13" t="s">
        <v>58</v>
      </c>
      <c r="N48" s="7">
        <f t="shared" si="5"/>
        <v>0</v>
      </c>
      <c r="O48" s="7">
        <f t="shared" si="6"/>
        <v>0</v>
      </c>
      <c r="P48" s="7">
        <f t="shared" si="7"/>
        <v>0</v>
      </c>
      <c r="Q48" s="7">
        <f t="shared" si="7"/>
        <v>4.8947626040137052E-5</v>
      </c>
    </row>
    <row r="49" spans="1:17">
      <c r="A49">
        <v>203</v>
      </c>
      <c r="B49">
        <v>203</v>
      </c>
      <c r="C49">
        <v>1</v>
      </c>
      <c r="D49">
        <v>221</v>
      </c>
      <c r="E49">
        <v>1</v>
      </c>
      <c r="F49">
        <v>144</v>
      </c>
      <c r="G49">
        <v>0</v>
      </c>
      <c r="H49">
        <v>0</v>
      </c>
      <c r="I49">
        <v>1</v>
      </c>
      <c r="J49">
        <v>0</v>
      </c>
      <c r="K49" s="13" t="s">
        <v>58</v>
      </c>
      <c r="N49" s="7">
        <f t="shared" si="5"/>
        <v>0</v>
      </c>
      <c r="O49" s="7">
        <f t="shared" si="6"/>
        <v>0</v>
      </c>
      <c r="P49" s="7">
        <f t="shared" si="7"/>
        <v>5.6811725940234061E-5</v>
      </c>
      <c r="Q49" s="7">
        <f t="shared" si="7"/>
        <v>0</v>
      </c>
    </row>
    <row r="50" spans="1:17">
      <c r="A50">
        <v>19</v>
      </c>
      <c r="B50">
        <v>19</v>
      </c>
      <c r="C50">
        <v>29</v>
      </c>
      <c r="D50">
        <v>211</v>
      </c>
      <c r="E50" t="s">
        <v>76</v>
      </c>
      <c r="F50">
        <v>153</v>
      </c>
      <c r="G50">
        <v>3</v>
      </c>
      <c r="H50">
        <v>0</v>
      </c>
      <c r="I50">
        <v>0</v>
      </c>
      <c r="J50">
        <v>0</v>
      </c>
      <c r="K50" s="13" t="s">
        <v>58</v>
      </c>
      <c r="N50" s="7">
        <f t="shared" si="5"/>
        <v>2.6086956521739128E-4</v>
      </c>
      <c r="O50" s="7">
        <f t="shared" si="6"/>
        <v>0</v>
      </c>
      <c r="P50" s="7">
        <f t="shared" si="7"/>
        <v>0</v>
      </c>
      <c r="Q50" s="7">
        <f t="shared" si="7"/>
        <v>0</v>
      </c>
    </row>
    <row r="51" spans="1:17">
      <c r="A51">
        <v>154</v>
      </c>
      <c r="B51">
        <v>154</v>
      </c>
      <c r="C51">
        <v>29</v>
      </c>
      <c r="D51">
        <v>211</v>
      </c>
      <c r="E51" t="s">
        <v>65</v>
      </c>
      <c r="F51">
        <v>153</v>
      </c>
      <c r="G51">
        <v>1</v>
      </c>
      <c r="H51">
        <v>0</v>
      </c>
      <c r="I51">
        <v>0</v>
      </c>
      <c r="J51">
        <v>0</v>
      </c>
      <c r="K51" s="13" t="s">
        <v>58</v>
      </c>
      <c r="N51" s="7">
        <f t="shared" si="5"/>
        <v>8.6956521739130441E-5</v>
      </c>
      <c r="O51" s="7">
        <f t="shared" si="6"/>
        <v>0</v>
      </c>
      <c r="P51" s="7">
        <f t="shared" si="7"/>
        <v>0</v>
      </c>
      <c r="Q51" s="7">
        <f t="shared" si="7"/>
        <v>0</v>
      </c>
    </row>
    <row r="52" spans="1:17">
      <c r="A52">
        <v>98</v>
      </c>
      <c r="B52">
        <v>98</v>
      </c>
      <c r="C52">
        <v>1</v>
      </c>
      <c r="D52">
        <v>215</v>
      </c>
      <c r="E52">
        <v>1</v>
      </c>
      <c r="F52">
        <v>149</v>
      </c>
      <c r="G52">
        <v>0</v>
      </c>
      <c r="H52">
        <v>0</v>
      </c>
      <c r="I52">
        <v>1</v>
      </c>
      <c r="J52">
        <v>0</v>
      </c>
      <c r="K52" s="13" t="s">
        <v>58</v>
      </c>
      <c r="N52" s="7">
        <f t="shared" si="5"/>
        <v>0</v>
      </c>
      <c r="O52" s="7">
        <f t="shared" si="6"/>
        <v>0</v>
      </c>
      <c r="P52" s="7">
        <f t="shared" si="7"/>
        <v>5.6811725940234061E-5</v>
      </c>
      <c r="Q52" s="7">
        <f t="shared" si="7"/>
        <v>0</v>
      </c>
    </row>
    <row r="53" spans="1:17">
      <c r="A53">
        <v>121</v>
      </c>
      <c r="B53">
        <v>121</v>
      </c>
      <c r="C53" t="s">
        <v>76</v>
      </c>
      <c r="D53">
        <v>208</v>
      </c>
      <c r="E53">
        <v>28</v>
      </c>
      <c r="F53">
        <v>155</v>
      </c>
      <c r="G53">
        <v>0</v>
      </c>
      <c r="H53">
        <v>0</v>
      </c>
      <c r="I53">
        <v>1</v>
      </c>
      <c r="J53">
        <v>0</v>
      </c>
      <c r="K53" s="13" t="s">
        <v>58</v>
      </c>
      <c r="N53" s="7">
        <f t="shared" si="5"/>
        <v>0</v>
      </c>
      <c r="O53" s="7">
        <f t="shared" si="6"/>
        <v>0</v>
      </c>
      <c r="P53" s="7">
        <f t="shared" si="7"/>
        <v>5.6811725940234061E-5</v>
      </c>
      <c r="Q53" s="7">
        <f t="shared" si="7"/>
        <v>0</v>
      </c>
    </row>
    <row r="54" spans="1:17">
      <c r="A54">
        <v>135</v>
      </c>
      <c r="B54">
        <v>135</v>
      </c>
      <c r="C54">
        <v>24</v>
      </c>
      <c r="D54">
        <v>214</v>
      </c>
      <c r="E54">
        <v>25</v>
      </c>
      <c r="F54">
        <v>149</v>
      </c>
      <c r="G54">
        <v>1</v>
      </c>
      <c r="H54">
        <v>0</v>
      </c>
      <c r="I54">
        <v>0</v>
      </c>
      <c r="J54">
        <v>0</v>
      </c>
      <c r="K54" s="13" t="s">
        <v>58</v>
      </c>
      <c r="N54" s="7">
        <f t="shared" si="5"/>
        <v>8.6956521739130441E-5</v>
      </c>
      <c r="O54" s="7">
        <f t="shared" si="6"/>
        <v>0</v>
      </c>
      <c r="P54" s="7">
        <f t="shared" si="7"/>
        <v>0</v>
      </c>
      <c r="Q54" s="7">
        <f t="shared" si="7"/>
        <v>0</v>
      </c>
    </row>
    <row r="55" spans="1:17">
      <c r="A55">
        <v>160</v>
      </c>
      <c r="B55">
        <v>160</v>
      </c>
      <c r="C55">
        <v>24</v>
      </c>
      <c r="D55">
        <v>210</v>
      </c>
      <c r="E55" t="s">
        <v>77</v>
      </c>
      <c r="F55">
        <v>152</v>
      </c>
      <c r="G55">
        <v>0</v>
      </c>
      <c r="H55">
        <v>0</v>
      </c>
      <c r="I55">
        <v>1</v>
      </c>
      <c r="J55">
        <v>0</v>
      </c>
      <c r="K55" s="13" t="s">
        <v>58</v>
      </c>
      <c r="N55" s="7">
        <f t="shared" si="5"/>
        <v>0</v>
      </c>
      <c r="O55" s="7">
        <f t="shared" si="6"/>
        <v>0</v>
      </c>
      <c r="P55" s="7">
        <f t="shared" si="7"/>
        <v>5.6811725940234061E-5</v>
      </c>
      <c r="Q55" s="7">
        <f t="shared" si="7"/>
        <v>0</v>
      </c>
    </row>
    <row r="56" spans="1:17">
      <c r="A56">
        <v>141</v>
      </c>
      <c r="B56">
        <v>141</v>
      </c>
      <c r="C56" t="s">
        <v>65</v>
      </c>
      <c r="D56">
        <v>211</v>
      </c>
      <c r="E56">
        <v>25</v>
      </c>
      <c r="F56">
        <v>150</v>
      </c>
      <c r="G56">
        <v>0</v>
      </c>
      <c r="H56">
        <v>0</v>
      </c>
      <c r="I56">
        <v>0</v>
      </c>
      <c r="J56">
        <v>1</v>
      </c>
      <c r="K56" s="13" t="s">
        <v>58</v>
      </c>
      <c r="N56" s="7">
        <f t="shared" si="5"/>
        <v>0</v>
      </c>
      <c r="O56" s="7">
        <f t="shared" si="6"/>
        <v>0</v>
      </c>
      <c r="P56" s="7">
        <f t="shared" si="7"/>
        <v>0</v>
      </c>
      <c r="Q56" s="7">
        <f t="shared" si="7"/>
        <v>4.8947626040137052E-5</v>
      </c>
    </row>
    <row r="57" spans="1:17">
      <c r="A57">
        <v>234</v>
      </c>
      <c r="B57">
        <v>234</v>
      </c>
      <c r="C57">
        <v>28</v>
      </c>
      <c r="D57">
        <v>211</v>
      </c>
      <c r="E57">
        <v>25</v>
      </c>
      <c r="F57">
        <v>150</v>
      </c>
      <c r="G57">
        <v>0</v>
      </c>
      <c r="H57">
        <v>0</v>
      </c>
      <c r="I57">
        <v>0</v>
      </c>
      <c r="J57">
        <v>1</v>
      </c>
      <c r="K57" s="13" t="s">
        <v>58</v>
      </c>
      <c r="N57" s="7">
        <f t="shared" si="5"/>
        <v>0</v>
      </c>
      <c r="O57" s="7">
        <f t="shared" si="6"/>
        <v>0</v>
      </c>
      <c r="P57" s="7">
        <f t="shared" si="7"/>
        <v>0</v>
      </c>
      <c r="Q57" s="7">
        <f t="shared" si="7"/>
        <v>4.8947626040137052E-5</v>
      </c>
    </row>
    <row r="58" spans="1:17">
      <c r="A58">
        <v>150</v>
      </c>
      <c r="B58">
        <v>150</v>
      </c>
      <c r="C58">
        <v>27</v>
      </c>
      <c r="D58">
        <v>212</v>
      </c>
      <c r="E58">
        <v>27</v>
      </c>
      <c r="F58">
        <v>149</v>
      </c>
      <c r="G58">
        <v>0</v>
      </c>
      <c r="H58">
        <v>0</v>
      </c>
      <c r="I58">
        <v>1</v>
      </c>
      <c r="J58">
        <v>0</v>
      </c>
      <c r="K58" s="13" t="s">
        <v>58</v>
      </c>
      <c r="N58" s="7">
        <f t="shared" si="5"/>
        <v>0</v>
      </c>
      <c r="O58" s="7">
        <f t="shared" si="6"/>
        <v>0</v>
      </c>
      <c r="P58" s="7">
        <f t="shared" si="7"/>
        <v>5.6811725940234061E-5</v>
      </c>
      <c r="Q58" s="7">
        <f t="shared" si="7"/>
        <v>0</v>
      </c>
    </row>
    <row r="59" spans="1:17">
      <c r="A59">
        <v>37</v>
      </c>
      <c r="B59">
        <v>37</v>
      </c>
      <c r="C59">
        <v>1</v>
      </c>
      <c r="D59">
        <v>214</v>
      </c>
      <c r="E59">
        <v>1</v>
      </c>
      <c r="F59">
        <v>147</v>
      </c>
      <c r="G59">
        <v>3</v>
      </c>
      <c r="H59">
        <v>0</v>
      </c>
      <c r="I59">
        <v>1</v>
      </c>
      <c r="J59">
        <v>0</v>
      </c>
      <c r="K59" s="13" t="s">
        <v>58</v>
      </c>
      <c r="N59" s="7">
        <f t="shared" si="5"/>
        <v>2.6086956521739128E-4</v>
      </c>
      <c r="O59" s="7">
        <f t="shared" si="6"/>
        <v>0</v>
      </c>
      <c r="P59" s="7">
        <f t="shared" si="7"/>
        <v>5.6811725940234061E-5</v>
      </c>
      <c r="Q59" s="7">
        <f t="shared" si="7"/>
        <v>0</v>
      </c>
    </row>
    <row r="60" spans="1:17">
      <c r="A60">
        <v>82</v>
      </c>
      <c r="B60">
        <v>82</v>
      </c>
      <c r="C60" t="s">
        <v>78</v>
      </c>
      <c r="D60">
        <v>217</v>
      </c>
      <c r="E60">
        <v>27</v>
      </c>
      <c r="F60">
        <v>143</v>
      </c>
      <c r="G60">
        <v>0</v>
      </c>
      <c r="H60">
        <v>0</v>
      </c>
      <c r="I60">
        <v>2</v>
      </c>
      <c r="J60">
        <v>0</v>
      </c>
      <c r="K60" s="13" t="s">
        <v>58</v>
      </c>
      <c r="N60" s="7">
        <f t="shared" si="5"/>
        <v>0</v>
      </c>
      <c r="O60" s="7">
        <f t="shared" si="6"/>
        <v>0</v>
      </c>
      <c r="P60" s="7">
        <f t="shared" si="7"/>
        <v>1.1362345188046812E-4</v>
      </c>
      <c r="Q60" s="7">
        <f t="shared" si="7"/>
        <v>0</v>
      </c>
    </row>
    <row r="61" spans="1:17">
      <c r="A61">
        <v>235</v>
      </c>
      <c r="B61">
        <v>235</v>
      </c>
      <c r="C61">
        <v>19</v>
      </c>
      <c r="D61">
        <v>228</v>
      </c>
      <c r="E61">
        <v>9</v>
      </c>
      <c r="F61">
        <v>132</v>
      </c>
      <c r="G61">
        <v>0</v>
      </c>
      <c r="H61">
        <v>0</v>
      </c>
      <c r="I61">
        <v>0</v>
      </c>
      <c r="J61">
        <v>1</v>
      </c>
      <c r="K61" s="13" t="s">
        <v>58</v>
      </c>
      <c r="N61" s="7">
        <f t="shared" si="5"/>
        <v>0</v>
      </c>
      <c r="O61" s="7">
        <f t="shared" si="6"/>
        <v>0</v>
      </c>
      <c r="P61" s="7">
        <f t="shared" si="7"/>
        <v>0</v>
      </c>
      <c r="Q61" s="7">
        <f t="shared" si="7"/>
        <v>4.8947626040137052E-5</v>
      </c>
    </row>
    <row r="62" spans="1:17">
      <c r="A62">
        <v>132</v>
      </c>
      <c r="B62">
        <v>132</v>
      </c>
      <c r="C62">
        <v>27</v>
      </c>
      <c r="D62">
        <v>210</v>
      </c>
      <c r="E62" t="s">
        <v>78</v>
      </c>
      <c r="F62">
        <v>149</v>
      </c>
      <c r="G62">
        <v>0</v>
      </c>
      <c r="H62">
        <v>0</v>
      </c>
      <c r="I62">
        <v>1</v>
      </c>
      <c r="J62">
        <v>0</v>
      </c>
      <c r="K62" s="13" t="s">
        <v>58</v>
      </c>
      <c r="N62" s="7">
        <f t="shared" si="5"/>
        <v>0</v>
      </c>
      <c r="O62" s="7">
        <f t="shared" si="6"/>
        <v>0</v>
      </c>
      <c r="P62" s="7">
        <f t="shared" si="7"/>
        <v>5.6811725940234061E-5</v>
      </c>
      <c r="Q62" s="7">
        <f t="shared" si="7"/>
        <v>0</v>
      </c>
    </row>
    <row r="63" spans="1:17">
      <c r="A63">
        <v>95</v>
      </c>
      <c r="B63">
        <v>95</v>
      </c>
      <c r="C63" t="s">
        <v>79</v>
      </c>
      <c r="D63">
        <v>213</v>
      </c>
      <c r="E63" t="s">
        <v>80</v>
      </c>
      <c r="F63">
        <v>146</v>
      </c>
      <c r="G63">
        <v>0</v>
      </c>
      <c r="H63">
        <v>0</v>
      </c>
      <c r="I63">
        <v>1</v>
      </c>
      <c r="J63">
        <v>0</v>
      </c>
      <c r="K63" s="13" t="s">
        <v>58</v>
      </c>
      <c r="N63" s="7">
        <f t="shared" si="5"/>
        <v>0</v>
      </c>
      <c r="O63" s="7">
        <f t="shared" si="6"/>
        <v>0</v>
      </c>
      <c r="P63" s="7">
        <f t="shared" si="7"/>
        <v>5.6811725940234061E-5</v>
      </c>
      <c r="Q63" s="7">
        <f t="shared" si="7"/>
        <v>0</v>
      </c>
    </row>
    <row r="64" spans="1:17">
      <c r="A64">
        <v>208</v>
      </c>
      <c r="B64">
        <v>208</v>
      </c>
      <c r="C64">
        <v>1</v>
      </c>
      <c r="D64">
        <v>221</v>
      </c>
      <c r="E64" t="s">
        <v>81</v>
      </c>
      <c r="F64">
        <v>138</v>
      </c>
      <c r="G64">
        <v>0</v>
      </c>
      <c r="H64">
        <v>0</v>
      </c>
      <c r="I64">
        <v>1</v>
      </c>
      <c r="J64">
        <v>0</v>
      </c>
      <c r="K64" s="13" t="s">
        <v>58</v>
      </c>
      <c r="N64" s="7">
        <f t="shared" si="5"/>
        <v>0</v>
      </c>
      <c r="O64" s="7">
        <f t="shared" si="6"/>
        <v>0</v>
      </c>
      <c r="P64" s="7">
        <f t="shared" si="7"/>
        <v>5.6811725940234061E-5</v>
      </c>
      <c r="Q64" s="7">
        <f t="shared" si="7"/>
        <v>0</v>
      </c>
    </row>
    <row r="65" spans="1:17">
      <c r="A65">
        <v>219</v>
      </c>
      <c r="B65">
        <v>219</v>
      </c>
      <c r="C65">
        <v>3</v>
      </c>
      <c r="D65">
        <v>227</v>
      </c>
      <c r="E65">
        <v>3</v>
      </c>
      <c r="F65">
        <v>131</v>
      </c>
      <c r="G65">
        <v>0</v>
      </c>
      <c r="H65">
        <v>0</v>
      </c>
      <c r="I65">
        <v>1</v>
      </c>
      <c r="J65">
        <v>0</v>
      </c>
      <c r="K65" s="13" t="s">
        <v>58</v>
      </c>
      <c r="N65" s="7">
        <f t="shared" si="5"/>
        <v>0</v>
      </c>
      <c r="O65" s="7">
        <f t="shared" si="6"/>
        <v>0</v>
      </c>
      <c r="P65" s="7">
        <f t="shared" si="7"/>
        <v>5.6811725940234061E-5</v>
      </c>
      <c r="Q65" s="7">
        <f t="shared" si="7"/>
        <v>0</v>
      </c>
    </row>
    <row r="66" spans="1:17">
      <c r="A66">
        <v>155</v>
      </c>
      <c r="B66">
        <v>155</v>
      </c>
      <c r="C66" t="s">
        <v>82</v>
      </c>
      <c r="D66">
        <v>203</v>
      </c>
      <c r="E66">
        <v>28</v>
      </c>
      <c r="F66">
        <v>154</v>
      </c>
      <c r="G66">
        <v>0</v>
      </c>
      <c r="H66">
        <v>0</v>
      </c>
      <c r="I66">
        <v>1</v>
      </c>
      <c r="J66">
        <v>0</v>
      </c>
      <c r="K66" s="13" t="s">
        <v>58</v>
      </c>
      <c r="N66" s="7">
        <f t="shared" si="5"/>
        <v>0</v>
      </c>
      <c r="O66" s="7">
        <f t="shared" si="6"/>
        <v>0</v>
      </c>
      <c r="P66" s="7">
        <f t="shared" si="7"/>
        <v>5.6811725940234061E-5</v>
      </c>
      <c r="Q66" s="7">
        <f t="shared" si="7"/>
        <v>0</v>
      </c>
    </row>
    <row r="67" spans="1:17">
      <c r="A67">
        <v>194</v>
      </c>
      <c r="B67">
        <v>194</v>
      </c>
      <c r="C67" t="s">
        <v>83</v>
      </c>
      <c r="D67">
        <v>207</v>
      </c>
      <c r="E67">
        <v>29</v>
      </c>
      <c r="F67">
        <v>146</v>
      </c>
      <c r="G67">
        <v>0</v>
      </c>
      <c r="H67">
        <v>0</v>
      </c>
      <c r="I67">
        <v>1</v>
      </c>
      <c r="J67">
        <v>0</v>
      </c>
      <c r="K67" s="13" t="s">
        <v>58</v>
      </c>
      <c r="N67" s="7">
        <f t="shared" si="5"/>
        <v>0</v>
      </c>
      <c r="O67" s="7">
        <f t="shared" si="6"/>
        <v>0</v>
      </c>
      <c r="P67" s="7">
        <f t="shared" si="7"/>
        <v>5.6811725940234061E-5</v>
      </c>
      <c r="Q67" s="7">
        <f t="shared" si="7"/>
        <v>0</v>
      </c>
    </row>
    <row r="68" spans="1:17">
      <c r="A68">
        <v>168</v>
      </c>
      <c r="B68">
        <v>168</v>
      </c>
      <c r="C68">
        <v>8</v>
      </c>
      <c r="D68">
        <v>205</v>
      </c>
      <c r="E68">
        <v>13</v>
      </c>
      <c r="F68">
        <v>145</v>
      </c>
      <c r="G68">
        <v>0</v>
      </c>
      <c r="H68">
        <v>0</v>
      </c>
      <c r="I68">
        <v>0</v>
      </c>
      <c r="J68">
        <v>1</v>
      </c>
      <c r="K68" s="13" t="s">
        <v>58</v>
      </c>
      <c r="N68" s="7">
        <f t="shared" si="5"/>
        <v>0</v>
      </c>
      <c r="O68" s="7">
        <f t="shared" si="6"/>
        <v>0</v>
      </c>
      <c r="P68" s="7">
        <f t="shared" si="7"/>
        <v>0</v>
      </c>
      <c r="Q68" s="7">
        <f t="shared" si="7"/>
        <v>4.8947626040137052E-5</v>
      </c>
    </row>
    <row r="69" spans="1:17">
      <c r="A69">
        <v>242</v>
      </c>
      <c r="B69">
        <v>242</v>
      </c>
      <c r="C69">
        <v>29</v>
      </c>
      <c r="D69">
        <v>210</v>
      </c>
      <c r="E69">
        <v>28</v>
      </c>
      <c r="F69">
        <v>139</v>
      </c>
      <c r="G69">
        <v>0</v>
      </c>
      <c r="H69">
        <v>0</v>
      </c>
      <c r="I69">
        <v>0</v>
      </c>
      <c r="J69">
        <v>1</v>
      </c>
      <c r="K69" s="13" t="s">
        <v>58</v>
      </c>
      <c r="N69" s="7">
        <f t="shared" si="5"/>
        <v>0</v>
      </c>
      <c r="O69" s="7">
        <f t="shared" si="6"/>
        <v>0</v>
      </c>
      <c r="P69" s="7">
        <f t="shared" si="7"/>
        <v>0</v>
      </c>
      <c r="Q69" s="7">
        <f t="shared" si="7"/>
        <v>4.8947626040137052E-5</v>
      </c>
    </row>
    <row r="70" spans="1:17">
      <c r="A70">
        <v>169</v>
      </c>
      <c r="B70">
        <v>169</v>
      </c>
      <c r="C70">
        <v>29</v>
      </c>
      <c r="D70">
        <v>219</v>
      </c>
      <c r="E70">
        <v>23</v>
      </c>
      <c r="F70">
        <v>130</v>
      </c>
      <c r="G70">
        <v>0</v>
      </c>
      <c r="H70">
        <v>0</v>
      </c>
      <c r="I70">
        <v>1</v>
      </c>
      <c r="J70">
        <v>0</v>
      </c>
      <c r="K70" s="13" t="s">
        <v>58</v>
      </c>
      <c r="N70" s="7">
        <f t="shared" si="5"/>
        <v>0</v>
      </c>
      <c r="O70" s="7">
        <f t="shared" si="6"/>
        <v>0</v>
      </c>
      <c r="P70" s="7">
        <f t="shared" si="7"/>
        <v>5.6811725940234061E-5</v>
      </c>
      <c r="Q70" s="7">
        <f t="shared" si="7"/>
        <v>0</v>
      </c>
    </row>
    <row r="71" spans="1:17">
      <c r="A71">
        <v>84</v>
      </c>
      <c r="B71">
        <v>84</v>
      </c>
      <c r="C71">
        <v>1</v>
      </c>
      <c r="D71">
        <v>207</v>
      </c>
      <c r="E71">
        <v>29</v>
      </c>
      <c r="F71">
        <v>140</v>
      </c>
      <c r="G71">
        <v>0</v>
      </c>
      <c r="H71">
        <v>0</v>
      </c>
      <c r="I71">
        <v>3</v>
      </c>
      <c r="J71">
        <v>0</v>
      </c>
      <c r="K71" s="13" t="s">
        <v>58</v>
      </c>
      <c r="N71" s="7">
        <f t="shared" si="5"/>
        <v>0</v>
      </c>
      <c r="O71" s="7">
        <f t="shared" si="6"/>
        <v>0</v>
      </c>
      <c r="P71" s="7">
        <f t="shared" si="7"/>
        <v>1.704351778207022E-4</v>
      </c>
      <c r="Q71" s="7">
        <f t="shared" si="7"/>
        <v>0</v>
      </c>
    </row>
    <row r="72" spans="1:17">
      <c r="A72">
        <v>185</v>
      </c>
      <c r="B72">
        <v>185</v>
      </c>
      <c r="C72">
        <v>25</v>
      </c>
      <c r="D72">
        <v>209</v>
      </c>
      <c r="E72" t="s">
        <v>81</v>
      </c>
      <c r="F72">
        <v>138</v>
      </c>
      <c r="G72">
        <v>0</v>
      </c>
      <c r="H72">
        <v>0</v>
      </c>
      <c r="I72">
        <v>1</v>
      </c>
      <c r="J72">
        <v>0</v>
      </c>
      <c r="K72" s="13" t="s">
        <v>58</v>
      </c>
      <c r="N72" s="7">
        <f t="shared" si="5"/>
        <v>0</v>
      </c>
      <c r="O72" s="7">
        <f t="shared" si="6"/>
        <v>0</v>
      </c>
      <c r="P72" s="7">
        <f t="shared" si="7"/>
        <v>5.6811725940234061E-5</v>
      </c>
      <c r="Q72" s="7">
        <f t="shared" si="7"/>
        <v>0</v>
      </c>
    </row>
    <row r="73" spans="1:17">
      <c r="A73">
        <v>93</v>
      </c>
      <c r="B73">
        <v>93</v>
      </c>
      <c r="C73" t="s">
        <v>83</v>
      </c>
      <c r="D73">
        <v>207</v>
      </c>
      <c r="E73">
        <v>11</v>
      </c>
      <c r="F73">
        <v>138</v>
      </c>
      <c r="G73">
        <v>0</v>
      </c>
      <c r="H73">
        <v>0</v>
      </c>
      <c r="I73">
        <v>2</v>
      </c>
      <c r="J73">
        <v>0</v>
      </c>
      <c r="K73" s="13" t="s">
        <v>58</v>
      </c>
      <c r="N73" s="7">
        <f t="shared" si="5"/>
        <v>0</v>
      </c>
      <c r="O73" s="7">
        <f t="shared" si="6"/>
        <v>0</v>
      </c>
      <c r="P73" s="7">
        <f t="shared" si="7"/>
        <v>1.1362345188046812E-4</v>
      </c>
      <c r="Q73" s="7">
        <f t="shared" si="7"/>
        <v>0</v>
      </c>
    </row>
    <row r="74" spans="1:17">
      <c r="A74">
        <v>143</v>
      </c>
      <c r="B74">
        <v>143</v>
      </c>
      <c r="C74">
        <v>1</v>
      </c>
      <c r="D74">
        <v>210</v>
      </c>
      <c r="E74">
        <v>3</v>
      </c>
      <c r="F74">
        <v>130</v>
      </c>
      <c r="G74">
        <v>0</v>
      </c>
      <c r="H74">
        <v>0</v>
      </c>
      <c r="I74">
        <v>5</v>
      </c>
      <c r="J74">
        <v>0</v>
      </c>
      <c r="K74" s="13" t="s">
        <v>58</v>
      </c>
      <c r="N74" s="7">
        <f t="shared" si="5"/>
        <v>0</v>
      </c>
      <c r="O74" s="7">
        <f t="shared" si="6"/>
        <v>0</v>
      </c>
      <c r="P74" s="7">
        <f t="shared" si="7"/>
        <v>2.8405862970117034E-4</v>
      </c>
      <c r="Q74" s="7">
        <f t="shared" si="7"/>
        <v>0</v>
      </c>
    </row>
    <row r="75" spans="1:17">
      <c r="A75" s="19">
        <v>156</v>
      </c>
      <c r="B75" s="19">
        <v>156</v>
      </c>
      <c r="C75" s="19">
        <v>10</v>
      </c>
      <c r="D75" s="19">
        <v>157</v>
      </c>
      <c r="E75" s="19">
        <v>17</v>
      </c>
      <c r="F75" s="19">
        <v>180</v>
      </c>
      <c r="G75" s="19">
        <v>0</v>
      </c>
      <c r="H75" s="19">
        <v>0</v>
      </c>
      <c r="I75" s="19">
        <v>5</v>
      </c>
      <c r="J75" s="19">
        <v>3</v>
      </c>
      <c r="K75" s="13" t="s">
        <v>58</v>
      </c>
      <c r="N75" s="7">
        <f t="shared" si="5"/>
        <v>0</v>
      </c>
      <c r="O75" s="7">
        <f t="shared" si="6"/>
        <v>0</v>
      </c>
      <c r="P75" s="7">
        <f t="shared" si="7"/>
        <v>2.8405862970117034E-4</v>
      </c>
      <c r="Q75" s="7">
        <f t="shared" si="7"/>
        <v>1.4684287812041116E-4</v>
      </c>
    </row>
    <row r="76" spans="1:17">
      <c r="A76" s="19">
        <v>166</v>
      </c>
      <c r="B76" s="19">
        <v>166</v>
      </c>
      <c r="C76" s="19" t="s">
        <v>84</v>
      </c>
      <c r="D76" s="19">
        <v>152</v>
      </c>
      <c r="E76" s="19">
        <v>14</v>
      </c>
      <c r="F76" s="19">
        <v>180</v>
      </c>
      <c r="G76" s="19">
        <v>3</v>
      </c>
      <c r="H76" s="19">
        <v>0</v>
      </c>
      <c r="I76" s="19">
        <v>0</v>
      </c>
      <c r="J76" s="19">
        <v>0</v>
      </c>
      <c r="K76" s="13" t="s">
        <v>58</v>
      </c>
      <c r="N76" s="7">
        <f t="shared" si="5"/>
        <v>2.6086956521739128E-4</v>
      </c>
      <c r="O76" s="7">
        <f t="shared" si="6"/>
        <v>0</v>
      </c>
      <c r="P76" s="7">
        <f t="shared" si="7"/>
        <v>0</v>
      </c>
      <c r="Q76" s="7">
        <f t="shared" si="7"/>
        <v>0</v>
      </c>
    </row>
    <row r="77" spans="1:17">
      <c r="A77" s="19">
        <v>174</v>
      </c>
      <c r="B77" s="19">
        <v>174</v>
      </c>
      <c r="C77" s="19" t="s">
        <v>84</v>
      </c>
      <c r="D77" s="19">
        <v>152</v>
      </c>
      <c r="E77" s="19">
        <v>21</v>
      </c>
      <c r="F77" s="19">
        <v>180</v>
      </c>
      <c r="G77" s="19">
        <v>2</v>
      </c>
      <c r="H77" s="19">
        <v>0</v>
      </c>
      <c r="I77" s="19">
        <v>0</v>
      </c>
      <c r="J77" s="19">
        <v>0</v>
      </c>
      <c r="K77" s="13" t="s">
        <v>58</v>
      </c>
      <c r="N77" s="7">
        <f t="shared" si="5"/>
        <v>1.7391304347826088E-4</v>
      </c>
      <c r="O77" s="7">
        <f t="shared" si="6"/>
        <v>0</v>
      </c>
      <c r="P77" s="7">
        <f t="shared" si="7"/>
        <v>0</v>
      </c>
      <c r="Q77" s="7">
        <f t="shared" si="7"/>
        <v>0</v>
      </c>
    </row>
    <row r="78" spans="1:17">
      <c r="A78" s="19">
        <v>176</v>
      </c>
      <c r="B78" s="19">
        <v>176</v>
      </c>
      <c r="C78" s="19" t="s">
        <v>84</v>
      </c>
      <c r="D78" s="19">
        <v>152</v>
      </c>
      <c r="E78" s="19">
        <v>17</v>
      </c>
      <c r="F78" s="19">
        <v>180</v>
      </c>
      <c r="G78" s="19">
        <v>2</v>
      </c>
      <c r="H78" s="19">
        <v>0</v>
      </c>
      <c r="I78" s="19">
        <v>0</v>
      </c>
      <c r="J78" s="19">
        <v>0</v>
      </c>
      <c r="K78" s="13" t="s">
        <v>58</v>
      </c>
      <c r="N78" s="7">
        <f t="shared" si="5"/>
        <v>1.7391304347826088E-4</v>
      </c>
      <c r="O78" s="7">
        <f t="shared" si="6"/>
        <v>0</v>
      </c>
      <c r="P78" s="7">
        <f t="shared" si="7"/>
        <v>0</v>
      </c>
      <c r="Q78" s="7">
        <f t="shared" si="7"/>
        <v>0</v>
      </c>
    </row>
    <row r="79" spans="1:17">
      <c r="A79" s="20">
        <v>212</v>
      </c>
      <c r="B79" s="20">
        <v>212</v>
      </c>
      <c r="C79" s="20" t="s">
        <v>79</v>
      </c>
      <c r="D79" s="20">
        <v>213</v>
      </c>
      <c r="E79" s="20">
        <v>1</v>
      </c>
      <c r="F79" s="20">
        <v>94</v>
      </c>
      <c r="G79" s="20">
        <v>0</v>
      </c>
      <c r="H79" s="20">
        <v>0</v>
      </c>
      <c r="I79" s="20">
        <v>1</v>
      </c>
      <c r="J79" s="20">
        <v>0</v>
      </c>
      <c r="K79" s="13" t="s">
        <v>58</v>
      </c>
      <c r="N79" s="7">
        <f t="shared" si="5"/>
        <v>0</v>
      </c>
      <c r="O79" s="7">
        <f t="shared" si="6"/>
        <v>0</v>
      </c>
      <c r="P79" s="7">
        <f t="shared" si="7"/>
        <v>5.6811725940234061E-5</v>
      </c>
      <c r="Q79" s="7">
        <f t="shared" si="7"/>
        <v>0</v>
      </c>
    </row>
    <row r="80" spans="1:17">
      <c r="A80">
        <v>138</v>
      </c>
      <c r="B80">
        <v>138</v>
      </c>
      <c r="C80">
        <v>7</v>
      </c>
      <c r="D80" s="21">
        <v>230</v>
      </c>
      <c r="E80">
        <v>26</v>
      </c>
      <c r="F80">
        <v>71</v>
      </c>
      <c r="G80">
        <v>0</v>
      </c>
      <c r="H80">
        <v>0</v>
      </c>
      <c r="I80">
        <v>2</v>
      </c>
      <c r="J80">
        <v>0</v>
      </c>
      <c r="K80" s="13" t="s">
        <v>58</v>
      </c>
      <c r="N80" s="7">
        <f t="shared" si="5"/>
        <v>0</v>
      </c>
      <c r="O80" s="7">
        <f t="shared" si="6"/>
        <v>0</v>
      </c>
      <c r="P80" s="7">
        <f t="shared" si="7"/>
        <v>1.1362345188046812E-4</v>
      </c>
      <c r="Q80" s="7">
        <f t="shared" si="7"/>
        <v>0</v>
      </c>
    </row>
    <row r="81" spans="1:17">
      <c r="A81">
        <v>173</v>
      </c>
      <c r="B81">
        <v>173</v>
      </c>
      <c r="C81">
        <v>17</v>
      </c>
      <c r="D81" s="21">
        <v>230</v>
      </c>
      <c r="E81">
        <v>26</v>
      </c>
      <c r="F81">
        <v>69</v>
      </c>
      <c r="G81">
        <v>0</v>
      </c>
      <c r="H81">
        <v>0</v>
      </c>
      <c r="I81">
        <v>1</v>
      </c>
      <c r="J81">
        <v>2</v>
      </c>
      <c r="K81" s="13" t="s">
        <v>58</v>
      </c>
      <c r="N81" s="7">
        <f t="shared" si="5"/>
        <v>0</v>
      </c>
      <c r="O81" s="7">
        <f t="shared" si="6"/>
        <v>0</v>
      </c>
      <c r="P81" s="7">
        <f t="shared" si="7"/>
        <v>5.6811725940234061E-5</v>
      </c>
      <c r="Q81" s="7">
        <f t="shared" si="7"/>
        <v>9.7895252080274105E-5</v>
      </c>
    </row>
    <row r="82" spans="1:17">
      <c r="A82">
        <v>195</v>
      </c>
      <c r="B82">
        <v>195</v>
      </c>
      <c r="C82">
        <v>8</v>
      </c>
      <c r="D82" s="21">
        <v>230</v>
      </c>
      <c r="E82">
        <v>26</v>
      </c>
      <c r="F82">
        <v>69</v>
      </c>
      <c r="G82">
        <v>0</v>
      </c>
      <c r="H82">
        <v>0</v>
      </c>
      <c r="I82">
        <v>1</v>
      </c>
      <c r="J82">
        <v>0</v>
      </c>
      <c r="K82" s="13" t="s">
        <v>58</v>
      </c>
      <c r="N82" s="7">
        <f t="shared" si="5"/>
        <v>0</v>
      </c>
      <c r="O82" s="7">
        <f t="shared" si="6"/>
        <v>0</v>
      </c>
      <c r="P82" s="7">
        <f t="shared" si="7"/>
        <v>5.6811725940234061E-5</v>
      </c>
      <c r="Q82" s="7">
        <f t="shared" si="7"/>
        <v>0</v>
      </c>
    </row>
    <row r="83" spans="1:17">
      <c r="A83">
        <v>224</v>
      </c>
      <c r="B83">
        <v>224</v>
      </c>
      <c r="C83">
        <v>11</v>
      </c>
      <c r="D83" s="21">
        <v>230</v>
      </c>
      <c r="E83">
        <v>26</v>
      </c>
      <c r="F83">
        <v>69</v>
      </c>
      <c r="G83">
        <v>0</v>
      </c>
      <c r="H83">
        <v>0</v>
      </c>
      <c r="I83">
        <v>1</v>
      </c>
      <c r="J83">
        <v>0</v>
      </c>
      <c r="K83" s="13" t="s">
        <v>58</v>
      </c>
      <c r="N83" s="7">
        <f t="shared" si="5"/>
        <v>0</v>
      </c>
      <c r="O83" s="7">
        <f t="shared" si="6"/>
        <v>0</v>
      </c>
      <c r="P83" s="7">
        <f t="shared" si="7"/>
        <v>5.6811725940234061E-5</v>
      </c>
      <c r="Q83" s="7">
        <f t="shared" si="7"/>
        <v>0</v>
      </c>
    </row>
    <row r="84" spans="1:17">
      <c r="A84">
        <v>170</v>
      </c>
      <c r="B84">
        <v>170</v>
      </c>
      <c r="C84" t="s">
        <v>24</v>
      </c>
      <c r="D84" s="21">
        <v>230</v>
      </c>
      <c r="E84">
        <v>5</v>
      </c>
      <c r="F84">
        <v>68</v>
      </c>
      <c r="G84">
        <v>0</v>
      </c>
      <c r="H84">
        <v>0</v>
      </c>
      <c r="I84">
        <v>3</v>
      </c>
      <c r="J84">
        <v>0</v>
      </c>
      <c r="K84" s="13" t="s">
        <v>58</v>
      </c>
      <c r="N84" s="7">
        <f t="shared" si="5"/>
        <v>0</v>
      </c>
      <c r="O84" s="7">
        <f t="shared" si="6"/>
        <v>0</v>
      </c>
      <c r="P84" s="7">
        <f t="shared" si="7"/>
        <v>1.704351778207022E-4</v>
      </c>
      <c r="Q84" s="7">
        <f t="shared" si="7"/>
        <v>0</v>
      </c>
    </row>
    <row r="85" spans="1:17">
      <c r="A85" s="20">
        <v>202</v>
      </c>
      <c r="B85" s="20">
        <v>202</v>
      </c>
      <c r="C85" s="20" t="s">
        <v>85</v>
      </c>
      <c r="D85" s="20">
        <v>229</v>
      </c>
      <c r="E85" s="20">
        <v>26</v>
      </c>
      <c r="F85" s="20">
        <v>69</v>
      </c>
      <c r="G85" s="20">
        <v>0</v>
      </c>
      <c r="H85" s="20">
        <v>0</v>
      </c>
      <c r="I85" s="20">
        <v>1</v>
      </c>
      <c r="J85" s="20">
        <v>0</v>
      </c>
      <c r="K85" s="13" t="s">
        <v>58</v>
      </c>
      <c r="N85" s="7">
        <f t="shared" si="5"/>
        <v>0</v>
      </c>
      <c r="O85" s="7">
        <f t="shared" si="6"/>
        <v>0</v>
      </c>
      <c r="P85" s="7">
        <f t="shared" si="7"/>
        <v>5.6811725940234061E-5</v>
      </c>
      <c r="Q85" s="7">
        <f t="shared" si="7"/>
        <v>0</v>
      </c>
    </row>
    <row r="86" spans="1:17">
      <c r="A86" s="20">
        <v>211</v>
      </c>
      <c r="B86" s="20">
        <v>211</v>
      </c>
      <c r="C86" s="20">
        <v>17</v>
      </c>
      <c r="D86" s="20">
        <v>229</v>
      </c>
      <c r="E86" s="20">
        <v>26</v>
      </c>
      <c r="F86" s="20">
        <v>69</v>
      </c>
      <c r="G86" s="20">
        <v>0</v>
      </c>
      <c r="H86" s="20">
        <v>0</v>
      </c>
      <c r="I86" s="20">
        <v>1</v>
      </c>
      <c r="J86" s="20">
        <v>0</v>
      </c>
      <c r="K86" s="13" t="s">
        <v>58</v>
      </c>
      <c r="N86" s="7">
        <f t="shared" si="5"/>
        <v>0</v>
      </c>
      <c r="O86" s="7">
        <f t="shared" si="6"/>
        <v>0</v>
      </c>
      <c r="P86" s="7">
        <f t="shared" si="7"/>
        <v>5.6811725940234061E-5</v>
      </c>
      <c r="Q86" s="7">
        <f t="shared" si="7"/>
        <v>0</v>
      </c>
    </row>
    <row r="87" spans="1:17">
      <c r="A87">
        <v>239</v>
      </c>
      <c r="B87">
        <v>239</v>
      </c>
      <c r="C87">
        <v>17</v>
      </c>
      <c r="D87" s="21">
        <v>230</v>
      </c>
      <c r="E87" t="s">
        <v>86</v>
      </c>
      <c r="F87">
        <v>61</v>
      </c>
      <c r="G87">
        <v>0</v>
      </c>
      <c r="H87">
        <v>0</v>
      </c>
      <c r="I87">
        <v>0</v>
      </c>
      <c r="J87">
        <v>1</v>
      </c>
      <c r="K87" s="13" t="s">
        <v>58</v>
      </c>
      <c r="N87" s="7">
        <f t="shared" si="5"/>
        <v>0</v>
      </c>
      <c r="O87" s="7">
        <f t="shared" si="6"/>
        <v>0</v>
      </c>
      <c r="P87" s="7">
        <f t="shared" si="7"/>
        <v>0</v>
      </c>
      <c r="Q87" s="7">
        <f t="shared" si="7"/>
        <v>4.8947626040137052E-5</v>
      </c>
    </row>
    <row r="88" spans="1:17">
      <c r="A88" s="20">
        <v>157</v>
      </c>
      <c r="B88" s="20">
        <v>157</v>
      </c>
      <c r="C88" s="20">
        <v>1</v>
      </c>
      <c r="D88" s="20">
        <v>217</v>
      </c>
      <c r="E88" s="20" t="s">
        <v>86</v>
      </c>
      <c r="F88" s="20">
        <v>61</v>
      </c>
      <c r="G88" s="20">
        <v>0</v>
      </c>
      <c r="H88" s="20">
        <v>0</v>
      </c>
      <c r="I88" s="20">
        <v>0</v>
      </c>
      <c r="J88" s="20">
        <v>1</v>
      </c>
      <c r="K88" s="13" t="s">
        <v>58</v>
      </c>
      <c r="N88" s="7">
        <f t="shared" ref="N88:N151" si="28">G88/SUM(G$5:G$247)</f>
        <v>0</v>
      </c>
      <c r="O88" s="7">
        <f t="shared" ref="O88:O151" si="29">H88/SUM(H$5:H$247)</f>
        <v>0</v>
      </c>
      <c r="P88" s="7">
        <f t="shared" si="7"/>
        <v>0</v>
      </c>
      <c r="Q88" s="7">
        <f t="shared" si="7"/>
        <v>4.8947626040137052E-5</v>
      </c>
    </row>
    <row r="89" spans="1:17">
      <c r="A89" s="19">
        <v>182</v>
      </c>
      <c r="B89" s="19">
        <v>182</v>
      </c>
      <c r="C89" s="19">
        <v>23</v>
      </c>
      <c r="D89" s="19">
        <v>79</v>
      </c>
      <c r="E89" s="19">
        <v>1</v>
      </c>
      <c r="F89" s="19">
        <v>75</v>
      </c>
      <c r="G89" s="19">
        <v>0</v>
      </c>
      <c r="H89" s="19">
        <v>0</v>
      </c>
      <c r="I89" s="19">
        <v>2</v>
      </c>
      <c r="J89" s="19">
        <v>0</v>
      </c>
      <c r="K89" s="13" t="s">
        <v>58</v>
      </c>
      <c r="N89" s="7">
        <f t="shared" si="28"/>
        <v>0</v>
      </c>
      <c r="O89" s="7">
        <f t="shared" si="29"/>
        <v>0</v>
      </c>
      <c r="P89" s="7">
        <f t="shared" si="7"/>
        <v>1.1362345188046812E-4</v>
      </c>
      <c r="Q89" s="7">
        <f t="shared" si="7"/>
        <v>0</v>
      </c>
    </row>
    <row r="90" spans="1:17">
      <c r="A90" s="19">
        <v>171</v>
      </c>
      <c r="B90" s="19">
        <v>171</v>
      </c>
      <c r="C90" s="19">
        <v>28</v>
      </c>
      <c r="D90" s="19">
        <v>61</v>
      </c>
      <c r="E90" s="19" t="s">
        <v>87</v>
      </c>
      <c r="F90" s="19">
        <v>63</v>
      </c>
      <c r="G90" s="19">
        <v>0</v>
      </c>
      <c r="H90" s="19">
        <v>0</v>
      </c>
      <c r="I90" s="19">
        <v>3</v>
      </c>
      <c r="J90" s="19">
        <v>0</v>
      </c>
      <c r="K90" s="13" t="s">
        <v>58</v>
      </c>
      <c r="N90" s="7">
        <f t="shared" si="28"/>
        <v>0</v>
      </c>
      <c r="O90" s="7">
        <f t="shared" si="29"/>
        <v>0</v>
      </c>
      <c r="P90" s="7">
        <f t="shared" si="7"/>
        <v>1.704351778207022E-4</v>
      </c>
      <c r="Q90" s="7">
        <f t="shared" si="7"/>
        <v>0</v>
      </c>
    </row>
    <row r="91" spans="1:17">
      <c r="A91" s="19">
        <v>80</v>
      </c>
      <c r="B91" s="19">
        <v>80</v>
      </c>
      <c r="C91" s="19" t="s">
        <v>88</v>
      </c>
      <c r="D91" s="19">
        <v>58</v>
      </c>
      <c r="E91" s="19" t="s">
        <v>89</v>
      </c>
      <c r="F91" s="19">
        <v>56</v>
      </c>
      <c r="G91" s="19">
        <v>19</v>
      </c>
      <c r="H91" s="19">
        <v>0</v>
      </c>
      <c r="I91" s="19">
        <v>0</v>
      </c>
      <c r="J91" s="19">
        <v>0</v>
      </c>
      <c r="K91" s="13" t="s">
        <v>58</v>
      </c>
      <c r="N91" s="7">
        <f t="shared" si="28"/>
        <v>1.6521739130434783E-3</v>
      </c>
      <c r="O91" s="7">
        <f t="shared" si="29"/>
        <v>0</v>
      </c>
      <c r="P91" s="7">
        <f t="shared" si="7"/>
        <v>0</v>
      </c>
      <c r="Q91" s="7">
        <f t="shared" si="7"/>
        <v>0</v>
      </c>
    </row>
    <row r="92" spans="1:17">
      <c r="A92">
        <v>163</v>
      </c>
      <c r="B92">
        <v>163</v>
      </c>
      <c r="C92">
        <v>1</v>
      </c>
      <c r="D92">
        <v>223</v>
      </c>
      <c r="E92">
        <v>1</v>
      </c>
      <c r="F92">
        <v>169</v>
      </c>
      <c r="G92">
        <v>1</v>
      </c>
      <c r="H92">
        <v>0</v>
      </c>
      <c r="I92">
        <v>0</v>
      </c>
      <c r="J92">
        <v>0</v>
      </c>
      <c r="K92" s="22" t="s">
        <v>90</v>
      </c>
      <c r="N92" s="7">
        <f t="shared" si="28"/>
        <v>8.6956521739130441E-5</v>
      </c>
      <c r="O92" s="7">
        <f t="shared" si="29"/>
        <v>0</v>
      </c>
      <c r="P92" s="7">
        <f t="shared" si="7"/>
        <v>0</v>
      </c>
      <c r="Q92" s="7">
        <f t="shared" si="7"/>
        <v>0</v>
      </c>
    </row>
    <row r="93" spans="1:17">
      <c r="A93">
        <v>193</v>
      </c>
      <c r="B93">
        <v>193</v>
      </c>
      <c r="C93">
        <v>1</v>
      </c>
      <c r="D93">
        <v>221</v>
      </c>
      <c r="E93">
        <v>1</v>
      </c>
      <c r="F93">
        <v>170</v>
      </c>
      <c r="G93">
        <v>0</v>
      </c>
      <c r="H93">
        <v>0</v>
      </c>
      <c r="I93">
        <v>1</v>
      </c>
      <c r="J93">
        <v>0</v>
      </c>
      <c r="K93" s="22" t="s">
        <v>90</v>
      </c>
      <c r="N93" s="7">
        <f t="shared" si="28"/>
        <v>0</v>
      </c>
      <c r="O93" s="7">
        <f t="shared" si="29"/>
        <v>0</v>
      </c>
      <c r="P93" s="7">
        <f t="shared" si="7"/>
        <v>5.6811725940234061E-5</v>
      </c>
      <c r="Q93" s="7">
        <f t="shared" si="7"/>
        <v>0</v>
      </c>
    </row>
    <row r="94" spans="1:17">
      <c r="A94">
        <v>57</v>
      </c>
      <c r="B94">
        <v>57</v>
      </c>
      <c r="C94">
        <v>1</v>
      </c>
      <c r="D94">
        <v>222</v>
      </c>
      <c r="E94">
        <v>1</v>
      </c>
      <c r="F94">
        <v>169</v>
      </c>
      <c r="G94">
        <v>1</v>
      </c>
      <c r="H94">
        <v>0</v>
      </c>
      <c r="I94">
        <v>0</v>
      </c>
      <c r="J94">
        <v>0</v>
      </c>
      <c r="K94" s="22" t="s">
        <v>90</v>
      </c>
      <c r="N94" s="7">
        <f t="shared" si="28"/>
        <v>8.6956521739130441E-5</v>
      </c>
      <c r="O94" s="7">
        <f t="shared" si="29"/>
        <v>0</v>
      </c>
      <c r="P94" s="7">
        <f t="shared" si="7"/>
        <v>0</v>
      </c>
      <c r="Q94" s="7">
        <f t="shared" si="7"/>
        <v>0</v>
      </c>
    </row>
    <row r="95" spans="1:17">
      <c r="A95">
        <v>81</v>
      </c>
      <c r="B95">
        <v>81</v>
      </c>
      <c r="C95">
        <v>1</v>
      </c>
      <c r="D95">
        <v>222</v>
      </c>
      <c r="E95">
        <v>1</v>
      </c>
      <c r="F95">
        <v>166</v>
      </c>
      <c r="G95">
        <v>0</v>
      </c>
      <c r="H95">
        <v>0</v>
      </c>
      <c r="I95">
        <v>2</v>
      </c>
      <c r="J95">
        <v>0</v>
      </c>
      <c r="K95" s="22" t="s">
        <v>90</v>
      </c>
      <c r="N95" s="7">
        <f t="shared" si="28"/>
        <v>0</v>
      </c>
      <c r="O95" s="7">
        <f t="shared" si="29"/>
        <v>0</v>
      </c>
      <c r="P95" s="7">
        <f t="shared" si="7"/>
        <v>1.1362345188046812E-4</v>
      </c>
      <c r="Q95" s="7">
        <f t="shared" si="7"/>
        <v>0</v>
      </c>
    </row>
    <row r="96" spans="1:17">
      <c r="A96">
        <v>87</v>
      </c>
      <c r="B96">
        <v>87</v>
      </c>
      <c r="C96">
        <v>1</v>
      </c>
      <c r="D96">
        <v>217</v>
      </c>
      <c r="E96">
        <v>1</v>
      </c>
      <c r="F96">
        <v>169</v>
      </c>
      <c r="G96">
        <v>1</v>
      </c>
      <c r="H96">
        <v>0</v>
      </c>
      <c r="I96">
        <v>0</v>
      </c>
      <c r="J96">
        <v>0</v>
      </c>
      <c r="K96" s="22" t="s">
        <v>90</v>
      </c>
      <c r="N96" s="7">
        <f t="shared" si="28"/>
        <v>8.6956521739130441E-5</v>
      </c>
      <c r="O96" s="7">
        <f t="shared" si="29"/>
        <v>0</v>
      </c>
      <c r="P96" s="7">
        <f t="shared" si="7"/>
        <v>0</v>
      </c>
      <c r="Q96" s="7">
        <f t="shared" si="7"/>
        <v>0</v>
      </c>
    </row>
    <row r="97" spans="1:17">
      <c r="A97">
        <v>75</v>
      </c>
      <c r="B97">
        <v>75</v>
      </c>
      <c r="C97">
        <v>1</v>
      </c>
      <c r="D97">
        <v>219</v>
      </c>
      <c r="E97">
        <v>1</v>
      </c>
      <c r="F97">
        <v>167</v>
      </c>
      <c r="G97">
        <v>0</v>
      </c>
      <c r="H97">
        <v>0</v>
      </c>
      <c r="I97">
        <v>0</v>
      </c>
      <c r="J97">
        <v>2</v>
      </c>
      <c r="K97" s="22" t="s">
        <v>90</v>
      </c>
      <c r="N97" s="7">
        <f t="shared" si="28"/>
        <v>0</v>
      </c>
      <c r="O97" s="7">
        <f t="shared" si="29"/>
        <v>0</v>
      </c>
      <c r="P97" s="7">
        <f t="shared" si="7"/>
        <v>0</v>
      </c>
      <c r="Q97" s="7">
        <f t="shared" si="7"/>
        <v>9.7895252080274105E-5</v>
      </c>
    </row>
    <row r="98" spans="1:17">
      <c r="A98">
        <v>86</v>
      </c>
      <c r="B98">
        <v>86</v>
      </c>
      <c r="C98">
        <v>1</v>
      </c>
      <c r="D98">
        <v>219</v>
      </c>
      <c r="E98">
        <v>1</v>
      </c>
      <c r="F98">
        <v>167</v>
      </c>
      <c r="G98">
        <v>0</v>
      </c>
      <c r="H98">
        <v>0</v>
      </c>
      <c r="I98">
        <v>1</v>
      </c>
      <c r="J98">
        <v>0</v>
      </c>
      <c r="K98" s="22" t="s">
        <v>90</v>
      </c>
      <c r="N98" s="7">
        <f t="shared" si="28"/>
        <v>0</v>
      </c>
      <c r="O98" s="7">
        <f t="shared" si="29"/>
        <v>0</v>
      </c>
      <c r="P98" s="7">
        <f t="shared" ref="P98:Q161" si="30">I98/SUM(I$5:I$247)</f>
        <v>5.6811725940234061E-5</v>
      </c>
      <c r="Q98" s="7">
        <f t="shared" si="30"/>
        <v>0</v>
      </c>
    </row>
    <row r="99" spans="1:17">
      <c r="A99">
        <v>123</v>
      </c>
      <c r="B99">
        <v>123</v>
      </c>
      <c r="C99">
        <v>1</v>
      </c>
      <c r="D99">
        <v>219</v>
      </c>
      <c r="E99">
        <v>1</v>
      </c>
      <c r="F99">
        <v>167</v>
      </c>
      <c r="G99">
        <v>0</v>
      </c>
      <c r="H99">
        <v>0</v>
      </c>
      <c r="I99">
        <v>1</v>
      </c>
      <c r="J99">
        <v>0</v>
      </c>
      <c r="K99" s="22" t="s">
        <v>90</v>
      </c>
      <c r="N99" s="7">
        <f t="shared" si="28"/>
        <v>0</v>
      </c>
      <c r="O99" s="7">
        <f t="shared" si="29"/>
        <v>0</v>
      </c>
      <c r="P99" s="7">
        <f t="shared" si="30"/>
        <v>5.6811725940234061E-5</v>
      </c>
      <c r="Q99" s="7">
        <f t="shared" si="30"/>
        <v>0</v>
      </c>
    </row>
    <row r="100" spans="1:17">
      <c r="A100">
        <v>58</v>
      </c>
      <c r="B100">
        <v>58</v>
      </c>
      <c r="C100">
        <v>1</v>
      </c>
      <c r="D100">
        <v>219</v>
      </c>
      <c r="E100">
        <v>1</v>
      </c>
      <c r="F100">
        <v>166</v>
      </c>
      <c r="G100">
        <v>0</v>
      </c>
      <c r="H100">
        <v>0</v>
      </c>
      <c r="I100">
        <v>1</v>
      </c>
      <c r="J100">
        <v>0</v>
      </c>
      <c r="K100" s="22" t="s">
        <v>90</v>
      </c>
      <c r="N100" s="7">
        <f t="shared" si="28"/>
        <v>0</v>
      </c>
      <c r="O100" s="7">
        <f t="shared" si="29"/>
        <v>0</v>
      </c>
      <c r="P100" s="7">
        <f t="shared" si="30"/>
        <v>5.6811725940234061E-5</v>
      </c>
      <c r="Q100" s="7">
        <f t="shared" si="30"/>
        <v>0</v>
      </c>
    </row>
    <row r="101" spans="1:17">
      <c r="A101">
        <v>114</v>
      </c>
      <c r="B101">
        <v>114</v>
      </c>
      <c r="C101">
        <v>1</v>
      </c>
      <c r="D101">
        <v>221</v>
      </c>
      <c r="E101">
        <v>1</v>
      </c>
      <c r="F101">
        <v>164</v>
      </c>
      <c r="G101">
        <v>0</v>
      </c>
      <c r="H101">
        <v>0</v>
      </c>
      <c r="I101">
        <v>1</v>
      </c>
      <c r="J101">
        <v>0</v>
      </c>
      <c r="K101" s="22" t="s">
        <v>90</v>
      </c>
      <c r="N101" s="7">
        <f t="shared" si="28"/>
        <v>0</v>
      </c>
      <c r="O101" s="7">
        <f t="shared" si="29"/>
        <v>0</v>
      </c>
      <c r="P101" s="7">
        <f t="shared" si="30"/>
        <v>5.6811725940234061E-5</v>
      </c>
      <c r="Q101" s="7">
        <f t="shared" si="30"/>
        <v>0</v>
      </c>
    </row>
    <row r="102" spans="1:17">
      <c r="A102">
        <v>1</v>
      </c>
      <c r="B102">
        <v>1</v>
      </c>
      <c r="C102">
        <v>1</v>
      </c>
      <c r="D102">
        <v>217</v>
      </c>
      <c r="E102">
        <v>1</v>
      </c>
      <c r="F102">
        <v>167</v>
      </c>
      <c r="G102">
        <v>4</v>
      </c>
      <c r="H102">
        <v>0</v>
      </c>
      <c r="I102">
        <v>15</v>
      </c>
      <c r="J102">
        <v>5</v>
      </c>
      <c r="K102" s="22" t="s">
        <v>90</v>
      </c>
      <c r="N102" s="23">
        <f t="shared" si="28"/>
        <v>3.4782608695652176E-4</v>
      </c>
      <c r="O102" s="23">
        <f t="shared" si="29"/>
        <v>0</v>
      </c>
      <c r="P102" s="23">
        <f t="shared" si="30"/>
        <v>8.5217588910351091E-4</v>
      </c>
      <c r="Q102" s="23">
        <f t="shared" si="30"/>
        <v>2.4473813020068529E-4</v>
      </c>
    </row>
    <row r="103" spans="1:17">
      <c r="A103">
        <v>39</v>
      </c>
      <c r="B103">
        <v>39</v>
      </c>
      <c r="C103">
        <v>1</v>
      </c>
      <c r="D103">
        <v>219</v>
      </c>
      <c r="E103">
        <v>1</v>
      </c>
      <c r="F103">
        <v>165</v>
      </c>
      <c r="G103">
        <v>4</v>
      </c>
      <c r="H103">
        <v>2</v>
      </c>
      <c r="I103">
        <v>1</v>
      </c>
      <c r="J103">
        <v>0</v>
      </c>
      <c r="K103" s="22" t="s">
        <v>90</v>
      </c>
      <c r="N103" s="23">
        <f t="shared" si="28"/>
        <v>3.4782608695652176E-4</v>
      </c>
      <c r="O103" s="23">
        <f t="shared" si="29"/>
        <v>3.2631750693424703E-4</v>
      </c>
      <c r="P103" s="23">
        <f t="shared" si="30"/>
        <v>5.6811725940234061E-5</v>
      </c>
      <c r="Q103" s="23">
        <f t="shared" si="30"/>
        <v>0</v>
      </c>
    </row>
    <row r="104" spans="1:17">
      <c r="A104">
        <v>125</v>
      </c>
      <c r="B104">
        <v>125</v>
      </c>
      <c r="C104">
        <v>1</v>
      </c>
      <c r="D104">
        <v>221</v>
      </c>
      <c r="E104">
        <v>1</v>
      </c>
      <c r="F104">
        <v>163</v>
      </c>
      <c r="G104">
        <v>0</v>
      </c>
      <c r="H104">
        <v>0</v>
      </c>
      <c r="I104">
        <v>1</v>
      </c>
      <c r="J104">
        <v>0</v>
      </c>
      <c r="K104" s="22" t="s">
        <v>90</v>
      </c>
      <c r="N104" s="7">
        <f t="shared" si="28"/>
        <v>0</v>
      </c>
      <c r="O104" s="7">
        <f t="shared" si="29"/>
        <v>0</v>
      </c>
      <c r="P104" s="7">
        <f t="shared" si="30"/>
        <v>5.6811725940234061E-5</v>
      </c>
      <c r="Q104" s="7">
        <f t="shared" si="30"/>
        <v>0</v>
      </c>
    </row>
    <row r="105" spans="1:17">
      <c r="A105">
        <v>122</v>
      </c>
      <c r="B105">
        <v>122</v>
      </c>
      <c r="C105">
        <v>25</v>
      </c>
      <c r="D105">
        <v>225</v>
      </c>
      <c r="E105">
        <v>25</v>
      </c>
      <c r="F105">
        <v>159</v>
      </c>
      <c r="G105">
        <v>0</v>
      </c>
      <c r="H105">
        <v>0</v>
      </c>
      <c r="I105">
        <v>1</v>
      </c>
      <c r="J105">
        <v>0</v>
      </c>
      <c r="K105" s="22" t="s">
        <v>90</v>
      </c>
      <c r="N105" s="7">
        <f t="shared" si="28"/>
        <v>0</v>
      </c>
      <c r="O105" s="7">
        <f t="shared" si="29"/>
        <v>0</v>
      </c>
      <c r="P105" s="7">
        <f t="shared" si="30"/>
        <v>5.6811725940234061E-5</v>
      </c>
      <c r="Q105" s="7">
        <f t="shared" si="30"/>
        <v>0</v>
      </c>
    </row>
    <row r="106" spans="1:17">
      <c r="A106">
        <v>110</v>
      </c>
      <c r="B106">
        <v>110</v>
      </c>
      <c r="C106">
        <v>1</v>
      </c>
      <c r="D106">
        <v>217</v>
      </c>
      <c r="E106">
        <v>25</v>
      </c>
      <c r="F106">
        <v>166</v>
      </c>
      <c r="G106">
        <v>0</v>
      </c>
      <c r="H106">
        <v>0</v>
      </c>
      <c r="I106">
        <v>0</v>
      </c>
      <c r="J106">
        <v>1</v>
      </c>
      <c r="K106" s="22" t="s">
        <v>90</v>
      </c>
      <c r="N106" s="7">
        <f t="shared" si="28"/>
        <v>0</v>
      </c>
      <c r="O106" s="7">
        <f t="shared" si="29"/>
        <v>0</v>
      </c>
      <c r="P106" s="7">
        <f t="shared" si="30"/>
        <v>0</v>
      </c>
      <c r="Q106" s="7">
        <f t="shared" si="30"/>
        <v>4.8947626040137052E-5</v>
      </c>
    </row>
    <row r="107" spans="1:17">
      <c r="A107">
        <v>48</v>
      </c>
      <c r="B107">
        <v>48</v>
      </c>
      <c r="C107">
        <v>1</v>
      </c>
      <c r="D107">
        <v>219</v>
      </c>
      <c r="E107">
        <v>1</v>
      </c>
      <c r="F107">
        <v>164</v>
      </c>
      <c r="G107">
        <v>0</v>
      </c>
      <c r="H107">
        <v>0</v>
      </c>
      <c r="I107">
        <v>1</v>
      </c>
      <c r="J107">
        <v>0</v>
      </c>
      <c r="K107" s="22" t="s">
        <v>90</v>
      </c>
      <c r="N107" s="7">
        <f t="shared" si="28"/>
        <v>0</v>
      </c>
      <c r="O107" s="7">
        <f t="shared" si="29"/>
        <v>0</v>
      </c>
      <c r="P107" s="7">
        <f t="shared" si="30"/>
        <v>5.6811725940234061E-5</v>
      </c>
      <c r="Q107" s="7">
        <f t="shared" si="30"/>
        <v>0</v>
      </c>
    </row>
    <row r="108" spans="1:17">
      <c r="A108">
        <v>3</v>
      </c>
      <c r="B108">
        <v>3</v>
      </c>
      <c r="C108">
        <v>1</v>
      </c>
      <c r="D108">
        <v>215</v>
      </c>
      <c r="E108">
        <v>1</v>
      </c>
      <c r="F108">
        <v>167</v>
      </c>
      <c r="G108">
        <v>2</v>
      </c>
      <c r="H108">
        <v>3</v>
      </c>
      <c r="I108">
        <v>5</v>
      </c>
      <c r="J108">
        <v>3</v>
      </c>
      <c r="K108" s="22" t="s">
        <v>90</v>
      </c>
      <c r="N108" s="23">
        <f t="shared" si="28"/>
        <v>1.7391304347826088E-4</v>
      </c>
      <c r="O108" s="23">
        <f t="shared" si="29"/>
        <v>4.8947626040137058E-4</v>
      </c>
      <c r="P108" s="23">
        <f t="shared" si="30"/>
        <v>2.8405862970117034E-4</v>
      </c>
      <c r="Q108" s="23">
        <f t="shared" si="30"/>
        <v>1.4684287812041116E-4</v>
      </c>
    </row>
    <row r="109" spans="1:17">
      <c r="A109">
        <v>5</v>
      </c>
      <c r="B109">
        <v>5</v>
      </c>
      <c r="C109">
        <v>1</v>
      </c>
      <c r="D109">
        <v>217</v>
      </c>
      <c r="E109">
        <v>1</v>
      </c>
      <c r="F109">
        <v>165</v>
      </c>
      <c r="G109">
        <v>0</v>
      </c>
      <c r="H109">
        <v>0</v>
      </c>
      <c r="I109">
        <v>4</v>
      </c>
      <c r="J109">
        <v>0</v>
      </c>
      <c r="K109" s="22" t="s">
        <v>90</v>
      </c>
      <c r="N109" s="7">
        <f t="shared" si="28"/>
        <v>0</v>
      </c>
      <c r="O109" s="7">
        <f t="shared" si="29"/>
        <v>0</v>
      </c>
      <c r="P109" s="7">
        <f t="shared" si="30"/>
        <v>2.2724690376093625E-4</v>
      </c>
      <c r="Q109" s="7">
        <f t="shared" si="30"/>
        <v>0</v>
      </c>
    </row>
    <row r="110" spans="1:17">
      <c r="A110">
        <v>90</v>
      </c>
      <c r="B110">
        <v>90</v>
      </c>
      <c r="C110">
        <v>1</v>
      </c>
      <c r="D110">
        <v>221</v>
      </c>
      <c r="E110">
        <v>25</v>
      </c>
      <c r="F110">
        <v>161</v>
      </c>
      <c r="G110">
        <v>0</v>
      </c>
      <c r="H110">
        <v>0</v>
      </c>
      <c r="I110">
        <v>1</v>
      </c>
      <c r="J110">
        <v>0</v>
      </c>
      <c r="K110" s="22" t="s">
        <v>90</v>
      </c>
      <c r="N110" s="7">
        <f t="shared" si="28"/>
        <v>0</v>
      </c>
      <c r="O110" s="7">
        <f t="shared" si="29"/>
        <v>0</v>
      </c>
      <c r="P110" s="7">
        <f t="shared" si="30"/>
        <v>5.6811725940234061E-5</v>
      </c>
      <c r="Q110" s="7">
        <f t="shared" si="30"/>
        <v>0</v>
      </c>
    </row>
    <row r="111" spans="1:17">
      <c r="A111">
        <v>8</v>
      </c>
      <c r="B111">
        <v>8</v>
      </c>
      <c r="C111">
        <v>1</v>
      </c>
      <c r="D111">
        <v>217</v>
      </c>
      <c r="E111">
        <v>1</v>
      </c>
      <c r="F111">
        <v>164</v>
      </c>
      <c r="G111">
        <v>0</v>
      </c>
      <c r="H111">
        <v>0</v>
      </c>
      <c r="I111">
        <v>2</v>
      </c>
      <c r="J111">
        <v>0</v>
      </c>
      <c r="K111" s="22" t="s">
        <v>90</v>
      </c>
      <c r="N111" s="7">
        <f t="shared" si="28"/>
        <v>0</v>
      </c>
      <c r="O111" s="7">
        <f t="shared" si="29"/>
        <v>0</v>
      </c>
      <c r="P111" s="7">
        <f t="shared" si="30"/>
        <v>1.1362345188046812E-4</v>
      </c>
      <c r="Q111" s="7">
        <f t="shared" si="30"/>
        <v>0</v>
      </c>
    </row>
    <row r="112" spans="1:17">
      <c r="A112">
        <v>30</v>
      </c>
      <c r="B112">
        <v>30</v>
      </c>
      <c r="C112">
        <v>1</v>
      </c>
      <c r="D112">
        <v>217</v>
      </c>
      <c r="E112">
        <v>1</v>
      </c>
      <c r="F112">
        <v>164</v>
      </c>
      <c r="G112">
        <v>0</v>
      </c>
      <c r="H112">
        <v>0</v>
      </c>
      <c r="I112">
        <v>2</v>
      </c>
      <c r="J112">
        <v>0</v>
      </c>
      <c r="K112" s="22" t="s">
        <v>90</v>
      </c>
      <c r="N112" s="7">
        <f t="shared" si="28"/>
        <v>0</v>
      </c>
      <c r="O112" s="7">
        <f t="shared" si="29"/>
        <v>0</v>
      </c>
      <c r="P112" s="7">
        <f t="shared" si="30"/>
        <v>1.1362345188046812E-4</v>
      </c>
      <c r="Q112" s="7">
        <f t="shared" si="30"/>
        <v>0</v>
      </c>
    </row>
    <row r="113" spans="1:17">
      <c r="A113">
        <v>67</v>
      </c>
      <c r="B113">
        <v>67</v>
      </c>
      <c r="C113">
        <v>1</v>
      </c>
      <c r="D113">
        <v>217</v>
      </c>
      <c r="E113">
        <v>1</v>
      </c>
      <c r="F113">
        <v>164</v>
      </c>
      <c r="G113">
        <v>0</v>
      </c>
      <c r="H113">
        <v>0</v>
      </c>
      <c r="I113">
        <v>2</v>
      </c>
      <c r="J113">
        <v>0</v>
      </c>
      <c r="K113" s="22" t="s">
        <v>90</v>
      </c>
      <c r="N113" s="7">
        <f t="shared" si="28"/>
        <v>0</v>
      </c>
      <c r="O113" s="7">
        <f t="shared" si="29"/>
        <v>0</v>
      </c>
      <c r="P113" s="7">
        <f t="shared" si="30"/>
        <v>1.1362345188046812E-4</v>
      </c>
      <c r="Q113" s="7">
        <f t="shared" si="30"/>
        <v>0</v>
      </c>
    </row>
    <row r="114" spans="1:17">
      <c r="A114">
        <v>31</v>
      </c>
      <c r="B114">
        <v>31</v>
      </c>
      <c r="C114">
        <v>1</v>
      </c>
      <c r="D114">
        <v>215</v>
      </c>
      <c r="E114">
        <v>1</v>
      </c>
      <c r="F114">
        <v>164</v>
      </c>
      <c r="G114">
        <v>0</v>
      </c>
      <c r="H114">
        <v>0</v>
      </c>
      <c r="I114">
        <v>3</v>
      </c>
      <c r="J114">
        <v>0</v>
      </c>
      <c r="K114" s="22" t="s">
        <v>90</v>
      </c>
      <c r="N114" s="7">
        <f t="shared" si="28"/>
        <v>0</v>
      </c>
      <c r="O114" s="7">
        <f t="shared" si="29"/>
        <v>0</v>
      </c>
      <c r="P114" s="7">
        <f t="shared" si="30"/>
        <v>1.704351778207022E-4</v>
      </c>
      <c r="Q114" s="7">
        <f t="shared" si="30"/>
        <v>0</v>
      </c>
    </row>
    <row r="115" spans="1:17">
      <c r="A115">
        <v>16</v>
      </c>
      <c r="B115">
        <v>16</v>
      </c>
      <c r="C115">
        <v>1</v>
      </c>
      <c r="D115">
        <v>214</v>
      </c>
      <c r="E115">
        <v>1</v>
      </c>
      <c r="F115">
        <v>164</v>
      </c>
      <c r="G115">
        <v>0</v>
      </c>
      <c r="H115">
        <v>0</v>
      </c>
      <c r="I115">
        <v>3</v>
      </c>
      <c r="J115">
        <v>0</v>
      </c>
      <c r="K115" s="22" t="s">
        <v>90</v>
      </c>
      <c r="N115" s="7">
        <f t="shared" si="28"/>
        <v>0</v>
      </c>
      <c r="O115" s="7">
        <f t="shared" si="29"/>
        <v>0</v>
      </c>
      <c r="P115" s="7">
        <f t="shared" si="30"/>
        <v>1.704351778207022E-4</v>
      </c>
      <c r="Q115" s="7">
        <f t="shared" si="30"/>
        <v>0</v>
      </c>
    </row>
    <row r="116" spans="1:17">
      <c r="A116">
        <v>14</v>
      </c>
      <c r="B116">
        <v>14</v>
      </c>
      <c r="C116">
        <v>1</v>
      </c>
      <c r="D116">
        <v>212</v>
      </c>
      <c r="E116">
        <v>1</v>
      </c>
      <c r="F116">
        <v>164</v>
      </c>
      <c r="G116">
        <v>0</v>
      </c>
      <c r="H116">
        <v>1</v>
      </c>
      <c r="I116">
        <v>0</v>
      </c>
      <c r="J116">
        <v>0</v>
      </c>
      <c r="K116" s="22" t="s">
        <v>90</v>
      </c>
      <c r="N116" s="7">
        <f t="shared" si="28"/>
        <v>0</v>
      </c>
      <c r="O116" s="7">
        <f t="shared" si="29"/>
        <v>1.6315875346712352E-4</v>
      </c>
      <c r="P116" s="7">
        <f t="shared" si="30"/>
        <v>0</v>
      </c>
      <c r="Q116" s="7">
        <f t="shared" si="30"/>
        <v>0</v>
      </c>
    </row>
    <row r="117" spans="1:17">
      <c r="A117">
        <v>183</v>
      </c>
      <c r="B117">
        <v>183</v>
      </c>
      <c r="C117">
        <v>1</v>
      </c>
      <c r="D117">
        <v>219</v>
      </c>
      <c r="E117">
        <v>3</v>
      </c>
      <c r="F117">
        <v>164</v>
      </c>
      <c r="G117">
        <v>0</v>
      </c>
      <c r="H117">
        <v>0</v>
      </c>
      <c r="I117">
        <v>2</v>
      </c>
      <c r="J117">
        <v>0</v>
      </c>
      <c r="K117" t="s">
        <v>91</v>
      </c>
      <c r="N117" s="7">
        <f t="shared" si="28"/>
        <v>0</v>
      </c>
      <c r="O117" s="7">
        <f t="shared" si="29"/>
        <v>0</v>
      </c>
      <c r="P117" s="7">
        <f t="shared" si="30"/>
        <v>1.1362345188046812E-4</v>
      </c>
      <c r="Q117" s="7">
        <f t="shared" si="30"/>
        <v>0</v>
      </c>
    </row>
    <row r="118" spans="1:17">
      <c r="A118">
        <v>238</v>
      </c>
      <c r="B118">
        <v>238</v>
      </c>
      <c r="C118">
        <v>1</v>
      </c>
      <c r="D118">
        <v>217</v>
      </c>
      <c r="E118">
        <v>29</v>
      </c>
      <c r="F118">
        <v>178</v>
      </c>
      <c r="G118">
        <v>0</v>
      </c>
      <c r="H118">
        <v>0</v>
      </c>
      <c r="I118">
        <v>0</v>
      </c>
      <c r="J118">
        <v>1</v>
      </c>
      <c r="K118" t="s">
        <v>92</v>
      </c>
      <c r="N118" s="7">
        <f t="shared" si="28"/>
        <v>0</v>
      </c>
      <c r="O118" s="7">
        <f t="shared" si="29"/>
        <v>0</v>
      </c>
      <c r="P118" s="7">
        <f t="shared" si="30"/>
        <v>0</v>
      </c>
      <c r="Q118" s="7">
        <f t="shared" si="30"/>
        <v>4.8947626040137052E-5</v>
      </c>
    </row>
    <row r="119" spans="1:17">
      <c r="A119">
        <v>180</v>
      </c>
      <c r="B119">
        <v>180</v>
      </c>
      <c r="C119">
        <v>1</v>
      </c>
      <c r="D119">
        <v>223</v>
      </c>
      <c r="E119">
        <v>28</v>
      </c>
      <c r="F119">
        <v>172</v>
      </c>
      <c r="G119">
        <v>0</v>
      </c>
      <c r="H119">
        <v>0</v>
      </c>
      <c r="I119">
        <v>1</v>
      </c>
      <c r="J119">
        <v>0</v>
      </c>
      <c r="K119" t="s">
        <v>92</v>
      </c>
      <c r="N119" s="7">
        <f t="shared" si="28"/>
        <v>0</v>
      </c>
      <c r="O119" s="7">
        <f t="shared" si="29"/>
        <v>0</v>
      </c>
      <c r="P119" s="7">
        <f t="shared" si="30"/>
        <v>5.6811725940234061E-5</v>
      </c>
      <c r="Q119" s="7">
        <f t="shared" si="30"/>
        <v>0</v>
      </c>
    </row>
    <row r="120" spans="1:17">
      <c r="A120">
        <v>179</v>
      </c>
      <c r="B120">
        <v>179</v>
      </c>
      <c r="C120">
        <v>1</v>
      </c>
      <c r="D120">
        <v>221</v>
      </c>
      <c r="E120">
        <v>28</v>
      </c>
      <c r="F120">
        <v>169</v>
      </c>
      <c r="G120">
        <v>0</v>
      </c>
      <c r="H120">
        <v>1</v>
      </c>
      <c r="I120">
        <v>0</v>
      </c>
      <c r="J120">
        <v>0</v>
      </c>
      <c r="K120" t="s">
        <v>92</v>
      </c>
      <c r="N120" s="7">
        <f t="shared" si="28"/>
        <v>0</v>
      </c>
      <c r="O120" s="7">
        <f t="shared" si="29"/>
        <v>1.6315875346712352E-4</v>
      </c>
      <c r="P120" s="7">
        <f t="shared" si="30"/>
        <v>0</v>
      </c>
      <c r="Q120" s="7">
        <f t="shared" si="30"/>
        <v>0</v>
      </c>
    </row>
    <row r="121" spans="1:17">
      <c r="A121">
        <v>226</v>
      </c>
      <c r="B121">
        <v>226</v>
      </c>
      <c r="C121">
        <v>1</v>
      </c>
      <c r="D121">
        <v>222</v>
      </c>
      <c r="E121">
        <v>28</v>
      </c>
      <c r="F121">
        <v>167</v>
      </c>
      <c r="G121">
        <v>0</v>
      </c>
      <c r="H121">
        <v>0</v>
      </c>
      <c r="I121">
        <v>1</v>
      </c>
      <c r="J121">
        <v>0</v>
      </c>
      <c r="K121" t="s">
        <v>92</v>
      </c>
      <c r="N121" s="7">
        <f t="shared" si="28"/>
        <v>0</v>
      </c>
      <c r="O121" s="7">
        <f t="shared" si="29"/>
        <v>0</v>
      </c>
      <c r="P121" s="7">
        <f t="shared" si="30"/>
        <v>5.6811725940234061E-5</v>
      </c>
      <c r="Q121" s="7">
        <f t="shared" si="30"/>
        <v>0</v>
      </c>
    </row>
    <row r="122" spans="1:17">
      <c r="A122">
        <v>223</v>
      </c>
      <c r="B122">
        <v>223</v>
      </c>
      <c r="C122">
        <v>1</v>
      </c>
      <c r="D122">
        <v>221</v>
      </c>
      <c r="E122">
        <v>29</v>
      </c>
      <c r="F122">
        <v>164</v>
      </c>
      <c r="G122">
        <v>0</v>
      </c>
      <c r="H122">
        <v>0</v>
      </c>
      <c r="I122">
        <v>1</v>
      </c>
      <c r="J122">
        <v>0</v>
      </c>
      <c r="K122" t="s">
        <v>92</v>
      </c>
      <c r="N122" s="7">
        <f t="shared" si="28"/>
        <v>0</v>
      </c>
      <c r="O122" s="7">
        <f t="shared" si="29"/>
        <v>0</v>
      </c>
      <c r="P122" s="7">
        <f t="shared" si="30"/>
        <v>5.6811725940234061E-5</v>
      </c>
      <c r="Q122" s="7">
        <f t="shared" si="30"/>
        <v>0</v>
      </c>
    </row>
    <row r="123" spans="1:17">
      <c r="A123">
        <v>213</v>
      </c>
      <c r="B123">
        <v>213</v>
      </c>
      <c r="C123">
        <v>1</v>
      </c>
      <c r="D123">
        <v>221</v>
      </c>
      <c r="E123">
        <v>28</v>
      </c>
      <c r="F123">
        <v>162</v>
      </c>
      <c r="G123">
        <v>0</v>
      </c>
      <c r="H123">
        <v>0</v>
      </c>
      <c r="I123">
        <v>1</v>
      </c>
      <c r="J123">
        <v>0</v>
      </c>
      <c r="K123" t="s">
        <v>92</v>
      </c>
      <c r="N123" s="7">
        <f t="shared" si="28"/>
        <v>0</v>
      </c>
      <c r="O123" s="7">
        <f t="shared" si="29"/>
        <v>0</v>
      </c>
      <c r="P123" s="7">
        <f t="shared" si="30"/>
        <v>5.6811725940234061E-5</v>
      </c>
      <c r="Q123" s="7">
        <f t="shared" si="30"/>
        <v>0</v>
      </c>
    </row>
    <row r="124" spans="1:17">
      <c r="A124">
        <v>128</v>
      </c>
      <c r="B124">
        <v>128</v>
      </c>
      <c r="C124">
        <v>1</v>
      </c>
      <c r="D124">
        <v>221</v>
      </c>
      <c r="E124">
        <v>29</v>
      </c>
      <c r="F124">
        <v>156</v>
      </c>
      <c r="G124">
        <v>0</v>
      </c>
      <c r="H124">
        <v>0</v>
      </c>
      <c r="I124">
        <v>1</v>
      </c>
      <c r="J124">
        <v>0</v>
      </c>
      <c r="K124" t="s">
        <v>92</v>
      </c>
      <c r="N124" s="7">
        <f t="shared" si="28"/>
        <v>0</v>
      </c>
      <c r="O124" s="7">
        <f t="shared" si="29"/>
        <v>0</v>
      </c>
      <c r="P124" s="7">
        <f t="shared" si="30"/>
        <v>5.6811725940234061E-5</v>
      </c>
      <c r="Q124" s="7">
        <f t="shared" si="30"/>
        <v>0</v>
      </c>
    </row>
    <row r="125" spans="1:17">
      <c r="A125">
        <v>218</v>
      </c>
      <c r="B125">
        <v>218</v>
      </c>
      <c r="C125">
        <v>1</v>
      </c>
      <c r="D125">
        <v>221</v>
      </c>
      <c r="E125">
        <v>28</v>
      </c>
      <c r="F125">
        <v>155</v>
      </c>
      <c r="G125">
        <v>0</v>
      </c>
      <c r="H125">
        <v>0</v>
      </c>
      <c r="I125">
        <v>1</v>
      </c>
      <c r="J125">
        <v>0</v>
      </c>
      <c r="K125" t="s">
        <v>92</v>
      </c>
      <c r="N125" s="7">
        <f t="shared" si="28"/>
        <v>0</v>
      </c>
      <c r="O125" s="7">
        <f t="shared" si="29"/>
        <v>0</v>
      </c>
      <c r="P125" s="7">
        <f t="shared" si="30"/>
        <v>5.6811725940234061E-5</v>
      </c>
      <c r="Q125" s="7">
        <f t="shared" si="30"/>
        <v>0</v>
      </c>
    </row>
    <row r="126" spans="1:17">
      <c r="A126">
        <v>161</v>
      </c>
      <c r="B126">
        <v>161</v>
      </c>
      <c r="C126">
        <v>1</v>
      </c>
      <c r="D126">
        <v>218</v>
      </c>
      <c r="E126" t="s">
        <v>65</v>
      </c>
      <c r="F126">
        <v>153</v>
      </c>
      <c r="G126">
        <v>1</v>
      </c>
      <c r="H126">
        <v>0</v>
      </c>
      <c r="I126">
        <v>0</v>
      </c>
      <c r="J126">
        <v>0</v>
      </c>
      <c r="K126" t="s">
        <v>92</v>
      </c>
      <c r="N126" s="7">
        <f t="shared" si="28"/>
        <v>8.6956521739130441E-5</v>
      </c>
      <c r="O126" s="7">
        <f t="shared" si="29"/>
        <v>0</v>
      </c>
      <c r="P126" s="7">
        <f t="shared" si="30"/>
        <v>0</v>
      </c>
      <c r="Q126" s="7">
        <f t="shared" si="30"/>
        <v>0</v>
      </c>
    </row>
    <row r="127" spans="1:17">
      <c r="A127">
        <v>70</v>
      </c>
      <c r="B127">
        <v>70</v>
      </c>
      <c r="C127">
        <v>1</v>
      </c>
      <c r="D127">
        <v>216</v>
      </c>
      <c r="E127">
        <v>28</v>
      </c>
      <c r="F127">
        <v>154</v>
      </c>
      <c r="G127">
        <v>0</v>
      </c>
      <c r="H127">
        <v>0</v>
      </c>
      <c r="I127">
        <v>0</v>
      </c>
      <c r="J127">
        <v>1</v>
      </c>
      <c r="K127" t="s">
        <v>92</v>
      </c>
      <c r="N127" s="7">
        <f t="shared" si="28"/>
        <v>0</v>
      </c>
      <c r="O127" s="7">
        <f t="shared" si="29"/>
        <v>0</v>
      </c>
      <c r="P127" s="7">
        <f t="shared" si="30"/>
        <v>0</v>
      </c>
      <c r="Q127" s="7">
        <f t="shared" si="30"/>
        <v>4.8947626040137052E-5</v>
      </c>
    </row>
    <row r="128" spans="1:17">
      <c r="A128">
        <v>76</v>
      </c>
      <c r="B128">
        <v>76</v>
      </c>
      <c r="C128">
        <v>1</v>
      </c>
      <c r="D128">
        <v>216</v>
      </c>
      <c r="E128" t="s">
        <v>65</v>
      </c>
      <c r="F128">
        <v>154</v>
      </c>
      <c r="G128">
        <v>0</v>
      </c>
      <c r="H128">
        <v>0</v>
      </c>
      <c r="I128">
        <v>1</v>
      </c>
      <c r="J128">
        <v>0</v>
      </c>
      <c r="K128" t="s">
        <v>92</v>
      </c>
      <c r="N128" s="7">
        <f t="shared" si="28"/>
        <v>0</v>
      </c>
      <c r="O128" s="7">
        <f t="shared" si="29"/>
        <v>0</v>
      </c>
      <c r="P128" s="7">
        <f t="shared" si="30"/>
        <v>5.6811725940234061E-5</v>
      </c>
      <c r="Q128" s="7">
        <f t="shared" si="30"/>
        <v>0</v>
      </c>
    </row>
    <row r="129" spans="1:17">
      <c r="A129">
        <v>233</v>
      </c>
      <c r="B129">
        <v>233</v>
      </c>
      <c r="C129">
        <v>1</v>
      </c>
      <c r="D129">
        <v>217</v>
      </c>
      <c r="E129">
        <v>12</v>
      </c>
      <c r="F129" s="21">
        <v>180</v>
      </c>
      <c r="G129">
        <v>0</v>
      </c>
      <c r="H129">
        <v>0</v>
      </c>
      <c r="I129">
        <v>0</v>
      </c>
      <c r="J129">
        <v>1</v>
      </c>
      <c r="K129" t="s">
        <v>93</v>
      </c>
      <c r="N129" s="7">
        <f t="shared" si="28"/>
        <v>0</v>
      </c>
      <c r="O129" s="7">
        <f t="shared" si="29"/>
        <v>0</v>
      </c>
      <c r="P129" s="7">
        <f t="shared" si="30"/>
        <v>0</v>
      </c>
      <c r="Q129" s="7">
        <f t="shared" si="30"/>
        <v>4.8947626040137052E-5</v>
      </c>
    </row>
    <row r="130" spans="1:17">
      <c r="A130">
        <v>192</v>
      </c>
      <c r="B130">
        <v>192</v>
      </c>
      <c r="C130">
        <v>1</v>
      </c>
      <c r="D130">
        <v>221</v>
      </c>
      <c r="E130">
        <v>20</v>
      </c>
      <c r="F130">
        <v>174</v>
      </c>
      <c r="G130">
        <v>0</v>
      </c>
      <c r="H130">
        <v>0</v>
      </c>
      <c r="I130">
        <v>1</v>
      </c>
      <c r="J130">
        <v>0</v>
      </c>
      <c r="K130" t="s">
        <v>93</v>
      </c>
      <c r="N130" s="7">
        <f t="shared" si="28"/>
        <v>0</v>
      </c>
      <c r="O130" s="7">
        <f t="shared" si="29"/>
        <v>0</v>
      </c>
      <c r="P130" s="7">
        <f t="shared" si="30"/>
        <v>5.6811725940234061E-5</v>
      </c>
      <c r="Q130" s="7">
        <f t="shared" si="30"/>
        <v>0</v>
      </c>
    </row>
    <row r="131" spans="1:17">
      <c r="A131">
        <v>145</v>
      </c>
      <c r="B131">
        <v>145</v>
      </c>
      <c r="C131">
        <v>1</v>
      </c>
      <c r="D131">
        <v>217</v>
      </c>
      <c r="E131">
        <v>17</v>
      </c>
      <c r="F131">
        <v>174</v>
      </c>
      <c r="G131">
        <v>0</v>
      </c>
      <c r="H131">
        <v>0</v>
      </c>
      <c r="I131">
        <v>1</v>
      </c>
      <c r="J131">
        <v>0</v>
      </c>
      <c r="K131" t="s">
        <v>93</v>
      </c>
      <c r="N131" s="7">
        <f t="shared" si="28"/>
        <v>0</v>
      </c>
      <c r="O131" s="7">
        <f t="shared" si="29"/>
        <v>0</v>
      </c>
      <c r="P131" s="7">
        <f t="shared" si="30"/>
        <v>5.6811725940234061E-5</v>
      </c>
      <c r="Q131" s="7">
        <f t="shared" si="30"/>
        <v>0</v>
      </c>
    </row>
    <row r="132" spans="1:17">
      <c r="A132">
        <v>142</v>
      </c>
      <c r="B132">
        <v>142</v>
      </c>
      <c r="C132">
        <v>1</v>
      </c>
      <c r="D132">
        <v>217</v>
      </c>
      <c r="E132">
        <v>20</v>
      </c>
      <c r="F132">
        <v>155</v>
      </c>
      <c r="G132">
        <v>0</v>
      </c>
      <c r="H132">
        <v>0</v>
      </c>
      <c r="I132">
        <v>1</v>
      </c>
      <c r="J132">
        <v>0</v>
      </c>
      <c r="K132" t="s">
        <v>93</v>
      </c>
      <c r="N132" s="7">
        <f t="shared" si="28"/>
        <v>0</v>
      </c>
      <c r="O132" s="7">
        <f t="shared" si="29"/>
        <v>0</v>
      </c>
      <c r="P132" s="7">
        <f t="shared" si="30"/>
        <v>5.6811725940234061E-5</v>
      </c>
      <c r="Q132" s="7">
        <f t="shared" si="30"/>
        <v>0</v>
      </c>
    </row>
    <row r="133" spans="1:17">
      <c r="A133">
        <v>188</v>
      </c>
      <c r="B133">
        <v>188</v>
      </c>
      <c r="C133">
        <v>1</v>
      </c>
      <c r="D133">
        <v>219</v>
      </c>
      <c r="E133" t="s">
        <v>94</v>
      </c>
      <c r="F133">
        <v>150</v>
      </c>
      <c r="G133">
        <v>0</v>
      </c>
      <c r="H133">
        <v>0</v>
      </c>
      <c r="I133">
        <v>1</v>
      </c>
      <c r="J133">
        <v>0</v>
      </c>
      <c r="K133" t="s">
        <v>93</v>
      </c>
      <c r="N133" s="7">
        <f t="shared" si="28"/>
        <v>0</v>
      </c>
      <c r="O133" s="7">
        <f t="shared" si="29"/>
        <v>0</v>
      </c>
      <c r="P133" s="7">
        <f t="shared" si="30"/>
        <v>5.6811725940234061E-5</v>
      </c>
      <c r="Q133" s="7">
        <f t="shared" si="30"/>
        <v>0</v>
      </c>
    </row>
    <row r="134" spans="1:17">
      <c r="A134">
        <v>129</v>
      </c>
      <c r="B134">
        <v>129</v>
      </c>
      <c r="C134">
        <v>3</v>
      </c>
      <c r="D134">
        <v>227</v>
      </c>
      <c r="E134">
        <v>3</v>
      </c>
      <c r="F134">
        <v>178</v>
      </c>
      <c r="G134">
        <v>19</v>
      </c>
      <c r="H134">
        <v>0</v>
      </c>
      <c r="I134">
        <v>19</v>
      </c>
      <c r="J134">
        <v>0</v>
      </c>
      <c r="K134" s="24" t="s">
        <v>95</v>
      </c>
      <c r="N134" s="7">
        <f t="shared" si="28"/>
        <v>1.6521739130434783E-3</v>
      </c>
      <c r="O134" s="7">
        <f t="shared" si="29"/>
        <v>0</v>
      </c>
      <c r="P134" s="7">
        <f t="shared" si="30"/>
        <v>1.0794227928644473E-3</v>
      </c>
      <c r="Q134" s="7">
        <f t="shared" si="30"/>
        <v>0</v>
      </c>
    </row>
    <row r="135" spans="1:17">
      <c r="A135">
        <v>152</v>
      </c>
      <c r="B135">
        <v>152</v>
      </c>
      <c r="C135">
        <v>3</v>
      </c>
      <c r="D135">
        <v>227</v>
      </c>
      <c r="E135">
        <v>3</v>
      </c>
      <c r="F135">
        <v>176</v>
      </c>
      <c r="G135">
        <v>0</v>
      </c>
      <c r="H135">
        <v>11</v>
      </c>
      <c r="I135">
        <v>0</v>
      </c>
      <c r="J135">
        <v>0</v>
      </c>
      <c r="K135" s="24" t="s">
        <v>95</v>
      </c>
      <c r="N135" s="7">
        <f t="shared" si="28"/>
        <v>0</v>
      </c>
      <c r="O135" s="7">
        <f t="shared" si="29"/>
        <v>1.7947462881383587E-3</v>
      </c>
      <c r="P135" s="7">
        <f t="shared" si="30"/>
        <v>0</v>
      </c>
      <c r="Q135" s="7">
        <f t="shared" si="30"/>
        <v>0</v>
      </c>
    </row>
    <row r="136" spans="1:17">
      <c r="A136">
        <v>137</v>
      </c>
      <c r="B136">
        <v>137</v>
      </c>
      <c r="C136">
        <v>3</v>
      </c>
      <c r="D136">
        <v>226</v>
      </c>
      <c r="E136">
        <v>3</v>
      </c>
      <c r="F136">
        <v>176</v>
      </c>
      <c r="G136">
        <v>0</v>
      </c>
      <c r="H136">
        <v>0</v>
      </c>
      <c r="I136">
        <v>0</v>
      </c>
      <c r="J136">
        <v>15</v>
      </c>
      <c r="K136" s="24" t="s">
        <v>95</v>
      </c>
      <c r="N136" s="7">
        <f t="shared" si="28"/>
        <v>0</v>
      </c>
      <c r="O136" s="7">
        <f t="shared" si="29"/>
        <v>0</v>
      </c>
      <c r="P136" s="7">
        <f t="shared" si="30"/>
        <v>0</v>
      </c>
      <c r="Q136" s="7">
        <f t="shared" si="30"/>
        <v>7.3421439060205576E-4</v>
      </c>
    </row>
    <row r="137" spans="1:17">
      <c r="A137">
        <v>196</v>
      </c>
      <c r="B137">
        <v>196</v>
      </c>
      <c r="C137" t="s">
        <v>96</v>
      </c>
      <c r="D137">
        <v>227</v>
      </c>
      <c r="E137">
        <v>7</v>
      </c>
      <c r="F137">
        <v>175</v>
      </c>
      <c r="G137">
        <v>0</v>
      </c>
      <c r="H137">
        <v>0</v>
      </c>
      <c r="I137">
        <v>1</v>
      </c>
      <c r="J137">
        <v>0</v>
      </c>
      <c r="K137" s="24" t="s">
        <v>95</v>
      </c>
      <c r="N137" s="7">
        <f t="shared" si="28"/>
        <v>0</v>
      </c>
      <c r="O137" s="7">
        <f t="shared" si="29"/>
        <v>0</v>
      </c>
      <c r="P137" s="7">
        <f t="shared" si="30"/>
        <v>5.6811725940234061E-5</v>
      </c>
      <c r="Q137" s="7">
        <f t="shared" si="30"/>
        <v>0</v>
      </c>
    </row>
    <row r="138" spans="1:17">
      <c r="A138">
        <v>175</v>
      </c>
      <c r="B138">
        <v>175</v>
      </c>
      <c r="C138">
        <v>2</v>
      </c>
      <c r="D138">
        <v>221</v>
      </c>
      <c r="E138">
        <v>3</v>
      </c>
      <c r="F138">
        <v>178</v>
      </c>
      <c r="G138">
        <v>2</v>
      </c>
      <c r="H138">
        <v>0</v>
      </c>
      <c r="I138">
        <v>0</v>
      </c>
      <c r="J138">
        <v>0</v>
      </c>
      <c r="K138" s="24" t="s">
        <v>95</v>
      </c>
      <c r="N138" s="7">
        <f t="shared" si="28"/>
        <v>1.7391304347826088E-4</v>
      </c>
      <c r="O138" s="7">
        <f t="shared" si="29"/>
        <v>0</v>
      </c>
      <c r="P138" s="7">
        <f t="shared" si="30"/>
        <v>0</v>
      </c>
      <c r="Q138" s="7">
        <f t="shared" si="30"/>
        <v>0</v>
      </c>
    </row>
    <row r="139" spans="1:17">
      <c r="A139">
        <v>103</v>
      </c>
      <c r="B139">
        <v>103</v>
      </c>
      <c r="C139">
        <v>27</v>
      </c>
      <c r="D139">
        <v>219</v>
      </c>
      <c r="E139">
        <v>26</v>
      </c>
      <c r="F139">
        <v>157</v>
      </c>
      <c r="G139">
        <v>0</v>
      </c>
      <c r="H139">
        <v>0</v>
      </c>
      <c r="I139">
        <v>2</v>
      </c>
      <c r="J139">
        <v>0</v>
      </c>
      <c r="K139" s="20" t="s">
        <v>97</v>
      </c>
      <c r="N139" s="7">
        <f t="shared" si="28"/>
        <v>0</v>
      </c>
      <c r="O139" s="7">
        <f t="shared" si="29"/>
        <v>0</v>
      </c>
      <c r="P139" s="7">
        <f t="shared" si="30"/>
        <v>1.1362345188046812E-4</v>
      </c>
      <c r="Q139" s="7">
        <f t="shared" si="30"/>
        <v>0</v>
      </c>
    </row>
    <row r="140" spans="1:17">
      <c r="A140">
        <v>109</v>
      </c>
      <c r="B140">
        <v>109</v>
      </c>
      <c r="C140">
        <v>27</v>
      </c>
      <c r="D140">
        <v>217</v>
      </c>
      <c r="E140">
        <v>26</v>
      </c>
      <c r="F140">
        <v>154</v>
      </c>
      <c r="G140">
        <v>0</v>
      </c>
      <c r="H140">
        <v>0</v>
      </c>
      <c r="I140">
        <v>1</v>
      </c>
      <c r="J140">
        <v>0</v>
      </c>
      <c r="K140" s="20" t="s">
        <v>97</v>
      </c>
      <c r="N140" s="7">
        <f t="shared" si="28"/>
        <v>0</v>
      </c>
      <c r="O140" s="7">
        <f t="shared" si="29"/>
        <v>0</v>
      </c>
      <c r="P140" s="7">
        <f t="shared" si="30"/>
        <v>5.6811725940234061E-5</v>
      </c>
      <c r="Q140" s="7">
        <f t="shared" si="30"/>
        <v>0</v>
      </c>
    </row>
    <row r="141" spans="1:17">
      <c r="A141">
        <v>230</v>
      </c>
      <c r="B141">
        <v>230</v>
      </c>
      <c r="C141">
        <v>27</v>
      </c>
      <c r="D141">
        <v>217</v>
      </c>
      <c r="E141">
        <v>26</v>
      </c>
      <c r="F141">
        <v>154</v>
      </c>
      <c r="G141">
        <v>0</v>
      </c>
      <c r="H141">
        <v>0</v>
      </c>
      <c r="I141">
        <v>1</v>
      </c>
      <c r="J141">
        <v>0</v>
      </c>
      <c r="K141" s="20" t="s">
        <v>97</v>
      </c>
      <c r="N141" s="7">
        <f t="shared" si="28"/>
        <v>0</v>
      </c>
      <c r="O141" s="7">
        <f t="shared" si="29"/>
        <v>0</v>
      </c>
      <c r="P141" s="7">
        <f t="shared" si="30"/>
        <v>5.6811725940234061E-5</v>
      </c>
      <c r="Q141" s="7">
        <f t="shared" si="30"/>
        <v>0</v>
      </c>
    </row>
    <row r="142" spans="1:17">
      <c r="A142">
        <v>131</v>
      </c>
      <c r="B142">
        <v>131</v>
      </c>
      <c r="C142">
        <v>27</v>
      </c>
      <c r="D142">
        <v>216</v>
      </c>
      <c r="E142">
        <v>26</v>
      </c>
      <c r="F142">
        <v>154</v>
      </c>
      <c r="G142">
        <v>0</v>
      </c>
      <c r="H142">
        <v>0</v>
      </c>
      <c r="I142">
        <v>1</v>
      </c>
      <c r="J142">
        <v>0</v>
      </c>
      <c r="K142" s="20" t="s">
        <v>97</v>
      </c>
      <c r="N142" s="7">
        <f t="shared" si="28"/>
        <v>0</v>
      </c>
      <c r="O142" s="7">
        <f t="shared" si="29"/>
        <v>0</v>
      </c>
      <c r="P142" s="7">
        <f t="shared" si="30"/>
        <v>5.6811725940234061E-5</v>
      </c>
      <c r="Q142" s="7">
        <f t="shared" si="30"/>
        <v>0</v>
      </c>
    </row>
    <row r="143" spans="1:17">
      <c r="A143">
        <v>204</v>
      </c>
      <c r="B143">
        <v>204</v>
      </c>
      <c r="C143">
        <v>27</v>
      </c>
      <c r="D143">
        <v>217</v>
      </c>
      <c r="E143">
        <v>26</v>
      </c>
      <c r="F143">
        <v>152</v>
      </c>
      <c r="G143">
        <v>0</v>
      </c>
      <c r="H143">
        <v>0</v>
      </c>
      <c r="I143">
        <v>1</v>
      </c>
      <c r="J143">
        <v>0</v>
      </c>
      <c r="K143" s="20" t="s">
        <v>97</v>
      </c>
      <c r="N143" s="7">
        <f t="shared" si="28"/>
        <v>0</v>
      </c>
      <c r="O143" s="7">
        <f t="shared" si="29"/>
        <v>0</v>
      </c>
      <c r="P143" s="7">
        <f t="shared" si="30"/>
        <v>5.6811725940234061E-5</v>
      </c>
      <c r="Q143" s="7">
        <f t="shared" si="30"/>
        <v>0</v>
      </c>
    </row>
    <row r="144" spans="1:17">
      <c r="A144">
        <v>241</v>
      </c>
      <c r="B144">
        <v>241</v>
      </c>
      <c r="C144">
        <v>27</v>
      </c>
      <c r="D144">
        <v>215</v>
      </c>
      <c r="E144">
        <v>25</v>
      </c>
      <c r="F144">
        <v>160</v>
      </c>
      <c r="G144">
        <v>0</v>
      </c>
      <c r="H144">
        <v>0</v>
      </c>
      <c r="I144">
        <v>0</v>
      </c>
      <c r="J144">
        <v>1</v>
      </c>
      <c r="K144" t="s">
        <v>98</v>
      </c>
      <c r="N144" s="7">
        <f t="shared" si="28"/>
        <v>0</v>
      </c>
      <c r="O144" s="7">
        <f t="shared" si="29"/>
        <v>0</v>
      </c>
      <c r="P144" s="7">
        <f t="shared" si="30"/>
        <v>0</v>
      </c>
      <c r="Q144" s="7">
        <f t="shared" si="30"/>
        <v>4.8947626040137052E-5</v>
      </c>
    </row>
    <row r="145" spans="1:17">
      <c r="A145">
        <v>229</v>
      </c>
      <c r="B145">
        <v>229</v>
      </c>
      <c r="C145">
        <v>27</v>
      </c>
      <c r="D145">
        <v>209</v>
      </c>
      <c r="E145">
        <v>16</v>
      </c>
      <c r="F145" s="21">
        <v>180</v>
      </c>
      <c r="G145">
        <v>0</v>
      </c>
      <c r="H145">
        <v>0</v>
      </c>
      <c r="I145">
        <v>1</v>
      </c>
      <c r="J145">
        <v>0</v>
      </c>
      <c r="K145" t="s">
        <v>99</v>
      </c>
      <c r="N145" s="7">
        <f t="shared" si="28"/>
        <v>0</v>
      </c>
      <c r="O145" s="7">
        <f t="shared" si="29"/>
        <v>0</v>
      </c>
      <c r="P145" s="7">
        <f t="shared" si="30"/>
        <v>5.6811725940234061E-5</v>
      </c>
      <c r="Q145" s="7">
        <f t="shared" si="30"/>
        <v>0</v>
      </c>
    </row>
    <row r="146" spans="1:17">
      <c r="A146">
        <v>83</v>
      </c>
      <c r="B146">
        <v>83</v>
      </c>
      <c r="C146">
        <v>28</v>
      </c>
      <c r="D146">
        <v>228</v>
      </c>
      <c r="E146">
        <v>28</v>
      </c>
      <c r="F146" s="21">
        <v>180</v>
      </c>
      <c r="G146">
        <v>0</v>
      </c>
      <c r="H146">
        <v>0</v>
      </c>
      <c r="I146">
        <v>0</v>
      </c>
      <c r="J146">
        <v>1</v>
      </c>
      <c r="K146" s="25" t="s">
        <v>100</v>
      </c>
      <c r="N146" s="7">
        <f t="shared" si="28"/>
        <v>0</v>
      </c>
      <c r="O146" s="7">
        <f t="shared" si="29"/>
        <v>0</v>
      </c>
      <c r="P146" s="7">
        <f t="shared" si="30"/>
        <v>0</v>
      </c>
      <c r="Q146" s="7">
        <f t="shared" si="30"/>
        <v>4.8947626040137052E-5</v>
      </c>
    </row>
    <row r="147" spans="1:17">
      <c r="A147">
        <v>49</v>
      </c>
      <c r="B147">
        <v>49</v>
      </c>
      <c r="C147">
        <v>28</v>
      </c>
      <c r="D147">
        <v>228</v>
      </c>
      <c r="E147">
        <v>28</v>
      </c>
      <c r="F147">
        <v>178</v>
      </c>
      <c r="G147">
        <v>0</v>
      </c>
      <c r="H147">
        <v>0</v>
      </c>
      <c r="I147">
        <v>0</v>
      </c>
      <c r="J147">
        <v>2</v>
      </c>
      <c r="K147" s="25" t="s">
        <v>100</v>
      </c>
      <c r="N147" s="7">
        <f t="shared" si="28"/>
        <v>0</v>
      </c>
      <c r="O147" s="7">
        <f t="shared" si="29"/>
        <v>0</v>
      </c>
      <c r="P147" s="7">
        <f t="shared" si="30"/>
        <v>0</v>
      </c>
      <c r="Q147" s="7">
        <f t="shared" si="30"/>
        <v>9.7895252080274105E-5</v>
      </c>
    </row>
    <row r="148" spans="1:17">
      <c r="A148">
        <v>27</v>
      </c>
      <c r="B148">
        <v>27</v>
      </c>
      <c r="C148">
        <v>28</v>
      </c>
      <c r="D148">
        <v>220</v>
      </c>
      <c r="E148">
        <v>28</v>
      </c>
      <c r="F148">
        <v>173</v>
      </c>
      <c r="G148">
        <v>0</v>
      </c>
      <c r="H148">
        <v>0</v>
      </c>
      <c r="I148">
        <v>0</v>
      </c>
      <c r="J148">
        <v>1</v>
      </c>
      <c r="K148" s="25" t="s">
        <v>100</v>
      </c>
      <c r="N148" s="7">
        <f t="shared" si="28"/>
        <v>0</v>
      </c>
      <c r="O148" s="7">
        <f t="shared" si="29"/>
        <v>0</v>
      </c>
      <c r="P148" s="7">
        <f t="shared" si="30"/>
        <v>0</v>
      </c>
      <c r="Q148" s="7">
        <f t="shared" si="30"/>
        <v>4.8947626040137052E-5</v>
      </c>
    </row>
    <row r="149" spans="1:17">
      <c r="A149">
        <v>20</v>
      </c>
      <c r="B149">
        <v>20</v>
      </c>
      <c r="C149">
        <v>28</v>
      </c>
      <c r="D149">
        <v>222</v>
      </c>
      <c r="E149">
        <v>28</v>
      </c>
      <c r="F149">
        <v>171</v>
      </c>
      <c r="G149">
        <v>0</v>
      </c>
      <c r="H149">
        <v>0</v>
      </c>
      <c r="I149">
        <v>1</v>
      </c>
      <c r="J149">
        <v>0</v>
      </c>
      <c r="K149" s="25" t="s">
        <v>100</v>
      </c>
      <c r="N149" s="7">
        <f t="shared" si="28"/>
        <v>0</v>
      </c>
      <c r="O149" s="7">
        <f t="shared" si="29"/>
        <v>0</v>
      </c>
      <c r="P149" s="7">
        <f t="shared" si="30"/>
        <v>5.6811725940234061E-5</v>
      </c>
      <c r="Q149" s="7">
        <f t="shared" si="30"/>
        <v>0</v>
      </c>
    </row>
    <row r="150" spans="1:17">
      <c r="A150">
        <v>53</v>
      </c>
      <c r="B150">
        <v>53</v>
      </c>
      <c r="C150">
        <v>28</v>
      </c>
      <c r="D150">
        <v>219</v>
      </c>
      <c r="E150">
        <v>28</v>
      </c>
      <c r="F150">
        <v>172</v>
      </c>
      <c r="G150">
        <v>2</v>
      </c>
      <c r="H150">
        <v>0</v>
      </c>
      <c r="I150">
        <v>0</v>
      </c>
      <c r="J150">
        <v>0</v>
      </c>
      <c r="K150" s="25" t="s">
        <v>100</v>
      </c>
      <c r="N150" s="7">
        <f t="shared" si="28"/>
        <v>1.7391304347826088E-4</v>
      </c>
      <c r="O150" s="7">
        <f t="shared" si="29"/>
        <v>0</v>
      </c>
      <c r="P150" s="7">
        <f t="shared" si="30"/>
        <v>0</v>
      </c>
      <c r="Q150" s="7">
        <f t="shared" si="30"/>
        <v>0</v>
      </c>
    </row>
    <row r="151" spans="1:17">
      <c r="A151">
        <v>85</v>
      </c>
      <c r="B151">
        <v>85</v>
      </c>
      <c r="C151">
        <v>28</v>
      </c>
      <c r="D151">
        <v>220</v>
      </c>
      <c r="E151">
        <v>28</v>
      </c>
      <c r="F151">
        <v>171</v>
      </c>
      <c r="G151">
        <v>0</v>
      </c>
      <c r="H151">
        <v>0</v>
      </c>
      <c r="I151">
        <v>4</v>
      </c>
      <c r="J151">
        <v>0</v>
      </c>
      <c r="K151" s="25" t="s">
        <v>100</v>
      </c>
      <c r="N151" s="7">
        <f t="shared" si="28"/>
        <v>0</v>
      </c>
      <c r="O151" s="7">
        <f t="shared" si="29"/>
        <v>0</v>
      </c>
      <c r="P151" s="7">
        <f t="shared" si="30"/>
        <v>2.2724690376093625E-4</v>
      </c>
      <c r="Q151" s="7">
        <f t="shared" si="30"/>
        <v>0</v>
      </c>
    </row>
    <row r="152" spans="1:17">
      <c r="A152">
        <v>42</v>
      </c>
      <c r="B152">
        <v>42</v>
      </c>
      <c r="C152">
        <v>28</v>
      </c>
      <c r="D152">
        <v>219</v>
      </c>
      <c r="E152">
        <v>28</v>
      </c>
      <c r="F152">
        <v>171</v>
      </c>
      <c r="G152">
        <v>0</v>
      </c>
      <c r="H152">
        <v>0</v>
      </c>
      <c r="I152">
        <v>0</v>
      </c>
      <c r="J152">
        <v>2</v>
      </c>
      <c r="K152" s="25" t="s">
        <v>100</v>
      </c>
      <c r="N152" s="7">
        <f t="shared" ref="N152:Q215" si="31">G152/SUM(G$5:G$247)</f>
        <v>0</v>
      </c>
      <c r="O152" s="7">
        <f t="shared" si="31"/>
        <v>0</v>
      </c>
      <c r="P152" s="7">
        <f t="shared" si="30"/>
        <v>0</v>
      </c>
      <c r="Q152" s="7">
        <f t="shared" si="30"/>
        <v>9.7895252080274105E-5</v>
      </c>
    </row>
    <row r="153" spans="1:17">
      <c r="A153">
        <v>68</v>
      </c>
      <c r="B153">
        <v>68</v>
      </c>
      <c r="C153">
        <v>28</v>
      </c>
      <c r="D153">
        <v>222</v>
      </c>
      <c r="E153">
        <v>28</v>
      </c>
      <c r="F153">
        <v>168</v>
      </c>
      <c r="G153">
        <v>0</v>
      </c>
      <c r="H153">
        <v>0</v>
      </c>
      <c r="I153">
        <v>1</v>
      </c>
      <c r="J153">
        <v>0</v>
      </c>
      <c r="K153" s="25" t="s">
        <v>100</v>
      </c>
      <c r="N153" s="7">
        <f t="shared" si="31"/>
        <v>0</v>
      </c>
      <c r="O153" s="7">
        <f t="shared" si="31"/>
        <v>0</v>
      </c>
      <c r="P153" s="7">
        <f t="shared" si="30"/>
        <v>5.6811725940234061E-5</v>
      </c>
      <c r="Q153" s="7">
        <f t="shared" si="30"/>
        <v>0</v>
      </c>
    </row>
    <row r="154" spans="1:17">
      <c r="A154">
        <v>78</v>
      </c>
      <c r="B154">
        <v>78</v>
      </c>
      <c r="C154">
        <v>28</v>
      </c>
      <c r="D154">
        <v>222</v>
      </c>
      <c r="E154">
        <v>28</v>
      </c>
      <c r="F154">
        <v>168</v>
      </c>
      <c r="G154">
        <v>0</v>
      </c>
      <c r="H154">
        <v>0</v>
      </c>
      <c r="I154">
        <v>1</v>
      </c>
      <c r="J154">
        <v>0</v>
      </c>
      <c r="K154" s="25" t="s">
        <v>100</v>
      </c>
      <c r="N154" s="7">
        <f t="shared" si="31"/>
        <v>0</v>
      </c>
      <c r="O154" s="7">
        <f t="shared" si="31"/>
        <v>0</v>
      </c>
      <c r="P154" s="7">
        <f t="shared" si="30"/>
        <v>5.6811725940234061E-5</v>
      </c>
      <c r="Q154" s="7">
        <f t="shared" si="30"/>
        <v>0</v>
      </c>
    </row>
    <row r="155" spans="1:17">
      <c r="A155">
        <v>38</v>
      </c>
      <c r="B155">
        <v>38</v>
      </c>
      <c r="C155">
        <v>28</v>
      </c>
      <c r="D155">
        <v>217</v>
      </c>
      <c r="E155">
        <v>28</v>
      </c>
      <c r="F155">
        <v>172</v>
      </c>
      <c r="G155">
        <v>1</v>
      </c>
      <c r="H155">
        <v>0</v>
      </c>
      <c r="I155">
        <v>0</v>
      </c>
      <c r="J155">
        <v>0</v>
      </c>
      <c r="K155" s="25" t="s">
        <v>100</v>
      </c>
      <c r="N155" s="7">
        <f t="shared" si="31"/>
        <v>8.6956521739130441E-5</v>
      </c>
      <c r="O155" s="7">
        <f t="shared" si="31"/>
        <v>0</v>
      </c>
      <c r="P155" s="7">
        <f t="shared" si="30"/>
        <v>0</v>
      </c>
      <c r="Q155" s="7">
        <f t="shared" si="30"/>
        <v>0</v>
      </c>
    </row>
    <row r="156" spans="1:17">
      <c r="A156">
        <v>34</v>
      </c>
      <c r="B156">
        <v>34</v>
      </c>
      <c r="C156">
        <v>28</v>
      </c>
      <c r="D156">
        <v>218</v>
      </c>
      <c r="E156">
        <v>28</v>
      </c>
      <c r="F156">
        <v>171</v>
      </c>
      <c r="G156">
        <v>0</v>
      </c>
      <c r="H156">
        <v>0</v>
      </c>
      <c r="I156">
        <v>0</v>
      </c>
      <c r="J156">
        <v>1</v>
      </c>
      <c r="K156" s="25" t="s">
        <v>100</v>
      </c>
      <c r="N156" s="7">
        <f t="shared" si="31"/>
        <v>0</v>
      </c>
      <c r="O156" s="7">
        <f t="shared" si="31"/>
        <v>0</v>
      </c>
      <c r="P156" s="7">
        <f t="shared" si="30"/>
        <v>0</v>
      </c>
      <c r="Q156" s="7">
        <f t="shared" si="30"/>
        <v>4.8947626040137052E-5</v>
      </c>
    </row>
    <row r="157" spans="1:17">
      <c r="A157">
        <v>96</v>
      </c>
      <c r="B157">
        <v>96</v>
      </c>
      <c r="C157">
        <v>28</v>
      </c>
      <c r="D157">
        <v>219</v>
      </c>
      <c r="E157">
        <v>28</v>
      </c>
      <c r="F157">
        <v>170</v>
      </c>
      <c r="G157">
        <v>2</v>
      </c>
      <c r="H157">
        <v>0</v>
      </c>
      <c r="I157">
        <v>0</v>
      </c>
      <c r="J157">
        <v>0</v>
      </c>
      <c r="K157" s="25" t="s">
        <v>100</v>
      </c>
      <c r="N157" s="7">
        <f t="shared" si="31"/>
        <v>1.7391304347826088E-4</v>
      </c>
      <c r="O157" s="7">
        <f t="shared" si="31"/>
        <v>0</v>
      </c>
      <c r="P157" s="7">
        <f t="shared" si="30"/>
        <v>0</v>
      </c>
      <c r="Q157" s="7">
        <f t="shared" si="30"/>
        <v>0</v>
      </c>
    </row>
    <row r="158" spans="1:17">
      <c r="A158">
        <v>24</v>
      </c>
      <c r="B158">
        <v>24</v>
      </c>
      <c r="C158">
        <v>28</v>
      </c>
      <c r="D158">
        <v>220</v>
      </c>
      <c r="E158">
        <v>28</v>
      </c>
      <c r="F158">
        <v>169</v>
      </c>
      <c r="G158">
        <v>0</v>
      </c>
      <c r="H158">
        <v>2</v>
      </c>
      <c r="I158">
        <v>2</v>
      </c>
      <c r="J158">
        <v>0</v>
      </c>
      <c r="K158" s="25" t="s">
        <v>100</v>
      </c>
      <c r="N158" s="7">
        <f t="shared" si="31"/>
        <v>0</v>
      </c>
      <c r="O158" s="7">
        <f t="shared" si="31"/>
        <v>3.2631750693424703E-4</v>
      </c>
      <c r="P158" s="7">
        <f t="shared" si="30"/>
        <v>1.1362345188046812E-4</v>
      </c>
      <c r="Q158" s="7">
        <f t="shared" si="30"/>
        <v>0</v>
      </c>
    </row>
    <row r="159" spans="1:17">
      <c r="A159">
        <v>201</v>
      </c>
      <c r="B159">
        <v>201</v>
      </c>
      <c r="C159">
        <v>29</v>
      </c>
      <c r="D159">
        <v>221</v>
      </c>
      <c r="E159">
        <v>28</v>
      </c>
      <c r="F159">
        <v>168</v>
      </c>
      <c r="G159">
        <v>0</v>
      </c>
      <c r="H159">
        <v>0</v>
      </c>
      <c r="I159">
        <v>1</v>
      </c>
      <c r="J159">
        <v>0</v>
      </c>
      <c r="K159" s="25" t="s">
        <v>100</v>
      </c>
      <c r="N159" s="7">
        <f t="shared" si="31"/>
        <v>0</v>
      </c>
      <c r="O159" s="7">
        <f t="shared" si="31"/>
        <v>0</v>
      </c>
      <c r="P159" s="7">
        <f t="shared" si="30"/>
        <v>5.6811725940234061E-5</v>
      </c>
      <c r="Q159" s="7">
        <f t="shared" si="30"/>
        <v>0</v>
      </c>
    </row>
    <row r="160" spans="1:17">
      <c r="A160">
        <v>102</v>
      </c>
      <c r="B160">
        <v>102</v>
      </c>
      <c r="C160">
        <v>28</v>
      </c>
      <c r="D160">
        <v>222</v>
      </c>
      <c r="E160">
        <v>28</v>
      </c>
      <c r="F160">
        <v>167</v>
      </c>
      <c r="G160">
        <v>0</v>
      </c>
      <c r="H160">
        <v>0</v>
      </c>
      <c r="I160">
        <v>1</v>
      </c>
      <c r="J160">
        <v>0</v>
      </c>
      <c r="K160" s="25" t="s">
        <v>100</v>
      </c>
      <c r="N160" s="7">
        <f t="shared" si="31"/>
        <v>0</v>
      </c>
      <c r="O160" s="7">
        <f t="shared" si="31"/>
        <v>0</v>
      </c>
      <c r="P160" s="7">
        <f t="shared" si="30"/>
        <v>5.6811725940234061E-5</v>
      </c>
      <c r="Q160" s="7">
        <f t="shared" si="30"/>
        <v>0</v>
      </c>
    </row>
    <row r="161" spans="1:17">
      <c r="A161">
        <v>144</v>
      </c>
      <c r="B161">
        <v>144</v>
      </c>
      <c r="C161">
        <v>28</v>
      </c>
      <c r="D161">
        <v>218</v>
      </c>
      <c r="E161">
        <v>28</v>
      </c>
      <c r="F161">
        <v>170</v>
      </c>
      <c r="G161">
        <v>1</v>
      </c>
      <c r="H161">
        <v>0</v>
      </c>
      <c r="I161">
        <v>0</v>
      </c>
      <c r="J161">
        <v>0</v>
      </c>
      <c r="K161" s="25" t="s">
        <v>100</v>
      </c>
      <c r="N161" s="7">
        <f t="shared" si="31"/>
        <v>8.6956521739130441E-5</v>
      </c>
      <c r="O161" s="7">
        <f t="shared" si="31"/>
        <v>0</v>
      </c>
      <c r="P161" s="7">
        <f t="shared" si="30"/>
        <v>0</v>
      </c>
      <c r="Q161" s="7">
        <f t="shared" si="30"/>
        <v>0</v>
      </c>
    </row>
    <row r="162" spans="1:17">
      <c r="A162">
        <v>40</v>
      </c>
      <c r="B162">
        <v>40</v>
      </c>
      <c r="C162">
        <v>28</v>
      </c>
      <c r="D162">
        <v>219</v>
      </c>
      <c r="E162">
        <v>28</v>
      </c>
      <c r="F162">
        <v>169</v>
      </c>
      <c r="G162">
        <v>0</v>
      </c>
      <c r="H162">
        <v>0</v>
      </c>
      <c r="I162">
        <v>1</v>
      </c>
      <c r="J162">
        <v>2</v>
      </c>
      <c r="K162" s="25" t="s">
        <v>100</v>
      </c>
      <c r="N162" s="7">
        <f t="shared" si="31"/>
        <v>0</v>
      </c>
      <c r="O162" s="7">
        <f t="shared" si="31"/>
        <v>0</v>
      </c>
      <c r="P162" s="7">
        <f t="shared" si="31"/>
        <v>5.6811725940234061E-5</v>
      </c>
      <c r="Q162" s="7">
        <f t="shared" si="31"/>
        <v>9.7895252080274105E-5</v>
      </c>
    </row>
    <row r="163" spans="1:17">
      <c r="A163">
        <v>71</v>
      </c>
      <c r="B163">
        <v>71</v>
      </c>
      <c r="C163">
        <v>28</v>
      </c>
      <c r="D163">
        <v>220</v>
      </c>
      <c r="E163">
        <v>28</v>
      </c>
      <c r="F163">
        <v>168</v>
      </c>
      <c r="G163">
        <v>0</v>
      </c>
      <c r="H163">
        <v>0</v>
      </c>
      <c r="I163">
        <v>2</v>
      </c>
      <c r="J163">
        <v>0</v>
      </c>
      <c r="K163" s="25" t="s">
        <v>100</v>
      </c>
      <c r="N163" s="7">
        <f t="shared" si="31"/>
        <v>0</v>
      </c>
      <c r="O163" s="7">
        <f t="shared" si="31"/>
        <v>0</v>
      </c>
      <c r="P163" s="7">
        <f t="shared" si="31"/>
        <v>1.1362345188046812E-4</v>
      </c>
      <c r="Q163" s="7">
        <f t="shared" si="31"/>
        <v>0</v>
      </c>
    </row>
    <row r="164" spans="1:17">
      <c r="A164">
        <v>33</v>
      </c>
      <c r="B164">
        <v>33</v>
      </c>
      <c r="C164">
        <v>28</v>
      </c>
      <c r="D164">
        <v>221</v>
      </c>
      <c r="E164">
        <v>28</v>
      </c>
      <c r="F164">
        <v>167</v>
      </c>
      <c r="G164">
        <v>0</v>
      </c>
      <c r="H164">
        <v>1</v>
      </c>
      <c r="I164">
        <v>0</v>
      </c>
      <c r="J164">
        <v>0</v>
      </c>
      <c r="K164" s="25" t="s">
        <v>100</v>
      </c>
      <c r="N164" s="7">
        <f t="shared" si="31"/>
        <v>0</v>
      </c>
      <c r="O164" s="7">
        <f t="shared" si="31"/>
        <v>1.6315875346712352E-4</v>
      </c>
      <c r="P164" s="7">
        <f t="shared" si="31"/>
        <v>0</v>
      </c>
      <c r="Q164" s="7">
        <f t="shared" si="31"/>
        <v>0</v>
      </c>
    </row>
    <row r="165" spans="1:17">
      <c r="A165">
        <v>36</v>
      </c>
      <c r="B165">
        <v>36</v>
      </c>
      <c r="C165">
        <v>28</v>
      </c>
      <c r="D165">
        <v>221</v>
      </c>
      <c r="E165">
        <v>28</v>
      </c>
      <c r="F165">
        <v>167</v>
      </c>
      <c r="G165">
        <v>0</v>
      </c>
      <c r="H165">
        <v>0</v>
      </c>
      <c r="I165">
        <v>4</v>
      </c>
      <c r="J165">
        <v>0</v>
      </c>
      <c r="K165" s="25" t="s">
        <v>100</v>
      </c>
      <c r="N165" s="7">
        <f t="shared" si="31"/>
        <v>0</v>
      </c>
      <c r="O165" s="7">
        <f t="shared" si="31"/>
        <v>0</v>
      </c>
      <c r="P165" s="7">
        <f t="shared" si="31"/>
        <v>2.2724690376093625E-4</v>
      </c>
      <c r="Q165" s="7">
        <f t="shared" si="31"/>
        <v>0</v>
      </c>
    </row>
    <row r="166" spans="1:17">
      <c r="A166">
        <v>66</v>
      </c>
      <c r="B166">
        <v>66</v>
      </c>
      <c r="C166">
        <v>28</v>
      </c>
      <c r="D166">
        <v>217</v>
      </c>
      <c r="E166">
        <v>28</v>
      </c>
      <c r="F166">
        <v>170</v>
      </c>
      <c r="G166">
        <v>1</v>
      </c>
      <c r="H166">
        <v>0</v>
      </c>
      <c r="I166">
        <v>0</v>
      </c>
      <c r="J166">
        <v>0</v>
      </c>
      <c r="K166" s="25" t="s">
        <v>100</v>
      </c>
      <c r="N166" s="7">
        <f t="shared" si="31"/>
        <v>8.6956521739130441E-5</v>
      </c>
      <c r="O166" s="7">
        <f t="shared" si="31"/>
        <v>0</v>
      </c>
      <c r="P166" s="7">
        <f t="shared" si="31"/>
        <v>0</v>
      </c>
      <c r="Q166" s="7">
        <f t="shared" si="31"/>
        <v>0</v>
      </c>
    </row>
    <row r="167" spans="1:17">
      <c r="A167">
        <v>13</v>
      </c>
      <c r="B167">
        <v>13</v>
      </c>
      <c r="C167">
        <v>28</v>
      </c>
      <c r="D167">
        <v>219</v>
      </c>
      <c r="E167">
        <v>28</v>
      </c>
      <c r="F167">
        <v>168</v>
      </c>
      <c r="G167">
        <v>0</v>
      </c>
      <c r="H167">
        <v>2</v>
      </c>
      <c r="I167">
        <v>4</v>
      </c>
      <c r="J167">
        <v>0</v>
      </c>
      <c r="K167" s="25" t="s">
        <v>100</v>
      </c>
      <c r="N167" s="7">
        <f t="shared" si="31"/>
        <v>0</v>
      </c>
      <c r="O167" s="7">
        <f t="shared" si="31"/>
        <v>3.2631750693424703E-4</v>
      </c>
      <c r="P167" s="7">
        <f t="shared" si="31"/>
        <v>2.2724690376093625E-4</v>
      </c>
      <c r="Q167" s="7">
        <f t="shared" si="31"/>
        <v>0</v>
      </c>
    </row>
    <row r="168" spans="1:17">
      <c r="A168">
        <v>15</v>
      </c>
      <c r="B168">
        <v>15</v>
      </c>
      <c r="C168">
        <v>29</v>
      </c>
      <c r="D168">
        <v>219</v>
      </c>
      <c r="E168">
        <v>28</v>
      </c>
      <c r="F168">
        <v>168</v>
      </c>
      <c r="G168">
        <v>0</v>
      </c>
      <c r="H168">
        <v>3</v>
      </c>
      <c r="I168">
        <v>1</v>
      </c>
      <c r="J168">
        <v>3</v>
      </c>
      <c r="K168" s="25" t="s">
        <v>100</v>
      </c>
      <c r="N168" s="23">
        <f t="shared" si="31"/>
        <v>0</v>
      </c>
      <c r="O168" s="23">
        <f t="shared" si="31"/>
        <v>4.8947626040137058E-4</v>
      </c>
      <c r="P168" s="23">
        <f t="shared" si="31"/>
        <v>5.6811725940234061E-5</v>
      </c>
      <c r="Q168" s="23">
        <f t="shared" si="31"/>
        <v>1.4684287812041116E-4</v>
      </c>
    </row>
    <row r="169" spans="1:17">
      <c r="A169">
        <v>52</v>
      </c>
      <c r="B169">
        <v>52</v>
      </c>
      <c r="C169">
        <v>28</v>
      </c>
      <c r="D169">
        <v>220</v>
      </c>
      <c r="E169">
        <v>28</v>
      </c>
      <c r="F169">
        <v>167</v>
      </c>
      <c r="G169">
        <v>0</v>
      </c>
      <c r="H169">
        <v>0</v>
      </c>
      <c r="I169">
        <v>13</v>
      </c>
      <c r="J169">
        <v>0</v>
      </c>
      <c r="K169" s="25" t="s">
        <v>100</v>
      </c>
      <c r="N169" s="7">
        <f t="shared" si="31"/>
        <v>0</v>
      </c>
      <c r="O169" s="7">
        <f t="shared" si="31"/>
        <v>0</v>
      </c>
      <c r="P169" s="7">
        <f t="shared" si="31"/>
        <v>7.3855243722304289E-4</v>
      </c>
      <c r="Q169" s="7">
        <f t="shared" si="31"/>
        <v>0</v>
      </c>
    </row>
    <row r="170" spans="1:17">
      <c r="A170">
        <v>158</v>
      </c>
      <c r="B170">
        <v>158</v>
      </c>
      <c r="C170">
        <v>28</v>
      </c>
      <c r="D170">
        <v>220</v>
      </c>
      <c r="E170">
        <v>28</v>
      </c>
      <c r="F170">
        <v>167</v>
      </c>
      <c r="G170">
        <v>0</v>
      </c>
      <c r="H170">
        <v>1</v>
      </c>
      <c r="I170">
        <v>0</v>
      </c>
      <c r="J170">
        <v>0</v>
      </c>
      <c r="K170" s="25" t="s">
        <v>100</v>
      </c>
      <c r="N170" s="7">
        <f t="shared" si="31"/>
        <v>0</v>
      </c>
      <c r="O170" s="7">
        <f t="shared" si="31"/>
        <v>1.6315875346712352E-4</v>
      </c>
      <c r="P170" s="7">
        <f t="shared" si="31"/>
        <v>0</v>
      </c>
      <c r="Q170" s="7">
        <f t="shared" si="31"/>
        <v>0</v>
      </c>
    </row>
    <row r="171" spans="1:17">
      <c r="A171">
        <v>25</v>
      </c>
      <c r="B171">
        <v>25</v>
      </c>
      <c r="C171">
        <v>28</v>
      </c>
      <c r="D171">
        <v>221</v>
      </c>
      <c r="E171">
        <v>28</v>
      </c>
      <c r="F171">
        <v>166</v>
      </c>
      <c r="G171">
        <v>7</v>
      </c>
      <c r="H171">
        <v>0</v>
      </c>
      <c r="I171">
        <v>0</v>
      </c>
      <c r="J171">
        <v>0</v>
      </c>
      <c r="K171" s="25" t="s">
        <v>100</v>
      </c>
      <c r="N171" s="7">
        <f t="shared" si="31"/>
        <v>6.0869565217391299E-4</v>
      </c>
      <c r="O171" s="7">
        <f t="shared" si="31"/>
        <v>0</v>
      </c>
      <c r="P171" s="7">
        <f t="shared" si="31"/>
        <v>0</v>
      </c>
      <c r="Q171" s="7">
        <f t="shared" si="31"/>
        <v>0</v>
      </c>
    </row>
    <row r="172" spans="1:17">
      <c r="A172">
        <v>44</v>
      </c>
      <c r="B172">
        <v>44</v>
      </c>
      <c r="C172">
        <v>28</v>
      </c>
      <c r="D172">
        <v>221</v>
      </c>
      <c r="E172">
        <v>28</v>
      </c>
      <c r="F172">
        <v>166</v>
      </c>
      <c r="G172">
        <v>1</v>
      </c>
      <c r="H172">
        <v>0</v>
      </c>
      <c r="I172">
        <v>0</v>
      </c>
      <c r="J172">
        <v>0</v>
      </c>
      <c r="K172" s="25" t="s">
        <v>100</v>
      </c>
      <c r="N172" s="7">
        <f t="shared" si="31"/>
        <v>8.6956521739130441E-5</v>
      </c>
      <c r="O172" s="7">
        <f t="shared" si="31"/>
        <v>0</v>
      </c>
      <c r="P172" s="7">
        <f t="shared" si="31"/>
        <v>0</v>
      </c>
      <c r="Q172" s="7">
        <f t="shared" si="31"/>
        <v>0</v>
      </c>
    </row>
    <row r="173" spans="1:17">
      <c r="A173">
        <v>55</v>
      </c>
      <c r="B173">
        <v>55</v>
      </c>
      <c r="C173">
        <v>28</v>
      </c>
      <c r="D173">
        <v>222</v>
      </c>
      <c r="E173">
        <v>28</v>
      </c>
      <c r="F173">
        <v>165</v>
      </c>
      <c r="G173">
        <v>0</v>
      </c>
      <c r="H173">
        <v>0</v>
      </c>
      <c r="I173">
        <v>1</v>
      </c>
      <c r="J173">
        <v>0</v>
      </c>
      <c r="K173" s="25" t="s">
        <v>100</v>
      </c>
      <c r="N173" s="7">
        <f t="shared" si="31"/>
        <v>0</v>
      </c>
      <c r="O173" s="7">
        <f t="shared" si="31"/>
        <v>0</v>
      </c>
      <c r="P173" s="7">
        <f t="shared" si="31"/>
        <v>5.6811725940234061E-5</v>
      </c>
      <c r="Q173" s="7">
        <f t="shared" si="31"/>
        <v>0</v>
      </c>
    </row>
    <row r="174" spans="1:17">
      <c r="A174">
        <v>62</v>
      </c>
      <c r="B174">
        <v>62</v>
      </c>
      <c r="C174">
        <v>29</v>
      </c>
      <c r="D174">
        <v>223</v>
      </c>
      <c r="E174">
        <v>29</v>
      </c>
      <c r="F174">
        <v>164</v>
      </c>
      <c r="G174">
        <v>0</v>
      </c>
      <c r="H174">
        <v>0</v>
      </c>
      <c r="I174">
        <v>0</v>
      </c>
      <c r="J174">
        <v>1</v>
      </c>
      <c r="K174" s="25" t="s">
        <v>100</v>
      </c>
      <c r="N174" s="7">
        <f t="shared" si="31"/>
        <v>0</v>
      </c>
      <c r="O174" s="7">
        <f t="shared" si="31"/>
        <v>0</v>
      </c>
      <c r="P174" s="7">
        <f t="shared" si="31"/>
        <v>0</v>
      </c>
      <c r="Q174" s="7">
        <f t="shared" si="31"/>
        <v>4.8947626040137052E-5</v>
      </c>
    </row>
    <row r="175" spans="1:17">
      <c r="A175">
        <v>164</v>
      </c>
      <c r="B175">
        <v>164</v>
      </c>
      <c r="C175">
        <v>28</v>
      </c>
      <c r="D175">
        <v>218</v>
      </c>
      <c r="E175">
        <v>28</v>
      </c>
      <c r="F175">
        <v>168</v>
      </c>
      <c r="G175">
        <v>0</v>
      </c>
      <c r="H175">
        <v>0</v>
      </c>
      <c r="I175">
        <v>1</v>
      </c>
      <c r="J175">
        <v>0</v>
      </c>
      <c r="K175" s="25" t="s">
        <v>100</v>
      </c>
      <c r="N175" s="7">
        <f t="shared" si="31"/>
        <v>0</v>
      </c>
      <c r="O175" s="7">
        <f t="shared" si="31"/>
        <v>0</v>
      </c>
      <c r="P175" s="7">
        <f t="shared" si="31"/>
        <v>5.6811725940234061E-5</v>
      </c>
      <c r="Q175" s="7">
        <f t="shared" si="31"/>
        <v>0</v>
      </c>
    </row>
    <row r="176" spans="1:17">
      <c r="A176">
        <v>61</v>
      </c>
      <c r="B176">
        <v>61</v>
      </c>
      <c r="C176">
        <v>28</v>
      </c>
      <c r="D176">
        <v>220</v>
      </c>
      <c r="E176">
        <v>28</v>
      </c>
      <c r="F176">
        <v>166</v>
      </c>
      <c r="G176">
        <v>0</v>
      </c>
      <c r="H176">
        <v>0</v>
      </c>
      <c r="I176">
        <v>2</v>
      </c>
      <c r="J176">
        <v>0</v>
      </c>
      <c r="K176" s="25" t="s">
        <v>100</v>
      </c>
      <c r="N176" s="7">
        <f t="shared" si="31"/>
        <v>0</v>
      </c>
      <c r="O176" s="7">
        <f t="shared" si="31"/>
        <v>0</v>
      </c>
      <c r="P176" s="7">
        <f t="shared" si="31"/>
        <v>1.1362345188046812E-4</v>
      </c>
      <c r="Q176" s="7">
        <f t="shared" si="31"/>
        <v>0</v>
      </c>
    </row>
    <row r="177" spans="1:17">
      <c r="A177">
        <v>65</v>
      </c>
      <c r="B177">
        <v>65</v>
      </c>
      <c r="C177">
        <v>28</v>
      </c>
      <c r="D177">
        <v>220</v>
      </c>
      <c r="E177">
        <v>28</v>
      </c>
      <c r="F177">
        <v>166</v>
      </c>
      <c r="G177">
        <v>0</v>
      </c>
      <c r="H177">
        <v>0</v>
      </c>
      <c r="I177">
        <v>0</v>
      </c>
      <c r="J177">
        <v>1</v>
      </c>
      <c r="K177" s="25" t="s">
        <v>100</v>
      </c>
      <c r="N177" s="7">
        <f t="shared" si="31"/>
        <v>0</v>
      </c>
      <c r="O177" s="7">
        <f t="shared" si="31"/>
        <v>0</v>
      </c>
      <c r="P177" s="7">
        <f t="shared" si="31"/>
        <v>0</v>
      </c>
      <c r="Q177" s="7">
        <f t="shared" si="31"/>
        <v>4.8947626040137052E-5</v>
      </c>
    </row>
    <row r="178" spans="1:17">
      <c r="A178">
        <v>77</v>
      </c>
      <c r="B178">
        <v>77</v>
      </c>
      <c r="C178">
        <v>29</v>
      </c>
      <c r="D178">
        <v>223</v>
      </c>
      <c r="E178">
        <v>29</v>
      </c>
      <c r="F178">
        <v>163</v>
      </c>
      <c r="G178">
        <v>0</v>
      </c>
      <c r="H178">
        <v>0</v>
      </c>
      <c r="I178">
        <v>1</v>
      </c>
      <c r="J178">
        <v>0</v>
      </c>
      <c r="K178" s="25" t="s">
        <v>100</v>
      </c>
      <c r="N178" s="7">
        <f t="shared" si="31"/>
        <v>0</v>
      </c>
      <c r="O178" s="7">
        <f t="shared" si="31"/>
        <v>0</v>
      </c>
      <c r="P178" s="7">
        <f t="shared" si="31"/>
        <v>5.6811725940234061E-5</v>
      </c>
      <c r="Q178" s="7">
        <f t="shared" si="31"/>
        <v>0</v>
      </c>
    </row>
    <row r="179" spans="1:17">
      <c r="A179">
        <v>153</v>
      </c>
      <c r="B179">
        <v>153</v>
      </c>
      <c r="C179">
        <v>28</v>
      </c>
      <c r="D179">
        <v>222</v>
      </c>
      <c r="E179">
        <v>28</v>
      </c>
      <c r="F179">
        <v>163</v>
      </c>
      <c r="G179">
        <v>0</v>
      </c>
      <c r="H179">
        <v>0</v>
      </c>
      <c r="I179">
        <v>1</v>
      </c>
      <c r="J179">
        <v>0</v>
      </c>
      <c r="K179" s="25" t="s">
        <v>100</v>
      </c>
      <c r="N179" s="7">
        <f t="shared" si="31"/>
        <v>0</v>
      </c>
      <c r="O179" s="7">
        <f t="shared" si="31"/>
        <v>0</v>
      </c>
      <c r="P179" s="7">
        <f t="shared" si="31"/>
        <v>5.6811725940234061E-5</v>
      </c>
      <c r="Q179" s="7">
        <f t="shared" si="31"/>
        <v>0</v>
      </c>
    </row>
    <row r="180" spans="1:17">
      <c r="A180">
        <v>9</v>
      </c>
      <c r="B180">
        <v>9</v>
      </c>
      <c r="C180">
        <v>28</v>
      </c>
      <c r="D180">
        <v>218</v>
      </c>
      <c r="E180">
        <v>28</v>
      </c>
      <c r="F180">
        <v>166</v>
      </c>
      <c r="G180">
        <v>0</v>
      </c>
      <c r="H180">
        <v>0</v>
      </c>
      <c r="I180">
        <v>1</v>
      </c>
      <c r="J180">
        <v>0</v>
      </c>
      <c r="K180" s="25" t="s">
        <v>100</v>
      </c>
      <c r="N180" s="7">
        <f t="shared" si="31"/>
        <v>0</v>
      </c>
      <c r="O180" s="7">
        <f t="shared" si="31"/>
        <v>0</v>
      </c>
      <c r="P180" s="7">
        <f t="shared" si="31"/>
        <v>5.6811725940234061E-5</v>
      </c>
      <c r="Q180" s="7">
        <f t="shared" si="31"/>
        <v>0</v>
      </c>
    </row>
    <row r="181" spans="1:17">
      <c r="A181">
        <v>148</v>
      </c>
      <c r="B181">
        <v>148</v>
      </c>
      <c r="C181">
        <v>28</v>
      </c>
      <c r="D181">
        <v>220</v>
      </c>
      <c r="E181">
        <v>29</v>
      </c>
      <c r="F181">
        <v>164</v>
      </c>
      <c r="G181">
        <v>0</v>
      </c>
      <c r="H181">
        <v>0</v>
      </c>
      <c r="I181">
        <v>0</v>
      </c>
      <c r="J181">
        <v>1</v>
      </c>
      <c r="K181" s="25" t="s">
        <v>100</v>
      </c>
      <c r="N181" s="7">
        <f t="shared" si="31"/>
        <v>0</v>
      </c>
      <c r="O181" s="7">
        <f t="shared" si="31"/>
        <v>0</v>
      </c>
      <c r="P181" s="7">
        <f t="shared" si="31"/>
        <v>0</v>
      </c>
      <c r="Q181" s="7">
        <f t="shared" si="31"/>
        <v>4.8947626040137052E-5</v>
      </c>
    </row>
    <row r="182" spans="1:17">
      <c r="A182">
        <v>50</v>
      </c>
      <c r="B182">
        <v>50</v>
      </c>
      <c r="C182" t="s">
        <v>65</v>
      </c>
      <c r="D182">
        <v>218</v>
      </c>
      <c r="E182">
        <v>28</v>
      </c>
      <c r="F182">
        <v>165</v>
      </c>
      <c r="G182">
        <v>0</v>
      </c>
      <c r="H182">
        <v>0</v>
      </c>
      <c r="I182">
        <v>1</v>
      </c>
      <c r="J182">
        <v>0</v>
      </c>
      <c r="K182" t="s">
        <v>100</v>
      </c>
      <c r="N182" s="7">
        <f t="shared" si="31"/>
        <v>0</v>
      </c>
      <c r="O182" s="7">
        <f t="shared" si="31"/>
        <v>0</v>
      </c>
      <c r="P182" s="7">
        <f t="shared" si="31"/>
        <v>5.6811725940234061E-5</v>
      </c>
      <c r="Q182" s="7">
        <f t="shared" si="31"/>
        <v>0</v>
      </c>
    </row>
    <row r="183" spans="1:17">
      <c r="A183">
        <v>17</v>
      </c>
      <c r="B183">
        <v>17</v>
      </c>
      <c r="C183">
        <v>28</v>
      </c>
      <c r="D183">
        <v>217</v>
      </c>
      <c r="E183">
        <v>28</v>
      </c>
      <c r="F183">
        <v>165</v>
      </c>
      <c r="G183">
        <v>0</v>
      </c>
      <c r="H183">
        <v>0</v>
      </c>
      <c r="I183">
        <v>1</v>
      </c>
      <c r="J183">
        <v>0</v>
      </c>
      <c r="K183" s="25" t="s">
        <v>100</v>
      </c>
      <c r="N183" s="7">
        <f t="shared" si="31"/>
        <v>0</v>
      </c>
      <c r="O183" s="7">
        <f t="shared" si="31"/>
        <v>0</v>
      </c>
      <c r="P183" s="7">
        <f t="shared" si="31"/>
        <v>5.6811725940234061E-5</v>
      </c>
      <c r="Q183" s="7">
        <f t="shared" si="31"/>
        <v>0</v>
      </c>
    </row>
    <row r="184" spans="1:17">
      <c r="A184">
        <v>28</v>
      </c>
      <c r="B184">
        <v>28</v>
      </c>
      <c r="C184" t="s">
        <v>65</v>
      </c>
      <c r="D184">
        <v>217</v>
      </c>
      <c r="E184">
        <v>28</v>
      </c>
      <c r="F184">
        <v>165</v>
      </c>
      <c r="G184">
        <v>0</v>
      </c>
      <c r="H184">
        <v>0</v>
      </c>
      <c r="I184">
        <v>0</v>
      </c>
      <c r="J184">
        <v>4</v>
      </c>
      <c r="K184" t="s">
        <v>100</v>
      </c>
      <c r="N184" s="7">
        <f t="shared" si="31"/>
        <v>0</v>
      </c>
      <c r="O184" s="7">
        <f t="shared" si="31"/>
        <v>0</v>
      </c>
      <c r="P184" s="7">
        <f t="shared" si="31"/>
        <v>0</v>
      </c>
      <c r="Q184" s="7">
        <f t="shared" si="31"/>
        <v>1.9579050416054821E-4</v>
      </c>
    </row>
    <row r="185" spans="1:17">
      <c r="A185">
        <v>10</v>
      </c>
      <c r="B185">
        <v>10</v>
      </c>
      <c r="C185">
        <v>29</v>
      </c>
      <c r="D185">
        <v>217</v>
      </c>
      <c r="E185">
        <v>29</v>
      </c>
      <c r="F185">
        <v>164</v>
      </c>
      <c r="G185">
        <v>0</v>
      </c>
      <c r="H185">
        <v>0</v>
      </c>
      <c r="I185">
        <v>4</v>
      </c>
      <c r="J185">
        <v>6</v>
      </c>
      <c r="K185" s="25" t="s">
        <v>100</v>
      </c>
      <c r="N185" s="7">
        <f t="shared" si="31"/>
        <v>0</v>
      </c>
      <c r="O185" s="7">
        <f t="shared" si="31"/>
        <v>0</v>
      </c>
      <c r="P185" s="7">
        <f t="shared" si="31"/>
        <v>2.2724690376093625E-4</v>
      </c>
      <c r="Q185" s="7">
        <f t="shared" si="31"/>
        <v>2.9368575624082231E-4</v>
      </c>
    </row>
    <row r="186" spans="1:17">
      <c r="A186">
        <v>64</v>
      </c>
      <c r="B186">
        <v>64</v>
      </c>
      <c r="C186">
        <v>28</v>
      </c>
      <c r="D186">
        <v>221</v>
      </c>
      <c r="E186" t="s">
        <v>76</v>
      </c>
      <c r="F186">
        <v>159</v>
      </c>
      <c r="G186">
        <v>0</v>
      </c>
      <c r="H186">
        <v>0</v>
      </c>
      <c r="I186">
        <v>1</v>
      </c>
      <c r="J186">
        <v>0</v>
      </c>
      <c r="K186" s="25" t="s">
        <v>100</v>
      </c>
      <c r="N186" s="7">
        <f t="shared" si="31"/>
        <v>0</v>
      </c>
      <c r="O186" s="7">
        <f t="shared" si="31"/>
        <v>0</v>
      </c>
      <c r="P186" s="7">
        <f t="shared" si="31"/>
        <v>5.6811725940234061E-5</v>
      </c>
      <c r="Q186" s="7">
        <f t="shared" si="31"/>
        <v>0</v>
      </c>
    </row>
    <row r="187" spans="1:17">
      <c r="A187">
        <v>162</v>
      </c>
      <c r="B187">
        <v>162</v>
      </c>
      <c r="C187">
        <v>28</v>
      </c>
      <c r="D187">
        <v>218</v>
      </c>
      <c r="E187">
        <v>28</v>
      </c>
      <c r="F187">
        <v>154</v>
      </c>
      <c r="G187">
        <v>0</v>
      </c>
      <c r="H187">
        <v>0</v>
      </c>
      <c r="I187">
        <v>1</v>
      </c>
      <c r="J187">
        <v>0</v>
      </c>
      <c r="K187" s="25" t="s">
        <v>100</v>
      </c>
      <c r="N187" s="7">
        <f t="shared" si="31"/>
        <v>0</v>
      </c>
      <c r="O187" s="7">
        <f t="shared" si="31"/>
        <v>0</v>
      </c>
      <c r="P187" s="7">
        <f t="shared" si="31"/>
        <v>5.6811725940234061E-5</v>
      </c>
      <c r="Q187" s="7">
        <f t="shared" si="31"/>
        <v>0</v>
      </c>
    </row>
    <row r="188" spans="1:17">
      <c r="A188">
        <v>206</v>
      </c>
      <c r="B188">
        <v>206</v>
      </c>
      <c r="C188">
        <v>28</v>
      </c>
      <c r="D188">
        <v>212</v>
      </c>
      <c r="E188">
        <v>1</v>
      </c>
      <c r="F188">
        <v>170</v>
      </c>
      <c r="G188">
        <v>0</v>
      </c>
      <c r="H188">
        <v>0</v>
      </c>
      <c r="I188">
        <v>1</v>
      </c>
      <c r="J188">
        <v>0</v>
      </c>
      <c r="K188" t="s">
        <v>101</v>
      </c>
      <c r="N188" s="7">
        <f t="shared" si="31"/>
        <v>0</v>
      </c>
      <c r="O188" s="7">
        <f t="shared" si="31"/>
        <v>0</v>
      </c>
      <c r="P188" s="7">
        <f t="shared" si="31"/>
        <v>5.6811725940234061E-5</v>
      </c>
      <c r="Q188" s="7">
        <f t="shared" si="31"/>
        <v>0</v>
      </c>
    </row>
    <row r="189" spans="1:17">
      <c r="A189">
        <v>222</v>
      </c>
      <c r="B189">
        <v>222</v>
      </c>
      <c r="C189">
        <v>29</v>
      </c>
      <c r="D189">
        <v>210</v>
      </c>
      <c r="E189">
        <v>1</v>
      </c>
      <c r="F189">
        <v>164</v>
      </c>
      <c r="G189">
        <v>0</v>
      </c>
      <c r="H189">
        <v>0</v>
      </c>
      <c r="I189">
        <v>1</v>
      </c>
      <c r="J189">
        <v>0</v>
      </c>
      <c r="K189" t="s">
        <v>101</v>
      </c>
      <c r="N189" s="7">
        <f t="shared" si="31"/>
        <v>0</v>
      </c>
      <c r="O189" s="7">
        <f t="shared" si="31"/>
        <v>0</v>
      </c>
      <c r="P189" s="7">
        <f t="shared" si="31"/>
        <v>5.6811725940234061E-5</v>
      </c>
      <c r="Q189" s="7">
        <f t="shared" si="31"/>
        <v>0</v>
      </c>
    </row>
    <row r="190" spans="1:17">
      <c r="A190">
        <v>181</v>
      </c>
      <c r="B190">
        <v>181</v>
      </c>
      <c r="C190">
        <v>28</v>
      </c>
      <c r="D190">
        <v>220</v>
      </c>
      <c r="E190">
        <v>1</v>
      </c>
      <c r="F190">
        <v>154</v>
      </c>
      <c r="G190">
        <v>0</v>
      </c>
      <c r="H190">
        <v>0</v>
      </c>
      <c r="I190">
        <v>2</v>
      </c>
      <c r="J190">
        <v>0</v>
      </c>
      <c r="K190" t="s">
        <v>101</v>
      </c>
      <c r="N190" s="7">
        <f t="shared" si="31"/>
        <v>0</v>
      </c>
      <c r="O190" s="7">
        <f t="shared" si="31"/>
        <v>0</v>
      </c>
      <c r="P190" s="7">
        <f t="shared" si="31"/>
        <v>1.1362345188046812E-4</v>
      </c>
      <c r="Q190" s="7">
        <f t="shared" si="31"/>
        <v>0</v>
      </c>
    </row>
    <row r="191" spans="1:17">
      <c r="A191">
        <v>240</v>
      </c>
      <c r="B191">
        <v>240</v>
      </c>
      <c r="C191">
        <v>28</v>
      </c>
      <c r="D191">
        <v>219</v>
      </c>
      <c r="E191">
        <v>7</v>
      </c>
      <c r="F191">
        <v>176</v>
      </c>
      <c r="G191">
        <v>0</v>
      </c>
      <c r="H191">
        <v>0</v>
      </c>
      <c r="I191">
        <v>0</v>
      </c>
      <c r="J191">
        <v>1</v>
      </c>
      <c r="K191" t="s">
        <v>102</v>
      </c>
      <c r="N191" s="7">
        <f t="shared" si="31"/>
        <v>0</v>
      </c>
      <c r="O191" s="7">
        <f t="shared" si="31"/>
        <v>0</v>
      </c>
      <c r="P191" s="7">
        <f t="shared" si="31"/>
        <v>0</v>
      </c>
      <c r="Q191" s="7">
        <f t="shared" si="31"/>
        <v>4.8947626040137052E-5</v>
      </c>
    </row>
    <row r="192" spans="1:17">
      <c r="A192">
        <v>190</v>
      </c>
      <c r="B192">
        <v>190</v>
      </c>
      <c r="C192" t="s">
        <v>76</v>
      </c>
      <c r="D192">
        <v>208</v>
      </c>
      <c r="E192">
        <v>12</v>
      </c>
      <c r="F192" s="21">
        <v>180</v>
      </c>
      <c r="G192">
        <v>0</v>
      </c>
      <c r="H192">
        <v>0</v>
      </c>
      <c r="I192">
        <v>1</v>
      </c>
      <c r="J192">
        <v>0</v>
      </c>
      <c r="K192" t="s">
        <v>102</v>
      </c>
      <c r="N192" s="7">
        <f t="shared" si="31"/>
        <v>0</v>
      </c>
      <c r="O192" s="7">
        <f t="shared" si="31"/>
        <v>0</v>
      </c>
      <c r="P192" s="7">
        <f t="shared" si="31"/>
        <v>5.6811725940234061E-5</v>
      </c>
      <c r="Q192" s="7">
        <f t="shared" si="31"/>
        <v>0</v>
      </c>
    </row>
    <row r="193" spans="1:17">
      <c r="A193">
        <v>225</v>
      </c>
      <c r="B193">
        <v>225</v>
      </c>
      <c r="C193">
        <v>29</v>
      </c>
      <c r="D193">
        <v>211</v>
      </c>
      <c r="E193">
        <v>17</v>
      </c>
      <c r="F193">
        <v>174</v>
      </c>
      <c r="G193">
        <v>0</v>
      </c>
      <c r="H193">
        <v>0</v>
      </c>
      <c r="I193">
        <v>1</v>
      </c>
      <c r="J193">
        <v>0</v>
      </c>
      <c r="K193" t="s">
        <v>102</v>
      </c>
      <c r="N193" s="7">
        <f t="shared" si="31"/>
        <v>0</v>
      </c>
      <c r="O193" s="7">
        <f t="shared" si="31"/>
        <v>0</v>
      </c>
      <c r="P193" s="7">
        <f t="shared" si="31"/>
        <v>5.6811725940234061E-5</v>
      </c>
      <c r="Q193" s="7">
        <f t="shared" si="31"/>
        <v>0</v>
      </c>
    </row>
    <row r="194" spans="1:17">
      <c r="A194">
        <v>177</v>
      </c>
      <c r="B194">
        <v>177</v>
      </c>
      <c r="C194">
        <v>28</v>
      </c>
      <c r="D194">
        <v>220</v>
      </c>
      <c r="E194">
        <v>14</v>
      </c>
      <c r="F194">
        <v>153</v>
      </c>
      <c r="G194">
        <v>0</v>
      </c>
      <c r="H194">
        <v>0</v>
      </c>
      <c r="I194">
        <v>1</v>
      </c>
      <c r="J194">
        <v>0</v>
      </c>
      <c r="K194" t="s">
        <v>102</v>
      </c>
      <c r="N194" s="7">
        <f t="shared" si="31"/>
        <v>0</v>
      </c>
      <c r="O194" s="7">
        <f t="shared" si="31"/>
        <v>0</v>
      </c>
      <c r="P194" s="7">
        <f t="shared" si="31"/>
        <v>5.6811725940234061E-5</v>
      </c>
      <c r="Q194" s="7">
        <f t="shared" si="31"/>
        <v>0</v>
      </c>
    </row>
    <row r="195" spans="1:17">
      <c r="A195">
        <v>191</v>
      </c>
      <c r="B195">
        <v>191</v>
      </c>
      <c r="C195">
        <v>28</v>
      </c>
      <c r="D195">
        <v>222</v>
      </c>
      <c r="E195">
        <v>14</v>
      </c>
      <c r="F195">
        <v>149</v>
      </c>
      <c r="G195">
        <v>0</v>
      </c>
      <c r="H195">
        <v>0</v>
      </c>
      <c r="I195">
        <v>1</v>
      </c>
      <c r="J195">
        <v>0</v>
      </c>
      <c r="K195" t="s">
        <v>102</v>
      </c>
      <c r="N195" s="7">
        <f t="shared" si="31"/>
        <v>0</v>
      </c>
      <c r="O195" s="7">
        <f t="shared" si="31"/>
        <v>0</v>
      </c>
      <c r="P195" s="7">
        <f t="shared" si="31"/>
        <v>5.6811725940234061E-5</v>
      </c>
      <c r="Q195" s="7">
        <f t="shared" si="31"/>
        <v>0</v>
      </c>
    </row>
    <row r="196" spans="1:17">
      <c r="A196">
        <v>111</v>
      </c>
      <c r="B196">
        <v>111</v>
      </c>
      <c r="C196">
        <v>28</v>
      </c>
      <c r="D196">
        <v>218</v>
      </c>
      <c r="E196">
        <v>24</v>
      </c>
      <c r="F196">
        <v>156</v>
      </c>
      <c r="G196">
        <v>0</v>
      </c>
      <c r="H196">
        <v>0</v>
      </c>
      <c r="I196">
        <v>1</v>
      </c>
      <c r="J196">
        <v>0</v>
      </c>
      <c r="K196" t="s">
        <v>103</v>
      </c>
      <c r="N196" s="7">
        <f t="shared" si="31"/>
        <v>0</v>
      </c>
      <c r="O196" s="7">
        <f t="shared" si="31"/>
        <v>0</v>
      </c>
      <c r="P196" s="7">
        <f t="shared" si="31"/>
        <v>5.6811725940234061E-5</v>
      </c>
      <c r="Q196" s="7">
        <f t="shared" si="31"/>
        <v>0</v>
      </c>
    </row>
    <row r="197" spans="1:17">
      <c r="A197">
        <v>116</v>
      </c>
      <c r="B197">
        <v>116</v>
      </c>
      <c r="C197">
        <v>28</v>
      </c>
      <c r="D197">
        <v>218</v>
      </c>
      <c r="E197">
        <v>24</v>
      </c>
      <c r="F197">
        <v>151</v>
      </c>
      <c r="G197">
        <v>0</v>
      </c>
      <c r="H197">
        <v>1</v>
      </c>
      <c r="I197">
        <v>0</v>
      </c>
      <c r="J197">
        <v>0</v>
      </c>
      <c r="K197" t="s">
        <v>103</v>
      </c>
      <c r="N197" s="7">
        <f t="shared" si="31"/>
        <v>0</v>
      </c>
      <c r="O197" s="7">
        <f t="shared" si="31"/>
        <v>1.6315875346712352E-4</v>
      </c>
      <c r="P197" s="7">
        <f t="shared" si="31"/>
        <v>0</v>
      </c>
      <c r="Q197" s="7">
        <f t="shared" si="31"/>
        <v>0</v>
      </c>
    </row>
    <row r="198" spans="1:17">
      <c r="A198">
        <v>187</v>
      </c>
      <c r="B198">
        <v>187</v>
      </c>
      <c r="C198">
        <v>24</v>
      </c>
      <c r="D198">
        <v>214</v>
      </c>
      <c r="E198">
        <v>28</v>
      </c>
      <c r="F198">
        <v>170</v>
      </c>
      <c r="G198">
        <v>1</v>
      </c>
      <c r="H198">
        <v>0</v>
      </c>
      <c r="I198">
        <v>0</v>
      </c>
      <c r="J198">
        <v>0</v>
      </c>
      <c r="K198" t="s">
        <v>104</v>
      </c>
      <c r="N198" s="7">
        <f t="shared" si="31"/>
        <v>8.6956521739130441E-5</v>
      </c>
      <c r="O198" s="7">
        <f t="shared" si="31"/>
        <v>0</v>
      </c>
      <c r="P198" s="7">
        <f t="shared" si="31"/>
        <v>0</v>
      </c>
      <c r="Q198" s="7">
        <f t="shared" si="31"/>
        <v>0</v>
      </c>
    </row>
    <row r="199" spans="1:17">
      <c r="A199">
        <v>22</v>
      </c>
      <c r="B199">
        <v>22</v>
      </c>
      <c r="C199" t="s">
        <v>24</v>
      </c>
      <c r="D199" s="21">
        <v>230</v>
      </c>
      <c r="E199" t="s">
        <v>24</v>
      </c>
      <c r="F199">
        <v>179</v>
      </c>
      <c r="G199">
        <v>0</v>
      </c>
      <c r="H199">
        <v>5</v>
      </c>
      <c r="I199">
        <v>10</v>
      </c>
      <c r="J199">
        <v>0</v>
      </c>
      <c r="K199" s="5" t="s">
        <v>105</v>
      </c>
      <c r="N199" s="7">
        <f t="shared" si="31"/>
        <v>0</v>
      </c>
      <c r="O199" s="7">
        <f t="shared" si="31"/>
        <v>8.1579376733561756E-4</v>
      </c>
      <c r="P199" s="7">
        <f t="shared" si="31"/>
        <v>5.6811725940234068E-4</v>
      </c>
      <c r="Q199" s="7">
        <f t="shared" si="31"/>
        <v>0</v>
      </c>
    </row>
    <row r="200" spans="1:17">
      <c r="A200">
        <v>112</v>
      </c>
      <c r="B200">
        <v>112</v>
      </c>
      <c r="C200" t="s">
        <v>85</v>
      </c>
      <c r="D200">
        <v>229</v>
      </c>
      <c r="E200">
        <v>17</v>
      </c>
      <c r="F200" s="21">
        <v>180</v>
      </c>
      <c r="G200">
        <v>18</v>
      </c>
      <c r="H200">
        <v>10</v>
      </c>
      <c r="I200">
        <v>34</v>
      </c>
      <c r="J200">
        <v>26</v>
      </c>
      <c r="K200" s="5" t="s">
        <v>105</v>
      </c>
      <c r="N200" s="23">
        <f t="shared" si="31"/>
        <v>1.5652173913043479E-3</v>
      </c>
      <c r="O200" s="23">
        <f t="shared" si="31"/>
        <v>1.6315875346712351E-3</v>
      </c>
      <c r="P200" s="23">
        <f t="shared" si="31"/>
        <v>1.9315986819679581E-3</v>
      </c>
      <c r="Q200" s="23">
        <f t="shared" si="31"/>
        <v>1.2726382770435634E-3</v>
      </c>
    </row>
    <row r="201" spans="1:17">
      <c r="A201">
        <v>94</v>
      </c>
      <c r="B201">
        <v>94</v>
      </c>
      <c r="C201" t="s">
        <v>85</v>
      </c>
      <c r="D201">
        <v>229</v>
      </c>
      <c r="E201">
        <v>21</v>
      </c>
      <c r="F201" s="21">
        <v>180</v>
      </c>
      <c r="G201">
        <v>11</v>
      </c>
      <c r="H201">
        <v>1</v>
      </c>
      <c r="I201">
        <v>9</v>
      </c>
      <c r="J201">
        <v>10</v>
      </c>
      <c r="K201" s="5" t="s">
        <v>105</v>
      </c>
      <c r="N201" s="23">
        <f t="shared" si="31"/>
        <v>9.5652173913043481E-4</v>
      </c>
      <c r="O201" s="23">
        <f t="shared" si="31"/>
        <v>1.6315875346712352E-4</v>
      </c>
      <c r="P201" s="23">
        <f t="shared" si="31"/>
        <v>5.1130553346210661E-4</v>
      </c>
      <c r="Q201" s="23">
        <f t="shared" si="31"/>
        <v>4.8947626040137058E-4</v>
      </c>
    </row>
    <row r="202" spans="1:17">
      <c r="A202">
        <v>165</v>
      </c>
      <c r="B202">
        <v>165</v>
      </c>
      <c r="C202">
        <v>18</v>
      </c>
      <c r="D202">
        <v>229</v>
      </c>
      <c r="E202">
        <v>13</v>
      </c>
      <c r="F202" s="21">
        <v>180</v>
      </c>
      <c r="G202">
        <v>3</v>
      </c>
      <c r="H202">
        <v>0</v>
      </c>
      <c r="I202">
        <v>0</v>
      </c>
      <c r="J202">
        <v>0</v>
      </c>
      <c r="K202" s="5" t="s">
        <v>105</v>
      </c>
      <c r="N202" s="7">
        <f t="shared" si="31"/>
        <v>2.6086956521739128E-4</v>
      </c>
      <c r="O202" s="7">
        <f t="shared" si="31"/>
        <v>0</v>
      </c>
      <c r="P202" s="7">
        <f t="shared" si="31"/>
        <v>0</v>
      </c>
      <c r="Q202" s="7">
        <f t="shared" si="31"/>
        <v>0</v>
      </c>
    </row>
    <row r="203" spans="1:17">
      <c r="A203">
        <v>89</v>
      </c>
      <c r="B203">
        <v>89</v>
      </c>
      <c r="C203">
        <v>18</v>
      </c>
      <c r="D203">
        <v>229</v>
      </c>
      <c r="E203">
        <v>6</v>
      </c>
      <c r="F203" s="21">
        <v>180</v>
      </c>
      <c r="G203">
        <v>1</v>
      </c>
      <c r="H203">
        <v>0</v>
      </c>
      <c r="I203">
        <v>0</v>
      </c>
      <c r="J203">
        <v>0</v>
      </c>
      <c r="K203" s="5" t="s">
        <v>105</v>
      </c>
      <c r="N203" s="7">
        <f t="shared" si="31"/>
        <v>8.6956521739130441E-5</v>
      </c>
      <c r="O203" s="7">
        <f t="shared" si="31"/>
        <v>0</v>
      </c>
      <c r="P203" s="7">
        <f t="shared" si="31"/>
        <v>0</v>
      </c>
      <c r="Q203" s="7">
        <f t="shared" si="31"/>
        <v>0</v>
      </c>
    </row>
    <row r="204" spans="1:17">
      <c r="A204">
        <v>12</v>
      </c>
      <c r="B204">
        <v>12</v>
      </c>
      <c r="C204" t="s">
        <v>24</v>
      </c>
      <c r="D204" s="21">
        <v>230</v>
      </c>
      <c r="E204" t="s">
        <v>106</v>
      </c>
      <c r="F204">
        <v>178</v>
      </c>
      <c r="G204">
        <v>0</v>
      </c>
      <c r="H204">
        <v>0</v>
      </c>
      <c r="I204">
        <v>0</v>
      </c>
      <c r="J204">
        <v>2</v>
      </c>
      <c r="K204" s="5" t="s">
        <v>105</v>
      </c>
      <c r="N204" s="7">
        <f t="shared" si="31"/>
        <v>0</v>
      </c>
      <c r="O204" s="7">
        <f t="shared" si="31"/>
        <v>0</v>
      </c>
      <c r="P204" s="7">
        <f t="shared" si="31"/>
        <v>0</v>
      </c>
      <c r="Q204" s="7">
        <f t="shared" si="31"/>
        <v>9.7895252080274105E-5</v>
      </c>
    </row>
    <row r="205" spans="1:17">
      <c r="A205">
        <v>26</v>
      </c>
      <c r="B205">
        <v>26</v>
      </c>
      <c r="C205" t="s">
        <v>24</v>
      </c>
      <c r="D205" s="21">
        <v>230</v>
      </c>
      <c r="E205" t="s">
        <v>106</v>
      </c>
      <c r="F205">
        <v>178</v>
      </c>
      <c r="G205">
        <v>0</v>
      </c>
      <c r="H205">
        <v>0</v>
      </c>
      <c r="I205">
        <v>2</v>
      </c>
      <c r="J205">
        <v>0</v>
      </c>
      <c r="K205" s="5" t="s">
        <v>105</v>
      </c>
      <c r="N205" s="7">
        <f t="shared" si="31"/>
        <v>0</v>
      </c>
      <c r="O205" s="7">
        <f t="shared" si="31"/>
        <v>0</v>
      </c>
      <c r="P205" s="7">
        <f t="shared" si="31"/>
        <v>1.1362345188046812E-4</v>
      </c>
      <c r="Q205" s="7">
        <f t="shared" si="31"/>
        <v>0</v>
      </c>
    </row>
    <row r="206" spans="1:17">
      <c r="A206">
        <v>140</v>
      </c>
      <c r="B206">
        <v>140</v>
      </c>
      <c r="C206">
        <v>19</v>
      </c>
      <c r="D206" s="21">
        <v>230</v>
      </c>
      <c r="E206">
        <v>21</v>
      </c>
      <c r="F206">
        <v>176</v>
      </c>
      <c r="G206">
        <v>2</v>
      </c>
      <c r="H206">
        <v>0</v>
      </c>
      <c r="I206">
        <v>2</v>
      </c>
      <c r="J206">
        <v>5</v>
      </c>
      <c r="K206" s="5" t="s">
        <v>105</v>
      </c>
      <c r="N206" s="7">
        <f t="shared" si="31"/>
        <v>1.7391304347826088E-4</v>
      </c>
      <c r="O206" s="7">
        <f t="shared" si="31"/>
        <v>0</v>
      </c>
      <c r="P206" s="7">
        <f t="shared" si="31"/>
        <v>1.1362345188046812E-4</v>
      </c>
      <c r="Q206" s="7">
        <f t="shared" si="31"/>
        <v>2.4473813020068529E-4</v>
      </c>
    </row>
    <row r="207" spans="1:17">
      <c r="A207">
        <v>159</v>
      </c>
      <c r="B207">
        <v>159</v>
      </c>
      <c r="C207">
        <v>17</v>
      </c>
      <c r="D207" s="21">
        <v>230</v>
      </c>
      <c r="E207">
        <v>17</v>
      </c>
      <c r="F207">
        <v>175</v>
      </c>
      <c r="G207">
        <v>0</v>
      </c>
      <c r="H207">
        <v>0</v>
      </c>
      <c r="I207">
        <v>1</v>
      </c>
      <c r="J207">
        <v>0</v>
      </c>
      <c r="K207" s="5" t="s">
        <v>105</v>
      </c>
      <c r="N207" s="7">
        <f t="shared" si="31"/>
        <v>0</v>
      </c>
      <c r="O207" s="7">
        <f t="shared" si="31"/>
        <v>0</v>
      </c>
      <c r="P207" s="7">
        <f t="shared" si="31"/>
        <v>5.6811725940234061E-5</v>
      </c>
      <c r="Q207" s="7">
        <f t="shared" si="31"/>
        <v>0</v>
      </c>
    </row>
    <row r="208" spans="1:17">
      <c r="A208">
        <v>146</v>
      </c>
      <c r="B208">
        <v>146</v>
      </c>
      <c r="C208">
        <v>17</v>
      </c>
      <c r="D208">
        <v>225</v>
      </c>
      <c r="E208">
        <v>17</v>
      </c>
      <c r="F208" s="21">
        <v>180</v>
      </c>
      <c r="G208">
        <v>15</v>
      </c>
      <c r="H208">
        <v>0</v>
      </c>
      <c r="I208">
        <v>0</v>
      </c>
      <c r="J208">
        <v>0</v>
      </c>
      <c r="K208" s="5" t="s">
        <v>105</v>
      </c>
      <c r="N208" s="7">
        <f t="shared" si="31"/>
        <v>1.3043478260869566E-3</v>
      </c>
      <c r="O208" s="7">
        <f t="shared" si="31"/>
        <v>0</v>
      </c>
      <c r="P208" s="7">
        <f t="shared" si="31"/>
        <v>0</v>
      </c>
      <c r="Q208" s="7">
        <f t="shared" si="31"/>
        <v>0</v>
      </c>
    </row>
    <row r="209" spans="1:17">
      <c r="A209">
        <v>186</v>
      </c>
      <c r="B209">
        <v>186</v>
      </c>
      <c r="C209">
        <v>7</v>
      </c>
      <c r="D209">
        <v>225</v>
      </c>
      <c r="E209">
        <v>8</v>
      </c>
      <c r="F209" s="21">
        <v>180</v>
      </c>
      <c r="G209">
        <v>0</v>
      </c>
      <c r="H209">
        <v>0</v>
      </c>
      <c r="I209">
        <v>0</v>
      </c>
      <c r="J209">
        <v>2</v>
      </c>
      <c r="K209" s="5" t="s">
        <v>105</v>
      </c>
      <c r="N209" s="7">
        <f t="shared" si="31"/>
        <v>0</v>
      </c>
      <c r="O209" s="7">
        <f t="shared" si="31"/>
        <v>0</v>
      </c>
      <c r="P209" s="7">
        <f t="shared" si="31"/>
        <v>0</v>
      </c>
      <c r="Q209" s="7">
        <f t="shared" si="31"/>
        <v>9.7895252080274105E-5</v>
      </c>
    </row>
    <row r="210" spans="1:17">
      <c r="A210">
        <v>184</v>
      </c>
      <c r="B210">
        <v>184</v>
      </c>
      <c r="C210" t="s">
        <v>107</v>
      </c>
      <c r="D210">
        <v>228</v>
      </c>
      <c r="E210">
        <v>17</v>
      </c>
      <c r="F210">
        <v>177</v>
      </c>
      <c r="G210">
        <v>0</v>
      </c>
      <c r="H210">
        <v>0</v>
      </c>
      <c r="I210">
        <v>2</v>
      </c>
      <c r="J210">
        <v>0</v>
      </c>
      <c r="K210" s="5" t="s">
        <v>105</v>
      </c>
      <c r="N210" s="7">
        <f t="shared" si="31"/>
        <v>0</v>
      </c>
      <c r="O210" s="7">
        <f t="shared" si="31"/>
        <v>0</v>
      </c>
      <c r="P210" s="7">
        <f t="shared" si="31"/>
        <v>1.1362345188046812E-4</v>
      </c>
      <c r="Q210" s="7">
        <f t="shared" si="31"/>
        <v>0</v>
      </c>
    </row>
    <row r="211" spans="1:17">
      <c r="A211">
        <v>108</v>
      </c>
      <c r="B211">
        <v>108</v>
      </c>
      <c r="C211">
        <v>7</v>
      </c>
      <c r="D211" s="21">
        <v>230</v>
      </c>
      <c r="E211">
        <v>17</v>
      </c>
      <c r="F211">
        <v>174</v>
      </c>
      <c r="G211">
        <v>0</v>
      </c>
      <c r="H211">
        <v>0</v>
      </c>
      <c r="I211">
        <v>1</v>
      </c>
      <c r="J211">
        <v>0</v>
      </c>
      <c r="K211" s="5" t="s">
        <v>105</v>
      </c>
      <c r="N211" s="7">
        <f t="shared" si="31"/>
        <v>0</v>
      </c>
      <c r="O211" s="7">
        <f t="shared" si="31"/>
        <v>0</v>
      </c>
      <c r="P211" s="7">
        <f t="shared" si="31"/>
        <v>5.6811725940234061E-5</v>
      </c>
      <c r="Q211" s="7">
        <f t="shared" si="31"/>
        <v>0</v>
      </c>
    </row>
    <row r="212" spans="1:17">
      <c r="A212">
        <v>147</v>
      </c>
      <c r="B212">
        <v>147</v>
      </c>
      <c r="C212">
        <v>22</v>
      </c>
      <c r="D212" s="21">
        <v>230</v>
      </c>
      <c r="E212">
        <v>17</v>
      </c>
      <c r="F212">
        <v>174</v>
      </c>
      <c r="G212">
        <v>0</v>
      </c>
      <c r="H212">
        <v>15</v>
      </c>
      <c r="I212">
        <v>0</v>
      </c>
      <c r="J212">
        <v>0</v>
      </c>
      <c r="K212" s="5" t="s">
        <v>105</v>
      </c>
      <c r="N212" s="7">
        <f t="shared" si="31"/>
        <v>0</v>
      </c>
      <c r="O212" s="7">
        <f t="shared" si="31"/>
        <v>2.4473813020068525E-3</v>
      </c>
      <c r="P212" s="7">
        <f t="shared" si="31"/>
        <v>0</v>
      </c>
      <c r="Q212" s="7">
        <f t="shared" si="31"/>
        <v>0</v>
      </c>
    </row>
    <row r="213" spans="1:17">
      <c r="A213">
        <v>232</v>
      </c>
      <c r="B213">
        <v>232</v>
      </c>
      <c r="C213" t="s">
        <v>24</v>
      </c>
      <c r="D213">
        <v>228</v>
      </c>
      <c r="E213">
        <v>3</v>
      </c>
      <c r="F213">
        <v>176</v>
      </c>
      <c r="G213">
        <v>0</v>
      </c>
      <c r="H213">
        <v>0</v>
      </c>
      <c r="I213">
        <v>0</v>
      </c>
      <c r="J213">
        <v>1</v>
      </c>
      <c r="K213" s="5" t="s">
        <v>105</v>
      </c>
      <c r="N213" s="7">
        <f t="shared" si="31"/>
        <v>0</v>
      </c>
      <c r="O213" s="7">
        <f t="shared" si="31"/>
        <v>0</v>
      </c>
      <c r="P213" s="7">
        <f t="shared" si="31"/>
        <v>0</v>
      </c>
      <c r="Q213" s="7">
        <f t="shared" si="31"/>
        <v>4.8947626040137052E-5</v>
      </c>
    </row>
    <row r="214" spans="1:17">
      <c r="A214">
        <v>120</v>
      </c>
      <c r="B214">
        <v>120</v>
      </c>
      <c r="C214">
        <v>7</v>
      </c>
      <c r="D214">
        <v>229</v>
      </c>
      <c r="E214">
        <v>17</v>
      </c>
      <c r="F214">
        <v>175</v>
      </c>
      <c r="G214">
        <v>0</v>
      </c>
      <c r="H214">
        <v>0</v>
      </c>
      <c r="I214">
        <v>3</v>
      </c>
      <c r="J214">
        <v>0</v>
      </c>
      <c r="K214" s="5" t="s">
        <v>105</v>
      </c>
      <c r="N214" s="7">
        <f t="shared" si="31"/>
        <v>0</v>
      </c>
      <c r="O214" s="7">
        <f t="shared" si="31"/>
        <v>0</v>
      </c>
      <c r="P214" s="7">
        <f t="shared" si="31"/>
        <v>1.704351778207022E-4</v>
      </c>
      <c r="Q214" s="7">
        <f t="shared" si="31"/>
        <v>0</v>
      </c>
    </row>
    <row r="215" spans="1:17">
      <c r="A215">
        <v>119</v>
      </c>
      <c r="B215">
        <v>119</v>
      </c>
      <c r="C215">
        <v>22</v>
      </c>
      <c r="D215" s="21">
        <v>230</v>
      </c>
      <c r="E215">
        <v>7</v>
      </c>
      <c r="F215">
        <v>173</v>
      </c>
      <c r="G215">
        <v>10</v>
      </c>
      <c r="H215">
        <v>0</v>
      </c>
      <c r="I215">
        <v>3</v>
      </c>
      <c r="J215">
        <v>7</v>
      </c>
      <c r="K215" s="5" t="s">
        <v>105</v>
      </c>
      <c r="N215" s="7">
        <f t="shared" si="31"/>
        <v>8.6956521739130438E-4</v>
      </c>
      <c r="O215" s="7">
        <f t="shared" si="31"/>
        <v>0</v>
      </c>
      <c r="P215" s="7">
        <f t="shared" si="31"/>
        <v>1.704351778207022E-4</v>
      </c>
      <c r="Q215" s="7">
        <f t="shared" si="31"/>
        <v>3.4263338228095939E-4</v>
      </c>
    </row>
    <row r="216" spans="1:17">
      <c r="A216">
        <v>136</v>
      </c>
      <c r="B216">
        <v>136</v>
      </c>
      <c r="C216">
        <v>12</v>
      </c>
      <c r="D216" s="21">
        <v>230</v>
      </c>
      <c r="E216">
        <v>7</v>
      </c>
      <c r="F216">
        <v>173</v>
      </c>
      <c r="G216">
        <v>5</v>
      </c>
      <c r="H216">
        <v>0</v>
      </c>
      <c r="I216">
        <v>0</v>
      </c>
      <c r="J216">
        <v>0</v>
      </c>
      <c r="K216" s="5" t="s">
        <v>105</v>
      </c>
      <c r="N216" s="7">
        <f t="shared" ref="N216:Q247" si="32">G216/SUM(G$5:G$247)</f>
        <v>4.3478260869565219E-4</v>
      </c>
      <c r="O216" s="7">
        <f t="shared" si="32"/>
        <v>0</v>
      </c>
      <c r="P216" s="7">
        <f t="shared" si="32"/>
        <v>0</v>
      </c>
      <c r="Q216" s="7">
        <f t="shared" si="32"/>
        <v>0</v>
      </c>
    </row>
    <row r="217" spans="1:17">
      <c r="A217">
        <v>172</v>
      </c>
      <c r="B217">
        <v>172</v>
      </c>
      <c r="C217">
        <v>17</v>
      </c>
      <c r="D217">
        <v>228</v>
      </c>
      <c r="E217">
        <v>17</v>
      </c>
      <c r="F217">
        <v>175</v>
      </c>
      <c r="G217">
        <v>0</v>
      </c>
      <c r="H217">
        <v>0</v>
      </c>
      <c r="I217">
        <v>1</v>
      </c>
      <c r="J217">
        <v>0</v>
      </c>
      <c r="K217" s="5" t="s">
        <v>105</v>
      </c>
      <c r="N217" s="7">
        <f t="shared" si="32"/>
        <v>0</v>
      </c>
      <c r="O217" s="7">
        <f t="shared" si="32"/>
        <v>0</v>
      </c>
      <c r="P217" s="7">
        <f t="shared" si="32"/>
        <v>5.6811725940234061E-5</v>
      </c>
      <c r="Q217" s="7">
        <f t="shared" si="32"/>
        <v>0</v>
      </c>
    </row>
    <row r="218" spans="1:17">
      <c r="A218">
        <v>107</v>
      </c>
      <c r="B218">
        <v>107</v>
      </c>
      <c r="C218" t="s">
        <v>85</v>
      </c>
      <c r="D218">
        <v>229</v>
      </c>
      <c r="E218">
        <v>17</v>
      </c>
      <c r="F218">
        <v>174</v>
      </c>
      <c r="G218">
        <v>0</v>
      </c>
      <c r="H218">
        <v>0</v>
      </c>
      <c r="I218">
        <v>0</v>
      </c>
      <c r="J218">
        <v>1</v>
      </c>
      <c r="K218" s="5" t="s">
        <v>105</v>
      </c>
      <c r="N218" s="7">
        <f t="shared" si="32"/>
        <v>0</v>
      </c>
      <c r="O218" s="7">
        <f t="shared" si="32"/>
        <v>0</v>
      </c>
      <c r="P218" s="7">
        <f t="shared" si="32"/>
        <v>0</v>
      </c>
      <c r="Q218" s="7">
        <f t="shared" si="32"/>
        <v>4.8947626040137052E-5</v>
      </c>
    </row>
    <row r="219" spans="1:17">
      <c r="A219">
        <v>243</v>
      </c>
      <c r="B219">
        <v>243</v>
      </c>
      <c r="C219">
        <v>7</v>
      </c>
      <c r="D219">
        <v>229</v>
      </c>
      <c r="E219">
        <v>17</v>
      </c>
      <c r="F219">
        <v>174</v>
      </c>
      <c r="G219">
        <v>0</v>
      </c>
      <c r="H219">
        <v>0</v>
      </c>
      <c r="I219">
        <v>0</v>
      </c>
      <c r="J219">
        <v>1</v>
      </c>
      <c r="K219" s="5" t="s">
        <v>105</v>
      </c>
      <c r="N219" s="7">
        <f t="shared" si="32"/>
        <v>0</v>
      </c>
      <c r="O219" s="7">
        <f t="shared" si="32"/>
        <v>0</v>
      </c>
      <c r="P219" s="7">
        <f t="shared" si="32"/>
        <v>0</v>
      </c>
      <c r="Q219" s="7">
        <f t="shared" si="32"/>
        <v>4.8947626040137052E-5</v>
      </c>
    </row>
    <row r="220" spans="1:17">
      <c r="A220">
        <v>127</v>
      </c>
      <c r="B220">
        <v>127</v>
      </c>
      <c r="C220">
        <v>14</v>
      </c>
      <c r="D220" s="21">
        <v>230</v>
      </c>
      <c r="E220">
        <v>13</v>
      </c>
      <c r="F220">
        <v>172</v>
      </c>
      <c r="G220">
        <v>0</v>
      </c>
      <c r="H220">
        <v>1</v>
      </c>
      <c r="I220">
        <v>0</v>
      </c>
      <c r="J220">
        <v>0</v>
      </c>
      <c r="K220" s="5" t="s">
        <v>105</v>
      </c>
      <c r="N220" s="7">
        <f t="shared" si="32"/>
        <v>0</v>
      </c>
      <c r="O220" s="7">
        <f t="shared" si="32"/>
        <v>1.6315875346712352E-4</v>
      </c>
      <c r="P220" s="7">
        <f t="shared" si="32"/>
        <v>0</v>
      </c>
      <c r="Q220" s="7">
        <f t="shared" si="32"/>
        <v>0</v>
      </c>
    </row>
    <row r="221" spans="1:17">
      <c r="A221">
        <v>124</v>
      </c>
      <c r="B221">
        <v>124</v>
      </c>
      <c r="C221">
        <v>19</v>
      </c>
      <c r="D221">
        <v>221</v>
      </c>
      <c r="E221">
        <v>23</v>
      </c>
      <c r="F221" s="21">
        <v>180</v>
      </c>
      <c r="G221">
        <v>0</v>
      </c>
      <c r="H221">
        <v>0</v>
      </c>
      <c r="I221">
        <v>1</v>
      </c>
      <c r="J221">
        <v>0</v>
      </c>
      <c r="K221" s="5" t="s">
        <v>105</v>
      </c>
      <c r="N221" s="7">
        <f t="shared" si="32"/>
        <v>0</v>
      </c>
      <c r="O221" s="7">
        <f t="shared" si="32"/>
        <v>0</v>
      </c>
      <c r="P221" s="7">
        <f t="shared" si="32"/>
        <v>5.6811725940234061E-5</v>
      </c>
      <c r="Q221" s="7">
        <f t="shared" si="32"/>
        <v>0</v>
      </c>
    </row>
    <row r="222" spans="1:17">
      <c r="A222">
        <v>221</v>
      </c>
      <c r="B222">
        <v>221</v>
      </c>
      <c r="C222">
        <v>17</v>
      </c>
      <c r="D222">
        <v>223</v>
      </c>
      <c r="E222">
        <v>17</v>
      </c>
      <c r="F222">
        <v>178</v>
      </c>
      <c r="G222">
        <v>0</v>
      </c>
      <c r="H222">
        <v>0</v>
      </c>
      <c r="I222">
        <v>1</v>
      </c>
      <c r="J222">
        <v>0</v>
      </c>
      <c r="K222" s="5" t="s">
        <v>105</v>
      </c>
      <c r="N222" s="7">
        <f t="shared" si="32"/>
        <v>0</v>
      </c>
      <c r="O222" s="7">
        <f t="shared" si="32"/>
        <v>0</v>
      </c>
      <c r="P222" s="7">
        <f t="shared" si="32"/>
        <v>5.6811725940234061E-5</v>
      </c>
      <c r="Q222" s="7">
        <f t="shared" si="32"/>
        <v>0</v>
      </c>
    </row>
    <row r="223" spans="1:17">
      <c r="A223">
        <v>200</v>
      </c>
      <c r="B223">
        <v>200</v>
      </c>
      <c r="C223">
        <v>11</v>
      </c>
      <c r="D223">
        <v>228</v>
      </c>
      <c r="E223">
        <v>7</v>
      </c>
      <c r="F223">
        <v>173</v>
      </c>
      <c r="G223">
        <v>0</v>
      </c>
      <c r="H223">
        <v>0</v>
      </c>
      <c r="I223">
        <v>1</v>
      </c>
      <c r="J223">
        <v>0</v>
      </c>
      <c r="K223" s="5" t="s">
        <v>105</v>
      </c>
      <c r="N223" s="7">
        <f t="shared" si="32"/>
        <v>0</v>
      </c>
      <c r="O223" s="7">
        <f t="shared" si="32"/>
        <v>0</v>
      </c>
      <c r="P223" s="7">
        <f t="shared" si="32"/>
        <v>5.6811725940234061E-5</v>
      </c>
      <c r="Q223" s="7">
        <f t="shared" si="32"/>
        <v>0</v>
      </c>
    </row>
    <row r="224" spans="1:17">
      <c r="A224">
        <v>227</v>
      </c>
      <c r="B224">
        <v>227</v>
      </c>
      <c r="C224" t="s">
        <v>108</v>
      </c>
      <c r="D224">
        <v>214</v>
      </c>
      <c r="E224">
        <v>14</v>
      </c>
      <c r="F224" s="21">
        <v>180</v>
      </c>
      <c r="G224">
        <v>0</v>
      </c>
      <c r="H224">
        <v>0</v>
      </c>
      <c r="I224">
        <v>1</v>
      </c>
      <c r="J224">
        <v>0</v>
      </c>
      <c r="K224" s="5" t="s">
        <v>105</v>
      </c>
      <c r="N224" s="7">
        <f t="shared" si="32"/>
        <v>0</v>
      </c>
      <c r="O224" s="7">
        <f t="shared" si="32"/>
        <v>0</v>
      </c>
      <c r="P224" s="7">
        <f t="shared" si="32"/>
        <v>5.6811725940234061E-5</v>
      </c>
      <c r="Q224" s="7">
        <f t="shared" si="32"/>
        <v>0</v>
      </c>
    </row>
    <row r="225" spans="1:17">
      <c r="A225">
        <v>149</v>
      </c>
      <c r="B225">
        <v>149</v>
      </c>
      <c r="C225">
        <v>17</v>
      </c>
      <c r="D225">
        <v>219</v>
      </c>
      <c r="E225">
        <v>17</v>
      </c>
      <c r="F225">
        <v>174</v>
      </c>
      <c r="G225">
        <v>0</v>
      </c>
      <c r="H225">
        <v>0</v>
      </c>
      <c r="I225">
        <v>1</v>
      </c>
      <c r="J225">
        <v>0</v>
      </c>
      <c r="K225" s="5" t="s">
        <v>105</v>
      </c>
      <c r="N225" s="7">
        <f t="shared" si="32"/>
        <v>0</v>
      </c>
      <c r="O225" s="7">
        <f t="shared" si="32"/>
        <v>0</v>
      </c>
      <c r="P225" s="7">
        <f t="shared" si="32"/>
        <v>5.6811725940234061E-5</v>
      </c>
      <c r="Q225" s="7">
        <f t="shared" si="32"/>
        <v>0</v>
      </c>
    </row>
    <row r="226" spans="1:17">
      <c r="A226">
        <v>73</v>
      </c>
      <c r="B226">
        <v>73</v>
      </c>
      <c r="C226">
        <v>6</v>
      </c>
      <c r="D226">
        <v>220</v>
      </c>
      <c r="E226">
        <v>9</v>
      </c>
      <c r="F226">
        <v>163</v>
      </c>
      <c r="G226">
        <v>0</v>
      </c>
      <c r="H226">
        <v>0</v>
      </c>
      <c r="I226">
        <v>2</v>
      </c>
      <c r="J226">
        <v>0</v>
      </c>
      <c r="K226" s="5" t="s">
        <v>105</v>
      </c>
      <c r="N226" s="7">
        <f t="shared" si="32"/>
        <v>0</v>
      </c>
      <c r="O226" s="7">
        <f t="shared" si="32"/>
        <v>0</v>
      </c>
      <c r="P226" s="7">
        <f t="shared" si="32"/>
        <v>1.1362345188046812E-4</v>
      </c>
      <c r="Q226" s="7">
        <f t="shared" si="32"/>
        <v>0</v>
      </c>
    </row>
    <row r="227" spans="1:17">
      <c r="A227">
        <v>35</v>
      </c>
      <c r="B227">
        <v>35</v>
      </c>
      <c r="C227">
        <v>17</v>
      </c>
      <c r="D227">
        <v>222</v>
      </c>
      <c r="E227" t="s">
        <v>109</v>
      </c>
      <c r="F227">
        <v>161</v>
      </c>
      <c r="G227">
        <v>0</v>
      </c>
      <c r="H227">
        <v>0</v>
      </c>
      <c r="I227">
        <v>2</v>
      </c>
      <c r="J227">
        <v>0</v>
      </c>
      <c r="K227" s="5" t="s">
        <v>105</v>
      </c>
      <c r="N227" s="7">
        <f t="shared" si="32"/>
        <v>0</v>
      </c>
      <c r="O227" s="7">
        <f t="shared" si="32"/>
        <v>0</v>
      </c>
      <c r="P227" s="7">
        <f t="shared" si="32"/>
        <v>1.1362345188046812E-4</v>
      </c>
      <c r="Q227" s="7">
        <f t="shared" si="32"/>
        <v>0</v>
      </c>
    </row>
    <row r="228" spans="1:17">
      <c r="A228">
        <v>79</v>
      </c>
      <c r="B228">
        <v>79</v>
      </c>
      <c r="C228">
        <v>14</v>
      </c>
      <c r="D228">
        <v>221</v>
      </c>
      <c r="E228">
        <v>9</v>
      </c>
      <c r="F228">
        <v>161</v>
      </c>
      <c r="G228">
        <v>0</v>
      </c>
      <c r="H228">
        <v>0</v>
      </c>
      <c r="I228">
        <v>3</v>
      </c>
      <c r="J228">
        <v>0</v>
      </c>
      <c r="K228" s="5" t="s">
        <v>105</v>
      </c>
      <c r="N228" s="7">
        <f t="shared" si="32"/>
        <v>0</v>
      </c>
      <c r="O228" s="7">
        <f t="shared" si="32"/>
        <v>0</v>
      </c>
      <c r="P228" s="7">
        <f t="shared" si="32"/>
        <v>1.704351778207022E-4</v>
      </c>
      <c r="Q228" s="7">
        <f t="shared" si="32"/>
        <v>0</v>
      </c>
    </row>
    <row r="229" spans="1:17">
      <c r="A229">
        <v>217</v>
      </c>
      <c r="B229">
        <v>217</v>
      </c>
      <c r="C229">
        <v>19</v>
      </c>
      <c r="D229">
        <v>221</v>
      </c>
      <c r="E229">
        <v>9</v>
      </c>
      <c r="F229">
        <v>161</v>
      </c>
      <c r="G229">
        <v>0</v>
      </c>
      <c r="H229">
        <v>0</v>
      </c>
      <c r="I229">
        <v>1</v>
      </c>
      <c r="J229">
        <v>0</v>
      </c>
      <c r="K229" s="5" t="s">
        <v>105</v>
      </c>
      <c r="N229" s="7">
        <f t="shared" si="32"/>
        <v>0</v>
      </c>
      <c r="O229" s="7">
        <f t="shared" si="32"/>
        <v>0</v>
      </c>
      <c r="P229" s="7">
        <f t="shared" si="32"/>
        <v>5.6811725940234061E-5</v>
      </c>
      <c r="Q229" s="7">
        <f t="shared" si="32"/>
        <v>0</v>
      </c>
    </row>
    <row r="230" spans="1:17">
      <c r="A230">
        <v>198</v>
      </c>
      <c r="B230">
        <v>198</v>
      </c>
      <c r="C230">
        <v>21</v>
      </c>
      <c r="D230">
        <v>218</v>
      </c>
      <c r="E230">
        <v>14</v>
      </c>
      <c r="F230">
        <v>163</v>
      </c>
      <c r="G230">
        <v>0</v>
      </c>
      <c r="H230">
        <v>0</v>
      </c>
      <c r="I230">
        <v>1</v>
      </c>
      <c r="J230">
        <v>0</v>
      </c>
      <c r="K230" s="5" t="s">
        <v>105</v>
      </c>
      <c r="N230" s="7">
        <f t="shared" si="32"/>
        <v>0</v>
      </c>
      <c r="O230" s="7">
        <f t="shared" si="32"/>
        <v>0</v>
      </c>
      <c r="P230" s="7">
        <f t="shared" si="32"/>
        <v>5.6811725940234061E-5</v>
      </c>
      <c r="Q230" s="7">
        <f t="shared" si="32"/>
        <v>0</v>
      </c>
    </row>
    <row r="231" spans="1:17">
      <c r="A231">
        <v>228</v>
      </c>
      <c r="B231">
        <v>228</v>
      </c>
      <c r="C231">
        <v>11</v>
      </c>
      <c r="D231">
        <v>228</v>
      </c>
      <c r="E231" t="s">
        <v>69</v>
      </c>
      <c r="F231">
        <v>152</v>
      </c>
      <c r="G231">
        <v>0</v>
      </c>
      <c r="H231">
        <v>0</v>
      </c>
      <c r="I231">
        <v>1</v>
      </c>
      <c r="J231">
        <v>0</v>
      </c>
      <c r="K231" s="5" t="s">
        <v>105</v>
      </c>
      <c r="N231" s="7">
        <f t="shared" si="32"/>
        <v>0</v>
      </c>
      <c r="O231" s="7">
        <f t="shared" si="32"/>
        <v>0</v>
      </c>
      <c r="P231" s="7">
        <f t="shared" si="32"/>
        <v>5.6811725940234061E-5</v>
      </c>
      <c r="Q231" s="7">
        <f t="shared" si="32"/>
        <v>0</v>
      </c>
    </row>
    <row r="232" spans="1:17">
      <c r="A232">
        <v>100</v>
      </c>
      <c r="B232">
        <v>100</v>
      </c>
      <c r="C232">
        <v>7</v>
      </c>
      <c r="D232">
        <v>222</v>
      </c>
      <c r="E232">
        <v>20</v>
      </c>
      <c r="F232">
        <v>156</v>
      </c>
      <c r="G232">
        <v>0</v>
      </c>
      <c r="H232">
        <v>0</v>
      </c>
      <c r="I232">
        <v>2</v>
      </c>
      <c r="J232">
        <v>0</v>
      </c>
      <c r="K232" s="5" t="s">
        <v>105</v>
      </c>
      <c r="N232" s="7">
        <f t="shared" si="32"/>
        <v>0</v>
      </c>
      <c r="O232" s="7">
        <f t="shared" si="32"/>
        <v>0</v>
      </c>
      <c r="P232" s="7">
        <f t="shared" si="32"/>
        <v>1.1362345188046812E-4</v>
      </c>
      <c r="Q232" s="7">
        <f t="shared" si="32"/>
        <v>0</v>
      </c>
    </row>
    <row r="233" spans="1:17">
      <c r="A233">
        <v>167</v>
      </c>
      <c r="B233">
        <v>167</v>
      </c>
      <c r="C233">
        <v>17</v>
      </c>
      <c r="D233">
        <v>229</v>
      </c>
      <c r="E233">
        <v>14</v>
      </c>
      <c r="F233">
        <v>149</v>
      </c>
      <c r="G233">
        <v>1</v>
      </c>
      <c r="H233">
        <v>0</v>
      </c>
      <c r="I233">
        <v>1</v>
      </c>
      <c r="J233">
        <v>0</v>
      </c>
      <c r="K233" s="5" t="s">
        <v>105</v>
      </c>
      <c r="N233" s="7">
        <f t="shared" si="32"/>
        <v>8.6956521739130441E-5</v>
      </c>
      <c r="O233" s="7">
        <f t="shared" si="32"/>
        <v>0</v>
      </c>
      <c r="P233" s="7">
        <f t="shared" si="32"/>
        <v>5.6811725940234061E-5</v>
      </c>
      <c r="Q233" s="7">
        <f t="shared" si="32"/>
        <v>0</v>
      </c>
    </row>
    <row r="234" spans="1:17">
      <c r="A234">
        <v>189</v>
      </c>
      <c r="B234">
        <v>189</v>
      </c>
      <c r="C234" t="s">
        <v>110</v>
      </c>
      <c r="D234">
        <v>224</v>
      </c>
      <c r="E234" t="s">
        <v>111</v>
      </c>
      <c r="F234">
        <v>152</v>
      </c>
      <c r="G234">
        <v>0</v>
      </c>
      <c r="H234">
        <v>0</v>
      </c>
      <c r="I234">
        <v>1</v>
      </c>
      <c r="J234">
        <v>0</v>
      </c>
      <c r="K234" s="5" t="s">
        <v>105</v>
      </c>
      <c r="N234" s="7">
        <f t="shared" si="32"/>
        <v>0</v>
      </c>
      <c r="O234" s="7">
        <f t="shared" si="32"/>
        <v>0</v>
      </c>
      <c r="P234" s="7">
        <f t="shared" si="32"/>
        <v>5.6811725940234061E-5</v>
      </c>
      <c r="Q234" s="7">
        <f t="shared" si="32"/>
        <v>0</v>
      </c>
    </row>
    <row r="235" spans="1:17">
      <c r="A235">
        <v>92</v>
      </c>
      <c r="B235">
        <v>92</v>
      </c>
      <c r="C235">
        <v>7</v>
      </c>
      <c r="D235">
        <v>217</v>
      </c>
      <c r="E235">
        <v>20</v>
      </c>
      <c r="F235">
        <v>158</v>
      </c>
      <c r="G235">
        <v>0</v>
      </c>
      <c r="H235">
        <v>0</v>
      </c>
      <c r="I235">
        <v>1</v>
      </c>
      <c r="J235">
        <v>0</v>
      </c>
      <c r="K235" s="5" t="s">
        <v>105</v>
      </c>
      <c r="N235" s="7">
        <f t="shared" si="32"/>
        <v>0</v>
      </c>
      <c r="O235" s="7">
        <f t="shared" si="32"/>
        <v>0</v>
      </c>
      <c r="P235" s="7">
        <f t="shared" si="32"/>
        <v>5.6811725940234061E-5</v>
      </c>
      <c r="Q235" s="7">
        <f t="shared" si="32"/>
        <v>0</v>
      </c>
    </row>
    <row r="236" spans="1:17">
      <c r="A236">
        <v>56</v>
      </c>
      <c r="B236">
        <v>56</v>
      </c>
      <c r="C236">
        <v>21</v>
      </c>
      <c r="D236">
        <v>218</v>
      </c>
      <c r="E236">
        <v>20</v>
      </c>
      <c r="F236">
        <v>157</v>
      </c>
      <c r="G236">
        <v>0</v>
      </c>
      <c r="H236">
        <v>0</v>
      </c>
      <c r="I236">
        <v>1</v>
      </c>
      <c r="J236">
        <v>0</v>
      </c>
      <c r="K236" s="5" t="s">
        <v>105</v>
      </c>
      <c r="N236" s="7">
        <f t="shared" si="32"/>
        <v>0</v>
      </c>
      <c r="O236" s="7">
        <f t="shared" si="32"/>
        <v>0</v>
      </c>
      <c r="P236" s="7">
        <f t="shared" si="32"/>
        <v>5.6811725940234061E-5</v>
      </c>
      <c r="Q236" s="7">
        <f t="shared" si="32"/>
        <v>0</v>
      </c>
    </row>
    <row r="237" spans="1:17">
      <c r="A237">
        <v>220</v>
      </c>
      <c r="B237">
        <v>220</v>
      </c>
      <c r="C237">
        <v>8</v>
      </c>
      <c r="D237" s="21">
        <v>230</v>
      </c>
      <c r="E237">
        <v>1</v>
      </c>
      <c r="F237">
        <v>165</v>
      </c>
      <c r="G237">
        <v>0</v>
      </c>
      <c r="H237">
        <v>0</v>
      </c>
      <c r="I237">
        <v>1</v>
      </c>
      <c r="J237">
        <v>0</v>
      </c>
      <c r="K237" t="s">
        <v>112</v>
      </c>
      <c r="N237" s="7">
        <f t="shared" si="32"/>
        <v>0</v>
      </c>
      <c r="O237" s="7">
        <f t="shared" si="32"/>
        <v>0</v>
      </c>
      <c r="P237" s="7">
        <f t="shared" si="32"/>
        <v>5.6811725940234061E-5</v>
      </c>
      <c r="Q237" s="7">
        <f t="shared" si="32"/>
        <v>0</v>
      </c>
    </row>
    <row r="238" spans="1:17">
      <c r="A238">
        <v>134</v>
      </c>
      <c r="B238">
        <v>134</v>
      </c>
      <c r="C238">
        <v>19</v>
      </c>
      <c r="D238">
        <v>221</v>
      </c>
      <c r="E238">
        <v>1</v>
      </c>
      <c r="F238">
        <v>167</v>
      </c>
      <c r="G238">
        <v>0</v>
      </c>
      <c r="H238">
        <v>0</v>
      </c>
      <c r="I238">
        <v>1</v>
      </c>
      <c r="J238">
        <v>0</v>
      </c>
      <c r="K238" t="s">
        <v>112</v>
      </c>
      <c r="N238" s="7">
        <f t="shared" si="32"/>
        <v>0</v>
      </c>
      <c r="O238" s="7">
        <f t="shared" si="32"/>
        <v>0</v>
      </c>
      <c r="P238" s="7">
        <f t="shared" si="32"/>
        <v>5.6811725940234061E-5</v>
      </c>
      <c r="Q238" s="7">
        <f t="shared" si="32"/>
        <v>0</v>
      </c>
    </row>
    <row r="239" spans="1:17">
      <c r="A239">
        <v>207</v>
      </c>
      <c r="B239">
        <v>207</v>
      </c>
      <c r="C239">
        <v>7</v>
      </c>
      <c r="D239">
        <v>219</v>
      </c>
      <c r="E239">
        <v>1</v>
      </c>
      <c r="F239">
        <v>166</v>
      </c>
      <c r="G239">
        <v>0</v>
      </c>
      <c r="H239">
        <v>0</v>
      </c>
      <c r="I239">
        <v>1</v>
      </c>
      <c r="J239">
        <v>0</v>
      </c>
      <c r="K239" t="s">
        <v>112</v>
      </c>
      <c r="N239" s="7">
        <f t="shared" si="32"/>
        <v>0</v>
      </c>
      <c r="O239" s="7">
        <f t="shared" si="32"/>
        <v>0</v>
      </c>
      <c r="P239" s="7">
        <f t="shared" si="32"/>
        <v>5.6811725940234061E-5</v>
      </c>
      <c r="Q239" s="7">
        <f t="shared" si="32"/>
        <v>0</v>
      </c>
    </row>
    <row r="240" spans="1:17">
      <c r="A240">
        <v>209</v>
      </c>
      <c r="B240">
        <v>209</v>
      </c>
      <c r="C240" t="s">
        <v>71</v>
      </c>
      <c r="D240">
        <v>214</v>
      </c>
      <c r="E240">
        <v>1</v>
      </c>
      <c r="F240">
        <v>163</v>
      </c>
      <c r="G240">
        <v>0</v>
      </c>
      <c r="H240">
        <v>0</v>
      </c>
      <c r="I240">
        <v>1</v>
      </c>
      <c r="J240">
        <v>0</v>
      </c>
      <c r="K240" t="s">
        <v>112</v>
      </c>
      <c r="N240" s="7">
        <f t="shared" si="32"/>
        <v>0</v>
      </c>
      <c r="O240" s="7">
        <f t="shared" si="32"/>
        <v>0</v>
      </c>
      <c r="P240" s="7">
        <f t="shared" si="32"/>
        <v>5.6811725940234061E-5</v>
      </c>
      <c r="Q240" s="7">
        <f t="shared" si="32"/>
        <v>0</v>
      </c>
    </row>
    <row r="241" spans="1:18">
      <c r="A241">
        <v>231</v>
      </c>
      <c r="B241">
        <v>231</v>
      </c>
      <c r="C241">
        <v>7</v>
      </c>
      <c r="D241" s="21">
        <v>230</v>
      </c>
      <c r="E241">
        <v>25</v>
      </c>
      <c r="F241">
        <v>150</v>
      </c>
      <c r="G241">
        <v>0</v>
      </c>
      <c r="H241">
        <v>0</v>
      </c>
      <c r="I241">
        <v>0</v>
      </c>
      <c r="J241">
        <v>1</v>
      </c>
      <c r="K241" t="s">
        <v>112</v>
      </c>
      <c r="N241" s="7">
        <f t="shared" si="32"/>
        <v>0</v>
      </c>
      <c r="O241" s="7">
        <f t="shared" si="32"/>
        <v>0</v>
      </c>
      <c r="P241" s="7">
        <f t="shared" si="32"/>
        <v>0</v>
      </c>
      <c r="Q241" s="7">
        <f t="shared" si="32"/>
        <v>4.8947626040137052E-5</v>
      </c>
    </row>
    <row r="242" spans="1:18">
      <c r="A242">
        <v>178</v>
      </c>
      <c r="B242">
        <v>178</v>
      </c>
      <c r="C242">
        <v>7</v>
      </c>
      <c r="D242" s="21">
        <v>230</v>
      </c>
      <c r="E242">
        <v>3</v>
      </c>
      <c r="F242">
        <v>164</v>
      </c>
      <c r="G242">
        <v>0</v>
      </c>
      <c r="H242">
        <v>2</v>
      </c>
      <c r="I242">
        <v>0</v>
      </c>
      <c r="J242">
        <v>0</v>
      </c>
      <c r="K242" t="s">
        <v>113</v>
      </c>
      <c r="N242" s="7">
        <f t="shared" si="32"/>
        <v>0</v>
      </c>
      <c r="O242" s="7">
        <f t="shared" si="32"/>
        <v>3.2631750693424703E-4</v>
      </c>
      <c r="P242" s="7">
        <f t="shared" si="32"/>
        <v>0</v>
      </c>
      <c r="Q242" s="7">
        <f t="shared" si="32"/>
        <v>0</v>
      </c>
    </row>
    <row r="243" spans="1:18">
      <c r="A243">
        <v>205</v>
      </c>
      <c r="B243">
        <v>205</v>
      </c>
      <c r="C243">
        <v>7</v>
      </c>
      <c r="D243" s="21">
        <v>230</v>
      </c>
      <c r="E243">
        <v>28</v>
      </c>
      <c r="F243">
        <v>159</v>
      </c>
      <c r="G243">
        <v>0</v>
      </c>
      <c r="H243">
        <v>0</v>
      </c>
      <c r="I243">
        <v>1</v>
      </c>
      <c r="J243">
        <v>0</v>
      </c>
      <c r="K243" t="s">
        <v>114</v>
      </c>
      <c r="N243" s="7">
        <f t="shared" si="32"/>
        <v>0</v>
      </c>
      <c r="O243" s="7">
        <f t="shared" si="32"/>
        <v>0</v>
      </c>
      <c r="P243" s="7">
        <f t="shared" si="32"/>
        <v>5.6811725940234061E-5</v>
      </c>
      <c r="Q243" s="7">
        <f t="shared" si="32"/>
        <v>0</v>
      </c>
    </row>
    <row r="244" spans="1:18">
      <c r="A244">
        <v>197</v>
      </c>
      <c r="B244">
        <v>197</v>
      </c>
      <c r="C244">
        <v>7</v>
      </c>
      <c r="D244">
        <v>219</v>
      </c>
      <c r="E244">
        <v>28</v>
      </c>
      <c r="F244">
        <v>167</v>
      </c>
      <c r="G244">
        <v>0</v>
      </c>
      <c r="H244">
        <v>0</v>
      </c>
      <c r="I244">
        <v>1</v>
      </c>
      <c r="J244">
        <v>0</v>
      </c>
      <c r="K244" t="s">
        <v>114</v>
      </c>
      <c r="N244" s="7">
        <f t="shared" si="32"/>
        <v>0</v>
      </c>
      <c r="O244" s="7">
        <f t="shared" si="32"/>
        <v>0</v>
      </c>
      <c r="P244" s="7">
        <f t="shared" si="32"/>
        <v>5.6811725940234061E-5</v>
      </c>
      <c r="Q244" s="7">
        <f t="shared" si="32"/>
        <v>0</v>
      </c>
    </row>
    <row r="245" spans="1:18">
      <c r="A245">
        <v>216</v>
      </c>
      <c r="B245">
        <v>216</v>
      </c>
      <c r="C245">
        <v>7</v>
      </c>
      <c r="D245">
        <v>227</v>
      </c>
      <c r="E245" t="s">
        <v>78</v>
      </c>
      <c r="F245">
        <v>149</v>
      </c>
      <c r="G245">
        <v>0</v>
      </c>
      <c r="H245">
        <v>0</v>
      </c>
      <c r="I245">
        <v>1</v>
      </c>
      <c r="J245">
        <v>0</v>
      </c>
      <c r="K245" t="s">
        <v>114</v>
      </c>
      <c r="N245" s="7">
        <f t="shared" si="32"/>
        <v>0</v>
      </c>
      <c r="O245" s="7">
        <f t="shared" si="32"/>
        <v>0</v>
      </c>
      <c r="P245" s="7">
        <f t="shared" si="32"/>
        <v>5.6811725940234061E-5</v>
      </c>
      <c r="Q245" s="7">
        <f t="shared" si="32"/>
        <v>0</v>
      </c>
    </row>
    <row r="246" spans="1:18">
      <c r="A246">
        <v>214</v>
      </c>
      <c r="B246">
        <v>214</v>
      </c>
      <c r="C246">
        <v>14</v>
      </c>
      <c r="D246">
        <v>221</v>
      </c>
      <c r="E246" t="s">
        <v>77</v>
      </c>
      <c r="F246">
        <v>152</v>
      </c>
      <c r="G246">
        <v>0</v>
      </c>
      <c r="H246">
        <v>0</v>
      </c>
      <c r="I246">
        <v>1</v>
      </c>
      <c r="J246">
        <v>0</v>
      </c>
      <c r="K246" t="s">
        <v>114</v>
      </c>
      <c r="N246" s="7">
        <f t="shared" si="32"/>
        <v>0</v>
      </c>
      <c r="O246" s="7">
        <f t="shared" si="32"/>
        <v>0</v>
      </c>
      <c r="P246" s="7">
        <f t="shared" si="32"/>
        <v>5.6811725940234061E-5</v>
      </c>
      <c r="Q246" s="7">
        <f t="shared" si="32"/>
        <v>0</v>
      </c>
    </row>
    <row r="247" spans="1:18">
      <c r="A247">
        <v>7</v>
      </c>
      <c r="B247">
        <v>7</v>
      </c>
      <c r="C247">
        <v>17</v>
      </c>
      <c r="D247">
        <v>219</v>
      </c>
      <c r="E247">
        <v>9</v>
      </c>
      <c r="F247">
        <v>164</v>
      </c>
      <c r="G247">
        <v>0</v>
      </c>
      <c r="H247">
        <v>1</v>
      </c>
      <c r="I247">
        <v>1</v>
      </c>
      <c r="J247">
        <v>0</v>
      </c>
      <c r="K247" t="s">
        <v>115</v>
      </c>
      <c r="N247" s="7">
        <f t="shared" si="32"/>
        <v>0</v>
      </c>
      <c r="O247" s="7">
        <f t="shared" si="32"/>
        <v>1.6315875346712352E-4</v>
      </c>
      <c r="P247" s="7">
        <f t="shared" si="32"/>
        <v>5.6811725940234061E-5</v>
      </c>
      <c r="Q247" s="7">
        <f t="shared" si="32"/>
        <v>0</v>
      </c>
    </row>
    <row r="249" spans="1:18">
      <c r="A249" s="1" t="s">
        <v>116</v>
      </c>
      <c r="B249" s="1"/>
      <c r="C249" s="1"/>
      <c r="D249" s="1"/>
      <c r="E249" s="1"/>
      <c r="F249" s="1"/>
      <c r="G249" s="26">
        <f>MIN(G5:G23)/SUM(G5:G247)</f>
        <v>4.956521739130435E-3</v>
      </c>
      <c r="H249" s="26">
        <f>MIN(H5:H23)/SUM(H5:H247)</f>
        <v>3.7526513297438408E-3</v>
      </c>
      <c r="I249" s="26">
        <f t="shared" ref="I249:J249" si="33">MIN(I5:I23)/SUM(I5:I247)</f>
        <v>6.192478127485513E-3</v>
      </c>
      <c r="J249" s="26">
        <f t="shared" si="33"/>
        <v>4.2094958394517865E-3</v>
      </c>
      <c r="K249" s="27" t="s">
        <v>117</v>
      </c>
      <c r="L249" s="27"/>
    </row>
    <row r="250" spans="1:18">
      <c r="A250" s="1" t="s">
        <v>118</v>
      </c>
      <c r="B250" s="1"/>
      <c r="C250" s="1"/>
      <c r="D250" s="1"/>
      <c r="E250" s="1"/>
      <c r="F250" s="1"/>
      <c r="G250" s="26">
        <f>MAX(G24:G247)/SUM(G5:G247)</f>
        <v>2.434782608695652E-3</v>
      </c>
      <c r="H250" s="26">
        <f t="shared" ref="H250:J250" si="34">MAX(H24:H247)/SUM(H5:H247)</f>
        <v>2.4473813020068525E-3</v>
      </c>
      <c r="I250" s="26">
        <f t="shared" si="34"/>
        <v>2.3292807635495968E-3</v>
      </c>
      <c r="J250" s="26">
        <f t="shared" si="34"/>
        <v>2.1047479197258932E-3</v>
      </c>
      <c r="K250" s="28">
        <f>MAX(G250:J250)</f>
        <v>2.4473813020068525E-3</v>
      </c>
      <c r="L250" s="28"/>
    </row>
    <row r="251" spans="1:18">
      <c r="A251" s="1" t="s">
        <v>118</v>
      </c>
      <c r="G251" s="26">
        <f>MAX(G36:G247)/SUM(G5:G247)</f>
        <v>1.6521739130434783E-3</v>
      </c>
      <c r="H251" s="26">
        <f>MAX(H36:H247)/SUM(H5:H247)</f>
        <v>2.4473813020068525E-3</v>
      </c>
      <c r="I251" s="26">
        <f t="shared" ref="I251:J251" si="35">MAX(I36:I247)/SUM(I5:I247)</f>
        <v>1.9315986819679581E-3</v>
      </c>
      <c r="J251" s="26">
        <f t="shared" si="35"/>
        <v>1.2726382770435634E-3</v>
      </c>
      <c r="N251" s="29" t="s">
        <v>18</v>
      </c>
      <c r="O251" s="29" t="s">
        <v>19</v>
      </c>
      <c r="P251" s="29" t="s">
        <v>20</v>
      </c>
      <c r="Q251" s="29" t="s">
        <v>21</v>
      </c>
    </row>
    <row r="252" spans="1:18">
      <c r="B252" t="s">
        <v>119</v>
      </c>
      <c r="G252" s="26"/>
      <c r="M252" s="30">
        <v>0</v>
      </c>
      <c r="N252" s="25">
        <f>FREQUENCY(N$5:N$247,$M252:$M253)</f>
        <v>175</v>
      </c>
      <c r="O252" s="25">
        <f t="shared" ref="O252:Q252" si="36">FREQUENCY(O$5:O$247,$M252:$M253)</f>
        <v>195</v>
      </c>
      <c r="P252" s="25">
        <f t="shared" si="36"/>
        <v>69</v>
      </c>
      <c r="Q252" s="25">
        <f t="shared" si="36"/>
        <v>168</v>
      </c>
    </row>
    <row r="253" spans="1:18">
      <c r="M253" s="30">
        <v>5.0000000000000002E-5</v>
      </c>
      <c r="N253" s="31">
        <f>FREQUENCY(N$5:N$247,$M253:$M254)-SUM(N$252:N252)</f>
        <v>0</v>
      </c>
      <c r="O253" s="31">
        <f>FREQUENCY(O$5:O$247,$M253:$M254)-SUM(O$252:O252)</f>
        <v>0</v>
      </c>
      <c r="P253" s="31">
        <f>FREQUENCY(P$5:P$247,$M253:$M254)-SUM(P$252:P252)</f>
        <v>0</v>
      </c>
      <c r="Q253" s="31">
        <f>FREQUENCY(Q$5:Q$247,$M253:$M254)-SUM(Q$252:Q252)</f>
        <v>25</v>
      </c>
      <c r="R253" s="31">
        <f>SUM(N253:Q253)</f>
        <v>25</v>
      </c>
    </row>
    <row r="254" spans="1:18">
      <c r="M254" s="30">
        <f>M253*1.5</f>
        <v>7.5000000000000007E-5</v>
      </c>
      <c r="N254" s="31">
        <f>FREQUENCY(N$5:N$247,$M254:$M255)-SUM(N$252:N253)</f>
        <v>0</v>
      </c>
      <c r="O254" s="31">
        <f>FREQUENCY(O$5:O$247,$M254:$M255)-SUM(O$252:O253)</f>
        <v>0</v>
      </c>
      <c r="P254" s="31">
        <f>FREQUENCY(P$5:P$247,$M254:$M255)-SUM(P$252:P253)</f>
        <v>101</v>
      </c>
      <c r="Q254" s="31">
        <f>FREQUENCY(Q$5:Q$247,$M254:$M255)-SUM(Q$252:Q253)</f>
        <v>0</v>
      </c>
      <c r="R254" s="31">
        <f t="shared" ref="R254:R275" si="37">SUM(N254:Q254)</f>
        <v>101</v>
      </c>
    </row>
    <row r="255" spans="1:18">
      <c r="M255" s="30">
        <f t="shared" ref="M255:M275" si="38">M254*1.5</f>
        <v>1.1250000000000001E-4</v>
      </c>
      <c r="N255" s="31">
        <f>FREQUENCY(N$5:N$247,$M255:$M256)-SUM(N$252:N254)</f>
        <v>16</v>
      </c>
      <c r="O255" s="31">
        <f>FREQUENCY(O$5:O$247,$M255:$M256)-SUM(O$252:O254)</f>
        <v>0</v>
      </c>
      <c r="P255" s="31">
        <f>FREQUENCY(P$5:P$247,$M255:$M256)-SUM(P$252:P254)</f>
        <v>0</v>
      </c>
      <c r="Q255" s="31">
        <f>FREQUENCY(Q$5:Q$247,$M255:$M256)-SUM(Q$252:Q254)</f>
        <v>8</v>
      </c>
      <c r="R255" s="31">
        <f t="shared" si="37"/>
        <v>24</v>
      </c>
    </row>
    <row r="256" spans="1:18">
      <c r="M256" s="30">
        <f t="shared" si="38"/>
        <v>1.6875000000000001E-4</v>
      </c>
      <c r="N256" s="31">
        <f>FREQUENCY(N$5:N$247,$M256:$M257)-SUM(N$252:N255)</f>
        <v>0</v>
      </c>
      <c r="O256" s="31">
        <f>FREQUENCY(O$5:O$247,$M256:$M257)-SUM(O$252:O255)</f>
        <v>9</v>
      </c>
      <c r="P256" s="31">
        <f>FREQUENCY(P$5:P$247,$M256:$M257)-SUM(P$252:P255)</f>
        <v>22</v>
      </c>
      <c r="Q256" s="31">
        <f>FREQUENCY(Q$5:Q$247,$M256:$M257)-SUM(Q$252:Q255)</f>
        <v>4</v>
      </c>
      <c r="R256" s="31">
        <f t="shared" si="37"/>
        <v>35</v>
      </c>
    </row>
    <row r="257" spans="13:18">
      <c r="M257" s="30">
        <f t="shared" si="38"/>
        <v>2.5312499999999999E-4</v>
      </c>
      <c r="N257" s="31">
        <f>FREQUENCY(N$5:N$247,$M257:$M258)-SUM(N$252:N256)</f>
        <v>8</v>
      </c>
      <c r="O257" s="31">
        <f>FREQUENCY(O$5:O$247,$M257:$M258)-SUM(O$252:O256)</f>
        <v>0</v>
      </c>
      <c r="P257" s="31">
        <f>FREQUENCY(P$5:P$247,$M257:$M258)-SUM(P$252:P256)</f>
        <v>14</v>
      </c>
      <c r="Q257" s="31">
        <f>FREQUENCY(Q$5:Q$247,$M257:$M258)-SUM(Q$252:Q256)</f>
        <v>5</v>
      </c>
      <c r="R257" s="31">
        <f t="shared" si="37"/>
        <v>27</v>
      </c>
    </row>
    <row r="258" spans="13:18">
      <c r="M258" s="30">
        <f t="shared" si="38"/>
        <v>3.7968749999999998E-4</v>
      </c>
      <c r="N258" s="31">
        <f>FREQUENCY(N$5:N$247,$M258:$M259)-SUM(N$252:N257)</f>
        <v>9</v>
      </c>
      <c r="O258" s="31">
        <f>FREQUENCY(O$5:O$247,$M258:$M259)-SUM(O$252:O257)</f>
        <v>6</v>
      </c>
      <c r="P258" s="31">
        <f>FREQUENCY(P$5:P$247,$M258:$M259)-SUM(P$252:P257)</f>
        <v>4</v>
      </c>
      <c r="Q258" s="31">
        <f>FREQUENCY(Q$5:Q$247,$M258:$M259)-SUM(Q$252:Q257)</f>
        <v>2</v>
      </c>
      <c r="R258" s="31">
        <f t="shared" si="37"/>
        <v>21</v>
      </c>
    </row>
    <row r="259" spans="13:18">
      <c r="M259" s="30">
        <f t="shared" si="38"/>
        <v>5.6953124999999994E-4</v>
      </c>
      <c r="N259" s="31">
        <f>FREQUENCY(N$5:N$247,$M259:$M260)-SUM(N$252:N258)</f>
        <v>1</v>
      </c>
      <c r="O259" s="31">
        <f>FREQUENCY(O$5:O$247,$M259:$M260)-SUM(O$252:O258)</f>
        <v>3</v>
      </c>
      <c r="P259" s="31">
        <f>FREQUENCY(P$5:P$247,$M259:$M260)-SUM(P$252:P258)</f>
        <v>4</v>
      </c>
      <c r="Q259" s="31">
        <f>FREQUENCY(Q$5:Q$247,$M259:$M260)-SUM(Q$252:Q258)</f>
        <v>3</v>
      </c>
      <c r="R259" s="31">
        <f t="shared" si="37"/>
        <v>11</v>
      </c>
    </row>
    <row r="260" spans="13:18">
      <c r="M260" s="30">
        <f t="shared" si="38"/>
        <v>8.5429687499999991E-4</v>
      </c>
      <c r="N260" s="31">
        <f>FREQUENCY(N$5:N$247,$M260:$M261)-SUM(N$252:N259)</f>
        <v>2</v>
      </c>
      <c r="O260" s="31">
        <f>FREQUENCY(O$5:O$247,$M260:$M261)-SUM(O$252:O259)</f>
        <v>4</v>
      </c>
      <c r="P260" s="31">
        <f>FREQUENCY(P$5:P$247,$M260:$M261)-SUM(P$252:P259)</f>
        <v>3</v>
      </c>
      <c r="Q260" s="31">
        <f>FREQUENCY(Q$5:Q$247,$M260:$M261)-SUM(Q$252:Q259)</f>
        <v>2</v>
      </c>
      <c r="R260" s="31">
        <f t="shared" si="37"/>
        <v>11</v>
      </c>
    </row>
    <row r="261" spans="13:18">
      <c r="M261" s="30">
        <f t="shared" si="38"/>
        <v>1.2814453124999998E-3</v>
      </c>
      <c r="N261" s="31">
        <f>FREQUENCY(N$5:N$247,$M261:$M262)-SUM(N$252:N260)</f>
        <v>5</v>
      </c>
      <c r="O261" s="31">
        <f>FREQUENCY(O$5:O$247,$M261:$M262)-SUM(O$252:O260)</f>
        <v>1</v>
      </c>
      <c r="P261" s="31">
        <f>FREQUENCY(P$5:P$247,$M261:$M262)-SUM(P$252:P260)</f>
        <v>3</v>
      </c>
      <c r="Q261" s="31">
        <f>FREQUENCY(Q$5:Q$247,$M261:$M262)-SUM(Q$252:Q260)</f>
        <v>3</v>
      </c>
      <c r="R261" s="31">
        <f t="shared" si="37"/>
        <v>12</v>
      </c>
    </row>
    <row r="262" spans="13:18">
      <c r="M262" s="30">
        <f t="shared" si="38"/>
        <v>1.9221679687499997E-3</v>
      </c>
      <c r="N262" s="32">
        <f>FREQUENCY(N$5:N$247,$M262:$M263)-SUM(N$252:N261)</f>
        <v>5</v>
      </c>
      <c r="O262" s="32">
        <f>FREQUENCY(O$5:O$247,$M262:$M263)-SUM(O$252:O261)</f>
        <v>2</v>
      </c>
      <c r="P262" s="32">
        <f>FREQUENCY(P$5:P$247,$M262:$M263)-SUM(P$252:P261)</f>
        <v>2</v>
      </c>
      <c r="Q262" s="32">
        <f>FREQUENCY(Q$5:Q$247,$M262:$M263)-SUM(Q$252:Q261)</f>
        <v>3</v>
      </c>
      <c r="R262" s="31">
        <f t="shared" si="37"/>
        <v>12</v>
      </c>
    </row>
    <row r="263" spans="13:18">
      <c r="M263" s="30">
        <f t="shared" si="38"/>
        <v>2.8832519531249998E-3</v>
      </c>
      <c r="N263" s="32">
        <f>FREQUENCY(N$5:N$247,$M263:$M264)-SUM(N$252:N262)</f>
        <v>3</v>
      </c>
      <c r="O263" s="32">
        <f>FREQUENCY(O$5:O$247,$M263:$M264)-SUM(O$252:O262)</f>
        <v>4</v>
      </c>
      <c r="P263" s="32">
        <f>FREQUENCY(P$5:P$247,$M263:$M264)-SUM(P$252:P262)</f>
        <v>2</v>
      </c>
      <c r="Q263" s="32">
        <f>FREQUENCY(Q$5:Q$247,$M263:$M264)-SUM(Q$252:Q262)</f>
        <v>1</v>
      </c>
      <c r="R263" s="31">
        <f t="shared" si="37"/>
        <v>10</v>
      </c>
    </row>
    <row r="264" spans="13:18">
      <c r="M264" s="30">
        <f t="shared" si="38"/>
        <v>4.3248779296875001E-3</v>
      </c>
      <c r="N264" s="32">
        <f>FREQUENCY(N$5:N$247,$M264:$M265)-SUM(N$252:N263)</f>
        <v>0</v>
      </c>
      <c r="O264" s="32">
        <f>FREQUENCY(O$5:O$247,$M264:$M265)-SUM(O$252:O263)</f>
        <v>1</v>
      </c>
      <c r="P264" s="32">
        <f>FREQUENCY(P$5:P$247,$M264:$M265)-SUM(P$252:P263)</f>
        <v>0</v>
      </c>
      <c r="Q264" s="32">
        <f>FREQUENCY(Q$5:Q$247,$M264:$M265)-SUM(Q$252:Q263)</f>
        <v>1</v>
      </c>
      <c r="R264" s="31">
        <f t="shared" si="37"/>
        <v>2</v>
      </c>
    </row>
    <row r="265" spans="13:18">
      <c r="M265" s="30">
        <f t="shared" si="38"/>
        <v>6.4873168945312502E-3</v>
      </c>
      <c r="N265" s="32">
        <f>FREQUENCY(N$5:N$247,$M265:$M266)-SUM(N$252:N264)</f>
        <v>1</v>
      </c>
      <c r="O265" s="32">
        <f>FREQUENCY(O$5:O$247,$M265:$M266)-SUM(O$252:O264)</f>
        <v>1</v>
      </c>
      <c r="P265" s="32">
        <f>FREQUENCY(P$5:P$247,$M265:$M266)-SUM(P$252:P264)</f>
        <v>1</v>
      </c>
      <c r="Q265" s="32">
        <f>FREQUENCY(Q$5:Q$247,$M265:$M266)-SUM(Q$252:Q264)</f>
        <v>0</v>
      </c>
      <c r="R265" s="31">
        <f t="shared" si="37"/>
        <v>3</v>
      </c>
    </row>
    <row r="266" spans="13:18">
      <c r="M266" s="30">
        <f t="shared" si="38"/>
        <v>9.7309753417968749E-3</v>
      </c>
      <c r="N266" s="32">
        <f>FREQUENCY(N$5:N$247,$M266:$M267)-SUM(N$252:N265)</f>
        <v>1</v>
      </c>
      <c r="O266" s="32">
        <f>FREQUENCY(O$5:O$247,$M266:$M267)-SUM(O$252:O265)</f>
        <v>0</v>
      </c>
      <c r="P266" s="32">
        <f>FREQUENCY(P$5:P$247,$M266:$M267)-SUM(P$252:P265)</f>
        <v>1</v>
      </c>
      <c r="Q266" s="32">
        <f>FREQUENCY(Q$5:Q$247,$M266:$M267)-SUM(Q$252:Q265)</f>
        <v>0</v>
      </c>
      <c r="R266" s="31">
        <f t="shared" si="37"/>
        <v>2</v>
      </c>
    </row>
    <row r="267" spans="13:18">
      <c r="M267" s="30">
        <f t="shared" si="38"/>
        <v>1.4596463012695312E-2</v>
      </c>
      <c r="N267" s="32">
        <f>FREQUENCY(N$5:N$247,$M267:$M268)-SUM(N$252:N266)</f>
        <v>0</v>
      </c>
      <c r="O267" s="32">
        <f>FREQUENCY(O$5:O$247,$M267:$M268)-SUM(O$252:O266)</f>
        <v>2</v>
      </c>
      <c r="P267" s="32">
        <f>FREQUENCY(P$5:P$247,$M267:$M268)-SUM(P$252:P266)</f>
        <v>0</v>
      </c>
      <c r="Q267" s="32">
        <f>FREQUENCY(Q$5:Q$247,$M267:$M268)-SUM(Q$252:Q266)</f>
        <v>1</v>
      </c>
      <c r="R267" s="31">
        <f t="shared" si="37"/>
        <v>3</v>
      </c>
    </row>
    <row r="268" spans="13:18">
      <c r="M268" s="30">
        <f t="shared" si="38"/>
        <v>2.1894694519042968E-2</v>
      </c>
      <c r="N268" s="32">
        <f>FREQUENCY(N$5:N$247,$M268:$M269)-SUM(N$252:N267)</f>
        <v>2</v>
      </c>
      <c r="O268" s="32">
        <f>FREQUENCY(O$5:O$247,$M268:$M269)-SUM(O$252:O267)</f>
        <v>2</v>
      </c>
      <c r="P268" s="32">
        <f>FREQUENCY(P$5:P$247,$M268:$M269)-SUM(P$252:P267)</f>
        <v>3</v>
      </c>
      <c r="Q268" s="32">
        <f>FREQUENCY(Q$5:Q$247,$M268:$M269)-SUM(Q$252:Q267)</f>
        <v>2</v>
      </c>
      <c r="R268" s="31">
        <f t="shared" si="37"/>
        <v>9</v>
      </c>
    </row>
    <row r="269" spans="13:18">
      <c r="M269" s="30">
        <f t="shared" si="38"/>
        <v>3.2842041778564451E-2</v>
      </c>
      <c r="N269" s="32">
        <f>FREQUENCY(N$5:N$247,$M269:$M270)-SUM(N$252:N268)</f>
        <v>4</v>
      </c>
      <c r="O269" s="32">
        <f>FREQUENCY(O$5:O$247,$M269:$M270)-SUM(O$252:O268)</f>
        <v>2</v>
      </c>
      <c r="P269" s="32">
        <f>FREQUENCY(P$5:P$247,$M269:$M270)-SUM(P$252:P268)</f>
        <v>4</v>
      </c>
      <c r="Q269" s="32">
        <f>FREQUENCY(Q$5:Q$247,$M269:$M270)-SUM(Q$252:Q268)</f>
        <v>4</v>
      </c>
      <c r="R269" s="31">
        <f t="shared" si="37"/>
        <v>14</v>
      </c>
    </row>
    <row r="270" spans="13:18">
      <c r="M270" s="30">
        <f t="shared" si="38"/>
        <v>4.9263062667846677E-2</v>
      </c>
      <c r="N270" s="32">
        <f>FREQUENCY(N$5:N$247,$M270:$M271)-SUM(N$252:N269)</f>
        <v>4</v>
      </c>
      <c r="O270" s="32">
        <f>FREQUENCY(O$5:O$247,$M270:$M271)-SUM(O$252:O269)</f>
        <v>4</v>
      </c>
      <c r="P270" s="32">
        <f>FREQUENCY(P$5:P$247,$M270:$M271)-SUM(P$252:P269)</f>
        <v>3</v>
      </c>
      <c r="Q270" s="32">
        <f>FREQUENCY(Q$5:Q$247,$M270:$M271)-SUM(Q$252:Q269)</f>
        <v>5</v>
      </c>
      <c r="R270" s="31">
        <f t="shared" si="37"/>
        <v>16</v>
      </c>
    </row>
    <row r="271" spans="13:18">
      <c r="M271" s="30">
        <f t="shared" si="38"/>
        <v>7.3894594001770009E-2</v>
      </c>
      <c r="N271" s="32">
        <f>FREQUENCY(N$5:N$247,$M271:$M272)-SUM(N$252:N270)</f>
        <v>3</v>
      </c>
      <c r="O271" s="32">
        <f>FREQUENCY(O$5:O$247,$M271:$M272)-SUM(O$252:O270)</f>
        <v>3</v>
      </c>
      <c r="P271" s="32">
        <f>FREQUENCY(P$5:P$247,$M271:$M272)-SUM(P$252:P270)</f>
        <v>3</v>
      </c>
      <c r="Q271" s="32">
        <f>FREQUENCY(Q$5:Q$247,$M271:$M272)-SUM(Q$252:Q270)</f>
        <v>2</v>
      </c>
      <c r="R271" s="31">
        <f t="shared" si="37"/>
        <v>11</v>
      </c>
    </row>
    <row r="272" spans="13:18">
      <c r="M272" s="30">
        <f t="shared" si="38"/>
        <v>0.11084189100265501</v>
      </c>
      <c r="N272" s="32">
        <f>FREQUENCY(N$5:N$247,$M272:$M273)-SUM(N$252:N271)</f>
        <v>3</v>
      </c>
      <c r="O272" s="32">
        <f>FREQUENCY(O$5:O$247,$M272:$M273)-SUM(O$252:O271)</f>
        <v>2</v>
      </c>
      <c r="P272" s="32">
        <f>FREQUENCY(P$5:P$247,$M272:$M273)-SUM(P$252:P271)</f>
        <v>2</v>
      </c>
      <c r="Q272" s="32">
        <f>FREQUENCY(Q$5:Q$247,$M272:$M273)-SUM(Q$252:Q271)</f>
        <v>3</v>
      </c>
      <c r="R272" s="31">
        <f t="shared" si="37"/>
        <v>10</v>
      </c>
    </row>
    <row r="273" spans="13:18">
      <c r="M273" s="30">
        <f t="shared" si="38"/>
        <v>0.16626283650398252</v>
      </c>
      <c r="N273" s="32">
        <f>FREQUENCY(N$5:N$247,$M273:$M274)-SUM(N$252:N272)</f>
        <v>0</v>
      </c>
      <c r="O273" s="32">
        <f>FREQUENCY(O$5:O$247,$M273:$M274)-SUM(O$252:O272)</f>
        <v>1</v>
      </c>
      <c r="P273" s="32">
        <f>FREQUENCY(P$5:P$247,$M273:$M274)-SUM(P$252:P272)</f>
        <v>1</v>
      </c>
      <c r="Q273" s="32">
        <f>FREQUENCY(Q$5:Q$247,$M273:$M274)-SUM(Q$252:Q272)</f>
        <v>0</v>
      </c>
      <c r="R273" s="31">
        <f t="shared" si="37"/>
        <v>2</v>
      </c>
    </row>
    <row r="274" spans="13:18">
      <c r="M274" s="30">
        <f t="shared" si="38"/>
        <v>0.24939425475597377</v>
      </c>
      <c r="N274" s="32">
        <f>FREQUENCY(N$5:N$247,$M274:$M275)-SUM(N$252:N273)</f>
        <v>1</v>
      </c>
      <c r="O274" s="32">
        <f>FREQUENCY(O$5:O$247,$M274:$M275)-SUM(O$252:O273)</f>
        <v>1</v>
      </c>
      <c r="P274" s="32">
        <f>FREQUENCY(P$5:P$247,$M274:$M275)-SUM(P$252:P273)</f>
        <v>1</v>
      </c>
      <c r="Q274" s="32">
        <f>FREQUENCY(Q$5:Q$247,$M274:$M275)-SUM(Q$252:Q273)</f>
        <v>1</v>
      </c>
      <c r="R274" s="31">
        <f t="shared" si="37"/>
        <v>4</v>
      </c>
    </row>
    <row r="275" spans="13:18">
      <c r="M275" s="30">
        <f t="shared" si="38"/>
        <v>0.37409138213396065</v>
      </c>
      <c r="N275" s="32">
        <f>FREQUENCY(N$5:N$247,$M275:$M276)-SUM(N$252:N274)</f>
        <v>0</v>
      </c>
      <c r="O275" s="32">
        <f>FREQUENCY(O$5:O$247,$M275:$M276)-SUM(O$252:O274)</f>
        <v>0</v>
      </c>
      <c r="P275" s="32">
        <f>FREQUENCY(P$5:P$247,$M275:$M276)-SUM(P$252:P274)</f>
        <v>0</v>
      </c>
      <c r="Q275" s="32">
        <f>FREQUENCY(Q$5:Q$247,$M275:$M276)-SUM(Q$252:Q274)</f>
        <v>0</v>
      </c>
      <c r="R275" s="31">
        <f t="shared" si="37"/>
        <v>0</v>
      </c>
    </row>
  </sheetData>
  <mergeCells count="8">
    <mergeCell ref="K249:L249"/>
    <mergeCell ref="K250:L250"/>
    <mergeCell ref="B2:F3"/>
    <mergeCell ref="G2:J2"/>
    <mergeCell ref="K3:K4"/>
    <mergeCell ref="Y35:AB35"/>
    <mergeCell ref="AC35:AF35"/>
    <mergeCell ref="AK35:AN35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3-ASV-Meth-communities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Jean-Baptiste</dc:creator>
  <cp:lastModifiedBy>Jean-Baptiste</cp:lastModifiedBy>
  <dcterms:created xsi:type="dcterms:W3CDTF">2021-07-06T23:37:17Z</dcterms:created>
  <dcterms:modified xsi:type="dcterms:W3CDTF">2021-07-07T01:15:45Z</dcterms:modified>
</cp:coreProperties>
</file>