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jordiblascolozano/Documents/IA/2doAnyo/metodosInferencia/examen/"/>
    </mc:Choice>
  </mc:AlternateContent>
  <xr:revisionPtr revIDLastSave="0" documentId="13_ncr:1_{752F8B45-16CE-EC4C-BDDF-A7782C7EA6AA}" xr6:coauthVersionLast="47" xr6:coauthVersionMax="47" xr10:uidLastSave="{00000000-0000-0000-0000-000000000000}"/>
  <bookViews>
    <workbookView xWindow="0" yWindow="2360" windowWidth="33600" windowHeight="19380" xr2:uid="{00000000-000D-0000-FFFF-FFFF00000000}"/>
  </bookViews>
  <sheets>
    <sheet name="Anova-4n=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2" l="1"/>
  <c r="N2" i="2"/>
  <c r="O27" i="2" s="1"/>
  <c r="N36" i="2"/>
  <c r="N35" i="2"/>
  <c r="N34" i="2"/>
  <c r="N33" i="2"/>
  <c r="O11" i="2"/>
  <c r="N11" i="2"/>
  <c r="P11" i="2"/>
  <c r="N32" i="2"/>
  <c r="G4" i="2"/>
  <c r="G3" i="2"/>
  <c r="O12" i="2"/>
  <c r="I4" i="2"/>
  <c r="F4" i="2"/>
  <c r="K5" i="2"/>
  <c r="K12" i="2"/>
  <c r="K8" i="2"/>
  <c r="F88" i="2"/>
  <c r="F5" i="2" s="1"/>
  <c r="L8" i="2" s="1"/>
  <c r="O10" i="2"/>
  <c r="Q2" i="2"/>
  <c r="L12" i="2" l="1"/>
  <c r="L36" i="2"/>
  <c r="L63" i="2"/>
  <c r="L84" i="2"/>
  <c r="L83" i="2"/>
  <c r="L33" i="2"/>
  <c r="L54" i="2"/>
  <c r="L81" i="2"/>
  <c r="L80" i="2"/>
  <c r="L79" i="2"/>
  <c r="L22" i="2"/>
  <c r="L18" i="2"/>
  <c r="L64" i="2"/>
  <c r="L85" i="2"/>
  <c r="L35" i="2"/>
  <c r="L56" i="2"/>
  <c r="L34" i="2"/>
  <c r="L55" i="2"/>
  <c r="L82" i="2"/>
  <c r="L32" i="2"/>
  <c r="L29" i="2"/>
  <c r="L52" i="2"/>
  <c r="L51" i="2"/>
  <c r="L72" i="2"/>
  <c r="L71" i="2"/>
  <c r="L21" i="2"/>
  <c r="L48" i="2"/>
  <c r="L47" i="2"/>
  <c r="L17" i="2"/>
  <c r="L40" i="2"/>
  <c r="L67" i="2"/>
  <c r="L66" i="2"/>
  <c r="L38" i="2"/>
  <c r="L16" i="2"/>
  <c r="L86" i="2"/>
  <c r="L53" i="2"/>
  <c r="L24" i="2"/>
  <c r="L23" i="2"/>
  <c r="L50" i="2"/>
  <c r="L49" i="2"/>
  <c r="L70" i="2"/>
  <c r="L20" i="2"/>
  <c r="L69" i="2"/>
  <c r="L19" i="2"/>
  <c r="L68" i="2"/>
  <c r="L39" i="2"/>
  <c r="L87" i="2"/>
  <c r="L65" i="2"/>
  <c r="L37" i="2"/>
  <c r="L31" i="2"/>
  <c r="L15" i="2"/>
  <c r="L78" i="2"/>
  <c r="L62" i="2"/>
  <c r="L46" i="2"/>
  <c r="L30" i="2"/>
  <c r="L14" i="2"/>
  <c r="L77" i="2"/>
  <c r="L61" i="2"/>
  <c r="L45" i="2"/>
  <c r="L13" i="2"/>
  <c r="L76" i="2"/>
  <c r="L60" i="2"/>
  <c r="L44" i="2"/>
  <c r="L28" i="2"/>
  <c r="L75" i="2"/>
  <c r="L59" i="2"/>
  <c r="L43" i="2"/>
  <c r="L27" i="2"/>
  <c r="L11" i="2"/>
  <c r="L10" i="2"/>
  <c r="L74" i="2"/>
  <c r="L58" i="2"/>
  <c r="L42" i="2"/>
  <c r="L26" i="2"/>
  <c r="L73" i="2"/>
  <c r="L57" i="2"/>
  <c r="L41" i="2"/>
  <c r="L25" i="2"/>
  <c r="L9" i="2"/>
  <c r="F6" i="2"/>
  <c r="B4" i="2"/>
  <c r="L5" i="2" l="1"/>
  <c r="C4" i="2"/>
  <c r="C5" i="2" s="1"/>
  <c r="B5" i="2"/>
  <c r="I83" i="2" l="1"/>
  <c r="I30" i="2"/>
  <c r="I49" i="2"/>
  <c r="I84" i="2"/>
  <c r="I43" i="2"/>
  <c r="I32" i="2"/>
  <c r="I69" i="2"/>
  <c r="I67" i="2"/>
  <c r="I29" i="2"/>
  <c r="I53" i="2"/>
  <c r="I46" i="2"/>
  <c r="I47" i="2"/>
  <c r="I70" i="2"/>
  <c r="I75" i="2"/>
  <c r="I35" i="2"/>
  <c r="I56" i="2"/>
  <c r="I62" i="2"/>
  <c r="I59" i="2"/>
  <c r="I27" i="2"/>
  <c r="I72" i="2"/>
  <c r="I78" i="2"/>
  <c r="I38" i="2"/>
  <c r="I57" i="2"/>
  <c r="I33" i="2"/>
  <c r="I44" i="2"/>
  <c r="I73" i="2"/>
  <c r="I28" i="2"/>
  <c r="I68" i="2"/>
  <c r="I11" i="2"/>
  <c r="H87" i="2"/>
  <c r="H82" i="2"/>
  <c r="H85" i="2"/>
  <c r="H63" i="2"/>
  <c r="H59" i="2"/>
  <c r="H66" i="2"/>
  <c r="H62" i="2"/>
  <c r="H58" i="2"/>
  <c r="H69" i="2"/>
  <c r="H52" i="2"/>
  <c r="H54" i="2"/>
  <c r="H45" i="2"/>
  <c r="H81" i="2"/>
  <c r="H26" i="2"/>
  <c r="H25" i="2"/>
  <c r="H50" i="2"/>
  <c r="H23" i="2"/>
  <c r="H22" i="2"/>
  <c r="H21" i="2"/>
  <c r="H20" i="2"/>
  <c r="H19" i="2"/>
  <c r="H18" i="2"/>
  <c r="H17" i="2"/>
  <c r="H16" i="2"/>
  <c r="H15" i="2"/>
  <c r="H14" i="2"/>
  <c r="H13" i="2"/>
  <c r="H10" i="2"/>
  <c r="H8" i="2"/>
  <c r="H48" i="2"/>
  <c r="H51" i="2"/>
  <c r="H53" i="2"/>
  <c r="H28" i="2"/>
  <c r="H32" i="2"/>
  <c r="H36" i="2"/>
  <c r="H40" i="2"/>
  <c r="H44" i="2"/>
  <c r="H60" i="2"/>
  <c r="H68" i="2"/>
  <c r="H71" i="2"/>
  <c r="H75" i="2"/>
  <c r="H79" i="2"/>
  <c r="H55" i="2"/>
  <c r="H12" i="2"/>
  <c r="H46" i="2"/>
  <c r="H30" i="2"/>
  <c r="H38" i="2"/>
  <c r="H56" i="2"/>
  <c r="H77" i="2"/>
  <c r="H24" i="2"/>
  <c r="H35" i="2"/>
  <c r="H43" i="2"/>
  <c r="H70" i="2"/>
  <c r="H78" i="2"/>
  <c r="H47" i="2"/>
  <c r="H49" i="2"/>
  <c r="H57" i="2"/>
  <c r="H29" i="2"/>
  <c r="H33" i="2"/>
  <c r="H37" i="2"/>
  <c r="H41" i="2"/>
  <c r="H67" i="2"/>
  <c r="H86" i="2"/>
  <c r="H72" i="2"/>
  <c r="H76" i="2"/>
  <c r="H80" i="2"/>
  <c r="H11" i="2"/>
  <c r="H61" i="2"/>
  <c r="H84" i="2"/>
  <c r="H34" i="2"/>
  <c r="H42" i="2"/>
  <c r="H83" i="2"/>
  <c r="H64" i="2"/>
  <c r="H73" i="2"/>
  <c r="H9" i="2"/>
  <c r="H65" i="2"/>
  <c r="H27" i="2"/>
  <c r="H31" i="2"/>
  <c r="H39" i="2"/>
  <c r="H74" i="2"/>
  <c r="I48" i="2"/>
  <c r="I82" i="2"/>
  <c r="I45" i="2"/>
  <c r="I50" i="2"/>
  <c r="I52" i="2"/>
  <c r="D4" i="2"/>
  <c r="I65" i="2"/>
  <c r="I41" i="2"/>
  <c r="I25" i="2"/>
  <c r="I80" i="2"/>
  <c r="I60" i="2"/>
  <c r="I36" i="2"/>
  <c r="I9" i="2"/>
  <c r="I15" i="2"/>
  <c r="I54" i="2"/>
  <c r="I16" i="2"/>
  <c r="I22" i="2"/>
  <c r="I14" i="2"/>
  <c r="I13" i="2"/>
  <c r="I8" i="2"/>
  <c r="I18" i="2"/>
  <c r="I17" i="2"/>
  <c r="I21" i="2"/>
  <c r="I19" i="2"/>
  <c r="I10" i="2"/>
  <c r="I23" i="2"/>
  <c r="I20" i="2"/>
  <c r="I79" i="2"/>
  <c r="I71" i="2"/>
  <c r="I63" i="2"/>
  <c r="I39" i="2"/>
  <c r="I31" i="2"/>
  <c r="I55" i="2"/>
  <c r="I77" i="2"/>
  <c r="I61" i="2"/>
  <c r="I37" i="2"/>
  <c r="I51" i="2"/>
  <c r="I76" i="2"/>
  <c r="I64" i="2"/>
  <c r="I40" i="2"/>
  <c r="I24" i="2"/>
  <c r="I85" i="2"/>
  <c r="I74" i="2"/>
  <c r="I66" i="2"/>
  <c r="I58" i="2"/>
  <c r="I42" i="2"/>
  <c r="I34" i="2"/>
  <c r="I26" i="2"/>
  <c r="I12" i="2"/>
  <c r="I81" i="2"/>
  <c r="I5" i="2" l="1"/>
  <c r="E4" i="2"/>
  <c r="E5" i="2" s="1"/>
  <c r="D5" i="2"/>
  <c r="H5" i="2"/>
  <c r="K39" i="2" l="1"/>
  <c r="K22" i="2"/>
  <c r="K74" i="2"/>
  <c r="K49" i="2"/>
  <c r="K45" i="2"/>
  <c r="K17" i="2"/>
  <c r="K25" i="2"/>
  <c r="K75" i="2"/>
  <c r="K64" i="2"/>
  <c r="K16" i="2"/>
  <c r="K70" i="2"/>
  <c r="K41" i="2"/>
  <c r="K29" i="2"/>
  <c r="K28" i="2"/>
  <c r="K36" i="2"/>
  <c r="K71" i="2"/>
  <c r="K15" i="2"/>
  <c r="K79" i="2"/>
  <c r="K51" i="2"/>
  <c r="K59" i="2"/>
  <c r="K9" i="2"/>
  <c r="K50" i="2"/>
  <c r="K82" i="2"/>
  <c r="K32" i="2"/>
  <c r="K55" i="2"/>
  <c r="K47" i="2"/>
  <c r="K60" i="2"/>
  <c r="K44" i="2"/>
  <c r="K21" i="2"/>
  <c r="K13" i="2"/>
  <c r="K37" i="2"/>
  <c r="K53" i="2"/>
  <c r="K19" i="2"/>
  <c r="K67" i="2"/>
  <c r="K48" i="2"/>
  <c r="K14" i="2"/>
  <c r="K63" i="2"/>
  <c r="K78" i="2"/>
  <c r="K54" i="2"/>
  <c r="K46" i="2"/>
  <c r="K56" i="2"/>
  <c r="K40" i="2"/>
  <c r="K20" i="2"/>
  <c r="K33" i="2"/>
  <c r="K68" i="2"/>
  <c r="K23" i="2"/>
  <c r="O28" i="2"/>
  <c r="O29" i="2" s="1"/>
  <c r="O30" i="2" s="1"/>
  <c r="O31" i="2" s="1"/>
  <c r="O32" i="2" s="1"/>
  <c r="O33" i="2" s="1"/>
  <c r="K52" i="2"/>
  <c r="K18" i="2"/>
  <c r="K24" i="2"/>
  <c r="K69" i="2"/>
  <c r="K58" i="2"/>
  <c r="K76" i="2"/>
  <c r="K31" i="2"/>
  <c r="K26" i="2"/>
  <c r="K57" i="2"/>
  <c r="K43" i="2"/>
  <c r="K65" i="2"/>
  <c r="K80" i="2"/>
  <c r="K38" i="2"/>
  <c r="K73" i="2"/>
  <c r="K84" i="2"/>
  <c r="K77" i="2"/>
  <c r="K81" i="2"/>
  <c r="K42" i="2"/>
  <c r="K35" i="2"/>
  <c r="K66" i="2"/>
  <c r="K83" i="2"/>
  <c r="K72" i="2"/>
  <c r="K10" i="2"/>
  <c r="K34" i="2"/>
  <c r="K27" i="2"/>
  <c r="K61" i="2"/>
  <c r="K30" i="2"/>
  <c r="K11" i="2"/>
  <c r="J29" i="2"/>
  <c r="J63" i="2"/>
  <c r="J58" i="2"/>
  <c r="J67" i="2"/>
  <c r="J62" i="2"/>
  <c r="J45" i="2"/>
  <c r="J66" i="2"/>
  <c r="J38" i="2"/>
  <c r="J40" i="2"/>
  <c r="J69" i="2"/>
  <c r="J44" i="2"/>
  <c r="J15" i="2"/>
  <c r="J23" i="2"/>
  <c r="J35" i="2"/>
  <c r="J54" i="2"/>
  <c r="J78" i="2"/>
  <c r="J72" i="2"/>
  <c r="J20" i="2"/>
  <c r="J64" i="2"/>
  <c r="J17" i="2"/>
  <c r="J60" i="2"/>
  <c r="J19" i="2"/>
  <c r="J50" i="2"/>
  <c r="J73" i="2"/>
  <c r="J39" i="2"/>
  <c r="J55" i="2"/>
  <c r="J77" i="2"/>
  <c r="J11" i="2"/>
  <c r="J21" i="2"/>
  <c r="J47" i="2"/>
  <c r="J70" i="2"/>
  <c r="J76" i="2"/>
  <c r="J14" i="2"/>
  <c r="J22" i="2"/>
  <c r="J31" i="2"/>
  <c r="J48" i="2"/>
  <c r="J53" i="2"/>
  <c r="J74" i="2"/>
  <c r="J75" i="2"/>
  <c r="J33" i="2"/>
  <c r="J56" i="2"/>
  <c r="J16" i="2"/>
  <c r="J68" i="2"/>
  <c r="J13" i="2"/>
  <c r="J28" i="2"/>
  <c r="J27" i="2"/>
  <c r="J57" i="2"/>
  <c r="J34" i="2"/>
  <c r="J8" i="2"/>
  <c r="J18" i="2"/>
  <c r="J32" i="2"/>
  <c r="J46" i="2"/>
  <c r="J49" i="2"/>
  <c r="J61" i="2"/>
  <c r="J26" i="2"/>
  <c r="J30" i="2"/>
  <c r="J12" i="2"/>
  <c r="J71" i="2"/>
  <c r="J41" i="2"/>
  <c r="J25" i="2"/>
  <c r="J37" i="2"/>
  <c r="J24" i="2"/>
  <c r="J51" i="2"/>
  <c r="J43" i="2"/>
  <c r="J9" i="2"/>
  <c r="J36" i="2"/>
  <c r="J65" i="2"/>
  <c r="J52" i="2"/>
  <c r="J10" i="2"/>
  <c r="J79" i="2"/>
  <c r="J42" i="2"/>
  <c r="J80" i="2"/>
  <c r="J59" i="2"/>
  <c r="K62" i="2"/>
  <c r="O34" i="2" l="1"/>
  <c r="Q33" i="2"/>
  <c r="J5" i="2"/>
  <c r="R2" i="2"/>
  <c r="O35" i="2" l="1"/>
  <c r="Q34" i="2"/>
  <c r="B6" i="2"/>
  <c r="C6" i="2"/>
  <c r="E6" i="2"/>
  <c r="D6" i="2"/>
  <c r="O36" i="2" l="1"/>
  <c r="Q36" i="2" s="1"/>
  <c r="Q35" i="2"/>
  <c r="N30" i="2"/>
  <c r="N27" i="2"/>
  <c r="N31" i="2"/>
  <c r="I3" i="2"/>
  <c r="N29" i="2"/>
  <c r="N28" i="2"/>
  <c r="N10" i="2" l="1"/>
  <c r="I1" i="2"/>
  <c r="P10" i="2"/>
  <c r="N12" i="2"/>
  <c r="P12" i="2" s="1"/>
  <c r="Q32" i="2" l="1"/>
  <c r="Q10" i="2"/>
  <c r="T10" i="2" s="1"/>
  <c r="Q30" i="2"/>
  <c r="Q31" i="2"/>
  <c r="Q28" i="2"/>
  <c r="Q29" i="2"/>
  <c r="Q27" i="2"/>
</calcChain>
</file>

<file path=xl/sharedStrings.xml><?xml version="1.0" encoding="utf-8"?>
<sst xmlns="http://schemas.openxmlformats.org/spreadsheetml/2006/main" count="42" uniqueCount="41">
  <si>
    <t>Nivel 1</t>
  </si>
  <si>
    <t>Nivel 2</t>
  </si>
  <si>
    <t>Nivel 3</t>
  </si>
  <si>
    <t>Nivel 4</t>
  </si>
  <si>
    <t>N</t>
  </si>
  <si>
    <t>Med mues</t>
  </si>
  <si>
    <t>SSW</t>
  </si>
  <si>
    <t>SSB</t>
  </si>
  <si>
    <t>Media total</t>
  </si>
  <si>
    <t>PreSSB</t>
  </si>
  <si>
    <t>SST</t>
  </si>
  <si>
    <t>Suma de cuadrados</t>
  </si>
  <si>
    <t>g.l.</t>
  </si>
  <si>
    <t>Entre</t>
  </si>
  <si>
    <t>Dentro</t>
  </si>
  <si>
    <t>Total</t>
  </si>
  <si>
    <t>Niveles</t>
  </si>
  <si>
    <t>F</t>
  </si>
  <si>
    <t>k-1</t>
  </si>
  <si>
    <t>n-k</t>
  </si>
  <si>
    <t>p-valor</t>
  </si>
  <si>
    <t>Si alpha&lt;p-valor No se rechaza</t>
  </si>
  <si>
    <t>Si alpha&gt;=P-valor: Se rechaza Ho</t>
  </si>
  <si>
    <t>alpha</t>
  </si>
  <si>
    <t>Bonferroni</t>
  </si>
  <si>
    <t>Estadístico empírico</t>
  </si>
  <si>
    <t>t teórica</t>
  </si>
  <si>
    <t>1-2</t>
  </si>
  <si>
    <t>1-3</t>
  </si>
  <si>
    <t>1-4</t>
  </si>
  <si>
    <t>2-3</t>
  </si>
  <si>
    <t>2-4</t>
  </si>
  <si>
    <t>3-4</t>
  </si>
  <si>
    <t>Parejas</t>
  </si>
  <si>
    <t>MS</t>
  </si>
  <si>
    <t>Pulsando F9 se refrescan los datos</t>
  </si>
  <si>
    <t>Nivel 5</t>
  </si>
  <si>
    <t>5-1</t>
  </si>
  <si>
    <t>5-2</t>
  </si>
  <si>
    <t>5-3</t>
  </si>
  <si>
    <t>5-4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</si>
</sst>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8" tint="0.5999938962981048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2" xfId="0" applyFill="1" applyBorder="1"/>
    <xf numFmtId="0" fontId="0" fillId="0" borderId="1" xfId="0" applyBorder="1" applyAlignment="1">
      <alignment horizontal="center"/>
    </xf>
    <xf numFmtId="0" fontId="0" fillId="2" borderId="3" xfId="0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2" fillId="0" borderId="0" xfId="0" applyFont="1"/>
    <xf numFmtId="0" fontId="0" fillId="5" borderId="1" xfId="0" applyFill="1" applyBorder="1" applyAlignment="1">
      <alignment horizontal="right"/>
    </xf>
    <xf numFmtId="16" fontId="0" fillId="0" borderId="0" xfId="0" quotePrefix="1" applyNumberFormat="1"/>
    <xf numFmtId="0" fontId="0" fillId="0" borderId="0" xfId="0" quotePrefix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10" xfId="0" applyFill="1" applyBorder="1" applyAlignment="1">
      <alignment horizontal="right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2" borderId="1" xfId="0" applyFont="1" applyFill="1" applyBorder="1"/>
    <xf numFmtId="0" fontId="5" fillId="0" borderId="1" xfId="0" applyFont="1" applyBorder="1"/>
    <xf numFmtId="0" fontId="5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581025</xdr:colOff>
      <xdr:row>13</xdr:row>
      <xdr:rowOff>99733</xdr:rowOff>
    </xdr:from>
    <xdr:to>
      <xdr:col>18</xdr:col>
      <xdr:colOff>213374</xdr:colOff>
      <xdr:row>19</xdr:row>
      <xdr:rowOff>175781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DDD153-F09F-47A5-A2B1-7412F76D0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8319" y="2553821"/>
          <a:ext cx="4226761" cy="1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90CA-F4E1-4140-9294-0FFF4FD14FD9}">
  <dimension ref="A1:AA88"/>
  <sheetViews>
    <sheetView tabSelected="1" zoomScale="94" zoomScaleNormal="85" workbookViewId="0">
      <selection activeCell="P8" sqref="P8"/>
    </sheetView>
  </sheetViews>
  <sheetFormatPr baseColWidth="10" defaultColWidth="9.1640625" defaultRowHeight="15" x14ac:dyDescent="0.2"/>
  <cols>
    <col min="1" max="1" width="11.5" customWidth="1"/>
    <col min="7" max="7" width="12.33203125" customWidth="1"/>
    <col min="14" max="14" width="20.1640625" customWidth="1"/>
    <col min="18" max="18" width="12.5" customWidth="1"/>
  </cols>
  <sheetData>
    <row r="1" spans="1:27" ht="16" thickBot="1" x14ac:dyDescent="0.25">
      <c r="B1" s="18" t="s">
        <v>0</v>
      </c>
      <c r="C1" s="19" t="s">
        <v>1</v>
      </c>
      <c r="D1" s="19" t="s">
        <v>2</v>
      </c>
      <c r="E1" s="20" t="s">
        <v>3</v>
      </c>
      <c r="F1" s="35" t="s">
        <v>36</v>
      </c>
      <c r="H1" s="9" t="s">
        <v>10</v>
      </c>
      <c r="I1" s="9">
        <f>I3+I4</f>
        <v>11399.092348419355</v>
      </c>
      <c r="M1" s="13" t="s">
        <v>16</v>
      </c>
      <c r="N1" s="13">
        <v>5</v>
      </c>
      <c r="Q1" s="28" t="s">
        <v>18</v>
      </c>
      <c r="R1" s="28" t="s">
        <v>19</v>
      </c>
      <c r="T1" s="29" t="s">
        <v>23</v>
      </c>
      <c r="Y1" t="s">
        <v>35</v>
      </c>
    </row>
    <row r="2" spans="1:27" x14ac:dyDescent="0.2">
      <c r="A2" s="4"/>
      <c r="B2" s="17"/>
      <c r="C2" s="17"/>
      <c r="D2" s="17"/>
      <c r="E2" s="21"/>
      <c r="F2" s="31"/>
      <c r="G2" s="24" t="s">
        <v>8</v>
      </c>
      <c r="M2" s="13" t="s">
        <v>33</v>
      </c>
      <c r="N2" s="13">
        <f>PERMUT(N1,2)/PERMUT(2,2)</f>
        <v>10</v>
      </c>
      <c r="Q2" s="27">
        <f>N1-1</f>
        <v>4</v>
      </c>
      <c r="R2" s="27">
        <f>G4-N1</f>
        <v>406</v>
      </c>
      <c r="T2" s="6">
        <v>0.05</v>
      </c>
    </row>
    <row r="3" spans="1:27" x14ac:dyDescent="0.2">
      <c r="A3" s="4"/>
      <c r="B3" s="2"/>
      <c r="C3" s="2"/>
      <c r="D3" s="2"/>
      <c r="E3" s="22"/>
      <c r="F3" s="32"/>
      <c r="G3" s="25">
        <f>SUM(B8:F87)/G4</f>
        <v>5.0838412186302513</v>
      </c>
      <c r="H3" s="23" t="s">
        <v>7</v>
      </c>
      <c r="I3" s="9">
        <f>SUM(B6:F6)</f>
        <v>299.79821270769327</v>
      </c>
    </row>
    <row r="4" spans="1:27" ht="16" thickBot="1" x14ac:dyDescent="0.25">
      <c r="A4" s="4" t="s">
        <v>4</v>
      </c>
      <c r="B4" s="2">
        <f>100-COUNTBLANK(B8:B107)</f>
        <v>80</v>
      </c>
      <c r="C4" s="2">
        <f>100-COUNTBLANK(C8:C107)</f>
        <v>77</v>
      </c>
      <c r="D4" s="2">
        <f>100-COUNTBLANK(D8:D107)</f>
        <v>79</v>
      </c>
      <c r="E4" s="22">
        <f>100-COUNTBLANK(E8:E107)</f>
        <v>75</v>
      </c>
      <c r="F4" s="22">
        <f>100-COUNTBLANK(F8:F87)</f>
        <v>100</v>
      </c>
      <c r="G4" s="26">
        <f>SUM(B4:F4)</f>
        <v>411</v>
      </c>
      <c r="H4" s="23" t="s">
        <v>6</v>
      </c>
      <c r="I4" s="9">
        <f>SUM(H5:L5)</f>
        <v>11099.294135711662</v>
      </c>
      <c r="T4" t="s">
        <v>21</v>
      </c>
    </row>
    <row r="5" spans="1:27" x14ac:dyDescent="0.2">
      <c r="A5" t="s">
        <v>5</v>
      </c>
      <c r="B5" s="5">
        <f>SUM(B8:B111)/B4</f>
        <v>4.3578541905910857</v>
      </c>
      <c r="C5" s="5">
        <f>SUM(C8:C111)/C4</f>
        <v>6.8231186843131608</v>
      </c>
      <c r="D5" s="5">
        <f>SUM(D8:D111)/D4</f>
        <v>4.9070592814692287</v>
      </c>
      <c r="E5" s="5">
        <f>SUM(E8:E111)/E4</f>
        <v>4.7820750898439091</v>
      </c>
      <c r="F5" s="5">
        <f>SUM(F8:F87)/F4</f>
        <v>4.6913695194326914</v>
      </c>
      <c r="G5" t="s">
        <v>7</v>
      </c>
      <c r="H5" s="5">
        <f>SUM(H8:H111)</f>
        <v>2392.8322469417158</v>
      </c>
      <c r="I5" s="5">
        <f>SUM(I8:I111)</f>
        <v>1720.511331609772</v>
      </c>
      <c r="J5" s="5">
        <f>SUM(J8:J111)</f>
        <v>2673.6007825387846</v>
      </c>
      <c r="K5" s="5">
        <f>SUM(K8:K111)</f>
        <v>1821.0864560196853</v>
      </c>
      <c r="L5" s="5">
        <f>SUM(L8:L87)</f>
        <v>2491.2633186017024</v>
      </c>
      <c r="T5" t="s">
        <v>22</v>
      </c>
      <c r="AA5" s="8"/>
    </row>
    <row r="6" spans="1:27" x14ac:dyDescent="0.2">
      <c r="A6" t="s">
        <v>9</v>
      </c>
      <c r="B6" s="5">
        <f>(B5-$G$3)^2*B4</f>
        <v>42.164573190491211</v>
      </c>
      <c r="C6" s="5">
        <f>(C5-$G$3)^2*C4</f>
        <v>232.93162990269207</v>
      </c>
      <c r="D6" s="5">
        <f>(D5-$G$3)^2*D4</f>
        <v>2.4688964112058969</v>
      </c>
      <c r="E6" s="5">
        <f>(E5-$G$3)^2*E4</f>
        <v>6.8297097362021466</v>
      </c>
      <c r="F6" s="5">
        <f>(F5-$G$3)^2*F4</f>
        <v>15.403403467101992</v>
      </c>
    </row>
    <row r="7" spans="1:27" ht="7.5" customHeight="1" thickBot="1" x14ac:dyDescent="0.25">
      <c r="A7" s="3"/>
      <c r="B7" s="1"/>
      <c r="C7" s="1"/>
      <c r="D7" s="1"/>
      <c r="E7" s="1"/>
      <c r="F7" s="33"/>
      <c r="H7" s="3"/>
      <c r="I7" s="3"/>
      <c r="J7" s="3"/>
      <c r="K7" s="3"/>
      <c r="L7" s="3"/>
    </row>
    <row r="8" spans="1:27" x14ac:dyDescent="0.2">
      <c r="B8">
        <v>5.3983954986983145</v>
      </c>
      <c r="C8">
        <v>-2.4333985740260573</v>
      </c>
      <c r="D8">
        <v>0.15295556366522334</v>
      </c>
      <c r="E8">
        <v>6.7924442613881597</v>
      </c>
      <c r="F8" s="34">
        <v>7.8255278387695384</v>
      </c>
      <c r="H8">
        <f t="shared" ref="H8:H39" si="0">(B8-B$5)^2</f>
        <v>1.0827262138775029</v>
      </c>
      <c r="I8">
        <f t="shared" ref="I8:I39" si="1">(C8-C$5)^2</f>
        <v>85.683111753931811</v>
      </c>
      <c r="J8">
        <f t="shared" ref="J8:J39" si="2">(D8-D$5)^2</f>
        <v>22.601502159637864</v>
      </c>
      <c r="K8">
        <f>(E8-E$5)^2</f>
        <v>4.0415842058955169</v>
      </c>
      <c r="L8">
        <f>(F8-F$5)^2</f>
        <v>9.8229483706683691</v>
      </c>
    </row>
    <row r="9" spans="1:27" x14ac:dyDescent="0.2">
      <c r="B9">
        <v>-1.013894676732054</v>
      </c>
      <c r="C9">
        <v>13.026126603443238</v>
      </c>
      <c r="D9">
        <v>12.583470518881077</v>
      </c>
      <c r="E9">
        <v>11.30218959531442</v>
      </c>
      <c r="F9" s="34">
        <v>5.7381022954481384</v>
      </c>
      <c r="H9">
        <f t="shared" si="0"/>
        <v>28.855685893587435</v>
      </c>
      <c r="I9">
        <f t="shared" si="1"/>
        <v>38.477307244790453</v>
      </c>
      <c r="J9">
        <f t="shared" si="2"/>
        <v>58.9272894858629</v>
      </c>
      <c r="K9">
        <f t="shared" ref="K8:K39" si="3">(E9-E$5)^2</f>
        <v>42.511893164446967</v>
      </c>
      <c r="L9">
        <f t="shared" ref="L9:L72" si="4">(F9-F$5)^2</f>
        <v>1.0956495043850039</v>
      </c>
      <c r="N9" t="s">
        <v>11</v>
      </c>
      <c r="O9" t="s">
        <v>12</v>
      </c>
      <c r="P9" t="s">
        <v>34</v>
      </c>
      <c r="Q9" t="s">
        <v>17</v>
      </c>
      <c r="R9" t="s">
        <v>20</v>
      </c>
    </row>
    <row r="10" spans="1:27" ht="19" x14ac:dyDescent="0.25">
      <c r="B10">
        <v>2.5919380541413806</v>
      </c>
      <c r="C10">
        <v>10.548968474406305</v>
      </c>
      <c r="D10">
        <v>20.010495821387231</v>
      </c>
      <c r="E10">
        <v>-0.29022464706549123</v>
      </c>
      <c r="F10" s="34">
        <v>6.6477111815560974</v>
      </c>
      <c r="H10">
        <f t="shared" si="0"/>
        <v>3.1184598009734534</v>
      </c>
      <c r="I10">
        <f t="shared" si="1"/>
        <v>13.881956658337126</v>
      </c>
      <c r="J10">
        <f t="shared" si="2"/>
        <v>228.11379531533026</v>
      </c>
      <c r="K10">
        <f t="shared" si="3"/>
        <v>25.728224621051172</v>
      </c>
      <c r="L10">
        <f t="shared" si="4"/>
        <v>3.8272726989597707</v>
      </c>
      <c r="M10" s="30" t="s">
        <v>13</v>
      </c>
      <c r="N10" s="4">
        <f>I3</f>
        <v>299.79821270769327</v>
      </c>
      <c r="O10" s="4">
        <f>N1-1</f>
        <v>4</v>
      </c>
      <c r="P10" s="4">
        <f>N10/O10</f>
        <v>74.949553176923317</v>
      </c>
      <c r="Q10" s="4">
        <f>P10/P11</f>
        <v>2.7415724115216262</v>
      </c>
      <c r="R10" s="7">
        <f>_xlfn.F.DIST.RT(Q10,Q2,R2)</f>
        <v>2.8334098652508445E-2</v>
      </c>
      <c r="T10" s="36" t="str">
        <f>IF(T2&lt;R10,"NO rechazamos","Sí Rechazamos")</f>
        <v>Sí Rechazamos</v>
      </c>
      <c r="U10" s="36"/>
      <c r="V10" s="36"/>
    </row>
    <row r="11" spans="1:27" x14ac:dyDescent="0.2">
      <c r="B11">
        <v>12.956239641469653</v>
      </c>
      <c r="C11">
        <v>2.367137646018592</v>
      </c>
      <c r="D11">
        <v>6.748433693895028</v>
      </c>
      <c r="E11">
        <v>-0.90811252402807163</v>
      </c>
      <c r="F11" s="34">
        <v>9.8034707576906062</v>
      </c>
      <c r="H11">
        <f t="shared" si="0"/>
        <v>73.93223236188021</v>
      </c>
      <c r="I11">
        <f t="shared" si="1"/>
        <v>19.855767013640744</v>
      </c>
      <c r="J11">
        <f t="shared" si="2"/>
        <v>3.390659726736458</v>
      </c>
      <c r="K11">
        <f t="shared" si="3"/>
        <v>32.378235081062108</v>
      </c>
      <c r="L11">
        <f t="shared" si="4"/>
        <v>26.133579070198106</v>
      </c>
      <c r="M11" s="30" t="s">
        <v>14</v>
      </c>
      <c r="N11" s="4">
        <f>I4</f>
        <v>11099.294135711662</v>
      </c>
      <c r="O11" s="4">
        <f>G4-N1</f>
        <v>406</v>
      </c>
      <c r="P11" s="4">
        <f>N11/O11</f>
        <v>27.338162895841531</v>
      </c>
    </row>
    <row r="12" spans="1:27" x14ac:dyDescent="0.2">
      <c r="B12">
        <v>5.2867519433547026</v>
      </c>
      <c r="C12">
        <v>1.8057052073635012</v>
      </c>
      <c r="D12">
        <v>9.0322386326840025</v>
      </c>
      <c r="E12">
        <v>-7.0168969176164975</v>
      </c>
      <c r="F12" s="34">
        <v>5.2632813820099766</v>
      </c>
      <c r="H12">
        <f t="shared" si="0"/>
        <v>0.8628510350892975</v>
      </c>
      <c r="I12">
        <f t="shared" si="1"/>
        <v>25.174437998676073</v>
      </c>
      <c r="J12">
        <f t="shared" si="2"/>
        <v>17.017104679688742</v>
      </c>
      <c r="K12">
        <f>(E12-E$5)^2</f>
        <v>139.21574043283425</v>
      </c>
      <c r="L12">
        <f>(F12-F$5)^2</f>
        <v>0.32708317855661956</v>
      </c>
      <c r="M12" s="30" t="s">
        <v>15</v>
      </c>
      <c r="N12" s="4">
        <f>I1</f>
        <v>11399.092348419355</v>
      </c>
      <c r="O12" s="4">
        <f>G4-1</f>
        <v>410</v>
      </c>
      <c r="P12" s="4">
        <f>N12/O12</f>
        <v>27.802664264437453</v>
      </c>
    </row>
    <row r="13" spans="1:27" x14ac:dyDescent="0.2">
      <c r="B13">
        <v>2.3620160857115384</v>
      </c>
      <c r="C13">
        <v>6.5695911084382983</v>
      </c>
      <c r="D13">
        <v>-5.4109241812101381</v>
      </c>
      <c r="E13">
        <v>6.2704367954845708</v>
      </c>
      <c r="F13" s="34">
        <v>3.8984736905429265</v>
      </c>
      <c r="H13">
        <f t="shared" si="0"/>
        <v>3.9833697408891826</v>
      </c>
      <c r="I13">
        <f t="shared" si="1"/>
        <v>6.4276231728984168E-2</v>
      </c>
      <c r="J13">
        <f t="shared" si="2"/>
        <v>106.4607827361249</v>
      </c>
      <c r="K13">
        <f t="shared" si="3"/>
        <v>2.21522056681758</v>
      </c>
      <c r="L13">
        <f t="shared" si="4"/>
        <v>0.62868379547078745</v>
      </c>
    </row>
    <row r="14" spans="1:27" x14ac:dyDescent="0.2">
      <c r="B14">
        <v>7.7257598943322456</v>
      </c>
      <c r="C14">
        <v>7.375070412508931</v>
      </c>
      <c r="D14">
        <v>9.0656413174256834</v>
      </c>
      <c r="E14">
        <v>9.2592192179611672</v>
      </c>
      <c r="F14" s="34">
        <v>4.0630727700446503</v>
      </c>
      <c r="H14">
        <f t="shared" si="0"/>
        <v>11.342788829292237</v>
      </c>
      <c r="I14">
        <f t="shared" si="1"/>
        <v>0.30465071025829737</v>
      </c>
      <c r="J14">
        <f t="shared" si="2"/>
        <v>17.293804549779733</v>
      </c>
      <c r="K14">
        <f t="shared" si="3"/>
        <v>20.044819543934842</v>
      </c>
      <c r="L14">
        <f t="shared" si="4"/>
        <v>0.39475680529157897</v>
      </c>
    </row>
    <row r="15" spans="1:27" x14ac:dyDescent="0.2">
      <c r="B15">
        <v>-5.3031526869543928</v>
      </c>
      <c r="C15">
        <v>5.6636100876417483</v>
      </c>
      <c r="D15">
        <v>3.4619348874266285</v>
      </c>
      <c r="E15">
        <v>9.7005349174886923</v>
      </c>
      <c r="F15" s="34">
        <v>5.9419817682672065</v>
      </c>
      <c r="H15">
        <f t="shared" si="0"/>
        <v>93.335053887981033</v>
      </c>
      <c r="I15">
        <f t="shared" si="1"/>
        <v>1.3444601857549083</v>
      </c>
      <c r="J15">
        <f t="shared" si="2"/>
        <v>2.0883845142569926</v>
      </c>
      <c r="K15">
        <f t="shared" si="3"/>
        <v>24.191247076155552</v>
      </c>
      <c r="L15">
        <f t="shared" si="4"/>
        <v>1.5640309969349231</v>
      </c>
    </row>
    <row r="16" spans="1:27" x14ac:dyDescent="0.2">
      <c r="B16">
        <v>13.807969873095875</v>
      </c>
      <c r="C16">
        <v>9.8761551916567782</v>
      </c>
      <c r="D16">
        <v>9.0297599756178641</v>
      </c>
      <c r="E16">
        <v>-1.641035215333412</v>
      </c>
      <c r="F16" s="34">
        <v>-0.18360446502729921</v>
      </c>
      <c r="H16">
        <f t="shared" si="0"/>
        <v>89.304686412722958</v>
      </c>
      <c r="I16">
        <f t="shared" si="1"/>
        <v>9.3210319151729149</v>
      </c>
      <c r="J16">
        <f t="shared" si="2"/>
        <v>16.99666101353364</v>
      </c>
      <c r="K16">
        <f t="shared" si="3"/>
        <v>41.256345992475097</v>
      </c>
      <c r="L16">
        <f t="shared" si="4"/>
        <v>23.765371349161718</v>
      </c>
    </row>
    <row r="17" spans="2:17" x14ac:dyDescent="0.2">
      <c r="B17">
        <v>6.9254638201682424</v>
      </c>
      <c r="C17">
        <v>5.0268310536545631</v>
      </c>
      <c r="D17">
        <v>-8.02981574511948</v>
      </c>
      <c r="E17">
        <v>11.704843323388001</v>
      </c>
      <c r="F17" s="34">
        <v>4.3234387816873676</v>
      </c>
      <c r="H17">
        <f t="shared" si="0"/>
        <v>6.592619209897344</v>
      </c>
      <c r="I17">
        <f t="shared" si="1"/>
        <v>3.2266492520570789</v>
      </c>
      <c r="J17">
        <f t="shared" si="2"/>
        <v>167.3627354535746</v>
      </c>
      <c r="K17">
        <f t="shared" si="3"/>
        <v>47.924720015367193</v>
      </c>
      <c r="L17">
        <f t="shared" si="4"/>
        <v>0.13537302777781826</v>
      </c>
    </row>
    <row r="18" spans="2:17" x14ac:dyDescent="0.2">
      <c r="B18">
        <v>-5.0890911128006096</v>
      </c>
      <c r="C18">
        <v>3.469119440354028</v>
      </c>
      <c r="D18">
        <v>7.4704330579651801</v>
      </c>
      <c r="E18">
        <v>8.1124496986079819</v>
      </c>
      <c r="F18" s="34">
        <v>-3.6547750148175702</v>
      </c>
      <c r="H18">
        <f t="shared" si="0"/>
        <v>89.244775565274409</v>
      </c>
      <c r="I18">
        <f t="shared" si="1"/>
        <v>11.249310928478435</v>
      </c>
      <c r="J18">
        <f t="shared" si="2"/>
        <v>6.5708851180271157</v>
      </c>
      <c r="K18">
        <f t="shared" si="3"/>
        <v>11.091395034700451</v>
      </c>
      <c r="L18">
        <f t="shared" si="4"/>
        <v>69.658128586595495</v>
      </c>
    </row>
    <row r="19" spans="2:17" x14ac:dyDescent="0.2">
      <c r="B19">
        <v>5.1796963546197299</v>
      </c>
      <c r="C19">
        <v>8.2909007196265705</v>
      </c>
      <c r="D19">
        <v>10.333410660522821</v>
      </c>
      <c r="E19">
        <v>-2.8748232889708527</v>
      </c>
      <c r="F19" s="34">
        <v>11.002001450895325</v>
      </c>
      <c r="H19">
        <f t="shared" si="0"/>
        <v>0.67542454257528495</v>
      </c>
      <c r="I19">
        <f t="shared" si="1"/>
        <v>2.1543841031887756</v>
      </c>
      <c r="J19">
        <f t="shared" si="2"/>
        <v>29.445289288956825</v>
      </c>
      <c r="K19">
        <f t="shared" si="3"/>
        <v>58.628092783496129</v>
      </c>
      <c r="L19">
        <f t="shared" si="4"/>
        <v>39.824075374395804</v>
      </c>
    </row>
    <row r="20" spans="2:17" x14ac:dyDescent="0.2">
      <c r="B20">
        <v>3.6897005964459977</v>
      </c>
      <c r="C20">
        <v>16.661429427831319</v>
      </c>
      <c r="D20">
        <v>8.2483328433579111</v>
      </c>
      <c r="E20">
        <v>-1.4477887376204528</v>
      </c>
      <c r="F20" s="34">
        <v>10.768952022765475</v>
      </c>
      <c r="H20">
        <f t="shared" si="0"/>
        <v>0.44642922536899898</v>
      </c>
      <c r="I20">
        <f t="shared" si="1"/>
        <v>96.792358286024793</v>
      </c>
      <c r="J20">
        <f t="shared" si="2"/>
        <v>11.164109015376283</v>
      </c>
      <c r="K20">
        <f t="shared" si="3"/>
        <v>38.811203308748908</v>
      </c>
      <c r="L20">
        <f t="shared" si="4"/>
        <v>36.937009084816786</v>
      </c>
    </row>
    <row r="21" spans="2:17" x14ac:dyDescent="0.2">
      <c r="B21">
        <v>1.8113186146267162</v>
      </c>
      <c r="C21">
        <v>3.0436514798750647</v>
      </c>
      <c r="D21">
        <v>-7.2061797465884592</v>
      </c>
      <c r="E21">
        <v>4.9362530562915872</v>
      </c>
      <c r="F21" s="34">
        <v>-0.2837057474380984</v>
      </c>
      <c r="H21">
        <f t="shared" si="0"/>
        <v>6.4848434396521828</v>
      </c>
      <c r="I21">
        <f t="shared" si="1"/>
        <v>14.284372349423117</v>
      </c>
      <c r="J21">
        <f t="shared" si="2"/>
        <v>146.73055975085995</v>
      </c>
      <c r="K21">
        <f t="shared" si="3"/>
        <v>2.3770845337941358E-2</v>
      </c>
      <c r="L21">
        <f t="shared" si="4"/>
        <v>24.751373911029461</v>
      </c>
    </row>
    <row r="22" spans="2:17" x14ac:dyDescent="0.2">
      <c r="B22">
        <v>2.0120114029465519</v>
      </c>
      <c r="C22">
        <v>9.1803869320776936</v>
      </c>
      <c r="D22">
        <v>6.4936384143048009</v>
      </c>
      <c r="E22">
        <v>12.467887462098304</v>
      </c>
      <c r="F22" s="34">
        <v>8.453507942254042</v>
      </c>
      <c r="H22">
        <f t="shared" si="0"/>
        <v>5.5029783843438773</v>
      </c>
      <c r="I22">
        <f t="shared" si="1"/>
        <v>5.5567135919188706</v>
      </c>
      <c r="J22">
        <f t="shared" si="2"/>
        <v>2.5172333447492767</v>
      </c>
      <c r="K22">
        <f t="shared" si="3"/>
        <v>59.071711821498724</v>
      </c>
      <c r="L22">
        <f t="shared" si="4"/>
        <v>14.153685512468719</v>
      </c>
    </row>
    <row r="23" spans="2:17" x14ac:dyDescent="0.2">
      <c r="B23">
        <v>11.84218703520364</v>
      </c>
      <c r="C23">
        <v>9.6313235475395764</v>
      </c>
      <c r="D23">
        <v>3.4068864987524976</v>
      </c>
      <c r="E23">
        <v>6.9830797190028884</v>
      </c>
      <c r="F23" s="34">
        <v>18.552112940039795</v>
      </c>
      <c r="H23">
        <f t="shared" si="0"/>
        <v>56.015238128946251</v>
      </c>
      <c r="I23">
        <f t="shared" si="1"/>
        <v>7.8860145538484918</v>
      </c>
      <c r="J23">
        <f t="shared" si="2"/>
        <v>2.2505183780040605</v>
      </c>
      <c r="K23">
        <f t="shared" si="3"/>
        <v>4.8444213775792564</v>
      </c>
      <c r="L23">
        <f t="shared" si="4"/>
        <v>192.12020817190313</v>
      </c>
    </row>
    <row r="24" spans="2:17" x14ac:dyDescent="0.2">
      <c r="B24">
        <v>9.6469290395777136</v>
      </c>
      <c r="C24">
        <v>7.2919648269144046</v>
      </c>
      <c r="D24">
        <v>5.403429955980382</v>
      </c>
      <c r="E24">
        <v>1.6163834906776668</v>
      </c>
      <c r="F24" s="34">
        <v>17.726674408863126</v>
      </c>
      <c r="H24">
        <f t="shared" si="0"/>
        <v>27.974312758182922</v>
      </c>
      <c r="I24">
        <f t="shared" si="1"/>
        <v>0.21981670543206583</v>
      </c>
      <c r="J24">
        <f t="shared" si="2"/>
        <v>0.24638384651465733</v>
      </c>
      <c r="K24">
        <f t="shared" si="3"/>
        <v>10.021603301031719</v>
      </c>
      <c r="L24">
        <f t="shared" si="4"/>
        <v>169.91917356040901</v>
      </c>
    </row>
    <row r="25" spans="2:17" x14ac:dyDescent="0.2">
      <c r="B25">
        <v>11.90499566563652</v>
      </c>
      <c r="C25">
        <v>6.452614613204906</v>
      </c>
      <c r="D25">
        <v>9.7503595965388961</v>
      </c>
      <c r="E25">
        <v>-5.3370969072730894</v>
      </c>
      <c r="F25" s="34">
        <v>8.2855120912788998</v>
      </c>
      <c r="H25">
        <f t="shared" si="0"/>
        <v>56.959344444350968</v>
      </c>
      <c r="I25">
        <f t="shared" si="1"/>
        <v>0.13727326670779072</v>
      </c>
      <c r="J25">
        <f t="shared" si="2"/>
        <v>23.45755794195394</v>
      </c>
      <c r="K25">
        <f t="shared" si="3"/>
        <v>102.39764190723682</v>
      </c>
      <c r="L25">
        <f t="shared" si="4"/>
        <v>12.917860826757277</v>
      </c>
      <c r="N25" s="16" t="s">
        <v>24</v>
      </c>
    </row>
    <row r="26" spans="2:17" x14ac:dyDescent="0.2">
      <c r="B26">
        <v>2.8067429154184067</v>
      </c>
      <c r="C26">
        <v>11.027391247821628</v>
      </c>
      <c r="D26">
        <v>3.4487997567724458</v>
      </c>
      <c r="E26">
        <v>-0.98634800002166312</v>
      </c>
      <c r="F26" s="34">
        <v>-0.17988280591606021</v>
      </c>
      <c r="H26">
        <f t="shared" si="0"/>
        <v>2.4059461879678143</v>
      </c>
      <c r="I26">
        <f t="shared" si="1"/>
        <v>17.675907788270056</v>
      </c>
      <c r="J26">
        <f t="shared" si="2"/>
        <v>2.1265208413688872</v>
      </c>
      <c r="K26">
        <f t="shared" si="3"/>
        <v>33.274704943694275</v>
      </c>
      <c r="L26">
        <f t="shared" si="4"/>
        <v>23.729099217215619</v>
      </c>
      <c r="N26" s="14" t="s">
        <v>25</v>
      </c>
      <c r="O26" s="14" t="s">
        <v>26</v>
      </c>
    </row>
    <row r="27" spans="2:17" ht="19" x14ac:dyDescent="0.25">
      <c r="B27">
        <v>3.8915590990015438</v>
      </c>
      <c r="C27">
        <v>10.385640259487994</v>
      </c>
      <c r="D27">
        <v>3.4376317227544169</v>
      </c>
      <c r="E27">
        <v>10.859719491142851</v>
      </c>
      <c r="F27" s="34">
        <v>13.876028293233249</v>
      </c>
      <c r="H27">
        <f t="shared" si="0"/>
        <v>0.21743111244049923</v>
      </c>
      <c r="I27">
        <f t="shared" si="1"/>
        <v>12.691559973586175</v>
      </c>
      <c r="J27">
        <f t="shared" si="2"/>
        <v>2.1592173503105716</v>
      </c>
      <c r="K27">
        <f t="shared" si="3"/>
        <v>36.937761468640375</v>
      </c>
      <c r="L27">
        <f t="shared" si="4"/>
        <v>84.357956791151551</v>
      </c>
      <c r="M27" s="10" t="s">
        <v>27</v>
      </c>
      <c r="N27" s="12">
        <f>ABS(B5-C5)/SQRT($P$11/B4+$P$11/C4)</f>
        <v>2.9533803918674173</v>
      </c>
      <c r="O27" s="12">
        <f>_xlfn.T.INV(1-T2/$N$2,G4-N1)</f>
        <v>2.5879928058932182</v>
      </c>
      <c r="Q27" s="15" t="str">
        <f t="shared" ref="Q27:Q38" si="5">IF(N27&gt;O27,"Sí se rechaza","No se rechaza")</f>
        <v>Sí se rechaza</v>
      </c>
    </row>
    <row r="28" spans="2:17" ht="19" x14ac:dyDescent="0.25">
      <c r="B28">
        <v>6.1986661004754771</v>
      </c>
      <c r="C28">
        <v>15.472331325408854</v>
      </c>
      <c r="D28">
        <v>4.6260939196328703</v>
      </c>
      <c r="E28">
        <v>-2.9743000312478145</v>
      </c>
      <c r="F28" s="34">
        <v>14.219470983396686</v>
      </c>
      <c r="H28">
        <f t="shared" si="0"/>
        <v>3.3885884875722208</v>
      </c>
      <c r="I28">
        <f t="shared" si="1"/>
        <v>74.808879310889552</v>
      </c>
      <c r="J28">
        <f t="shared" si="2"/>
        <v>7.8941534551835765E-2</v>
      </c>
      <c r="K28">
        <f t="shared" si="3"/>
        <v>60.161355019090649</v>
      </c>
      <c r="L28">
        <f t="shared" si="4"/>
        <v>90.784717507592831</v>
      </c>
      <c r="M28" s="11" t="s">
        <v>28</v>
      </c>
      <c r="N28" s="12">
        <f>ABS(B5-D5)/SQRT($P$11/B4+$P$11/D4)</f>
        <v>0.6622315503921995</v>
      </c>
      <c r="O28" s="12">
        <f>O27</f>
        <v>2.5879928058932182</v>
      </c>
      <c r="Q28" s="15" t="str">
        <f t="shared" si="5"/>
        <v>No se rechaza</v>
      </c>
    </row>
    <row r="29" spans="2:17" ht="19" x14ac:dyDescent="0.25">
      <c r="B29">
        <v>-10.009908567889232</v>
      </c>
      <c r="C29">
        <v>3.9020250462524406</v>
      </c>
      <c r="D29">
        <v>10.067710171017584</v>
      </c>
      <c r="E29">
        <v>5.8015649118815968</v>
      </c>
      <c r="F29" s="34">
        <v>1.928495148511848</v>
      </c>
      <c r="H29">
        <f t="shared" si="0"/>
        <v>206.43260668397394</v>
      </c>
      <c r="I29">
        <f t="shared" si="1"/>
        <v>8.5327880423188134</v>
      </c>
      <c r="J29">
        <f t="shared" si="2"/>
        <v>26.632317603796231</v>
      </c>
      <c r="K29">
        <f t="shared" si="3"/>
        <v>1.0393594972384363</v>
      </c>
      <c r="L29">
        <f t="shared" si="4"/>
        <v>7.6334747894912462</v>
      </c>
      <c r="M29" s="11" t="s">
        <v>29</v>
      </c>
      <c r="N29" s="12">
        <f>ABS(B5-E5)/SQRT($P$11/B4+$P$11/E4)</f>
        <v>0.50479747380389572</v>
      </c>
      <c r="O29" s="12">
        <f>O28</f>
        <v>2.5879928058932182</v>
      </c>
      <c r="Q29" s="15" t="str">
        <f t="shared" si="5"/>
        <v>No se rechaza</v>
      </c>
    </row>
    <row r="30" spans="2:17" ht="19" x14ac:dyDescent="0.25">
      <c r="B30">
        <v>-1.3775409605560105</v>
      </c>
      <c r="C30">
        <v>10.421867726194339</v>
      </c>
      <c r="D30">
        <v>0.48230065012842704</v>
      </c>
      <c r="E30">
        <v>3.2895533644514665</v>
      </c>
      <c r="F30" s="34">
        <v>18.412431207926033</v>
      </c>
      <c r="H30">
        <f t="shared" si="0"/>
        <v>32.894757539801624</v>
      </c>
      <c r="I30">
        <f t="shared" si="1"/>
        <v>12.950994666440698</v>
      </c>
      <c r="J30">
        <f t="shared" si="2"/>
        <v>19.578488945624922</v>
      </c>
      <c r="K30">
        <f t="shared" si="3"/>
        <v>2.2276211007684337</v>
      </c>
      <c r="L30">
        <f t="shared" si="4"/>
        <v>188.26753385943979</v>
      </c>
      <c r="M30" s="11" t="s">
        <v>30</v>
      </c>
      <c r="N30" s="12">
        <f>ABS(C5-D5)/SQRT($P$11/C4+$P$11/D4)</f>
        <v>2.2883419111077412</v>
      </c>
      <c r="O30" s="12">
        <f>O29</f>
        <v>2.5879928058932182</v>
      </c>
      <c r="Q30" s="15" t="str">
        <f t="shared" si="5"/>
        <v>No se rechaza</v>
      </c>
    </row>
    <row r="31" spans="2:17" ht="19" x14ac:dyDescent="0.25">
      <c r="B31">
        <v>6.5500226191410142</v>
      </c>
      <c r="C31">
        <v>9.951166922066168</v>
      </c>
      <c r="D31">
        <v>8.2418644202941564</v>
      </c>
      <c r="E31">
        <v>-2.8738425555403975</v>
      </c>
      <c r="F31" s="34">
        <v>2.0752500141046148</v>
      </c>
      <c r="H31">
        <f t="shared" si="0"/>
        <v>4.8056024191310636</v>
      </c>
      <c r="I31">
        <f t="shared" si="1"/>
        <v>9.7846857777096936</v>
      </c>
      <c r="J31">
        <f t="shared" si="2"/>
        <v>11.120925313933146</v>
      </c>
      <c r="K31">
        <f t="shared" si="3"/>
        <v>58.613074992906782</v>
      </c>
      <c r="L31">
        <f t="shared" si="4"/>
        <v>6.8440812661580201</v>
      </c>
      <c r="M31" s="11" t="s">
        <v>31</v>
      </c>
      <c r="N31" s="12">
        <f>ABS(C5-E5)/SQRT($P$11/C4+$P$11/E4)</f>
        <v>2.4061451235583111</v>
      </c>
      <c r="O31" s="12">
        <f>O30</f>
        <v>2.5879928058932182</v>
      </c>
      <c r="Q31" s="15" t="str">
        <f t="shared" si="5"/>
        <v>No se rechaza</v>
      </c>
    </row>
    <row r="32" spans="2:17" ht="19" x14ac:dyDescent="0.25">
      <c r="B32">
        <v>-1.514745047821827</v>
      </c>
      <c r="C32">
        <v>13.98667759187666</v>
      </c>
      <c r="D32">
        <v>6.8550537125096653</v>
      </c>
      <c r="E32">
        <v>1.8660807878537473</v>
      </c>
      <c r="F32" s="34">
        <v>11.622919980505257</v>
      </c>
      <c r="H32">
        <f t="shared" si="0"/>
        <v>34.48742181500792</v>
      </c>
      <c r="I32">
        <f t="shared" si="1"/>
        <v>51.316576222132355</v>
      </c>
      <c r="J32">
        <f t="shared" si="2"/>
        <v>3.7946823033645547</v>
      </c>
      <c r="K32">
        <f t="shared" si="3"/>
        <v>8.5030227692390898</v>
      </c>
      <c r="L32">
        <f t="shared" si="4"/>
        <v>48.046391794395298</v>
      </c>
      <c r="M32" s="11" t="s">
        <v>32</v>
      </c>
      <c r="N32" s="12">
        <f>ABS(D5-E5)/SQRT($P$11/D4+$P$11/E4)</f>
        <v>0.14827032484843133</v>
      </c>
      <c r="O32" s="12">
        <f>O31</f>
        <v>2.5879928058932182</v>
      </c>
      <c r="Q32" s="15" t="str">
        <f t="shared" si="5"/>
        <v>No se rechaza</v>
      </c>
    </row>
    <row r="33" spans="2:17" ht="19" x14ac:dyDescent="0.25">
      <c r="B33">
        <v>-1.1898105362413416</v>
      </c>
      <c r="C33">
        <v>2.7089038608575411</v>
      </c>
      <c r="D33">
        <v>18.17307565008209</v>
      </c>
      <c r="E33">
        <v>-1.8403488816286515</v>
      </c>
      <c r="F33" s="34">
        <v>-0.71490202097196587</v>
      </c>
      <c r="H33">
        <f t="shared" si="0"/>
        <v>30.776583921340709</v>
      </c>
      <c r="I33">
        <f t="shared" si="1"/>
        <v>16.926763613541958</v>
      </c>
      <c r="J33">
        <f t="shared" si="2"/>
        <v>175.98719029230438</v>
      </c>
      <c r="K33">
        <f t="shared" si="3"/>
        <v>43.856499257934402</v>
      </c>
      <c r="L33">
        <f t="shared" si="4"/>
        <v>29.227771968589344</v>
      </c>
      <c r="M33" s="10" t="s">
        <v>37</v>
      </c>
      <c r="N33" s="12">
        <f>ABS(F6-B6)/SQRT($P$11/F5+$P$11/B5)</f>
        <v>7.6930921581698595</v>
      </c>
      <c r="O33" s="12">
        <f t="shared" ref="O33:O38" si="6">O32</f>
        <v>2.5879928058932182</v>
      </c>
      <c r="Q33" s="15" t="str">
        <f t="shared" si="5"/>
        <v>Sí se rechaza</v>
      </c>
    </row>
    <row r="34" spans="2:17" ht="19" x14ac:dyDescent="0.25">
      <c r="B34">
        <v>9.4529822498603409</v>
      </c>
      <c r="C34">
        <v>6.1928393403811013</v>
      </c>
      <c r="D34">
        <v>13.192680531330907</v>
      </c>
      <c r="E34">
        <v>5.764961886217689</v>
      </c>
      <c r="F34" s="34">
        <v>17.986888576515042</v>
      </c>
      <c r="H34">
        <f t="shared" si="0"/>
        <v>25.960329940352885</v>
      </c>
      <c r="I34">
        <f t="shared" si="1"/>
        <v>0.39725205138742736</v>
      </c>
      <c r="J34">
        <f t="shared" si="2"/>
        <v>68.651519496159409</v>
      </c>
      <c r="K34">
        <f t="shared" si="3"/>
        <v>0.96606645448591244</v>
      </c>
      <c r="L34">
        <f t="shared" si="4"/>
        <v>176.77082699723999</v>
      </c>
      <c r="M34" s="10" t="s">
        <v>38</v>
      </c>
      <c r="N34" s="12">
        <f>ABS(F6-C6)/SQRT($P$11/F5+$P$11/C5)</f>
        <v>69.366521978758669</v>
      </c>
      <c r="O34" s="12">
        <f t="shared" ref="O34:O36" si="7">O33</f>
        <v>2.5879928058932182</v>
      </c>
      <c r="Q34" s="15" t="str">
        <f t="shared" si="5"/>
        <v>Sí se rechaza</v>
      </c>
    </row>
    <row r="35" spans="2:17" ht="19" x14ac:dyDescent="0.25">
      <c r="B35">
        <v>7.034751205771963</v>
      </c>
      <c r="C35">
        <v>4.0737746498361291</v>
      </c>
      <c r="D35">
        <v>15.953280242871198</v>
      </c>
      <c r="E35">
        <v>2.5429595611265294</v>
      </c>
      <c r="F35" s="34">
        <v>2.9156594266664415</v>
      </c>
      <c r="H35">
        <f t="shared" si="0"/>
        <v>7.1657776298842899</v>
      </c>
      <c r="I35">
        <f t="shared" si="1"/>
        <v>7.5588926199144417</v>
      </c>
      <c r="J35">
        <f t="shared" si="2"/>
        <v>122.01899752811624</v>
      </c>
      <c r="K35">
        <f t="shared" si="3"/>
        <v>5.0136383509433102</v>
      </c>
      <c r="L35">
        <f t="shared" si="4"/>
        <v>3.1531463335519239</v>
      </c>
      <c r="M35" s="10" t="s">
        <v>39</v>
      </c>
      <c r="N35" s="12">
        <f>ABS(F6-D6)/SQRT($P$11/F5+$P$11/D5)</f>
        <v>3.8311187881423501</v>
      </c>
      <c r="O35" s="12">
        <f t="shared" si="7"/>
        <v>2.5879928058932182</v>
      </c>
      <c r="Q35" s="15" t="str">
        <f t="shared" si="5"/>
        <v>Sí se rechaza</v>
      </c>
    </row>
    <row r="36" spans="2:17" ht="19" x14ac:dyDescent="0.25">
      <c r="B36">
        <v>-5.9472521048464682</v>
      </c>
      <c r="C36">
        <v>5.5339624755885488</v>
      </c>
      <c r="D36">
        <v>0.7125234989666378</v>
      </c>
      <c r="E36">
        <v>4.0010812439208285</v>
      </c>
      <c r="F36" s="34">
        <v>6.2946500702213015</v>
      </c>
      <c r="H36">
        <f t="shared" si="0"/>
        <v>106.19521576026671</v>
      </c>
      <c r="I36">
        <f t="shared" si="1"/>
        <v>1.6619237304932153</v>
      </c>
      <c r="J36">
        <f t="shared" si="2"/>
        <v>17.594130430694623</v>
      </c>
      <c r="K36">
        <f t="shared" si="3"/>
        <v>0.60995138736972443</v>
      </c>
      <c r="L36">
        <f t="shared" si="4"/>
        <v>2.5705085245370292</v>
      </c>
      <c r="M36" s="10" t="s">
        <v>40</v>
      </c>
      <c r="N36" s="12">
        <f>ABS(F6-E6)/SQRT($P$11/F5+$P$11/E5)</f>
        <v>2.5234073203809162</v>
      </c>
      <c r="O36" s="12">
        <f>O35</f>
        <v>2.5879928058932182</v>
      </c>
      <c r="Q36" s="15" t="str">
        <f t="shared" si="5"/>
        <v>No se rechaza</v>
      </c>
    </row>
    <row r="37" spans="2:17" ht="19" x14ac:dyDescent="0.25">
      <c r="B37">
        <v>7.5234201098564455</v>
      </c>
      <c r="C37">
        <v>3.7655564993330586</v>
      </c>
      <c r="D37">
        <v>-0.31928161397408861</v>
      </c>
      <c r="E37">
        <v>12.578236510521167</v>
      </c>
      <c r="F37" s="34">
        <v>8.662137816748892</v>
      </c>
      <c r="H37">
        <f t="shared" si="0"/>
        <v>10.020807589214343</v>
      </c>
      <c r="I37">
        <f t="shared" si="1"/>
        <v>9.3486865150202973</v>
      </c>
      <c r="J37">
        <f t="shared" si="2"/>
        <v>27.314639155383254</v>
      </c>
      <c r="K37">
        <f t="shared" si="3"/>
        <v>60.780132897256443</v>
      </c>
      <c r="L37">
        <f t="shared" si="4"/>
        <v>15.767000870971399</v>
      </c>
      <c r="N37" s="12"/>
      <c r="O37" s="12"/>
      <c r="Q37" s="15"/>
    </row>
    <row r="38" spans="2:17" ht="19" x14ac:dyDescent="0.25">
      <c r="B38">
        <v>8.165937411339554</v>
      </c>
      <c r="C38">
        <v>7.1354680164956505</v>
      </c>
      <c r="D38">
        <v>2.0669530052364111</v>
      </c>
      <c r="E38">
        <v>8.203273846917325</v>
      </c>
      <c r="F38" s="34">
        <v>6.9033793234983154</v>
      </c>
      <c r="H38">
        <f t="shared" si="0"/>
        <v>14.501497816146028</v>
      </c>
      <c r="I38">
        <f t="shared" si="1"/>
        <v>9.7562105314847311E-2</v>
      </c>
      <c r="J38">
        <f t="shared" si="2"/>
        <v>8.0662036602970417</v>
      </c>
      <c r="K38">
        <f t="shared" si="3"/>
        <v>11.704600935400686</v>
      </c>
      <c r="L38">
        <f t="shared" si="4"/>
        <v>4.8929873732824403</v>
      </c>
      <c r="N38" s="12"/>
      <c r="O38" s="12"/>
      <c r="Q38" s="15"/>
    </row>
    <row r="39" spans="2:17" x14ac:dyDescent="0.2">
      <c r="B39">
        <v>3.7216092923802404</v>
      </c>
      <c r="C39">
        <v>10.524932106425858</v>
      </c>
      <c r="D39">
        <v>1.6032499480492324</v>
      </c>
      <c r="E39">
        <v>5.1532714071609522</v>
      </c>
      <c r="F39" s="34">
        <v>3.2937854727607503</v>
      </c>
      <c r="H39">
        <f t="shared" si="0"/>
        <v>0.40480757049932886</v>
      </c>
      <c r="I39">
        <f t="shared" si="1"/>
        <v>13.703422612133718</v>
      </c>
      <c r="J39">
        <f t="shared" si="2"/>
        <v>10.915156111593079</v>
      </c>
      <c r="K39">
        <f t="shared" si="3"/>
        <v>0.137786705989735</v>
      </c>
      <c r="L39">
        <f t="shared" si="4"/>
        <v>1.9532411675119186</v>
      </c>
    </row>
    <row r="40" spans="2:17" x14ac:dyDescent="0.2">
      <c r="B40">
        <v>6.7913485713991069</v>
      </c>
      <c r="C40">
        <v>9.0426340921103954</v>
      </c>
      <c r="D40">
        <v>6.0588655424367523</v>
      </c>
      <c r="E40">
        <v>5.4577804113508455</v>
      </c>
      <c r="F40" s="34">
        <v>11.327184829658741</v>
      </c>
      <c r="H40">
        <f t="shared" ref="H40:H72" si="8">(B40-B$5)^2</f>
        <v>5.9218949014242144</v>
      </c>
      <c r="I40">
        <f t="shared" ref="I40:I72" si="9">(C40-C$5)^2</f>
        <v>4.9262486454493244</v>
      </c>
      <c r="J40">
        <f t="shared" ref="J40:J72" si="10">(D40-D$5)^2</f>
        <v>1.3266576628039872</v>
      </c>
      <c r="K40">
        <f t="shared" ref="K40:K72" si="11">(E40-E$5)^2</f>
        <v>0.45657768151279232</v>
      </c>
      <c r="L40">
        <f t="shared" si="4"/>
        <v>44.034044831430442</v>
      </c>
    </row>
    <row r="41" spans="2:17" x14ac:dyDescent="0.2">
      <c r="B41">
        <v>5.412642573315364</v>
      </c>
      <c r="C41">
        <v>11.552238341053213</v>
      </c>
      <c r="D41">
        <v>5.3530875376406142</v>
      </c>
      <c r="E41">
        <v>1.217368151834239</v>
      </c>
      <c r="F41" s="34">
        <v>9.9912483698726327</v>
      </c>
      <c r="H41">
        <f t="shared" si="8"/>
        <v>1.1125785323300987</v>
      </c>
      <c r="I41">
        <f t="shared" si="9"/>
        <v>22.36457272776515</v>
      </c>
      <c r="J41">
        <f t="shared" si="10"/>
        <v>0.1989412053032871</v>
      </c>
      <c r="K41">
        <f t="shared" si="11"/>
        <v>12.707135553894277</v>
      </c>
      <c r="L41">
        <f t="shared" si="4"/>
        <v>28.088715829340593</v>
      </c>
    </row>
    <row r="42" spans="2:17" x14ac:dyDescent="0.2">
      <c r="B42">
        <v>4.7246959033607512</v>
      </c>
      <c r="C42">
        <v>1.6109443484393884</v>
      </c>
      <c r="D42">
        <v>3.7477603481446731</v>
      </c>
      <c r="E42">
        <v>8.7553375566343608</v>
      </c>
      <c r="F42" s="34">
        <v>8.1711236451365998</v>
      </c>
      <c r="H42">
        <f t="shared" si="8"/>
        <v>0.13457284222778176</v>
      </c>
      <c r="I42">
        <f t="shared" si="9"/>
        <v>27.166761307541201</v>
      </c>
      <c r="J42">
        <f t="shared" si="10"/>
        <v>1.3439740168074523</v>
      </c>
      <c r="K42">
        <f t="shared" si="11"/>
        <v>15.786814630005745</v>
      </c>
      <c r="L42">
        <f t="shared" si="4"/>
        <v>12.108688775353372</v>
      </c>
    </row>
    <row r="43" spans="2:17" x14ac:dyDescent="0.2">
      <c r="B43">
        <v>5.9894653930237283</v>
      </c>
      <c r="C43">
        <v>-0.47786195630444794</v>
      </c>
      <c r="D43">
        <v>1.8595746972211873</v>
      </c>
      <c r="E43">
        <v>10.125388463047351</v>
      </c>
      <c r="F43" s="34">
        <v>6.1406720784714146</v>
      </c>
      <c r="H43">
        <f t="shared" si="8"/>
        <v>2.6621551159036936</v>
      </c>
      <c r="I43">
        <f t="shared" si="9"/>
        <v>53.304318314673111</v>
      </c>
      <c r="J43">
        <f t="shared" si="10"/>
        <v>9.2871622912294569</v>
      </c>
      <c r="K43">
        <f t="shared" si="11"/>
        <v>28.550997804254742</v>
      </c>
      <c r="L43">
        <f t="shared" si="4"/>
        <v>2.1004779076361917</v>
      </c>
    </row>
    <row r="44" spans="2:17" x14ac:dyDescent="0.2">
      <c r="B44">
        <v>6.7492650734950104</v>
      </c>
      <c r="C44">
        <v>6.072851616133387</v>
      </c>
      <c r="D44">
        <v>12.153580977584568</v>
      </c>
      <c r="E44">
        <v>11.703546528047703</v>
      </c>
      <c r="F44" s="34">
        <v>2.5923678780747381</v>
      </c>
      <c r="H44">
        <f t="shared" si="8"/>
        <v>5.7188460108713288</v>
      </c>
      <c r="I44">
        <f t="shared" si="9"/>
        <v>0.56290067359507345</v>
      </c>
      <c r="J44">
        <f t="shared" si="10"/>
        <v>52.512076692270334</v>
      </c>
      <c r="K44">
        <f t="shared" si="11"/>
        <v>47.906766869870893</v>
      </c>
      <c r="L44">
        <f t="shared" si="4"/>
        <v>4.4058078904233824</v>
      </c>
    </row>
    <row r="45" spans="2:17" x14ac:dyDescent="0.2">
      <c r="B45">
        <v>10.159992179300385</v>
      </c>
      <c r="C45">
        <v>10.21474942945486</v>
      </c>
      <c r="D45">
        <v>10.759185912132505</v>
      </c>
      <c r="E45">
        <v>5.1811960376340416</v>
      </c>
      <c r="F45" s="34">
        <v>7.9474867163496512</v>
      </c>
      <c r="H45">
        <f t="shared" si="8"/>
        <v>33.664805240023597</v>
      </c>
      <c r="I45">
        <f t="shared" si="9"/>
        <v>11.50315911139044</v>
      </c>
      <c r="J45">
        <f t="shared" si="10"/>
        <v>34.247386101318313</v>
      </c>
      <c r="K45">
        <f t="shared" si="11"/>
        <v>0.15929753096489369</v>
      </c>
      <c r="L45">
        <f t="shared" si="4"/>
        <v>10.60229920005836</v>
      </c>
    </row>
    <row r="46" spans="2:17" x14ac:dyDescent="0.2">
      <c r="B46">
        <v>9.6479312330037281</v>
      </c>
      <c r="C46">
        <v>2.1611632224778923</v>
      </c>
      <c r="D46">
        <v>5.2604443002509251</v>
      </c>
      <c r="E46">
        <v>7.7211283718811883</v>
      </c>
      <c r="F46" s="34">
        <v>-4.1358900646426573</v>
      </c>
      <c r="H46">
        <f t="shared" si="8"/>
        <v>27.984915114661291</v>
      </c>
      <c r="I46">
        <f t="shared" si="9"/>
        <v>21.733828728135691</v>
      </c>
      <c r="J46">
        <f t="shared" si="10"/>
        <v>0.12488097149933998</v>
      </c>
      <c r="K46">
        <f t="shared" si="11"/>
        <v>8.6380341946541019</v>
      </c>
      <c r="L46">
        <f t="shared" si="4"/>
        <v>77.920511764650115</v>
      </c>
    </row>
    <row r="47" spans="2:17" x14ac:dyDescent="0.2">
      <c r="B47">
        <v>6.7601239254533132</v>
      </c>
      <c r="C47">
        <v>6.4762545204965942</v>
      </c>
      <c r="D47">
        <v>4.0652361982033094</v>
      </c>
      <c r="E47">
        <v>3.9051291180345289</v>
      </c>
      <c r="F47" s="34">
        <v>10.783528786290983</v>
      </c>
      <c r="H47">
        <f t="shared" si="8"/>
        <v>5.7708998790350368</v>
      </c>
      <c r="I47">
        <f t="shared" si="9"/>
        <v>0.12031474814016595</v>
      </c>
      <c r="J47">
        <f t="shared" si="10"/>
        <v>0.70866610351933879</v>
      </c>
      <c r="K47">
        <f t="shared" si="11"/>
        <v>0.76903423747269817</v>
      </c>
      <c r="L47">
        <f t="shared" si="4"/>
        <v>37.11440453276736</v>
      </c>
    </row>
    <row r="48" spans="2:17" x14ac:dyDescent="0.2">
      <c r="B48">
        <v>7.3459456245071006</v>
      </c>
      <c r="C48">
        <v>8.6519495189105466</v>
      </c>
      <c r="D48">
        <v>4.7983302262245706</v>
      </c>
      <c r="E48">
        <v>2.1347372110253797</v>
      </c>
      <c r="F48" s="34">
        <v>5.4649571566138047</v>
      </c>
      <c r="H48">
        <f t="shared" si="8"/>
        <v>8.928690417442267</v>
      </c>
      <c r="I48">
        <f t="shared" si="9"/>
        <v>3.3446222215741708</v>
      </c>
      <c r="J48">
        <f t="shared" si="10"/>
        <v>1.1822007454395898E-2</v>
      </c>
      <c r="K48">
        <f t="shared" si="11"/>
        <v>7.0083978446273907</v>
      </c>
      <c r="L48">
        <f t="shared" si="4"/>
        <v>0.59843783239945769</v>
      </c>
    </row>
    <row r="49" spans="2:12" x14ac:dyDescent="0.2">
      <c r="B49">
        <v>6.6095160436204461</v>
      </c>
      <c r="C49">
        <v>3.5178315723442273</v>
      </c>
      <c r="D49">
        <v>-2.1254570904168881</v>
      </c>
      <c r="E49">
        <v>6.8934364175089291</v>
      </c>
      <c r="F49" s="34">
        <v>8.8922182992301604</v>
      </c>
      <c r="H49">
        <f t="shared" si="8"/>
        <v>5.0699811003876132</v>
      </c>
      <c r="I49">
        <f t="shared" si="9"/>
        <v>10.924922892547933</v>
      </c>
      <c r="J49">
        <f t="shared" si="10"/>
        <v>49.45628652084627</v>
      </c>
      <c r="K49">
        <f t="shared" si="11"/>
        <v>4.4578466559593961</v>
      </c>
      <c r="L49">
        <f t="shared" si="4"/>
        <v>17.647130470725884</v>
      </c>
    </row>
    <row r="50" spans="2:12" x14ac:dyDescent="0.2">
      <c r="B50">
        <v>6.9539893021380017</v>
      </c>
      <c r="C50">
        <v>11.652652088288148</v>
      </c>
      <c r="D50">
        <v>10.45519842998317</v>
      </c>
      <c r="E50">
        <v>8.1228398374381996</v>
      </c>
      <c r="F50" s="34">
        <v>2.7882782817920155</v>
      </c>
      <c r="H50">
        <f t="shared" si="8"/>
        <v>6.7399175174067176</v>
      </c>
      <c r="I50">
        <f t="shared" si="9"/>
        <v>23.324392900110229</v>
      </c>
      <c r="J50">
        <f t="shared" si="10"/>
        <v>30.781848011273006</v>
      </c>
      <c r="K50">
        <f t="shared" si="11"/>
        <v>11.160709098768743</v>
      </c>
      <c r="L50">
        <f t="shared" si="4"/>
        <v>3.6217562587847194</v>
      </c>
    </row>
    <row r="51" spans="2:12" x14ac:dyDescent="0.2">
      <c r="B51">
        <v>10.977964481945261</v>
      </c>
      <c r="C51">
        <v>-1.4328997658442972</v>
      </c>
      <c r="D51">
        <v>0.83384692396868232</v>
      </c>
      <c r="E51">
        <v>7.2653759977572001</v>
      </c>
      <c r="F51" s="34">
        <v>-0.91376681188126607</v>
      </c>
      <c r="H51">
        <f t="shared" si="8"/>
        <v>43.825860269693457</v>
      </c>
      <c r="I51">
        <f t="shared" si="9"/>
        <v>68.161840649340377</v>
      </c>
      <c r="J51">
        <f t="shared" si="10"/>
        <v>16.591058909295157</v>
      </c>
      <c r="K51">
        <f t="shared" si="11"/>
        <v>6.1667833992429752</v>
      </c>
      <c r="L51">
        <f t="shared" si="4"/>
        <v>31.41755329261569</v>
      </c>
    </row>
    <row r="52" spans="2:12" x14ac:dyDescent="0.2">
      <c r="B52">
        <v>-3.5148332282444343</v>
      </c>
      <c r="C52">
        <v>4.8789586950561343</v>
      </c>
      <c r="D52">
        <v>0.91856752413160425</v>
      </c>
      <c r="E52">
        <v>5.4209013029962003</v>
      </c>
      <c r="F52" s="34">
        <v>2.3263539161952327</v>
      </c>
      <c r="H52">
        <f t="shared" si="8"/>
        <v>61.979207194691085</v>
      </c>
      <c r="I52">
        <f t="shared" si="9"/>
        <v>3.7797580638278814</v>
      </c>
      <c r="J52">
        <f t="shared" si="10"/>
        <v>15.908066498350172</v>
      </c>
      <c r="K52">
        <f t="shared" si="11"/>
        <v>0.40809893061049668</v>
      </c>
      <c r="L52">
        <f t="shared" si="4"/>
        <v>5.5932988035566407</v>
      </c>
    </row>
    <row r="53" spans="2:12" x14ac:dyDescent="0.2">
      <c r="B53">
        <v>7.5974195380023737</v>
      </c>
      <c r="C53">
        <v>9.6918102197080742</v>
      </c>
      <c r="D53">
        <v>2.2476354222999486</v>
      </c>
      <c r="E53">
        <v>5.3876982957903872</v>
      </c>
      <c r="F53" s="34">
        <v>5.6943676968032779</v>
      </c>
      <c r="H53">
        <f t="shared" si="8"/>
        <v>10.49478364014802</v>
      </c>
      <c r="I53">
        <f t="shared" si="9"/>
        <v>8.2293911252464262</v>
      </c>
      <c r="J53">
        <f t="shared" si="10"/>
        <v>7.0725352627188265</v>
      </c>
      <c r="K53">
        <f t="shared" si="11"/>
        <v>0.36677946758089025</v>
      </c>
      <c r="L53">
        <f t="shared" si="4"/>
        <v>1.0060053438087184</v>
      </c>
    </row>
    <row r="54" spans="2:12" x14ac:dyDescent="0.2">
      <c r="B54">
        <v>-8.3474287647225651</v>
      </c>
      <c r="C54">
        <v>7.7844348816704603</v>
      </c>
      <c r="D54">
        <v>4.5453106454474321</v>
      </c>
      <c r="E54">
        <v>2.9834162555956776</v>
      </c>
      <c r="F54" s="34">
        <v>0.68198168247392577</v>
      </c>
      <c r="H54">
        <f t="shared" si="8"/>
        <v>161.42421497458358</v>
      </c>
      <c r="I54">
        <f t="shared" si="9"/>
        <v>0.92412883130149825</v>
      </c>
      <c r="J54">
        <f t="shared" si="10"/>
        <v>0.13086207566363023</v>
      </c>
      <c r="K54">
        <f t="shared" si="11"/>
        <v>3.235173602019207</v>
      </c>
      <c r="L54">
        <f t="shared" si="4"/>
        <v>16.075190827152891</v>
      </c>
    </row>
    <row r="55" spans="2:12" x14ac:dyDescent="0.2">
      <c r="B55">
        <v>1.4359050820710584</v>
      </c>
      <c r="C55">
        <v>15.871617412204522</v>
      </c>
      <c r="D55">
        <v>9.8934501297916881</v>
      </c>
      <c r="E55">
        <v>2.0296628369523706</v>
      </c>
      <c r="F55" s="34">
        <v>12.718942809799978</v>
      </c>
      <c r="H55">
        <f t="shared" si="8"/>
        <v>8.5377865927809822</v>
      </c>
      <c r="I55">
        <f t="shared" si="9"/>
        <v>81.875329228651566</v>
      </c>
      <c r="J55">
        <f t="shared" si="10"/>
        <v>24.864093692233975</v>
      </c>
      <c r="K55">
        <f t="shared" si="11"/>
        <v>7.5757732098674744</v>
      </c>
      <c r="L55">
        <f t="shared" si="4"/>
        <v>64.441932932218251</v>
      </c>
    </row>
    <row r="56" spans="2:12" x14ac:dyDescent="0.2">
      <c r="B56">
        <v>1.7405604948579443</v>
      </c>
      <c r="C56">
        <v>8.4036596981349643</v>
      </c>
      <c r="D56">
        <v>2.1383987374604767</v>
      </c>
      <c r="E56">
        <v>9.0033732460323499</v>
      </c>
      <c r="F56" s="34">
        <v>6.0734073251834619</v>
      </c>
      <c r="H56">
        <f t="shared" si="8"/>
        <v>6.8502262897244455</v>
      </c>
      <c r="I56">
        <f t="shared" si="9"/>
        <v>2.4981098963728541</v>
      </c>
      <c r="J56">
        <f t="shared" si="10"/>
        <v>7.6654812079508385</v>
      </c>
      <c r="K56">
        <f t="shared" si="11"/>
        <v>17.81935812343993</v>
      </c>
      <c r="L56">
        <f t="shared" si="4"/>
        <v>1.9100284965244045</v>
      </c>
    </row>
    <row r="57" spans="2:12" x14ac:dyDescent="0.2">
      <c r="B57">
        <v>13.412206515108611</v>
      </c>
      <c r="C57">
        <v>-0.90262534258926941</v>
      </c>
      <c r="D57">
        <v>-7.526893721582768</v>
      </c>
      <c r="E57">
        <v>-0.23550238964726056</v>
      </c>
      <c r="F57" s="34">
        <v>7.1866632049308663</v>
      </c>
      <c r="H57">
        <f t="shared" si="8"/>
        <v>81.981296016495918</v>
      </c>
      <c r="I57">
        <f t="shared" si="9"/>
        <v>59.687120769218581</v>
      </c>
      <c r="J57">
        <f t="shared" si="10"/>
        <v>154.60318728210578</v>
      </c>
      <c r="K57">
        <f t="shared" si="11"/>
        <v>25.176083762696958</v>
      </c>
      <c r="L57">
        <f t="shared" si="4"/>
        <v>6.2264905768870644</v>
      </c>
    </row>
    <row r="58" spans="2:12" x14ac:dyDescent="0.2">
      <c r="B58">
        <v>2.0961875334477797</v>
      </c>
      <c r="C58">
        <v>6.1036110640310044</v>
      </c>
      <c r="D58">
        <v>8.2064494777860801</v>
      </c>
      <c r="E58">
        <v>12.924874411121525</v>
      </c>
      <c r="F58" s="34">
        <v>6.7333021549240399</v>
      </c>
      <c r="H58">
        <f t="shared" si="8"/>
        <v>5.1151360680337765</v>
      </c>
      <c r="I58">
        <f t="shared" si="9"/>
        <v>0.51769121564409182</v>
      </c>
      <c r="J58">
        <f t="shared" si="10"/>
        <v>10.885975667551751</v>
      </c>
      <c r="K58">
        <f t="shared" si="11"/>
        <v>66.305180786599209</v>
      </c>
      <c r="L58">
        <f t="shared" si="4"/>
        <v>4.1694888878846443</v>
      </c>
    </row>
    <row r="59" spans="2:12" x14ac:dyDescent="0.2">
      <c r="B59">
        <v>6.5428365266108868</v>
      </c>
      <c r="C59">
        <v>3.1089697080889187</v>
      </c>
      <c r="D59">
        <v>5.9690921887387196</v>
      </c>
      <c r="E59">
        <v>2.1953037019565373</v>
      </c>
      <c r="F59" s="34">
        <v>6.9332470477711006</v>
      </c>
      <c r="H59">
        <f t="shared" si="8"/>
        <v>4.7741478087185465</v>
      </c>
      <c r="I59">
        <f t="shared" si="9"/>
        <v>13.794902617587585</v>
      </c>
      <c r="J59">
        <f t="shared" si="10"/>
        <v>1.1279138961232871</v>
      </c>
      <c r="K59">
        <f t="shared" si="11"/>
        <v>6.6913862131927591</v>
      </c>
      <c r="L59">
        <f t="shared" si="4"/>
        <v>5.0260148520687347</v>
      </c>
    </row>
    <row r="60" spans="2:12" x14ac:dyDescent="0.2">
      <c r="B60">
        <v>9.3263376651158421</v>
      </c>
      <c r="C60">
        <v>3.5992264819968134</v>
      </c>
      <c r="D60">
        <v>8.5282358520963761</v>
      </c>
      <c r="E60">
        <v>3.8051258977553077</v>
      </c>
      <c r="F60" s="34">
        <v>9.8024381342496802</v>
      </c>
      <c r="H60">
        <f t="shared" si="8"/>
        <v>24.685828036625594</v>
      </c>
      <c r="I60">
        <f t="shared" si="9"/>
        <v>10.393480932156148</v>
      </c>
      <c r="J60">
        <f t="shared" si="10"/>
        <v>13.112919755658988</v>
      </c>
      <c r="K60">
        <f t="shared" si="11"/>
        <v>0.95442972392257086</v>
      </c>
      <c r="L60">
        <f t="shared" si="4"/>
        <v>26.123022385367253</v>
      </c>
    </row>
    <row r="61" spans="2:12" x14ac:dyDescent="0.2">
      <c r="B61">
        <v>2.7946018747968848</v>
      </c>
      <c r="C61">
        <v>7.2195652349644215</v>
      </c>
      <c r="D61">
        <v>-4.6896078243865382</v>
      </c>
      <c r="E61">
        <v>4.1739145270651932</v>
      </c>
      <c r="F61" s="34">
        <v>4.9174631659671348</v>
      </c>
      <c r="H61">
        <f t="shared" si="8"/>
        <v>2.4437578028359321</v>
      </c>
      <c r="I61">
        <f t="shared" si="9"/>
        <v>0.15716986752328257</v>
      </c>
      <c r="J61">
        <f t="shared" si="10"/>
        <v>92.096019540614094</v>
      </c>
      <c r="K61">
        <f t="shared" si="11"/>
        <v>0.3698592701193244</v>
      </c>
      <c r="L61">
        <f t="shared" si="4"/>
        <v>5.1118337003241837E-2</v>
      </c>
    </row>
    <row r="62" spans="2:12" x14ac:dyDescent="0.2">
      <c r="B62">
        <v>1.1093223543875723</v>
      </c>
      <c r="C62">
        <v>10.713264586542781</v>
      </c>
      <c r="D62">
        <v>-3.4705977380904365</v>
      </c>
      <c r="E62">
        <v>8.9561030658365439</v>
      </c>
      <c r="F62" s="34">
        <v>-3.6310963837811752</v>
      </c>
      <c r="H62">
        <f t="shared" si="8"/>
        <v>10.55295909082777</v>
      </c>
      <c r="I62">
        <f t="shared" si="9"/>
        <v>15.133235140633907</v>
      </c>
      <c r="J62">
        <f t="shared" si="10"/>
        <v>70.185137137377325</v>
      </c>
      <c r="K62">
        <f t="shared" si="11"/>
        <v>17.422509544369174</v>
      </c>
      <c r="L62">
        <f t="shared" si="4"/>
        <v>69.263438710157416</v>
      </c>
    </row>
    <row r="63" spans="2:12" x14ac:dyDescent="0.2">
      <c r="B63">
        <v>3.2058477810220825</v>
      </c>
      <c r="C63">
        <v>-1.4726620482696759</v>
      </c>
      <c r="D63">
        <v>5.2403229225024015</v>
      </c>
      <c r="E63">
        <v>11.270044782601564</v>
      </c>
      <c r="F63" s="34">
        <v>6.6992748185913387</v>
      </c>
      <c r="H63">
        <f t="shared" si="8"/>
        <v>1.327118767688066</v>
      </c>
      <c r="I63">
        <f t="shared" si="9"/>
        <v>68.81997796309264</v>
      </c>
      <c r="J63">
        <f t="shared" si="10"/>
        <v>0.11106465443468749</v>
      </c>
      <c r="K63">
        <f t="shared" si="11"/>
        <v>42.093750734141864</v>
      </c>
      <c r="L63">
        <f t="shared" si="4"/>
        <v>4.0316836903893769</v>
      </c>
    </row>
    <row r="64" spans="2:12" x14ac:dyDescent="0.2">
      <c r="B64">
        <v>-0.11844090555691444</v>
      </c>
      <c r="C64">
        <v>8.0368283002369481</v>
      </c>
      <c r="D64">
        <v>4.5025233099254338</v>
      </c>
      <c r="E64">
        <v>0.70551463168441586</v>
      </c>
      <c r="F64" s="34">
        <v>0.4293361530945079</v>
      </c>
      <c r="H64">
        <f t="shared" si="8"/>
        <v>20.037217787798635</v>
      </c>
      <c r="I64">
        <f t="shared" si="9"/>
        <v>1.4730910317858672</v>
      </c>
      <c r="J64">
        <f t="shared" si="10"/>
        <v>0.16364935227288199</v>
      </c>
      <c r="K64">
        <f t="shared" si="11"/>
        <v>16.618345169029539</v>
      </c>
      <c r="L64">
        <f t="shared" si="4"/>
        <v>18.16492841577999</v>
      </c>
    </row>
    <row r="65" spans="2:12" x14ac:dyDescent="0.2">
      <c r="B65">
        <v>4.2606178698951798</v>
      </c>
      <c r="C65">
        <v>3.7413049790863937</v>
      </c>
      <c r="D65">
        <v>-1.0452788922719316</v>
      </c>
      <c r="E65">
        <v>-3.1571398478022559</v>
      </c>
      <c r="F65" s="34">
        <v>5.4627327636967014</v>
      </c>
      <c r="H65">
        <f t="shared" si="8"/>
        <v>9.4549020624770646E-3</v>
      </c>
      <c r="I65">
        <f t="shared" si="9"/>
        <v>9.4975757137235348</v>
      </c>
      <c r="J65">
        <f t="shared" si="10"/>
        <v>35.430329734576247</v>
      </c>
      <c r="K65">
        <f t="shared" si="11"/>
        <v>63.031133826144</v>
      </c>
      <c r="L65">
        <f t="shared" si="4"/>
        <v>0.59500125460149866</v>
      </c>
    </row>
    <row r="66" spans="2:12" x14ac:dyDescent="0.2">
      <c r="B66">
        <v>3.1310065820996069</v>
      </c>
      <c r="C66">
        <v>15.794911841306018</v>
      </c>
      <c r="D66">
        <v>9.3053661274726664</v>
      </c>
      <c r="E66">
        <v>9.4340799650884986</v>
      </c>
      <c r="F66" s="34">
        <v>6.393784324142767</v>
      </c>
      <c r="H66">
        <f t="shared" si="8"/>
        <v>1.5051550544612609</v>
      </c>
      <c r="I66">
        <f t="shared" si="9"/>
        <v>80.493072451863839</v>
      </c>
      <c r="J66">
        <f t="shared" si="10"/>
        <v>19.345103111600707</v>
      </c>
      <c r="K66">
        <f t="shared" si="11"/>
        <v>21.64114935929943</v>
      </c>
      <c r="L66">
        <f t="shared" si="4"/>
        <v>2.8982161672960447</v>
      </c>
    </row>
    <row r="67" spans="2:12" x14ac:dyDescent="0.2">
      <c r="B67">
        <v>6.5950343274341838</v>
      </c>
      <c r="C67">
        <v>2.3404128028961519</v>
      </c>
      <c r="D67">
        <v>12.098789926797977</v>
      </c>
      <c r="E67">
        <v>4.5268298164103022</v>
      </c>
      <c r="F67" s="34">
        <v>15.980358549467136</v>
      </c>
      <c r="H67">
        <f t="shared" si="8"/>
        <v>5.004974964685303</v>
      </c>
      <c r="I67">
        <f t="shared" si="9"/>
        <v>20.094652019290642</v>
      </c>
      <c r="J67">
        <f t="shared" si="10"/>
        <v>51.720989674960656</v>
      </c>
      <c r="K67">
        <f t="shared" si="11"/>
        <v>6.5150149610196703E-2</v>
      </c>
      <c r="L67">
        <f t="shared" si="4"/>
        <v>127.441273320238</v>
      </c>
    </row>
    <row r="68" spans="2:12" x14ac:dyDescent="0.2">
      <c r="B68">
        <v>1.2247275145867724</v>
      </c>
      <c r="C68">
        <v>10.428079903026109</v>
      </c>
      <c r="D68">
        <v>8.5262983507408094</v>
      </c>
      <c r="E68">
        <v>4.8141171056080969</v>
      </c>
      <c r="F68" s="34">
        <v>11.642230338131782</v>
      </c>
      <c r="H68">
        <f t="shared" si="8"/>
        <v>9.8164827678898376</v>
      </c>
      <c r="I68">
        <f t="shared" si="9"/>
        <v>12.995745388424346</v>
      </c>
      <c r="J68">
        <f t="shared" si="10"/>
        <v>13.098891440541818</v>
      </c>
      <c r="K68">
        <f t="shared" si="11"/>
        <v>1.0266907742324633E-3</v>
      </c>
      <c r="L68">
        <f t="shared" si="4"/>
        <v>48.314466120926191</v>
      </c>
    </row>
    <row r="69" spans="2:12" x14ac:dyDescent="0.2">
      <c r="B69">
        <v>11.899991056616841</v>
      </c>
      <c r="C69">
        <v>7.9098871289206825</v>
      </c>
      <c r="D69">
        <v>14.457733392508439</v>
      </c>
      <c r="E69">
        <v>-2.721908318227845</v>
      </c>
      <c r="F69" s="34">
        <v>3.0181587301954376</v>
      </c>
      <c r="H69">
        <f t="shared" si="8"/>
        <v>56.883828505864798</v>
      </c>
      <c r="I69">
        <f t="shared" si="9"/>
        <v>1.1810656521946519</v>
      </c>
      <c r="J69">
        <f t="shared" si="10"/>
        <v>91.215375975274611</v>
      </c>
      <c r="K69">
        <f t="shared" si="11"/>
        <v>56.309766988616175</v>
      </c>
      <c r="L69">
        <f t="shared" si="4"/>
        <v>2.7996343452199541</v>
      </c>
    </row>
    <row r="70" spans="2:12" x14ac:dyDescent="0.2">
      <c r="B70">
        <v>3.892491283950489</v>
      </c>
      <c r="C70">
        <v>10.61353156740067</v>
      </c>
      <c r="D70">
        <v>-0.47879844905231295</v>
      </c>
      <c r="E70">
        <v>4.5091509314745881</v>
      </c>
      <c r="F70" s="34">
        <v>6.9809768393728948</v>
      </c>
      <c r="H70">
        <f t="shared" si="8"/>
        <v>0.21656263487698468</v>
      </c>
      <c r="I70">
        <f t="shared" si="9"/>
        <v>14.367229824275768</v>
      </c>
      <c r="J70">
        <f t="shared" si="10"/>
        <v>29.007463493418651</v>
      </c>
      <c r="K70">
        <f t="shared" si="11"/>
        <v>7.448759622160217E-2</v>
      </c>
      <c r="L70">
        <f t="shared" si="4"/>
        <v>5.2423016795237611</v>
      </c>
    </row>
    <row r="71" spans="2:12" x14ac:dyDescent="0.2">
      <c r="B71">
        <v>1.3966338175774187</v>
      </c>
      <c r="C71">
        <v>19.235129047702749</v>
      </c>
      <c r="D71">
        <v>2.2636880781728408</v>
      </c>
      <c r="E71">
        <v>4.7395588219591431</v>
      </c>
      <c r="F71" s="34">
        <v>1.8485339969384058</v>
      </c>
      <c r="H71">
        <f t="shared" si="8"/>
        <v>8.7688260975512016</v>
      </c>
      <c r="I71">
        <f t="shared" si="9"/>
        <v>154.05800126089051</v>
      </c>
      <c r="J71">
        <f t="shared" si="10"/>
        <v>6.9874113184165934</v>
      </c>
      <c r="K71">
        <f t="shared" si="11"/>
        <v>1.8076330348491783E-3</v>
      </c>
      <c r="L71">
        <f t="shared" si="4"/>
        <v>8.0817138079553583</v>
      </c>
    </row>
    <row r="72" spans="2:12" x14ac:dyDescent="0.2">
      <c r="B72">
        <v>7.5052044129293058</v>
      </c>
      <c r="C72">
        <v>6.4009556780389785</v>
      </c>
      <c r="D72">
        <v>9.5966809353912126</v>
      </c>
      <c r="E72">
        <v>8.7689865839827839</v>
      </c>
      <c r="F72" s="34">
        <v>1.5699442020743239</v>
      </c>
      <c r="H72">
        <f t="shared" si="8"/>
        <v>9.905813422052443</v>
      </c>
      <c r="I72">
        <f t="shared" si="9"/>
        <v>0.17822160386645533</v>
      </c>
      <c r="J72">
        <f t="shared" si="10"/>
        <v>21.992551256933965</v>
      </c>
      <c r="K72">
        <f t="shared" si="11"/>
        <v>15.895463262096674</v>
      </c>
      <c r="L72">
        <f t="shared" si="4"/>
        <v>9.7432960118457856</v>
      </c>
    </row>
    <row r="73" spans="2:12" x14ac:dyDescent="0.2">
      <c r="B73">
        <v>0.43162836203917898</v>
      </c>
      <c r="C73">
        <v>-0.25667522701676226</v>
      </c>
      <c r="D73">
        <v>-3.6267222893470787</v>
      </c>
      <c r="E73">
        <v>9.8246178260018908</v>
      </c>
      <c r="F73" s="34">
        <v>-0.17761571231153983</v>
      </c>
      <c r="H73">
        <f t="shared" ref="H73:K87" si="12">(B73-B$5)^2</f>
        <v>15.415249256788107</v>
      </c>
      <c r="I73">
        <f t="shared" si="12"/>
        <v>50.123481826904253</v>
      </c>
      <c r="J73">
        <f t="shared" si="12"/>
        <v>72.825427898404044</v>
      </c>
      <c r="K73">
        <f t="shared" si="12"/>
        <v>25.427237245979626</v>
      </c>
      <c r="L73">
        <f t="shared" ref="L73:L87" si="13">(F73-F$5)^2</f>
        <v>23.707017186943425</v>
      </c>
    </row>
    <row r="74" spans="2:12" x14ac:dyDescent="0.2">
      <c r="B74">
        <v>-0.4252830449500431</v>
      </c>
      <c r="C74">
        <v>-2.9346141870444509</v>
      </c>
      <c r="D74">
        <v>13.692939001954102</v>
      </c>
      <c r="E74">
        <v>3.3925428200280328</v>
      </c>
      <c r="F74" s="34">
        <v>3.248043106386457</v>
      </c>
      <c r="H74">
        <f t="shared" si="12"/>
        <v>22.87840181402003</v>
      </c>
      <c r="I74">
        <f t="shared" si="12"/>
        <v>95.213350788772843</v>
      </c>
      <c r="J74">
        <f t="shared" si="12"/>
        <v>77.191682462827359</v>
      </c>
      <c r="K74">
        <f t="shared" si="12"/>
        <v>1.9307999288596613</v>
      </c>
      <c r="L74">
        <f t="shared" si="13"/>
        <v>2.0831911345969094</v>
      </c>
    </row>
    <row r="75" spans="2:12" x14ac:dyDescent="0.2">
      <c r="B75">
        <v>4.3208331555033572</v>
      </c>
      <c r="C75">
        <v>6.8157325276031777</v>
      </c>
      <c r="D75">
        <v>1.8610641375366259</v>
      </c>
      <c r="E75">
        <v>1.0809941990540484</v>
      </c>
      <c r="F75" s="34">
        <v>-7.2626845323509777</v>
      </c>
      <c r="H75">
        <f t="shared" si="12"/>
        <v>1.3705570389668225E-3</v>
      </c>
      <c r="I75">
        <f t="shared" si="12"/>
        <v>5.4555310944428445E-5</v>
      </c>
      <c r="J75">
        <f t="shared" si="12"/>
        <v>9.2780864168609973</v>
      </c>
      <c r="K75">
        <f t="shared" si="12"/>
        <v>13.69799976016987</v>
      </c>
      <c r="L75">
        <f t="shared" si="13"/>
        <v>142.89940827296553</v>
      </c>
    </row>
    <row r="76" spans="2:12" x14ac:dyDescent="0.2">
      <c r="B76">
        <v>12.693161611741903</v>
      </c>
      <c r="C76">
        <v>4.5607999785921907</v>
      </c>
      <c r="D76">
        <v>-4.8006016667523035</v>
      </c>
      <c r="E76">
        <v>3.7941254904516937</v>
      </c>
      <c r="F76" s="34">
        <v>12.934805054033458</v>
      </c>
      <c r="H76">
        <f t="shared" si="12"/>
        <v>69.47734980509189</v>
      </c>
      <c r="I76">
        <f t="shared" si="12"/>
        <v>5.1180859262550058</v>
      </c>
      <c r="J76">
        <f t="shared" si="12"/>
        <v>94.238681085625373</v>
      </c>
      <c r="K76">
        <f t="shared" si="12"/>
        <v>0.97604441093923888</v>
      </c>
      <c r="L76">
        <f t="shared" si="13"/>
        <v>67.95422941311864</v>
      </c>
    </row>
    <row r="77" spans="2:12" x14ac:dyDescent="0.2">
      <c r="B77">
        <v>1.8391985341043293</v>
      </c>
      <c r="C77">
        <v>6.5801663992034385</v>
      </c>
      <c r="D77">
        <v>5.5308033216601915</v>
      </c>
      <c r="E77">
        <v>2.2085379860221526</v>
      </c>
      <c r="F77" s="34">
        <v>9.4798057551938832</v>
      </c>
      <c r="H77">
        <f t="shared" si="12"/>
        <v>6.3436263159527337</v>
      </c>
      <c r="I77">
        <f t="shared" si="12"/>
        <v>5.9025812840035809E-2</v>
      </c>
      <c r="J77">
        <f t="shared" si="12"/>
        <v>0.38905662767374549</v>
      </c>
      <c r="K77">
        <f t="shared" si="12"/>
        <v>6.623093224747274</v>
      </c>
      <c r="L77">
        <f t="shared" si="13"/>
        <v>22.929121583950813</v>
      </c>
    </row>
    <row r="78" spans="2:12" x14ac:dyDescent="0.2">
      <c r="B78">
        <v>1.2743351428030629</v>
      </c>
      <c r="C78">
        <v>6.1954311926998216</v>
      </c>
      <c r="D78">
        <v>15.4020825441218</v>
      </c>
      <c r="E78">
        <v>6.200646127115002</v>
      </c>
      <c r="F78" s="34">
        <v>-1.018930876716917</v>
      </c>
      <c r="H78">
        <f t="shared" si="12"/>
        <v>9.5080897180715542</v>
      </c>
      <c r="I78">
        <f t="shared" si="12"/>
        <v>0.39399158712784582</v>
      </c>
      <c r="J78">
        <f t="shared" si="12"/>
        <v>110.14551328361863</v>
      </c>
      <c r="K78">
        <f t="shared" si="12"/>
        <v>2.0123437877843844</v>
      </c>
      <c r="L78">
        <f t="shared" si="13"/>
        <v>32.607530614266373</v>
      </c>
    </row>
    <row r="79" spans="2:12" x14ac:dyDescent="0.2">
      <c r="B79">
        <v>7.9972974632219946</v>
      </c>
      <c r="C79">
        <v>10.412665329861476</v>
      </c>
      <c r="D79">
        <v>-1.619130951217179</v>
      </c>
      <c r="E79">
        <v>4.1034059720102176</v>
      </c>
      <c r="F79" s="34">
        <v>-5.028833754900397</v>
      </c>
      <c r="H79">
        <f t="shared" si="12"/>
        <v>13.245547334698381</v>
      </c>
      <c r="I79">
        <f t="shared" si="12"/>
        <v>12.884845120567158</v>
      </c>
      <c r="J79">
        <f t="shared" si="12"/>
        <v>42.591158953211469</v>
      </c>
      <c r="K79">
        <f t="shared" si="12"/>
        <v>0.46059177150116093</v>
      </c>
      <c r="L79">
        <f t="shared" si="13"/>
        <v>94.482351694355671</v>
      </c>
    </row>
    <row r="80" spans="2:12" x14ac:dyDescent="0.2">
      <c r="B80">
        <v>-10.246570605946161</v>
      </c>
      <c r="C80">
        <v>6.6271892913191488</v>
      </c>
      <c r="D80">
        <v>11.611625367480887</v>
      </c>
      <c r="E80">
        <v>2.9815737694425519</v>
      </c>
      <c r="F80" s="34">
        <v>10.241332930650088</v>
      </c>
      <c r="H80">
        <f t="shared" si="12"/>
        <v>213.28922363771201</v>
      </c>
      <c r="I80">
        <f t="shared" si="12"/>
        <v>3.8388327039002003E-2</v>
      </c>
      <c r="J80">
        <f t="shared" si="12"/>
        <v>44.951206401697682</v>
      </c>
      <c r="K80">
        <f t="shared" si="12"/>
        <v>3.2418050047670306</v>
      </c>
      <c r="L80">
        <f t="shared" si="13"/>
        <v>30.802093865851845</v>
      </c>
    </row>
    <row r="81" spans="2:12" x14ac:dyDescent="0.2">
      <c r="B81">
        <v>0.21592859024826083</v>
      </c>
      <c r="C81">
        <v>7.4704017602754877</v>
      </c>
      <c r="D81">
        <v>2.3785935078169329</v>
      </c>
      <c r="E81">
        <v>19.7733666488189</v>
      </c>
      <c r="F81" s="34">
        <v>3.7937359999311222</v>
      </c>
      <c r="H81">
        <f t="shared" si="12"/>
        <v>17.155547678775271</v>
      </c>
      <c r="I81">
        <f t="shared" si="12"/>
        <v>0.41897538042725146</v>
      </c>
      <c r="K81">
        <f t="shared" si="12"/>
        <v>224.73882260619482</v>
      </c>
      <c r="L81">
        <f t="shared" si="13"/>
        <v>0.80574593533277405</v>
      </c>
    </row>
    <row r="82" spans="2:12" x14ac:dyDescent="0.2">
      <c r="B82">
        <v>14.420047401214298</v>
      </c>
      <c r="C82">
        <v>-0.97488731170081877</v>
      </c>
      <c r="D82">
        <v>-0.4319584501076168</v>
      </c>
      <c r="E82">
        <v>6.2628443303694548</v>
      </c>
      <c r="F82" s="34">
        <v>2.3526870402071145</v>
      </c>
      <c r="H82">
        <f t="shared" si="12"/>
        <v>101.24773220791187</v>
      </c>
      <c r="I82">
        <f t="shared" si="12"/>
        <v>60.808897513869979</v>
      </c>
      <c r="K82">
        <f t="shared" si="12"/>
        <v>2.1926775436866013</v>
      </c>
      <c r="L82">
        <f t="shared" si="13"/>
        <v>5.4694357386366912</v>
      </c>
    </row>
    <row r="83" spans="2:12" x14ac:dyDescent="0.2">
      <c r="B83">
        <v>-5.0349591532787379</v>
      </c>
      <c r="C83">
        <v>12.54548754521938</v>
      </c>
      <c r="D83">
        <v>3.780857091160529</v>
      </c>
      <c r="F83" s="34">
        <v>9.6873028772443597</v>
      </c>
      <c r="H83">
        <f t="shared" si="12"/>
        <v>88.224942512779023</v>
      </c>
      <c r="I83">
        <f t="shared" si="12"/>
        <v>32.745505380269144</v>
      </c>
      <c r="K83">
        <f t="shared" si="12"/>
        <v>22.868242164905631</v>
      </c>
      <c r="L83">
        <f t="shared" si="13"/>
        <v>24.959350115695372</v>
      </c>
    </row>
    <row r="84" spans="2:12" x14ac:dyDescent="0.2">
      <c r="B84">
        <v>5.1745662300861053</v>
      </c>
      <c r="C84">
        <v>0.8653372588321524</v>
      </c>
      <c r="D84">
        <v>-2.2377283777302441</v>
      </c>
      <c r="F84" s="34">
        <v>2.5729220824065302</v>
      </c>
      <c r="H84">
        <f t="shared" si="12"/>
        <v>0.66701855545611444</v>
      </c>
      <c r="I84">
        <f t="shared" si="12"/>
        <v>35.49515951380652</v>
      </c>
      <c r="K84">
        <f t="shared" si="12"/>
        <v>22.868242164905631</v>
      </c>
      <c r="L84">
        <f t="shared" si="13"/>
        <v>4.4878195434427113</v>
      </c>
    </row>
    <row r="85" spans="2:12" x14ac:dyDescent="0.2">
      <c r="B85">
        <v>13.645133303980874</v>
      </c>
      <c r="D85">
        <v>-2.3275835745010074</v>
      </c>
      <c r="F85" s="34">
        <v>3.2612513584570157</v>
      </c>
      <c r="H85">
        <f t="shared" si="12"/>
        <v>86.253553330006213</v>
      </c>
      <c r="I85">
        <f t="shared" si="12"/>
        <v>46.55494858022336</v>
      </c>
      <c r="L85">
        <f t="shared" si="13"/>
        <v>2.0452379543524488</v>
      </c>
    </row>
    <row r="86" spans="2:12" x14ac:dyDescent="0.2">
      <c r="B86">
        <v>11.03236124489159</v>
      </c>
      <c r="D86">
        <v>4.9099857935800975</v>
      </c>
      <c r="F86" s="34">
        <v>5.5292653392763373</v>
      </c>
      <c r="H86">
        <f t="shared" si="12"/>
        <v>44.54904441790719</v>
      </c>
      <c r="L86">
        <f t="shared" si="13"/>
        <v>0.70206940491145553</v>
      </c>
    </row>
    <row r="87" spans="2:12" x14ac:dyDescent="0.2">
      <c r="B87">
        <v>-1.0601214543540642</v>
      </c>
      <c r="F87" s="34">
        <v>-0.45599294145750235</v>
      </c>
      <c r="H87">
        <f t="shared" si="12"/>
        <v>29.354460089218815</v>
      </c>
      <c r="L87">
        <f t="shared" si="13"/>
        <v>26.495340303781553</v>
      </c>
    </row>
    <row r="88" spans="2:12" x14ac:dyDescent="0.2">
      <c r="F88" s="34" t="e">
        <f t="shared" ref="F88" ca="1" si="14">_xlfn.NORM.INV(RAND(),F$3,F$2)</f>
        <v>#NUM!</v>
      </c>
    </row>
  </sheetData>
  <mergeCells count="1">
    <mergeCell ref="T10:V10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Anova-4n=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Ferran</dc:creator>
  <cp:lastModifiedBy>Jordi Blasco Lozano</cp:lastModifiedBy>
  <dcterms:created xsi:type="dcterms:W3CDTF">2015-06-05T18:19:34Z</dcterms:created>
  <dcterms:modified xsi:type="dcterms:W3CDTF">2024-12-17T18:13:37Z</dcterms:modified>
</cp:coreProperties>
</file>