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autoCompressPictures="0"/>
  <bookViews>
    <workbookView xWindow="0" yWindow="-460" windowWidth="25600" windowHeight="16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<sst xmlns="http://schemas.openxmlformats.org/spreadsheetml/2006/main" count="33" uniqueCount="28">
  <si>
    <t>Type of Shot</t>
  </si>
  <si>
    <t>Normal</t>
  </si>
  <si>
    <t>Hard</t>
  </si>
  <si>
    <t>Lots of Spin</t>
  </si>
  <si>
    <t xml:space="preserve">Soft </t>
  </si>
  <si>
    <t>Trial</t>
  </si>
  <si>
    <t>Autotracker</t>
  </si>
  <si>
    <t>Top</t>
  </si>
  <si>
    <t>Bottom</t>
  </si>
  <si>
    <t>Vx vs. t</t>
  </si>
  <si>
    <t>Vy vs. t</t>
  </si>
  <si>
    <t xml:space="preserve">θ vs. t </t>
  </si>
  <si>
    <t>E_x</t>
  </si>
  <si>
    <t>E_y</t>
  </si>
  <si>
    <t>Radius of basketball (m)</t>
  </si>
  <si>
    <t xml:space="preserve">Coefficient of Resitiution </t>
  </si>
  <si>
    <t xml:space="preserve">Average </t>
  </si>
  <si>
    <r>
      <t>V</t>
    </r>
    <r>
      <rPr>
        <b/>
        <vertAlign val="subscript"/>
        <sz val="12"/>
        <color theme="1"/>
        <rFont val="Times New Roman"/>
      </rPr>
      <t xml:space="preserve">x-initial </t>
    </r>
  </si>
  <si>
    <r>
      <t>V</t>
    </r>
    <r>
      <rPr>
        <b/>
        <vertAlign val="subscript"/>
        <sz val="12"/>
        <color theme="1"/>
        <rFont val="Times New Roman"/>
      </rPr>
      <t>x-final</t>
    </r>
  </si>
  <si>
    <r>
      <t>V</t>
    </r>
    <r>
      <rPr>
        <b/>
        <vertAlign val="subscript"/>
        <sz val="12"/>
        <color theme="1"/>
        <rFont val="Times New Roman"/>
      </rPr>
      <t>y-initial</t>
    </r>
  </si>
  <si>
    <r>
      <t>V</t>
    </r>
    <r>
      <rPr>
        <b/>
        <vertAlign val="subscript"/>
        <sz val="12"/>
        <color theme="1"/>
        <rFont val="Times New Roman"/>
      </rPr>
      <t xml:space="preserve">y-final </t>
    </r>
  </si>
  <si>
    <r>
      <t>W</t>
    </r>
    <r>
      <rPr>
        <b/>
        <vertAlign val="subscript"/>
        <sz val="12"/>
        <color theme="1"/>
        <rFont val="Times New Roman"/>
      </rPr>
      <t xml:space="preserve">initial </t>
    </r>
  </si>
  <si>
    <r>
      <t>W</t>
    </r>
    <r>
      <rPr>
        <b/>
        <vertAlign val="subscript"/>
        <sz val="12"/>
        <color theme="1"/>
        <rFont val="Times New Roman"/>
      </rPr>
      <t>final</t>
    </r>
  </si>
  <si>
    <t xml:space="preserve">AVERAGES </t>
  </si>
  <si>
    <t>radius x w-final</t>
  </si>
  <si>
    <t>radius x w-initial</t>
  </si>
  <si>
    <t>negative: V-final - (Column S)</t>
  </si>
  <si>
    <t>V-initial - (Column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</si>
</sst>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b/>
      <sz val="10"/>
      <color theme="1"/>
      <name val="Times New Roman"/>
    </font>
    <font>
      <b/>
      <sz val="16"/>
      <color theme="1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Arial Hebrew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vertAlign val="subscript"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11" fontId="7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D1" workbookViewId="0">
      <selection activeCell="Q24" sqref="Q24"/>
    </sheetView>
  </sheetViews>
  <sheetFormatPr baseColWidth="10" defaultColWidth="8.83203125" defaultRowHeight="14" x14ac:dyDescent="0"/>
  <cols>
    <col min="1" max="1" width="12" bestFit="1" customWidth="1"/>
    <col min="3" max="5" width="8.83203125" bestFit="1" customWidth="1"/>
    <col min="6" max="7" width="8.5" bestFit="1" customWidth="1"/>
    <col min="8" max="8" width="9.1640625" bestFit="1" customWidth="1"/>
    <col min="9" max="9" width="8.5" bestFit="1" customWidth="1"/>
    <col min="10" max="10" width="9.1640625" bestFit="1" customWidth="1"/>
    <col min="11" max="12" width="9.1640625" customWidth="1"/>
    <col min="13" max="13" width="15" customWidth="1"/>
    <col min="14" max="14" width="10.5" customWidth="1"/>
    <col min="15" max="15" width="5.83203125" customWidth="1"/>
    <col min="19" max="19" width="12.6640625" bestFit="1" customWidth="1"/>
    <col min="20" max="20" width="13.5" bestFit="1" customWidth="1"/>
    <col min="21" max="21" width="22.5" bestFit="1" customWidth="1"/>
    <col min="22" max="22" width="16.6640625" bestFit="1" customWidth="1"/>
  </cols>
  <sheetData>
    <row r="1" spans="1:22" ht="18">
      <c r="A1" s="4"/>
      <c r="B1" s="4"/>
      <c r="C1" s="5" t="s">
        <v>6</v>
      </c>
      <c r="D1" s="5"/>
      <c r="E1" s="5"/>
      <c r="F1" s="5"/>
      <c r="G1" s="10" t="s">
        <v>7</v>
      </c>
      <c r="H1" s="10"/>
      <c r="I1" s="10" t="s">
        <v>8</v>
      </c>
      <c r="J1" s="10"/>
      <c r="K1" s="5" t="s">
        <v>16</v>
      </c>
      <c r="L1" s="5"/>
      <c r="M1" s="5" t="s">
        <v>15</v>
      </c>
      <c r="N1" s="5"/>
      <c r="O1" s="5"/>
      <c r="P1" s="11" t="s">
        <v>14</v>
      </c>
      <c r="Q1" s="11"/>
      <c r="R1" s="11"/>
      <c r="S1" s="12" t="s">
        <v>24</v>
      </c>
      <c r="T1" s="12" t="s">
        <v>25</v>
      </c>
      <c r="U1" s="12" t="s">
        <v>26</v>
      </c>
      <c r="V1" s="12" t="s">
        <v>27</v>
      </c>
    </row>
    <row r="2" spans="1:22">
      <c r="A2" s="9" t="s">
        <v>0</v>
      </c>
      <c r="B2" s="7" t="s">
        <v>5</v>
      </c>
      <c r="C2" s="7" t="s">
        <v>9</v>
      </c>
      <c r="D2" s="7"/>
      <c r="E2" s="7" t="s">
        <v>10</v>
      </c>
      <c r="F2" s="7"/>
      <c r="G2" s="6" t="s">
        <v>11</v>
      </c>
      <c r="H2" s="7"/>
      <c r="I2" s="6" t="s">
        <v>11</v>
      </c>
      <c r="J2" s="7"/>
      <c r="K2" s="5"/>
      <c r="L2" s="5"/>
      <c r="M2" s="7" t="s">
        <v>12</v>
      </c>
      <c r="N2" s="7" t="s">
        <v>13</v>
      </c>
      <c r="O2" s="7"/>
      <c r="P2" s="11">
        <v>0.121285</v>
      </c>
      <c r="Q2" s="11"/>
      <c r="R2" s="11"/>
      <c r="S2" s="12"/>
      <c r="T2" s="12"/>
      <c r="U2" s="12"/>
      <c r="V2" s="12"/>
    </row>
    <row r="3" spans="1:22" ht="15.5" customHeight="1">
      <c r="A3" s="9"/>
      <c r="B3" s="7"/>
      <c r="C3" s="7"/>
      <c r="D3" s="7"/>
      <c r="E3" s="7"/>
      <c r="F3" s="7"/>
      <c r="G3" s="7"/>
      <c r="H3" s="7"/>
      <c r="I3" s="7"/>
      <c r="J3" s="7"/>
      <c r="K3" s="5"/>
      <c r="L3" s="5"/>
      <c r="M3" s="7"/>
      <c r="N3" s="7"/>
      <c r="O3" s="7"/>
      <c r="S3" s="12"/>
      <c r="T3" s="12"/>
      <c r="U3" s="12"/>
      <c r="V3" s="12"/>
    </row>
    <row r="4" spans="1:22" ht="17">
      <c r="A4" s="9"/>
      <c r="B4" s="7"/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21</v>
      </c>
      <c r="J4" s="3" t="s">
        <v>22</v>
      </c>
      <c r="K4" s="3" t="s">
        <v>21</v>
      </c>
      <c r="L4" s="3" t="s">
        <v>22</v>
      </c>
      <c r="M4" s="7"/>
      <c r="N4" s="7"/>
      <c r="O4" s="7"/>
      <c r="S4" s="12"/>
      <c r="T4" s="12"/>
      <c r="U4" s="12"/>
      <c r="V4" s="12"/>
    </row>
    <row r="5" spans="1:22" ht="15">
      <c r="A5" s="8" t="s">
        <v>1</v>
      </c>
      <c r="B5" s="2">
        <v>1</v>
      </c>
      <c r="C5" s="1">
        <v>2.81E-3</v>
      </c>
      <c r="D5" s="1">
        <v>-2.6499999999999999E-2</v>
      </c>
      <c r="E5" s="1">
        <v>-0.42399999999999999</v>
      </c>
      <c r="F5" s="1">
        <v>0.35599999999999998</v>
      </c>
      <c r="G5" s="1">
        <v>1.43</v>
      </c>
      <c r="H5" s="1">
        <v>0.57199999999999995</v>
      </c>
      <c r="I5" s="1">
        <v>1.18</v>
      </c>
      <c r="J5" s="1">
        <v>0.30299999999999999</v>
      </c>
      <c r="K5" s="1">
        <f>AVERAGE((G5+I5)/2)</f>
        <v>1.3049999999999999</v>
      </c>
      <c r="L5" s="1">
        <f>(H5+J5)/2</f>
        <v>0.4375</v>
      </c>
      <c r="M5" s="1">
        <f>U5/V5</f>
        <v>-0.51176279134613367</v>
      </c>
      <c r="N5" s="4">
        <f>(-F5/E5)</f>
        <v>0.839622641509434</v>
      </c>
      <c r="O5" s="4"/>
      <c r="S5" s="1">
        <f>P2*L5</f>
        <v>5.3062187500000003E-2</v>
      </c>
      <c r="T5" s="1">
        <f>P2*K5</f>
        <v>0.15827692499999998</v>
      </c>
      <c r="U5" s="1">
        <f>-(D5-S5)</f>
        <v>7.9562187500000006E-2</v>
      </c>
      <c r="V5" s="1">
        <f>(C5-T5)</f>
        <v>-0.15546692499999998</v>
      </c>
    </row>
    <row r="6" spans="1:22" ht="15">
      <c r="A6" s="8"/>
      <c r="B6" s="2">
        <v>2</v>
      </c>
      <c r="C6" s="1">
        <v>0.23</v>
      </c>
      <c r="D6" s="1">
        <v>-0.23200000000000001</v>
      </c>
      <c r="E6" s="1">
        <v>-0.34399999999999997</v>
      </c>
      <c r="F6" s="1">
        <v>0.27700000000000002</v>
      </c>
      <c r="G6" s="1">
        <v>0.69499999999999995</v>
      </c>
      <c r="H6" s="1">
        <v>2.4</v>
      </c>
      <c r="I6" s="1">
        <v>0.93</v>
      </c>
      <c r="J6" s="1">
        <v>1.92</v>
      </c>
      <c r="K6" s="1">
        <f t="shared" ref="K6:K24" si="0">(G6+I6)/2</f>
        <v>0.8125</v>
      </c>
      <c r="L6" s="1">
        <f>(H5+J5)/2</f>
        <v>0.4375</v>
      </c>
      <c r="M6" s="1">
        <f>U6/V6</f>
        <v>2.1684999013452702</v>
      </c>
      <c r="N6" s="4">
        <f>(-F6/E6)</f>
        <v>0.80523255813953498</v>
      </c>
      <c r="O6" s="4"/>
      <c r="S6" s="1">
        <f>P2*L6</f>
        <v>5.3062187500000003E-2</v>
      </c>
      <c r="T6" s="1">
        <f>P2*K6</f>
        <v>9.8544062500000001E-2</v>
      </c>
      <c r="U6" s="1">
        <f>-(D6-S6)</f>
        <v>0.28506218750000001</v>
      </c>
      <c r="V6" s="1">
        <f>(C6-T6)</f>
        <v>0.13145593750000001</v>
      </c>
    </row>
    <row r="7" spans="1:22" ht="15">
      <c r="A7" s="8"/>
      <c r="B7" s="2">
        <v>3</v>
      </c>
      <c r="C7" s="1">
        <v>0.14199999999999999</v>
      </c>
      <c r="D7" s="1">
        <v>-1.4200000000000001E-2</v>
      </c>
      <c r="E7" s="1">
        <v>-0.38</v>
      </c>
      <c r="F7" s="1">
        <v>0.224</v>
      </c>
      <c r="G7" s="1">
        <v>0.68700000000000006</v>
      </c>
      <c r="H7" s="1">
        <v>-0.59199999999999997</v>
      </c>
      <c r="I7" s="1">
        <v>1.32</v>
      </c>
      <c r="J7" s="1">
        <v>-1.18</v>
      </c>
      <c r="K7" s="1">
        <f t="shared" si="0"/>
        <v>1.0035000000000001</v>
      </c>
      <c r="L7" s="1">
        <f>(H7+J7)/2</f>
        <v>-0.8859999999999999</v>
      </c>
      <c r="M7" s="1">
        <f>U7/V7</f>
        <v>-4.5961656198509679</v>
      </c>
      <c r="N7" s="4">
        <f>(-F7/E7)</f>
        <v>0.58947368421052637</v>
      </c>
      <c r="O7" s="4"/>
      <c r="S7" s="1">
        <f>P2*L7</f>
        <v>-0.10745850999999999</v>
      </c>
      <c r="T7" s="1">
        <f>P2*K7</f>
        <v>0.12170949750000001</v>
      </c>
      <c r="U7" s="1">
        <f>-(D7-S7)</f>
        <v>-9.3258509999999989E-2</v>
      </c>
      <c r="V7" s="1">
        <f>(C7-T7)</f>
        <v>2.0290502499999974E-2</v>
      </c>
    </row>
    <row r="8" spans="1:22" ht="15">
      <c r="A8" s="8"/>
      <c r="B8" s="2">
        <v>4</v>
      </c>
      <c r="C8" s="1">
        <v>-0.14499999999999999</v>
      </c>
      <c r="D8" s="1">
        <v>-0.26100000000000001</v>
      </c>
      <c r="E8" s="1">
        <v>-0.38100000000000001</v>
      </c>
      <c r="F8" s="1">
        <v>0.28699999999999998</v>
      </c>
      <c r="G8" s="1">
        <v>1.25</v>
      </c>
      <c r="H8" s="1">
        <v>2.2599999999999998</v>
      </c>
      <c r="I8" s="1">
        <v>1.54</v>
      </c>
      <c r="J8" s="1">
        <v>1.46</v>
      </c>
      <c r="K8" s="1">
        <f t="shared" si="0"/>
        <v>1.395</v>
      </c>
      <c r="L8" s="1">
        <f t="shared" ref="L8:L24" si="1">(J8+H8)/2</f>
        <v>1.8599999999999999</v>
      </c>
      <c r="M8" s="1">
        <f>U8/V8</f>
        <v>-1.5487001880932421</v>
      </c>
      <c r="N8" s="4">
        <f>(-F8/E8)</f>
        <v>0.75328083989501304</v>
      </c>
      <c r="O8" s="4"/>
      <c r="S8" s="1">
        <f>P2*L8</f>
        <v>0.22559009999999999</v>
      </c>
      <c r="T8" s="1">
        <f>P2*K8</f>
        <v>0.16919257500000001</v>
      </c>
      <c r="U8" s="1">
        <f>-(D8-S8)</f>
        <v>0.48659010000000003</v>
      </c>
      <c r="V8" s="1">
        <f>(C8-T8)</f>
        <v>-0.31419257499999997</v>
      </c>
    </row>
    <row r="9" spans="1:22" ht="15">
      <c r="A9" s="8"/>
      <c r="B9" s="2">
        <v>5</v>
      </c>
      <c r="C9" s="1">
        <v>3.0199999999999998E-22</v>
      </c>
      <c r="D9" s="1">
        <v>-0.113</v>
      </c>
      <c r="E9" s="1">
        <v>-0.39800000000000002</v>
      </c>
      <c r="F9" s="1">
        <v>0.30499999999999999</v>
      </c>
      <c r="G9" s="1">
        <v>1.24</v>
      </c>
      <c r="H9" s="1">
        <v>0.26300000000000001</v>
      </c>
      <c r="I9" s="1">
        <v>1.22</v>
      </c>
      <c r="J9" s="1">
        <v>0.27300000000000002</v>
      </c>
      <c r="K9" s="1">
        <f t="shared" si="0"/>
        <v>1.23</v>
      </c>
      <c r="L9" s="1">
        <f t="shared" si="1"/>
        <v>0.26800000000000002</v>
      </c>
      <c r="M9" s="1">
        <f>U9/V9</f>
        <v>-3.3669603711743923</v>
      </c>
      <c r="N9" s="4">
        <f>(-F9/E9)</f>
        <v>0.76633165829145722</v>
      </c>
      <c r="O9" s="4"/>
      <c r="S9" s="1">
        <f>P2+L9</f>
        <v>0.38928499999999999</v>
      </c>
      <c r="T9" s="1">
        <f>P2*K9</f>
        <v>0.14918055</v>
      </c>
      <c r="U9" s="1">
        <f>-(D9-S9)</f>
        <v>0.50228499999999998</v>
      </c>
      <c r="V9" s="1">
        <f>C9-T9</f>
        <v>-0.14918055</v>
      </c>
    </row>
    <row r="10" spans="1:22" ht="15">
      <c r="A10" s="8" t="s">
        <v>2</v>
      </c>
      <c r="B10" s="2">
        <v>1</v>
      </c>
      <c r="C10" s="1">
        <v>1.3599999999999999E-2</v>
      </c>
      <c r="D10" s="1">
        <v>-8.8599999999999998E-2</v>
      </c>
      <c r="E10" s="1">
        <v>-0.38300000000000001</v>
      </c>
      <c r="F10" s="1">
        <v>0.247</v>
      </c>
      <c r="G10" s="1">
        <v>0.93</v>
      </c>
      <c r="H10" s="1">
        <v>5.7099999999999998E-2</v>
      </c>
      <c r="I10" s="1">
        <v>0.11700000000000001</v>
      </c>
      <c r="J10" s="1">
        <v>0.129</v>
      </c>
      <c r="K10" s="1">
        <f t="shared" si="0"/>
        <v>0.52350000000000008</v>
      </c>
      <c r="L10" s="1">
        <f t="shared" si="1"/>
        <v>9.3049999999999994E-2</v>
      </c>
      <c r="M10" s="1">
        <f>U10/V10</f>
        <v>-2.0020077938259395</v>
      </c>
      <c r="N10" s="4">
        <f>-(F10/E10)</f>
        <v>0.64490861618798956</v>
      </c>
      <c r="O10" s="4"/>
      <c r="S10" s="1">
        <f>P2*L10</f>
        <v>1.128556925E-2</v>
      </c>
      <c r="T10" s="1">
        <f>P2*K10</f>
        <v>6.3492697500000014E-2</v>
      </c>
      <c r="U10" s="1">
        <f>-(D10-S10)</f>
        <v>9.988556925E-2</v>
      </c>
      <c r="V10" s="1">
        <f>C10-T10</f>
        <v>-4.9892697500000013E-2</v>
      </c>
    </row>
    <row r="11" spans="1:22" ht="15">
      <c r="A11" s="8"/>
      <c r="B11" s="2">
        <v>2</v>
      </c>
      <c r="C11" s="1">
        <v>0.159</v>
      </c>
      <c r="D11" s="1">
        <v>0.22</v>
      </c>
      <c r="E11" s="1">
        <v>-0.434</v>
      </c>
      <c r="F11" s="1">
        <v>2.3099999999999999E-2</v>
      </c>
      <c r="G11" s="1">
        <v>0.95299999999999996</v>
      </c>
      <c r="H11" s="1">
        <v>-1.25</v>
      </c>
      <c r="I11" s="1">
        <v>1.1000000000000001</v>
      </c>
      <c r="J11" s="1">
        <v>-0.93200000000000005</v>
      </c>
      <c r="K11" s="1">
        <f t="shared" si="0"/>
        <v>1.0265</v>
      </c>
      <c r="L11" s="1">
        <f t="shared" si="1"/>
        <v>-1.091</v>
      </c>
      <c r="M11" s="1">
        <f>U11/V11</f>
        <v>-10.211949541385781</v>
      </c>
      <c r="N11" s="4">
        <f>-(F11/E11)</f>
        <v>5.32258064516129E-2</v>
      </c>
      <c r="O11" s="4"/>
      <c r="S11" s="1">
        <f>P2*L11</f>
        <v>-0.132321935</v>
      </c>
      <c r="T11" s="1">
        <f>P2*K11</f>
        <v>0.1244990525</v>
      </c>
      <c r="U11" s="1">
        <f>-(D11-S11)</f>
        <v>-0.35232193499999997</v>
      </c>
      <c r="V11" s="1">
        <f>C11-T11</f>
        <v>3.4500947500000004E-2</v>
      </c>
    </row>
    <row r="12" spans="1:22" ht="15">
      <c r="A12" s="8"/>
      <c r="B12" s="2">
        <v>3</v>
      </c>
      <c r="C12" s="1">
        <v>0.28899999999999998</v>
      </c>
      <c r="D12" s="1">
        <v>0.22700000000000001</v>
      </c>
      <c r="E12" s="1">
        <v>-0.33</v>
      </c>
      <c r="F12" s="1">
        <v>3.1099999999999999E-2</v>
      </c>
      <c r="G12" s="1">
        <v>0.39100000000000001</v>
      </c>
      <c r="H12" s="1">
        <v>-1.48</v>
      </c>
      <c r="I12" s="1">
        <v>0.755</v>
      </c>
      <c r="J12" s="1">
        <v>-1.26</v>
      </c>
      <c r="K12" s="1">
        <f t="shared" si="0"/>
        <v>0.57299999999999995</v>
      </c>
      <c r="L12" s="1">
        <f t="shared" si="1"/>
        <v>-1.37</v>
      </c>
      <c r="M12" s="1">
        <f>U12/V12</f>
        <v>-1.7911336298917429</v>
      </c>
      <c r="N12" s="4">
        <f>-(F12/E12)</f>
        <v>9.4242424242424239E-2</v>
      </c>
      <c r="O12" s="4"/>
      <c r="S12" s="1">
        <f>P2*L12</f>
        <v>-0.16616045000000002</v>
      </c>
      <c r="T12" s="1">
        <f>P2*K12</f>
        <v>6.9496304999999994E-2</v>
      </c>
      <c r="U12" s="1">
        <f>-(D12-S12)</f>
        <v>-0.39316044999999999</v>
      </c>
      <c r="V12" s="1">
        <f>C12-T12</f>
        <v>0.219503695</v>
      </c>
    </row>
    <row r="13" spans="1:22" ht="15">
      <c r="A13" s="8"/>
      <c r="B13" s="2">
        <v>4</v>
      </c>
      <c r="C13" s="1">
        <v>0.17699999999999999</v>
      </c>
      <c r="D13" s="1">
        <v>3.9300000000000002E-2</v>
      </c>
      <c r="E13" s="1">
        <v>-0.42</v>
      </c>
      <c r="F13" s="1">
        <v>0.19</v>
      </c>
      <c r="G13" s="1">
        <v>0.59499999999999997</v>
      </c>
      <c r="H13" s="1">
        <v>-1.04</v>
      </c>
      <c r="I13" s="1">
        <v>1.06</v>
      </c>
      <c r="J13" s="1">
        <v>-0.85399999999999998</v>
      </c>
      <c r="K13" s="1">
        <f t="shared" si="0"/>
        <v>0.82750000000000001</v>
      </c>
      <c r="L13" s="1">
        <f t="shared" si="1"/>
        <v>-0.94700000000000006</v>
      </c>
      <c r="M13" s="1">
        <f>U13/V13</f>
        <v>-2.0115293381937143</v>
      </c>
      <c r="N13" s="4">
        <f>-(F13/E13)</f>
        <v>0.45238095238095238</v>
      </c>
      <c r="O13" s="4"/>
      <c r="S13" s="1">
        <f>P2*L13</f>
        <v>-0.11485689500000001</v>
      </c>
      <c r="T13" s="1">
        <f>P2*K13</f>
        <v>0.10036333750000001</v>
      </c>
      <c r="U13" s="1">
        <f>-(D13-S13)</f>
        <v>-0.15415689500000002</v>
      </c>
      <c r="V13" s="1">
        <f>C13-T13</f>
        <v>7.663666249999998E-2</v>
      </c>
    </row>
    <row r="14" spans="1:22" ht="15">
      <c r="A14" s="8"/>
      <c r="B14" s="2">
        <v>5</v>
      </c>
      <c r="C14" s="1">
        <v>-3.78E-2</v>
      </c>
      <c r="D14" s="1">
        <v>-0.186</v>
      </c>
      <c r="E14" s="1">
        <v>-0.46100000000000002</v>
      </c>
      <c r="F14" s="1">
        <v>0.35099999999999998</v>
      </c>
      <c r="G14" s="1">
        <v>1.52</v>
      </c>
      <c r="H14" s="1">
        <v>1.03</v>
      </c>
      <c r="I14" s="1">
        <v>1.08</v>
      </c>
      <c r="J14" s="1">
        <v>1.06</v>
      </c>
      <c r="K14" s="1">
        <f t="shared" si="0"/>
        <v>1.3</v>
      </c>
      <c r="L14" s="1">
        <f t="shared" si="1"/>
        <v>1.0449999999999999</v>
      </c>
      <c r="M14" s="1">
        <f>U14/V14</f>
        <v>-1.5999489692818096</v>
      </c>
      <c r="N14" s="4">
        <f>-(F14/E14)</f>
        <v>0.76138828633405631</v>
      </c>
      <c r="O14" s="4"/>
      <c r="S14" s="1">
        <f>P2*L14</f>
        <v>0.126742825</v>
      </c>
      <c r="T14" s="1">
        <f>P2*K14</f>
        <v>0.15767050000000002</v>
      </c>
      <c r="U14" s="1">
        <f>-(D14-S14)</f>
        <v>0.312742825</v>
      </c>
      <c r="V14" s="1">
        <f>C14-T14</f>
        <v>-0.19547050000000002</v>
      </c>
    </row>
    <row r="15" spans="1:22" ht="15">
      <c r="A15" s="8" t="s">
        <v>3</v>
      </c>
      <c r="B15" s="2">
        <v>1</v>
      </c>
      <c r="C15" s="1">
        <v>-8.3299999999999999E-2</v>
      </c>
      <c r="D15" s="1">
        <v>-0.19</v>
      </c>
      <c r="E15" s="1">
        <v>-0.35499999999999998</v>
      </c>
      <c r="F15" s="1">
        <v>0.23200000000000001</v>
      </c>
      <c r="G15" s="1">
        <v>3.19</v>
      </c>
      <c r="H15" s="1">
        <v>1.49</v>
      </c>
      <c r="I15" s="1">
        <v>3.36</v>
      </c>
      <c r="J15" s="1">
        <v>1.03</v>
      </c>
      <c r="K15" s="1">
        <f t="shared" si="0"/>
        <v>3.2749999999999999</v>
      </c>
      <c r="L15" s="1">
        <f t="shared" si="1"/>
        <v>1.26</v>
      </c>
      <c r="M15" s="1">
        <f>U15/V15</f>
        <v>-0.71345083215250937</v>
      </c>
      <c r="N15" s="4">
        <f>-(F15/E15)</f>
        <v>0.6535211267605634</v>
      </c>
      <c r="O15" s="4"/>
      <c r="S15" s="1">
        <f>P2*L15</f>
        <v>0.15281910000000001</v>
      </c>
      <c r="T15" s="1">
        <f>P2*K15</f>
        <v>0.397208375</v>
      </c>
      <c r="U15" s="1">
        <f>-(D15-S15)</f>
        <v>0.34281910000000004</v>
      </c>
      <c r="V15" s="1">
        <f>C15-T15</f>
        <v>-0.48050837499999999</v>
      </c>
    </row>
    <row r="16" spans="1:22" ht="15">
      <c r="A16" s="8"/>
      <c r="B16" s="2">
        <v>2</v>
      </c>
      <c r="C16" s="1">
        <v>-0.22800000000000001</v>
      </c>
      <c r="D16" s="1">
        <v>-0.28499999999999998</v>
      </c>
      <c r="E16" s="1">
        <v>-0.312</v>
      </c>
      <c r="F16" s="1">
        <v>0.25900000000000001</v>
      </c>
      <c r="G16" s="1">
        <v>3.3</v>
      </c>
      <c r="H16" s="1">
        <v>1.84</v>
      </c>
      <c r="I16" s="1">
        <v>2.72</v>
      </c>
      <c r="J16" s="1">
        <v>1.94</v>
      </c>
      <c r="K16" s="1">
        <f t="shared" si="0"/>
        <v>3.01</v>
      </c>
      <c r="L16" s="1">
        <f t="shared" si="1"/>
        <v>1.8900000000000001</v>
      </c>
      <c r="M16" s="1">
        <f>U16/V16</f>
        <v>-0.86706546308318688</v>
      </c>
      <c r="N16" s="4">
        <f>-(F16/E16)</f>
        <v>0.83012820512820518</v>
      </c>
      <c r="O16" s="4"/>
      <c r="S16" s="1">
        <f>P2*L16</f>
        <v>0.22922865000000003</v>
      </c>
      <c r="T16" s="1">
        <f>P2*K16</f>
        <v>0.36506784999999997</v>
      </c>
      <c r="U16" s="1">
        <f>-(D16-S16)</f>
        <v>0.51422864999999995</v>
      </c>
      <c r="V16" s="1">
        <f>C16-T16</f>
        <v>-0.59306784999999995</v>
      </c>
    </row>
    <row r="17" spans="1:22" ht="15">
      <c r="A17" s="8"/>
      <c r="B17" s="2">
        <v>3</v>
      </c>
      <c r="C17" s="1">
        <v>4.2999999999999997E-2</v>
      </c>
      <c r="D17" s="1">
        <v>-0.17299999999999999</v>
      </c>
      <c r="E17" s="1">
        <v>-0.376</v>
      </c>
      <c r="F17" s="1">
        <v>0.19500000000000001</v>
      </c>
      <c r="G17" s="1">
        <v>3.34</v>
      </c>
      <c r="H17" s="1">
        <v>1.27</v>
      </c>
      <c r="I17" s="1">
        <v>4.83</v>
      </c>
      <c r="J17" s="1">
        <v>0.69899999999999995</v>
      </c>
      <c r="K17" s="1">
        <f t="shared" si="0"/>
        <v>4.085</v>
      </c>
      <c r="L17" s="1">
        <f t="shared" si="1"/>
        <v>0.98449999999999993</v>
      </c>
      <c r="M17" s="1">
        <f>U17/V17</f>
        <v>-7.0234221894489551E-2</v>
      </c>
      <c r="N17" s="4">
        <f>-(F17/E17)</f>
        <v>0.51861702127659581</v>
      </c>
      <c r="O17" s="4"/>
      <c r="S17" s="1">
        <f>P2*L17</f>
        <v>0.1194050825</v>
      </c>
      <c r="T17" s="1">
        <f>P2+K17</f>
        <v>4.2062850000000003</v>
      </c>
      <c r="U17" s="1">
        <f>-(D17-S17)</f>
        <v>0.29240508249999997</v>
      </c>
      <c r="V17" s="1">
        <f>C17-T17</f>
        <v>-4.1632850000000001</v>
      </c>
    </row>
    <row r="18" spans="1:22" ht="15">
      <c r="A18" s="8"/>
      <c r="B18" s="2">
        <v>4</v>
      </c>
      <c r="C18" s="1">
        <v>9.5299999999999996E-2</v>
      </c>
      <c r="D18" s="1">
        <v>-0.20499999999999999</v>
      </c>
      <c r="E18" s="1">
        <v>-0.254</v>
      </c>
      <c r="F18" s="1">
        <v>0.14000000000000001</v>
      </c>
      <c r="G18" s="1">
        <v>3.07</v>
      </c>
      <c r="H18" s="1">
        <v>1.18</v>
      </c>
      <c r="I18" s="1">
        <v>3.65</v>
      </c>
      <c r="J18" s="1">
        <v>0.71</v>
      </c>
      <c r="K18" s="1">
        <f t="shared" si="0"/>
        <v>3.36</v>
      </c>
      <c r="L18" s="1">
        <f t="shared" si="1"/>
        <v>0.94499999999999995</v>
      </c>
      <c r="M18" s="1">
        <f>U18/V18</f>
        <v>-1.0236909290187357</v>
      </c>
      <c r="N18" s="4">
        <f>-(F18/E18)</f>
        <v>0.55118110236220474</v>
      </c>
      <c r="O18" s="4"/>
      <c r="S18" s="1">
        <f>P2*L18</f>
        <v>0.114614325</v>
      </c>
      <c r="T18" s="1">
        <f>P2*K18</f>
        <v>0.40751759999999998</v>
      </c>
      <c r="U18" s="1">
        <f>-(D18-S18)</f>
        <v>0.31961432499999998</v>
      </c>
      <c r="V18" s="1">
        <f>C18-T18</f>
        <v>-0.31221759999999998</v>
      </c>
    </row>
    <row r="19" spans="1:22" ht="15">
      <c r="A19" s="8"/>
      <c r="B19" s="2">
        <v>5</v>
      </c>
      <c r="C19" s="1">
        <v>0.17299999999999999</v>
      </c>
      <c r="D19" s="1">
        <v>1.6799999999999999E-2</v>
      </c>
      <c r="E19" s="1">
        <v>-0.36099999999999999</v>
      </c>
      <c r="F19" s="1">
        <v>0.26</v>
      </c>
      <c r="G19" s="1">
        <v>1.69</v>
      </c>
      <c r="H19" s="1">
        <v>-0.498</v>
      </c>
      <c r="I19" s="1">
        <v>2.06</v>
      </c>
      <c r="J19" s="1">
        <v>-0.50900000000000001</v>
      </c>
      <c r="K19" s="1">
        <f t="shared" si="0"/>
        <v>1.875</v>
      </c>
      <c r="L19" s="1">
        <f t="shared" si="1"/>
        <v>-0.50350000000000006</v>
      </c>
      <c r="M19" s="1">
        <f>U19/V19</f>
        <v>1.4311319970133822</v>
      </c>
      <c r="N19" s="4">
        <f>-(F19/E19)</f>
        <v>0.72022160664819945</v>
      </c>
      <c r="O19" s="4"/>
      <c r="S19" s="1">
        <f>P2*L19</f>
        <v>-6.1066997500000011E-2</v>
      </c>
      <c r="T19" s="1">
        <f>P2*K19</f>
        <v>0.227409375</v>
      </c>
      <c r="U19" s="1">
        <f>-(D19-S19)</f>
        <v>-7.7866997500000007E-2</v>
      </c>
      <c r="V19" s="1">
        <f>C19-T19</f>
        <v>-5.440937500000001E-2</v>
      </c>
    </row>
    <row r="20" spans="1:22" ht="15">
      <c r="A20" s="8" t="s">
        <v>4</v>
      </c>
      <c r="B20" s="2">
        <v>1</v>
      </c>
      <c r="C20" s="1">
        <v>-5.57E-2</v>
      </c>
      <c r="D20" s="1">
        <v>-0.17199999999999999</v>
      </c>
      <c r="E20" s="1">
        <v>-0.28199999999999997</v>
      </c>
      <c r="F20" s="1">
        <v>0.215</v>
      </c>
      <c r="G20" s="1">
        <v>1.44</v>
      </c>
      <c r="H20" s="1">
        <v>1.32</v>
      </c>
      <c r="I20" s="1">
        <v>1.32</v>
      </c>
      <c r="J20" s="1">
        <v>0.69499999999999995</v>
      </c>
      <c r="K20" s="1">
        <f t="shared" si="0"/>
        <v>1.38</v>
      </c>
      <c r="L20" s="1">
        <f t="shared" si="1"/>
        <v>1.0075000000000001</v>
      </c>
      <c r="M20" s="1">
        <f>U20/V20</f>
        <v>-1.3188249669503251</v>
      </c>
      <c r="N20" s="4">
        <f>-(F20/E20)</f>
        <v>0.76241134751773054</v>
      </c>
      <c r="O20" s="4"/>
      <c r="S20" s="1">
        <f>P2*L20</f>
        <v>0.12219463750000001</v>
      </c>
      <c r="T20" s="1">
        <f>P2*K20</f>
        <v>0.1673733</v>
      </c>
      <c r="U20" s="1">
        <f>-(D20-S20)</f>
        <v>0.29419463749999997</v>
      </c>
      <c r="V20" s="1">
        <f>C20-T20</f>
        <v>-0.2230733</v>
      </c>
    </row>
    <row r="21" spans="1:22" ht="15">
      <c r="A21" s="8"/>
      <c r="B21" s="2">
        <v>2</v>
      </c>
      <c r="C21" s="1">
        <v>7.7499999999999999E-3</v>
      </c>
      <c r="D21" s="1">
        <v>-0.11600000000000001</v>
      </c>
      <c r="E21" s="1">
        <v>-0.27200000000000002</v>
      </c>
      <c r="F21" s="1">
        <v>0.224</v>
      </c>
      <c r="G21" s="1">
        <v>1.01</v>
      </c>
      <c r="H21" s="1">
        <v>0.503</v>
      </c>
      <c r="I21" s="1">
        <v>1.36</v>
      </c>
      <c r="J21" s="1">
        <v>0.56299999999999994</v>
      </c>
      <c r="K21" s="1">
        <f t="shared" si="0"/>
        <v>1.1850000000000001</v>
      </c>
      <c r="L21" s="1">
        <f t="shared" si="1"/>
        <v>0.53299999999999992</v>
      </c>
      <c r="M21" s="1">
        <f>U21/V21</f>
        <v>-1.3285378005037405</v>
      </c>
      <c r="N21" s="4">
        <f>-(F21/E21)</f>
        <v>0.82352941176470584</v>
      </c>
      <c r="O21" s="4"/>
      <c r="S21" s="1">
        <f>P2*L21</f>
        <v>6.4644904999999989E-2</v>
      </c>
      <c r="T21" s="1">
        <f>P2*K21</f>
        <v>0.14372272500000002</v>
      </c>
      <c r="U21" s="1">
        <f>-(D21-S21)</f>
        <v>0.18064490499999999</v>
      </c>
      <c r="V21" s="1">
        <f>C21-T21</f>
        <v>-0.13597272500000002</v>
      </c>
    </row>
    <row r="22" spans="1:22" ht="15">
      <c r="A22" s="8"/>
      <c r="B22" s="2">
        <v>3</v>
      </c>
      <c r="C22" s="1">
        <v>-0.128</v>
      </c>
      <c r="D22" s="1">
        <v>-0.23499999999999999</v>
      </c>
      <c r="E22" s="1">
        <v>-0.27100000000000002</v>
      </c>
      <c r="F22" s="1">
        <v>0.13700000000000001</v>
      </c>
      <c r="G22" s="1">
        <v>1.1599999999999999</v>
      </c>
      <c r="H22" s="1">
        <v>2.0099999999999998</v>
      </c>
      <c r="I22" s="1">
        <v>1.52</v>
      </c>
      <c r="J22" s="1">
        <v>1.5</v>
      </c>
      <c r="K22" s="1">
        <f t="shared" si="0"/>
        <v>1.3399999999999999</v>
      </c>
      <c r="L22" s="1">
        <f t="shared" si="1"/>
        <v>1.7549999999999999</v>
      </c>
      <c r="M22" s="1">
        <f>U22/V22</f>
        <v>-1.5415539241619995</v>
      </c>
      <c r="N22" s="4">
        <f>-(F22/E22)</f>
        <v>0.50553505535055354</v>
      </c>
      <c r="O22" s="4"/>
      <c r="S22" s="1">
        <f>P2*L22</f>
        <v>0.21285517500000001</v>
      </c>
      <c r="T22" s="1">
        <f>P2*K22</f>
        <v>0.1625219</v>
      </c>
      <c r="U22" s="1">
        <f>-(D22-S22)</f>
        <v>0.44785517499999999</v>
      </c>
      <c r="V22" s="1">
        <f>C22-T22</f>
        <v>-0.2905219</v>
      </c>
    </row>
    <row r="23" spans="1:22" ht="15">
      <c r="A23" s="8"/>
      <c r="B23" s="2">
        <v>4</v>
      </c>
      <c r="C23" s="1">
        <v>-7.8299999999999995E-2</v>
      </c>
      <c r="D23" s="1">
        <v>-0.151</v>
      </c>
      <c r="E23" s="1">
        <v>-0.30199999999999999</v>
      </c>
      <c r="F23" s="1">
        <v>0.252</v>
      </c>
      <c r="G23" s="1">
        <v>1.0900000000000001</v>
      </c>
      <c r="H23" s="1">
        <v>0.79800000000000004</v>
      </c>
      <c r="I23" s="1">
        <v>1.01</v>
      </c>
      <c r="J23" s="1">
        <v>0.65700000000000003</v>
      </c>
      <c r="K23" s="1">
        <f t="shared" si="0"/>
        <v>1.05</v>
      </c>
      <c r="L23" s="1">
        <f t="shared" si="1"/>
        <v>0.72750000000000004</v>
      </c>
      <c r="M23" s="1">
        <f>U23/V23</f>
        <v>-1.1633149038958324</v>
      </c>
      <c r="N23" s="4">
        <f>-(F23/E23)</f>
        <v>0.83443708609271527</v>
      </c>
      <c r="O23" s="4"/>
      <c r="S23" s="1">
        <f>P2*L23</f>
        <v>8.823483750000001E-2</v>
      </c>
      <c r="T23" s="1">
        <f>P2*K23</f>
        <v>0.12734925</v>
      </c>
      <c r="U23" s="1">
        <f>-(D23-S23)</f>
        <v>0.23923483750000002</v>
      </c>
      <c r="V23" s="1">
        <f>C23-T23</f>
        <v>-0.20564925000000001</v>
      </c>
    </row>
    <row r="24" spans="1:22" ht="15">
      <c r="A24" s="8"/>
      <c r="B24" s="2">
        <v>5</v>
      </c>
      <c r="C24" s="1">
        <v>9.5699999999999993E-2</v>
      </c>
      <c r="D24" s="1">
        <v>-4.9099999999999998E-2</v>
      </c>
      <c r="E24" s="1">
        <v>-0.30299999999999999</v>
      </c>
      <c r="F24" s="1">
        <v>0.21099999999999999</v>
      </c>
      <c r="G24" s="1">
        <v>1.1100000000000001</v>
      </c>
      <c r="H24" s="1">
        <v>-0.28599999999999998</v>
      </c>
      <c r="I24" s="1">
        <v>1.33</v>
      </c>
      <c r="J24" s="1">
        <v>-0.27900000000000003</v>
      </c>
      <c r="K24" s="1">
        <f t="shared" si="0"/>
        <v>1.2200000000000002</v>
      </c>
      <c r="L24" s="1">
        <f t="shared" si="1"/>
        <v>-0.28249999999999997</v>
      </c>
      <c r="M24" s="1">
        <f>U24/V24</f>
        <v>-0.28386532217794147</v>
      </c>
      <c r="N24" s="4">
        <f>-(F24/E24)</f>
        <v>0.69636963696369636</v>
      </c>
      <c r="O24" s="4"/>
      <c r="S24" s="1">
        <f>P2*L24</f>
        <v>-3.4263012499999995E-2</v>
      </c>
      <c r="T24" s="1">
        <f>P2*K24</f>
        <v>0.14796770000000004</v>
      </c>
      <c r="U24" s="1">
        <f>-(D24-S24)</f>
        <v>1.4836987500000003E-2</v>
      </c>
      <c r="V24" s="1">
        <f>C24-T24</f>
        <v>-5.2267700000000042E-2</v>
      </c>
    </row>
    <row r="25" spans="1:22">
      <c r="K25" s="7" t="s">
        <v>23</v>
      </c>
      <c r="L25" s="7"/>
      <c r="M25" s="14">
        <f>AVERAGE(M5:M24)</f>
        <v>-1.6175532354261914</v>
      </c>
      <c r="N25" s="13">
        <v>0.63280195337540857</v>
      </c>
      <c r="O25" s="13"/>
    </row>
  </sheetData>
  <mergeCells count="46">
    <mergeCell ref="V1:V4"/>
    <mergeCell ref="N25:O25"/>
    <mergeCell ref="K25:L25"/>
    <mergeCell ref="S1:S4"/>
    <mergeCell ref="T1:T4"/>
    <mergeCell ref="U1:U4"/>
    <mergeCell ref="N21:O21"/>
    <mergeCell ref="N22:O22"/>
    <mergeCell ref="N23:O23"/>
    <mergeCell ref="N24:O24"/>
    <mergeCell ref="K1:L3"/>
    <mergeCell ref="N16:O16"/>
    <mergeCell ref="N17:O17"/>
    <mergeCell ref="N18:O18"/>
    <mergeCell ref="N20:O20"/>
    <mergeCell ref="N19:O19"/>
    <mergeCell ref="N6:O6"/>
    <mergeCell ref="N7:O7"/>
    <mergeCell ref="N8:O8"/>
    <mergeCell ref="N9:O9"/>
    <mergeCell ref="N10:O10"/>
    <mergeCell ref="N11:O11"/>
    <mergeCell ref="P1:R1"/>
    <mergeCell ref="P2:R2"/>
    <mergeCell ref="M1:O1"/>
    <mergeCell ref="N2:O4"/>
    <mergeCell ref="N5:O5"/>
    <mergeCell ref="N12:O12"/>
    <mergeCell ref="N13:O13"/>
    <mergeCell ref="N14:O14"/>
    <mergeCell ref="N15:O15"/>
    <mergeCell ref="G1:H1"/>
    <mergeCell ref="I1:J1"/>
    <mergeCell ref="M2:M4"/>
    <mergeCell ref="A20:A24"/>
    <mergeCell ref="B2:B4"/>
    <mergeCell ref="C2:D3"/>
    <mergeCell ref="A10:A14"/>
    <mergeCell ref="A15:A19"/>
    <mergeCell ref="A1:B1"/>
    <mergeCell ref="C1:F1"/>
    <mergeCell ref="G2:H3"/>
    <mergeCell ref="I2:J3"/>
    <mergeCell ref="A5:A9"/>
    <mergeCell ref="A2:A4"/>
    <mergeCell ref="E2:F3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Ader</dc:creator>
  <cp:lastModifiedBy>Joshua Berg</cp:lastModifiedBy>
  <dcterms:created xsi:type="dcterms:W3CDTF">2016-04-07T17:48:29Z</dcterms:created>
  <dcterms:modified xsi:type="dcterms:W3CDTF">2016-04-10T02:51:11Z</dcterms:modified>
</cp:coreProperties>
</file>