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tarter_Code\"/>
    </mc:Choice>
  </mc:AlternateContent>
  <xr:revisionPtr revIDLastSave="0" documentId="13_ncr:1_{C9EA6BD6-D481-4B44-BB24-50EC1365FF27}" xr6:coauthVersionLast="47" xr6:coauthVersionMax="47" xr10:uidLastSave="{00000000-0000-0000-0000-000000000000}"/>
  <bookViews>
    <workbookView xWindow="33630" yWindow="615" windowWidth="21600" windowHeight="11295" activeTab="1" xr2:uid="{00000000-000D-0000-FFFF-FFFF00000000}"/>
  </bookViews>
  <sheets>
    <sheet name="StatisticalAnalysis" sheetId="12" r:id="rId1"/>
    <sheet name="Crowdfunding Goal Analysis" sheetId="9" r:id="rId2"/>
    <sheet name="PivotTable3" sheetId="8" r:id="rId3"/>
    <sheet name="PivotTable2" sheetId="3" r:id="rId4"/>
    <sheet name="PivotTable1" sheetId="5" r:id="rId5"/>
    <sheet name="Crowdfunding" sheetId="1" r:id="rId6"/>
  </sheets>
  <definedNames>
    <definedName name="_xlnm._FilterDatabase" localSheetId="5" hidden="1">Crowdfunding!$A$1:$T$1001</definedName>
    <definedName name="_xlnm._FilterDatabase" localSheetId="0" hidden="1">StatisticalAnalysis!$A$1:$E$1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9" l="1"/>
  <c r="F4" i="9"/>
  <c r="K4" i="12"/>
  <c r="E13" i="9"/>
  <c r="D13" i="9"/>
  <c r="D12" i="9"/>
  <c r="D11" i="9"/>
  <c r="D10" i="9"/>
  <c r="D8" i="9"/>
  <c r="D7" i="9"/>
  <c r="D6" i="9"/>
  <c r="D5" i="9"/>
  <c r="D4" i="9"/>
  <c r="D3" i="9"/>
  <c r="D2" i="9"/>
  <c r="E2" i="9" s="1"/>
  <c r="C13" i="9"/>
  <c r="C12" i="9"/>
  <c r="C11" i="9"/>
  <c r="C10" i="9"/>
  <c r="C9" i="9"/>
  <c r="C7" i="9"/>
  <c r="C6" i="9"/>
  <c r="C5" i="9"/>
  <c r="C4" i="9"/>
  <c r="C3" i="9"/>
  <c r="C2" i="9"/>
  <c r="B12" i="9"/>
  <c r="B11" i="9"/>
  <c r="B10" i="9"/>
  <c r="B9" i="9"/>
  <c r="B8" i="9"/>
  <c r="B7" i="9"/>
  <c r="B6" i="9"/>
  <c r="B5" i="9"/>
  <c r="B4" i="9"/>
  <c r="B3" i="9"/>
  <c r="E3" i="9" s="1"/>
  <c r="B2" i="9"/>
  <c r="I2" i="1"/>
  <c r="K6" i="12"/>
  <c r="H6" i="12"/>
  <c r="K2" i="12"/>
  <c r="K3" i="12"/>
  <c r="K7" i="12"/>
  <c r="K5" i="12"/>
  <c r="H7" i="12"/>
  <c r="H5" i="12"/>
  <c r="H4" i="12"/>
  <c r="H3" i="12"/>
  <c r="H2" i="12"/>
  <c r="B13" i="9"/>
  <c r="D9" i="9"/>
  <c r="C8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9" l="1"/>
  <c r="G13" i="9"/>
  <c r="G2" i="9"/>
  <c r="G3" i="9"/>
  <c r="H10" i="9"/>
  <c r="H2" i="9"/>
  <c r="H3" i="9"/>
  <c r="H8" i="9"/>
  <c r="F2" i="9"/>
  <c r="F3" i="9"/>
  <c r="F13" i="9"/>
  <c r="E12" i="9"/>
  <c r="F12" i="9" s="1"/>
  <c r="E11" i="9"/>
  <c r="G11" i="9" s="1"/>
  <c r="E10" i="9"/>
  <c r="F10" i="9" s="1"/>
  <c r="E9" i="9"/>
  <c r="G9" i="9" s="1"/>
  <c r="E8" i="9"/>
  <c r="G8" i="9" s="1"/>
  <c r="E7" i="9"/>
  <c r="H7" i="9" s="1"/>
  <c r="E6" i="9"/>
  <c r="F6" i="9" s="1"/>
  <c r="E5" i="9"/>
  <c r="F5" i="9" s="1"/>
  <c r="F8" i="9" l="1"/>
  <c r="F7" i="9"/>
  <c r="G7" i="9"/>
  <c r="H13" i="9"/>
  <c r="G5" i="9"/>
  <c r="H12" i="9"/>
  <c r="G6" i="9"/>
  <c r="H4" i="9"/>
  <c r="G12" i="9"/>
  <c r="H11" i="9"/>
  <c r="H5" i="9"/>
  <c r="F9" i="9"/>
  <c r="G10" i="9"/>
  <c r="H9" i="9"/>
  <c r="F11" i="9"/>
  <c r="H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<sst xmlns="http://schemas.openxmlformats.org/spreadsheetml/2006/main" count="7069" uniqueCount="2116">
  <si>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</si>
  <si>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</si>
  <si>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</si>
  <si>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</si>
  <si>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</si>
  <si>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</si>
  <si>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</si>
  <si>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</si>
  <si>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</si>
  <si>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</si>
  <si>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</si>
  <si>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</si>
  <si>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</si>
  <si>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</si>
  <si>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</si>
  <si>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</si>
  <si>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</si>
  <si>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</si>
  <si>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</si>
  <si>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</si>
  <si>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</si>
  <si>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</si>
  <si>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</si>
  <si>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</si>
  <si>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</si>
  <si>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</si>
  <si>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</si>
  <si>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</si>
  <si>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</si>
  <si>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</si>
  <si>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</si>
  <si>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</si>
  <si>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</si>
  <si>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</si>
  <si>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</si>
  <si>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</si>
  <si>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</si>
  <si>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</si>
  <si>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</si>
  <si>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</si>
  <si>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</si>
  <si>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</si>
  <si>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</si>
  <si>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</si>
  <si>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</si>
  <si>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</si>
  <si>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</si>
  <si>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</si>
  <si>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</si>
  <si>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</si>
  <si>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</si>
  <si>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</si>
  <si>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</si>
  <si>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</si>
  <si>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</si>
  <si>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</si>
  <si>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</si>
  <si>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</si>
  <si>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</si>
  <si>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</si>
  <si>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</si>
  <si>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</si>
  <si>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</si>
  <si>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</si>
  <si>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</si>
  <si>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</si>
  <si>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</si>
  <si>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</si>
  <si>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</si>
  <si>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</si>
  <si>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</si>
  <si>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</si>
  <si>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</si>
  <si>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</si>
  <si>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</si>
  <si>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</si>
  <si>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</si>
  <si>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</si>
  <si>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</si>
  <si>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</si>
  <si>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</si>
  <si>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</si>
  <si>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</si>
  <si>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</si>
  <si>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</si>
  <si>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</si>
  <si>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</si>
  <si>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</si>
  <si>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</si>
  <si>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</si>
  <si>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</si>
  <si>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</si>
  <si>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</si>
  <si>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</si>
  <si>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</si>
  <si>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</si>
  <si>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</si>
  <si>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</si>
  <si>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</si>
  <si>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</si>
  <si>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</si>
  <si>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</si>
  <si>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</si>
  <si>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</si>
  <si>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</si>
  <si>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</si>
  <si>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</si>
  <si>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</si>
  <si>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</si>
  <si>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</si>
  <si>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</si>
  <si>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</si>
  <si>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</si>
  <si>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</si>
  <si>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</si>
  <si>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</si>
  <si>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</si>
  <si>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</si>
  <si>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</si>
  <si>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</si>
  <si>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</si>
  <si>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</si>
  <si>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</si>
  <si>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</si>
  <si>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</si>
  <si>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</si>
  <si>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</si>
  <si>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</si>
  <si>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</si>
  <si>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</si>
  <si>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</si>
  <si>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</si>
  <si>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</si>
  <si>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</si>
  <si>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</si>
  <si>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</si>
  <si>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</si>
  <si>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</si>
  <si>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</si>
  <si>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</si>
  <si>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</si>
  <si>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</si>
  <si>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</si>
  <si>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</si>
  <si>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</si>
  <si>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</si>
  <si>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</si>
  <si>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</si>
  <si>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</si>
  <si>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</si>
  <si>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</si>
  <si>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</si>
  <si>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</si>
  <si>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</si>
  <si>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</si>
  <si>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</si>
  <si>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</si>
  <si>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</si>
  <si>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</si>
  <si>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</si>
  <si>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</si>
  <si>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</si>
  <si>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</si>
  <si>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</si>
  <si>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</si>
  <si>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</si>
  <si>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</si>
  <si>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</si>
  <si>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</si>
  <si>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</si>
  <si>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</si>
  <si>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</si>
  <si>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</si>
  <si>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</si>
  <si>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</si>
  <si>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</si>
  <si>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</si>
  <si>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</si>
  <si>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</si>
  <si>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</si>
  <si>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</si>
  <si>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</si>
  <si>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</si>
  <si>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</si>
  <si>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</si>
  <si>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</si>
  <si>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</si>
  <si>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</si>
  <si>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</si>
  <si>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</si>
  <si>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</si>
  <si>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</si>
  <si>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</si>
  <si>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</si>
  <si>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</si>
  <si>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</si>
  <si>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</si>
  <si>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</si>
  <si>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</si>
  <si>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</si>
  <si>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</si>
  <si>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</si>
  <si>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</si>
  <si>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</si>
  <si>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</si>
  <si>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</si>
  <si>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</si>
  <si>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</si>
  <si>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</si>
  <si>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</si>
  <si>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</si>
  <si>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</si>
  <si>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</si>
  <si>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</si>
  <si>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</si>
  <si>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</si>
  <si>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</si>
  <si>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</si>
  <si>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</si>
  <si>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</si>
  <si>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</si>
  <si>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</si>
  <si>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</si>
  <si>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</si>
  <si>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</si>
  <si>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</si>
  <si>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</si>
  <si>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</si>
  <si>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</si>
  <si>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</si>
  <si>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</si>
  <si>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</si>
  <si>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</si>
  <si>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</si>
  <si>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</si>
  <si>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</si>
  <si>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</si>
  <si>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</si>
  <si>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</si>
  <si>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</si>
  <si>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</si>
  <si>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</si>
  <si>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</si>
  <si>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</si>
  <si>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</si>
  <si>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</si>
  <si>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</si>
  <si>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</si>
  <si>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</si>
  <si>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</si>
  <si>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</si>
  <si>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</si>
  <si>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</si>
  <si>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</si>
  <si>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</si>
  <si>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</si>
  <si>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</si>
  <si>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</si>
  <si>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</si>
  <si>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</si>
  <si>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</si>
  <si>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</si>
  <si>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</si>
  <si>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</si>
  <si>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</si>
  <si>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</si>
  <si>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</si>
  <si>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</si>
  <si>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</si>
  <si>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</si>
  <si>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</si>
  <si>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</si>
  <si>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</si>
  <si>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</si>
  <si>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</si>
  <si>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</si>
  <si>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</si>
  <si>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</si>
  <si>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</si>
  <si>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</si>
  <si>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</si>
  <si>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</si>
  <si>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</si>
  <si>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</si>
  <si>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</si>
  <si>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</si>
  <si>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</si>
  <si>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</si>
  <si>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</si>
  <si>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</si>
  <si>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</si>
  <si>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</si>
  <si>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</si>
  <si>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</si>
  <si>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</si>
  <si>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</si>
  <si>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</si>
  <si>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</si>
  <si>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</si>
  <si>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</si>
  <si>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</si>
  <si>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</si>
  <si>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</si>
  <si>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</si>
  <si>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</si>
  <si>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</si>
  <si>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</si>
  <si>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</si>
  <si>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</si>
  <si>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</si>
  <si>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</si>
  <si>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</si>
  <si>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</si>
  <si>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</si>
  <si>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</si>
  <si>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</si>
  <si>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</si>
  <si>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</si>
  <si>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</si>
  <si>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</si>
  <si>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</si>
  <si>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</si>
  <si>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</si>
  <si>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</si>
  <si>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</si>
  <si>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</si>
  <si>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</si>
  <si>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</si>
  <si>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</si>
  <si>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</si>
  <si>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</si>
  <si>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</si>
  <si>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</si>
  <si>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</si>
  <si>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</si>
  <si>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</si>
  <si>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</si>
  <si>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</si>
  <si>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</si>
  <si>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</si>
  <si>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</si>
  <si>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</si>
  <si>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</si>
  <si>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</si>
  <si>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</si>
  <si>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</si>
  <si>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</si>
  <si>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</si>
  <si>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</si>
  <si>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</si>
  <si>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</si>
  <si>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</si>
  <si>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</si>
  <si>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</si>
  <si>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</si>
  <si>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</si>
  <si>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</si>
  <si>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</si>
  <si>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</si>
  <si>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</si>
  <si>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</si>
  <si>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</si>
  <si>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</si>
  <si>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</si>
  <si>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</si>
  <si>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</si>
  <si>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</si>
  <si>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</si>
  <si>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</si>
  <si>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</si>
  <si>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</si>
  <si>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</si>
  <si>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</si>
  <si>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</si>
  <si>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</si>
  <si>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</si>
  <si>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</si>
  <si>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</si>
  <si>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</si>
  <si>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</si>
  <si>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</si>
  <si>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</si>
  <si>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</si>
  <si>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</si>
  <si>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</si>
  <si>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</si>
  <si>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</si>
  <si>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</si>
  <si>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</si>
  <si>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</si>
  <si>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</si>
  <si>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</si>
  <si>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</si>
  <si>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</si>
  <si>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</si>
  <si>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</si>
  <si>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</si>
  <si>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</si>
  <si>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</si>
  <si>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</si>
  <si>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</si>
  <si>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</si>
  <si>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</si>
  <si>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</si>
  <si>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</si>
  <si>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</si>
  <si>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</si>
  <si>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</si>
  <si>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</si>
  <si>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</si>
  <si>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</si>
  <si>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</si>
  <si>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</si>
  <si>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</si>
  <si>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</si>
  <si>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</si>
  <si>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</si>
  <si>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</si>
  <si>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</si>
  <si>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</si>
  <si>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</si>
  <si>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</si>
  <si>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</si>
  <si>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</si>
  <si>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</si>
  <si>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</si>
  <si>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</si>
  <si>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</si>
  <si>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</si>
  <si>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</si>
  <si>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</si>
  <si>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</si>
  <si>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</si>
  <si>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</si>
  <si>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</si>
  <si>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</si>
  <si>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</si>
  <si>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</si>
  <si>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</si>
  <si>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</si>
  <si>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</si>
  <si>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</si>
  <si>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</si>
  <si>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</si>
  <si>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</si>
  <si>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</si>
  <si>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</si>
  <si>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</si>
  <si>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</si>
  <si>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</si>
  <si>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</si>
  <si>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</si>
  <si>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</si>
  <si>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</si>
  <si>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</si>
  <si>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</si>
  <si>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</si>
  <si>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</si>
  <si>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</si>
  <si>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</si>
  <si>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</si>
  <si>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</si>
  <si>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</si>
  <si>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</si>
  <si>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</si>
  <si>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</si>
  <si>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</si>
  <si>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</si>
  <si>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</si>
  <si>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</si>
  <si>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</si>
  <si>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</si>
  <si>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</si>
  <si>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</si>
  <si>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</si>
  <si>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</si>
  <si>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</si>
  <si>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</si>
  <si>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</si>
  <si>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</si>
  <si>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</si>
  <si>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</si>
  <si>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</si>
  <si>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</si>
  <si>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</si>
  <si>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</si>
  <si>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</si>
  <si>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</si>
  <si>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</si>
  <si>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</si>
  <si>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</si>
  <si>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</si>
  <si>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</si>
  <si>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</si>
  <si>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</si>
  <si>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</si>
  <si>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</si>
  <si>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</si>
  <si>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</si>
  <si>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</si>
  <si>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</si>
  <si>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</si>
  <si>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</si>
  <si>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</si>
  <si>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</si>
  <si>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</si>
  <si>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</si>
  <si>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</si>
  <si>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</si>
  <si>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</si>
  <si>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</si>
  <si>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</si>
  <si>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</si>
  <si>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</si>
  <si>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</si>
  <si>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</si>
  <si>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</si>
  <si>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</si>
  <si>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</si>
  <si>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</si>
  <si>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</si>
  <si>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</si>
  <si>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</si>
  <si>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</si>
  <si>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</si>
  <si>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</si>
  <si>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</si>
  <si>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</si>
  <si>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</si>
  <si>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</si>
  <si>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</si>
  <si>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</si>
  <si>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</si>
  <si>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</si>
  <si>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</si>
  <si>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</si>
  <si>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</si>
  <si>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</si>
  <si>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</si>
  <si>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</si>
  <si>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</si>
  <si>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</si>
  <si>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</si>
  <si>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</si>
  <si>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</si>
  <si>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</si>
  <si>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</si>
  <si>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</si>
  <si>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</si>
  <si>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</si>
  <si>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</si>
  <si>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</si>
  <si>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</si>
  <si>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</si>
  <si>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</si>
  <si>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</si>
  <si>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</si>
  <si>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</si>
  <si>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</si>
  <si>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</si>
  <si>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</si>
  <si>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</si>
  <si>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</si>
  <si>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</si>
  <si>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</si>
  <si>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</si>
  <si>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</si>
  <si>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</si>
  <si>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</si>
  <si>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</si>
  <si>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</si>
  <si>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</si>
  <si>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</si>
  <si>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</si>
  <si>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</si>
  <si>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</si>
  <si>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</si>
  <si>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</si>
  <si>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</si>
  <si>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</si>
  <si>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</si>
  <si>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</si>
  <si>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</si>
  <si>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</si>
  <si>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</si>
  <si>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</si>
  <si>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</si>
  <si>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</si>
  <si>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</si>
  <si>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</si>
  <si>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</si>
  <si>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</si>
  <si>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</si>
  <si>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</si>
  <si>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</si>
  <si>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</si>
  <si>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</si>
  <si>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</si>
  <si>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</si>
  <si>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</si>
  <si>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</si>
  <si>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</si>
  <si>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</si>
  <si>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</si>
  <si>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</si>
  <si>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</si>
  <si>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</si>
  <si>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</si>
  <si>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</si>
  <si>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</si>
  <si>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</si>
  <si>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</si>
  <si>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</si>
  <si>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</si>
  <si>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</si>
  <si>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</si>
  <si>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</si>
  <si>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</si>
  <si>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</si>
  <si>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</si>
  <si>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</si>
  <si>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</si>
  <si>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</si>
  <si>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</si>
  <si>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</si>
  <si>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</si>
  <si>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</si>
  <si>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</si>
  <si>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</si>
  <si>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</si>
  <si>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</si>
  <si>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</si>
  <si>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</si>
  <si>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</si>
  <si>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</si>
  <si>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</si>
  <si>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</si>
  <si>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</si>
  <si>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</si>
  <si>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</si>
  <si>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</si>
  <si>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</si>
  <si>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</si>
  <si>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</si>
  <si>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</si>
  <si>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</si>
  <si>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</si>
  <si>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</si>
  <si>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</si>
  <si>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</si>
  <si>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</si>
  <si>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</si>
  <si>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</si>
  <si>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</si>
  <si>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</si>
  <si>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</si>
  <si>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</si>
  <si>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</si>
  <si>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</si>
  <si>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</si>
  <si>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</si>
  <si>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</si>
  <si>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</si>
  <si>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</si>
  <si>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</si>
  <si>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</si>
  <si>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</si>
  <si>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</si>
  <si>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</si>
  <si>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</si>
  <si>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</si>
  <si>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</si>
  <si>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</si>
  <si>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</si>
  <si>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</si>
  <si>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</si>
  <si>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</si>
  <si>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</si>
  <si>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</si>
  <si>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</si>
  <si>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</si>
  <si>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</si>
  <si>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</si>
  <si>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</si>
  <si>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</si>
  <si>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</si>
  <si>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</si>
  <si>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</si>
  <si>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</si>
  <si>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</si>
  <si>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</si>
  <si>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</si>
  <si>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</si>
  <si>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</si>
  <si>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</si>
  <si>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</si>
  <si>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</si>
  <si>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</si>
  <si>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</si>
  <si>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</si>
  <si>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</si>
  <si>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</si>
  <si>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</si>
  <si>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</si>
  <si>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</si>
  <si>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</si>
  <si>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</si>
  <si>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</si>
  <si>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</si>
  <si>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</si>
  <si>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</si>
  <si>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</si>
  <si>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</si>
  <si>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</si>
  <si>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</si>
  <si>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</si>
  <si>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</si>
  <si>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</si>
  <si>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</si>
  <si>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</si>
  <si>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</si>
  <si>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</si>
  <si>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</si>
  <si>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</si>
  <si>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</si>
  <si>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</si>
  <si>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</si>
  <si>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</si>
  <si>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</si>
  <si>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</si>
  <si>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</si>
  <si>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</si>
  <si>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</si>
  <si>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</si>
  <si>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</si>
  <si>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</si>
  <si>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</si>
  <si>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</si>
  <si>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</si>
  <si>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</si>
  <si>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</si>
  <si>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</si>
  <si>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</si>
  <si>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</si>
  <si>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</si>
  <si>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</si>
  <si>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</si>
  <si>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</si>
  <si>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</si>
  <si>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</si>
  <si>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</si>
  <si>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</si>
  <si>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</si>
  <si>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</si>
  <si>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</si>
  <si>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</si>
  <si>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</si>
  <si>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</si>
  <si>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</si>
  <si>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</si>
  <si>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</si>
  <si>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</si>
  <si>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</si>
  <si>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</si>
  <si>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</si>
  <si>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</si>
  <si>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</si>
  <si>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</si>
  <si>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</si>
  <si>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</si>
  <si>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</si>
  <si>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</si>
  <si>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</si>
  <si>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</si>
  <si>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</si>
  <si>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</si>
  <si>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</si>
  <si>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</si>
  <si>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</si>
  <si>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</si>
  <si>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</si>
  <si>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</si>
  <si>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</si>
  <si>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</si>
  <si>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</si>
  <si>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</si>
  <si>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</si>
  <si>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</si>
  <si>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</si>
  <si>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</si>
  <si>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</si>
  <si>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</si>
  <si>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</si>
  <si>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</si>
  <si>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</si>
  <si>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</si>
  <si>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</si>
  <si>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</si>
  <si>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</si>
  <si>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</si>
  <si>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</si>
  <si>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</si>
  <si>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</si>
  <si>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</si>
  <si>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</si>
  <si>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</si>
  <si>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</si>
  <si>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</si>
  <si>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</si>
  <si>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</si>
  <si>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</si>
  <si>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</si>
  <si>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</si>
  <si>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</si>
  <si>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</si>
  <si>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</si>
  <si>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</si>
  <si>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</si>
  <si>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</si>
  <si>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</si>
  <si>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</si>
  <si>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</si>
  <si>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</si>
  <si>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</si>
  <si>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</si>
  <si>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</si>
  <si>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</si>
  <si>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</si>
  <si>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</si>
  <si>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</si>
  <si>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</si>
  <si>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</si>
  <si>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</si>
  <si>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</si>
  <si>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</si>
  <si>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</si>
  <si>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</si>
  <si>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</si>
  <si>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</si>
  <si>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</si>
  <si>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</si>
  <si>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</si>
  <si>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</si>
  <si>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</si>
  <si>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</si>
  <si>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</si>
  <si>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</si>
  <si>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</si>
  <si>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</si>
  <si>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</si>
  <si>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</si>
  <si>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</si>
  <si>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</si>
  <si>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</si>
  <si>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</si>
  <si>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</si>
  <si>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</si>
  <si>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</si>
  <si>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</si>
  <si>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</si>
  <si>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</si>
  <si>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</si>
  <si>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</si>
  <si>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</si>
  <si>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</si>
  <si>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</si>
  <si>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</si>
  <si>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</si>
  <si>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</si>
  <si>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</si>
  <si>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</si>
  <si>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</si>
  <si>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</si>
  <si>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</si>
  <si>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</si>
  <si>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</si>
  <si>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</si>
  <si>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</si>
  <si>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</si>
  <si>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</si>
  <si>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</si>
  <si>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</si>
  <si>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</si>
  <si>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</si>
  <si>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</si>
  <si>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</si>
  <si>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</si>
  <si>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</si>
  <si>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</si>
  <si>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</si>
  <si>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</si>
  <si>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</si>
  <si>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</si>
  <si>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</si>
  <si>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</si>
  <si>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</si>
  <si>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</si>
  <si>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</si>
  <si>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</si>
  <si>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</si>
  <si>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</si>
  <si>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</si>
  <si>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</si>
  <si>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</si>
  <si>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</si>
  <si>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</si>
  <si>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</si>
  <si>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</si>
  <si>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</si>
  <si>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</si>
  <si>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</si>
  <si>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</si>
  <si>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</si>
  <si>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</si>
  <si>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</si>
  <si>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</si>
  <si>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</si>
  <si>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</si>
  <si>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</si>
  <si>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</si>
  <si>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</si>
  <si>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</si>
  <si>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</si>
  <si>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</si>
  <si>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</si>
  <si>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</si>
  <si>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</si>
  <si>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</si>
  <si>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</si>
  <si>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</si>
  <si>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</si>
  <si>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</si>
  <si>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</si>
  <si>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</si>
  <si>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</si>
  <si>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</si>
  <si>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</si>
  <si>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</si>
  <si>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</si>
  <si>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</si>
  <si>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</si>
  <si>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</si>
  <si>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</si>
  <si>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</si>
  <si>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</si>
  <si>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</si>
  <si>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</si>
  <si>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</si>
  <si>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</si>
  <si>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</si>
  <si>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</si>
  <si>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</si>
  <si>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</si>
  <si>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</si>
  <si>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</si>
  <si>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</si>
  <si>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</si>
  <si>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</si>
  <si>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</si>
  <si>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</si>
  <si>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</si>
  <si>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</si>
  <si>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</si>
  <si>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</si>
  <si>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</si>
  <si>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</si>
  <si>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</si>
  <si>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</si>
  <si>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</si>
  <si>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</si>
  <si>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</si>
  <si>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</si>
  <si>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</si>
  <si>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</si>
  <si>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</si>
  <si>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</si>
  <si>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</si>
  <si>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</si>
  <si>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</si>
  <si>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</si>
  <si>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</si>
  <si>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</si>
  <si>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</si>
  <si>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</si>
  <si>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</si>
  <si>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</si>
  <si>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</si>
  <si>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</si>
  <si>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</si>
  <si>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</si>
  <si>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</si>
  <si>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</si>
  <si>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</si>
  <si>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</si>
  <si>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</si>
  <si>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</si>
  <si>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</si>
  <si>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</si>
  <si>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</si>
  <si>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</si>
  <si>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</si>
  <si>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</si>
  <si>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</si>
  <si>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</si>
  <si>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</si>
  <si>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</si>
  <si>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</si>
  <si>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</si>
  <si>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</si>
  <si>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</si>
  <si>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</si>
  <si>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</si>
  <si>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</si>
  <si>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</si>
  <si>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</si>
  <si>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</si>
  <si>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</si>
  <si>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</si>
  <si>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</si>
  <si>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</si>
  <si>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</si>
  <si>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</si>
  <si>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</si>
  <si>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</si>
  <si>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</si>
  <si>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</si>
  <si>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</si>
  <si>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</si>
  <si>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</si>
  <si>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</si>
  <si>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</si>
  <si>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</si>
  <si>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</si>
  <si>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</si>
  <si>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</si>
  <si>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</si>
  <si>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</si>
  <si>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</si>
  <si>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</si>
  <si>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</si>
  <si>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</si>
  <si>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</si>
  <si>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</si>
  <si>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</si>
  <si>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</si>
  <si>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</si>
  <si>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</si>
  <si>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</si>
  <si>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</si>
  <si>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</si>
  <si>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</si>
  <si>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</si>
  <si>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</si>
  <si>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</si>
  <si>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</si>
  <si>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</si>
  <si>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</si>
  <si>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</si>
  <si>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</si>
  <si>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</si>
  <si>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</si>
  <si>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</si>
  <si>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</si>
  <si>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</si>
  <si>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</si>
  <si>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</si>
  <si>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</si>
  <si>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</si>
  <si>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</si>
  <si>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</si>
  <si>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</si>
  <si>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</si>
  <si>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</si>
  <si>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</si>
  <si>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</si>
  <si>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</si>
  <si>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</si>
  <si>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</si>
  <si>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</si>
  <si>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</si>
  <si>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</si>
  <si>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</si>
  <si>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</si>
  <si>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</si>
  <si>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</si>
  <si>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</si>
  <si>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</si>
  <si>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</si>
  <si>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</si>
  <si>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</si>
  <si>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</si>
  <si>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</si>
  <si>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</si>
  <si>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</si>
  <si>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</si>
  <si>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</si>
  <si>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</si>
  <si>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</si>
  <si>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</si>
  <si>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</si>
  <si>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</si>
  <si>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</si>
  <si>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</si>
  <si>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</si>
  <si>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</si>
  <si>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</si>
  <si>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</si>
  <si>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</si>
  <si>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</si>
  <si>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</si>
  <si>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</si>
  <si>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</si>
  <si>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</si>
  <si>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</si>
  <si>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</si>
  <si>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</si>
  <si>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</si>
  <si>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</si>
  <si>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</si>
  <si>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</si>
  <si>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</si>
  <si>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</si>
  <si>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</si>
  <si>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</si>
  <si>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</si>
  <si>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</si>
  <si>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</si>
  <si>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</si>
  <si>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</si>
  <si>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</si>
  <si>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</si>
  <si>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</si>
  <si>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</si>
  <si>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</si>
  <si>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</si>
  <si>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</si>
  <si>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</si>
  <si>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</si>
  <si>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</si>
  <si>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</si>
  <si>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</si>
  <si>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</si>
  <si>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</si>
  <si>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</si>
  <si>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</si>
  <si>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</si>
  <si>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</si>
  <si>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</si>
  <si>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</si>
  <si>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</si>
  <si>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</si>
  <si>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</si>
  <si>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</si>
  <si>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</si>
  <si>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</si>
  <si>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</si>
  <si>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</si>
  <si>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</si>
  <si>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</si>
  <si>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</si>
  <si>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</si>
  <si>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</si>
  <si>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</si>
  <si>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</si>
  <si>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</si>
  <si>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</si>
  <si>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</si>
  <si>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</si>
  <si>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</si>
  <si>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</si>
  <si>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</si>
  <si>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</si>
  <si>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</si>
  <si>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</si>
  <si>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</si>
  <si>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</si>
  <si>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</si>
  <si>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</si>
  <si>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</si>
  <si>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</si>
  <si>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</si>
  <si>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</si>
  <si>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</si>
  <si>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</si>
  <si>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</si>
  <si>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</si>
  <si>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</si>
  <si>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</si>
  <si>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</si>
  <si>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</si>
  <si>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</si>
  <si>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</si>
  <si>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</si>
  <si>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</si>
  <si>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</si>
  <si>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</si>
  <si>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</si>
  <si>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</si>
  <si>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</si>
  <si>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</si>
  <si>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</si>
  <si>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</si>
  <si>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</si>
  <si>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</si>
  <si>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</si>
  <si>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</si>
  <si>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</si>
  <si>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</si>
  <si>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</si>
  <si>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</si>
  <si>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</si>
  <si>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</si>
  <si>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</si>
  <si>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</si>
  <si>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</si>
  <si>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</si>
  <si>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</si>
  <si>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</si>
  <si>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</si>
  <si>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</si>
  <si>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</si>
  <si>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</si>
  <si>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</si>
  <si>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</si>
  <si>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</si>
  <si>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</si>
  <si>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</si>
  <si>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</si>
  <si>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</si>
  <si>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</si>
  <si>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</si>
  <si>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</si>
  <si>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</si>
  <si>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</si>
  <si>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</si>
  <si>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</si>
  <si>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</si>
  <si>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</si>
  <si>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</si>
  <si>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</si>
  <si>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</si>
  <si>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</si>
  <si>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</si>
  <si>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</si>
  <si>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</si>
  <si>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</si>
  <si>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</si>
  <si>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</si>
  <si>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</si>
  <si>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</si>
  <si>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</si>
  <si>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</si>
  <si>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</si>
  <si>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</si>
  <si>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</si>
  <si>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</si>
  <si>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</si>
  <si>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</si>
  <si>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</si>
  <si>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</si>
  <si>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</si>
  <si>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</si>
  <si>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</si>
  <si>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</si>
  <si>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</si>
  <si>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</si>
  <si>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</si>
  <si>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</si>
  <si>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</si>
  <si>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</si>
  <si>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</si>
  <si>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</si>
  <si>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</si>
  <si>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</si>
  <si>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</si>
  <si>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</si>
  <si>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</si>
  <si>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</si>
  <si>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</si>
  <si>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</si>
  <si>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</si>
  <si>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</si>
  <si>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</si>
  <si>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</si>
  <si>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</si>
  <si>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</si>
  <si>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</si>
  <si>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</si>
  <si>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</si>
  <si>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</si>
  <si>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</si>
  <si>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</si>
  <si>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</si>
  <si>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</si>
  <si>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</si>
  <si>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</si>
  <si>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</si>
  <si>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</si>
  <si>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</si>
  <si>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</si>
  <si>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</si>
  <si>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</si>
  <si>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</si>
  <si>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</si>
  <si>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</si>
  <si>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</si>
  <si>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</si>
  <si>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</si>
  <si>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</si>
  <si>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</si>
  <si>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</si>
  <si>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</si>
  <si>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</si>
  <si>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</si>
  <si>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</si>
  <si>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</si>
  <si>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</si>
  <si>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</si>
  <si>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</si>
  <si>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</si>
  <si>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</si>
  <si>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</si>
  <si>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</si>
  <si>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</si>
  <si>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</si>
  <si>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</si>
  <si>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</si>
  <si>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</si>
  <si>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</si>
  <si>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</si>
  <si>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</si>
  <si>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</si>
  <si>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</si>
  <si>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</si>
  <si>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</si>
  <si>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</si>
  <si>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</si>
  <si>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</si>
  <si>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</si>
  <si>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</si>
  <si>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</si>
  <si>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</si>
  <si>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</si>
  <si>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</si>
  <si>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</si>
  <si>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</si>
  <si>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</si>
  <si>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</si>
  <si>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</si>
  <si>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</si>
  <si>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</si>
  <si>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</si>
  <si>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</si>
  <si>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</si>
  <si>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</si>
  <si>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</si>
  <si>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</si>
  <si>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</si>
  <si>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</si>
  <si>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</si>
  <si>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</si>
  <si>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</si>
  <si>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</si>
  <si>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</si>
  <si>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</si>
  <si>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</si>
  <si>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</si>
  <si>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</si>
  <si>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</si>
  <si>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</si>
  <si>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</si>
  <si>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</si>
  <si>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</si>
  <si>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</si>
  <si>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</si>
  <si>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</si>
  <si>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</si>
  <si>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</si>
  <si>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</si>
  <si>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</si>
  <si>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</si>
  <si>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</si>
  <si>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</si>
  <si>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</si>
  <si>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</si>
  <si>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</si>
  <si>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</si>
  <si>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</si>
  <si>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</si>
  <si>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</si>
  <si>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</si>
  <si>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</si>
  <si>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</si>
  <si>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</si>
  <si>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</si>
  <si>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</si>
  <si>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</si>
  <si>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</si>
  <si>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</si>
  <si>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</si>
  <si>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</si>
  <si>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</si>
  <si>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</si>
  <si>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</si>
  <si>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</si>
  <si>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</si>
  <si>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</si>
  <si>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</si>
  <si>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</si>
  <si>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</si>
  <si>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</si>
  <si>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</si>
  <si>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</si>
  <si>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</si>
  <si>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</si>
  <si>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</si>
  <si>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</si>
  <si>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</si>
  <si>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</si>
  <si>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</si>
  <si>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</si>
  <si>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</si>
  <si>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</si>
  <si>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</si>
  <si>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</si>
  <si>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</si>
  <si>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</si>
  <si>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</si>
  <si>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</si>
  <si>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</si>
  <si>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</si>
  <si>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</si>
  <si>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</si>
  <si>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</si>
  <si>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</si>
  <si>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</si>
  <si>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</si>
  <si>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</si>
  <si>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</si>
  <si>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</si>
  <si>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</si>
  <si>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</si>
  <si>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</si>
  <si>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</si>
  <si>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</si>
  <si>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</si>
  <si>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</si>
  <si>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</si>
  <si>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</si>
  <si>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</si>
  <si>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</si>
  <si>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</si>
  <si>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</si>
  <si>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</si>
  <si>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</si>
  <si>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</si>
  <si>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</si>
  <si>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</si>
  <si>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</si>
  <si>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</si>
  <si>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</si>
  <si>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</si>
  <si>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</si>
  <si>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</si>
  <si>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</si>
  <si>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</si>
  <si>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</si>
  <si>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</si>
  <si>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</si>
  <si>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</si>
  <si>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</si>
  <si>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</si>
  <si>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</si>
  <si>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</si>
  <si>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</si>
  <si>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</si>
  <si>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</si>
  <si>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</si>
  <si>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</si>
  <si>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</si>
  <si>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</si>
  <si>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</si>
  <si>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</si>
  <si>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</si>
  <si>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</si>
  <si>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</si>
  <si>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</si>
  <si>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</si>
  <si>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</si>
  <si>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</si>
  <si>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</si>
  <si>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</si>
  <si>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</si>
  <si>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</si>
  <si>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</si>
  <si>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</si>
  <si>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</si>
  <si>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</si>
  <si>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</si>
  <si>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</si>
  <si>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</si>
  <si>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</si>
  <si>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</si>
  <si>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</si>
  <si>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</si>
  <si>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</si>
  <si>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</si>
  <si>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</si>
  <si>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</si>
  <si>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</si>
  <si>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</si>
  <si>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</si>
  <si>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</si>
  <si>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</si>
  <si>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</si>
  <si>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</si>
  <si>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</si>
  <si>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</si>
  <si>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</si>
  <si>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</si>
  <si>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</si>
  <si>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</si>
  <si>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</si>
  <si>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</si>
  <si>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</si>
  <si>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</si>
  <si>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</si>
  <si>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</si>
  <si>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</si>
  <si>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</si>
  <si>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</si>
  <si>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</si>
  <si>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</si>
  <si>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</si>
  <si>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</si>
  <si>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</si>
  <si>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</si>
  <si>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</si>
  <si>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</si>
  <si>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</si>
  <si>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</si>
  <si>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</si>
  <si>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</si>
  <si>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</si>
  <si>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</si>
  <si>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</si>
  <si>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</si>
  <si>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</si>
  <si>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</si>
  <si>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</si>
  <si>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</si>
  <si>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</si>
  <si>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</si>
  <si>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</si>
  <si>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</si>
  <si>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</si>
  <si>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</si>
  <si>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</si>
  <si>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</si>
  <si>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</si>
  <si>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</si>
  <si>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</si>
  <si>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</si>
  <si>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</si>
  <si>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</si>
  <si>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</si>
  <si>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</si>
  <si>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</si>
  <si>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</si>
  <si>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</si>
  <si>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</si>
  <si>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</si>
  <si>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</si>
  <si>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</si>
  <si>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</si>
  <si>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</si>
  <si>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</si>
  <si>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</si>
  <si>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</si>
  <si>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</si>
  <si>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</si>
  <si>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</si>
  <si>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</si>
  <si>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</si>
  <si>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</si>
  <si>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</si>
  <si>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</si>
  <si>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</si>
  <si>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</si>
  <si>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</si>
  <si>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</si>
  <si>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</si>
  <si>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</si>
  <si>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</si>
  <si>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</si>
  <si>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</si>
  <si>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</si>
  <si>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</si>
  <si>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</si>
  <si>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</si>
  <si>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</si>
  <si>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</si>
  <si>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</si>
  <si>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</si>
  <si>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</si>
  <si>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</si>
  <si>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</si>
  <si>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</si>
  <si>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</si>
  <si>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</si>
  <si>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</si>
  <si>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</si>
  <si>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</si>
  <si>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</si>
  <si>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</si>
  <si>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</si>
  <si>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</si>
  <si>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</si>
  <si>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</si>
  <si>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</si>
  <si>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</si>
  <si>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</si>
  <si>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</si>
  <si>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</si>
  <si>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</si>
  <si>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</si>
  <si>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</si>
  <si>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</si>
  <si>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</si>
  <si>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</si>
  <si>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</si>
  <si>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</si>
  <si>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</si>
  <si>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</si>
  <si>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</si>
  <si>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</si>
  <si>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</si>
  <si>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</si>
  <si>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</si>
  <si>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</si>
  <si>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</si>
  <si>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</si>
  <si>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</si>
  <si>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</si>
  <si>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</si>
  <si>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</si>
  <si>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</si>
  <si>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</si>
  <si>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</si>
  <si>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</si>
  <si>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</si>
  <si>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</si>
  <si>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</si>
  <si>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</si>
  <si>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</si>
  <si>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</si>
  <si>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</si>
  <si>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</si>
  <si>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</si>
  <si>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</si>
  <si>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</si>
  <si>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</si>
  <si>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</si>
  <si>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</si>
  <si>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</si>
  <si>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</si>
  <si>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</si>
  <si>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</si>
  <si>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</si>
  <si>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</si>
  <si>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</si>
  <si>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</si>
  <si>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</si>
  <si>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</si>
  <si>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</si>
  <si>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</si>
  <si>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</si>
  <si>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</si>
  <si>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</si>
  <si>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</si>
  <si>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</si>
  <si>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</si>
  <si>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</si>
  <si>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</si>
  <si>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</si>
  <si>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</si>
  <si>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</si>
  <si>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</si>
  <si>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</si>
  <si>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</si>
  <si>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</si>
  <si>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</si>
  <si>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</si>
  <si>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</si>
  <si>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</si>
  <si>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</si>
  <si>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</si>
  <si>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</si>
  <si>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</si>
  <si>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</si>
  <si>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</si>
  <si>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</si>
  <si>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</si>
  <si>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</si>
  <si>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</si>
  <si>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</si>
  <si>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</si>
  <si>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</si>
  <si>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</si>
  <si>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</si>
  <si>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</si>
  <si>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</si>
  <si>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</si>
  <si>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</si>
  <si>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</si>
  <si>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</si>
  <si>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</si>
  <si>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</si>
  <si>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</si>
  <si>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</si>
  <si>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</si>
  <si>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</si>
  <si>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</si>
  <si>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</si>
  <si>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</si>
  <si>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</si>
  <si>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</si>
  <si>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</si>
  <si>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</si>
  <si>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</si>
  <si>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</si>
  <si>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</si>
  <si>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</si>
  <si>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</si>
  <si>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</si>
  <si>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</si>
  <si>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</si>
  <si>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</si>
  <si>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</si>
  <si>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</si>
  <si>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</si>
  <si>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</si>
  <si>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</si>
  <si>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</si>
  <si>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</si>
  <si>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</si>
  <si>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</si>
  <si>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</si>
  <si>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</si>
  <si>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</si>
  <si>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</si>
  <si>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</si>
  <si>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</si>
  <si>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</si>
  <si>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</si>
  <si>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</si>
  <si>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</si>
  <si>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</si>
  <si>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</si>
  <si>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</si>
  <si>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</si>
  <si>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</si>
  <si>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</si>
  <si>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</si>
  <si>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</si>
  <si>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</si>
  <si>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</si>
  <si>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</si>
  <si>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</si>
  <si>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</si>
  <si>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</si>
  <si>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</si>
  <si>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</si>
  <si>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</si>
  <si>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</si>
  <si>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</si>
  <si>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</si>
  <si>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</si>
  <si>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</si>
  <si>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</si>
  <si>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</si>
  <si>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</si>
  <si>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</si>
  <si>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</si>
  <si>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</si>
  <si>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</si>
  <si>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</si>
  <si>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</si>
  <si>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</si>
  <si>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</si>
  <si>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</si>
  <si>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</si>
  <si>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</si>
  <si>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</si>
  <si>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</si>
  <si>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</si>
  <si>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</si>
  <si>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</si>
  <si>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</si>
  <si>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</si>
  <si>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</si>
  <si>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</si>
  <si>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</si>
  <si>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</si>
  <si>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</si>
  <si>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</si>
  <si>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</si>
  <si>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</si>
  <si>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</si>
  <si>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</si>
  <si>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</si>
  <si>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</si>
  <si>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</si>
  <si>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</si>
  <si>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</si>
  <si>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</si>
  <si>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</si>
  <si>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</si>
  <si>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</si>
  <si>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</si>
  <si>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</si>
  <si>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</si>
  <si>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</si>
  <si>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</si>
  <si>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</si>
  <si>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</si>
  <si>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</si>
  <si>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</si>
  <si>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</si>
  <si>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</si>
  <si>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</si>
  <si>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</si>
  <si>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</si>
  <si>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</si>
  <si>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</si>
  <si>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</si>
  <si>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</si>
  <si>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</si>
  <si>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</si>
  <si>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</si>
  <si>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</si>
  <si>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</si>
  <si>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</si>
  <si>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</si>
  <si>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</si>
  <si>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</si>
  <si>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</si>
  <si>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</si>
  <si>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</si>
  <si>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</si>
  <si>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</si>
  <si>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</si>
  <si>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</si>
  <si>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</si>
  <si>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</si>
  <si>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</si>
  <si>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</si>
  <si>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</si>
  <si>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</si>
  <si>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</si>
  <si>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</si>
  <si>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</si>
  <si>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</si>
  <si>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</si>
  <si>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</si>
  <si>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</si>
  <si>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</si>
  <si>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</si>
  <si>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</si>
  <si>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</si>
  <si>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</si>
  <si>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</si>
  <si>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</si>
  <si>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</si>
  <si>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</si>
  <si>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</si>
  <si>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</si>
  <si>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</si>
  <si>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</si>
  <si>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</si>
  <si>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</si>
  <si>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</si>
  <si>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</si>
  <si>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</si>
  <si>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</si>
  <si>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</si>
  <si>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</si>
  <si>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</si>
  <si>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</si>
  <si>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</si>
  <si>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</si>
  <si>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</si>
  <si>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</si>
  <si>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</si>
  <si>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</si>
  <si>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</si>
  <si>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</si>
  <si>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</si>
  <si>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</si>
  <si>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</si>
  <si>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</si>
  <si>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</si>
  <si>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</si>
  <si>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</si>
  <si>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</si>
  <si>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</si>
  <si>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</si>
  <si>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</si>
  <si>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</si>
  <si>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</si>
  <si>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</si>
  <si>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</si>
  <si>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</si>
  <si>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</si>
  <si>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</si>
  <si>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</si>
  <si>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</si>
  <si>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</si>
  <si>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</si>
  <si>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</si>
  <si>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</si>
  <si>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</si>
  <si>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</si>
  <si>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</si>
  <si>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</si>
  <si>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</si>
  <si>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</si>
  <si>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</si>
  <si>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</si>
  <si>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</si>
  <si>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</si>
  <si>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</si>
  <si>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</si>
  <si>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</si>
  <si>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</si>
  <si>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</si>
  <si>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</si>
  <si>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</si>
  <si>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</si>
  <si>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</si>
  <si>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</si>
  <si>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</si>
  <si>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</si>
  <si>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</si>
  <si>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</si>
  <si>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</si>
  <si>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</si>
  <si>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</si>
  <si>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</si>
  <si>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</si>
  <si>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</si>
  <si>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</si>
  <si>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</si>
  <si>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</si>
  <si>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</si>
  <si>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</si>
  <si>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</si>
  <si>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</si>
  <si>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</si>
  <si>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</si>
  <si>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</si>
  <si>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</si>
  <si>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</si>
  <si>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</si>
  <si>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</si>
  <si>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</si>
  <si>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</si>
  <si>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</si>
  <si>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</si>
  <si>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</si>
  <si>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</si>
  <si>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</si>
  <si>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</si>
  <si>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</si>
  <si>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</si>
  <si>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</si>
  <si>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</si>
  <si>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</si>
  <si>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</si>
  <si>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</si>
  <si>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</si>
  <si>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</si>
  <si>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</si>
  <si>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</si>
  <si>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</si>
  <si>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</si>
  <si>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</si>
  <si>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</si>
  <si>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</si>
  <si>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</si>
  <si>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</si>
  <si>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</si>
  <si>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</si>
  <si>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</si>
  <si>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</si>
  <si>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</si>
  <si>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</si>
  <si>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</si>
  <si>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</si>
  <si>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</si>
  <si>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</si>
  <si>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</si>
  <si>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</si>
  <si>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</si>
  <si>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</si>
  <si>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</si>
  <si>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</si>
  <si>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</si>
  <si>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</si>
  <si>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</si>
  <si>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</si>
  <si>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</si>
  <si>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</si>
  <si>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</si>
  <si>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</si>
  <si>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</si>
  <si>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</si>
  <si>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</si>
  <si>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</si>
  <si>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</si>
  <si>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</si>
  <si>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</si>
  <si>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</si>
  <si>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</si>
  <si>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</si>
  <si>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</si>
  <si>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</si>
  <si>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</si>
  <si>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</si>
  <si>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</si>
  <si>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</si>
  <si>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parent_category</t>
  </si>
  <si>
    <t>sub_category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</si>
  <si>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</si>
  <si>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</si>
  <si>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</si>
  <si>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</si>
  <si>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</si>
  <si>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</si>
  <si>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</si>
  <si>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</si>
  <si>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</si>
  <si>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</si>
  <si>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</si>
  <si>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</si>
  <si>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</si>
  <si>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(Multiple Items)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</si>
  <si>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</si>
  <si>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</si>
  <si>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</si>
  <si>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</si>
  <si>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</si>
  <si>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</si>
  <si>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</si>
  <si>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</si>
  <si>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</si>
  <si>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</si>
  <si>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</si>
  <si>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</si>
  <si>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</si>
  <si>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</si>
  <si>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</si>
  <si>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</si>
  <si>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</si>
  <si>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</si>
  <si>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</si>
  <si>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</si>
  <si>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</si>
  <si>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</si>
  <si>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</si>
  <si>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</si>
  <si>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</si>
  <si>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</si>
  <si>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</si>
  <si>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</si>
  <si>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</si>
  <si>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</si>
  <si>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</si>
  <si>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</si>
  <si>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</si>
  <si>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</si>
  <si>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</si>
  <si>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</si>
  <si>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</si>
  <si>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</si>
  <si>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</si>
  <si>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</si>
  <si>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</si>
  <si>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</si>
  <si>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</si>
  <si>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</si>
  <si>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</si>
  <si>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</si>
  <si>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Canceled</t>
  </si>
  <si>
    <t>Percentage Failed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</si>
  <si>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</si>
  <si>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</si>
  <si>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</si>
  <si>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</si>
  <si>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</si>
  <si>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</si>
  <si>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</si>
  <si>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</si>
  <si>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</si>
  <si>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</si>
  <si>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 to 9999</t>
  </si>
  <si>
    <t>Greater than 50000</t>
  </si>
  <si>
    <t>Successful Outcome Stats</t>
  </si>
  <si>
    <t>Failed Outcome Stats</t>
  </si>
  <si>
    <t>Mean</t>
  </si>
  <si>
    <t>Median</t>
  </si>
  <si>
    <t>Minimum #</t>
  </si>
  <si>
    <t>Maximum #</t>
  </si>
  <si>
    <t>Var.</t>
  </si>
  <si>
    <t>Std. Dev.</t>
  </si>
  <si>
    <t>(i.e.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</si>
</sst>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b/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0" applyNumberForma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43" fontId="0" fillId="0" borderId="0" xfId="44" applyFont="1" applyAlignment="1">
      <alignment horizontal="center"/>
    </xf>
    <xf numFmtId="0" fontId="19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Outcome Based on Set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7-4F5D-AD21-7F12D6270444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7-4F5D-AD21-7F12D6270444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7-4F5D-AD21-7F12D6270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573727"/>
        <c:axId val="1237448447"/>
      </c:lineChart>
      <c:catAx>
        <c:axId val="124057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48447"/>
        <c:crosses val="autoZero"/>
        <c:auto val="1"/>
        <c:lblAlgn val="ctr"/>
        <c:lblOffset val="100"/>
        <c:noMultiLvlLbl val="0"/>
      </c:catAx>
      <c:valAx>
        <c:axId val="12374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7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[CrowdfundingBook.xlsx]PivotTable3!PivotTable5</c:name>
    <c:fmtId val="3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9-4B06-A6E4-500E4217E8FA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9-4B06-A6E4-500E4217E8FA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9-4B06-A6E4-500E4217E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187535"/>
        <c:axId val="1824460895"/>
      </c:lineChart>
      <c:catAx>
        <c:axId val="160118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60895"/>
        <c:crosses val="autoZero"/>
        <c:auto val="1"/>
        <c:lblAlgn val="ctr"/>
        <c:lblOffset val="100"/>
        <c:noMultiLvlLbl val="0"/>
      </c:catAx>
      <c:valAx>
        <c:axId val="18244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25-43E0-BE27-5D8DEF48580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25-43E0-BE27-5D8DEF48580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25-43E0-BE27-5D8DEF48580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25-43E0-BE27-5D8DEF48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5702127"/>
        <c:axId val="1574172927"/>
      </c:barChart>
      <c:catAx>
        <c:axId val="1825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72927"/>
        <c:crosses val="autoZero"/>
        <c:auto val="1"/>
        <c:lblAlgn val="ctr"/>
        <c:lblOffset val="100"/>
        <c:noMultiLvlLbl val="0"/>
      </c:catAx>
      <c:valAx>
        <c:axId val="15741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[CrowdfundingBook.xlsx]PivotTable1!PivotTable2</c:name>
    <c:fmtId val="4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2-4D91-9D33-689AE6373151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2-4D91-9D33-689AE6373151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2-4D91-9D33-689AE6373151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2-4D91-9D33-689AE6373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134879"/>
        <c:axId val="1606762031"/>
      </c:barChart>
      <c:catAx>
        <c:axId val="181913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62031"/>
        <c:crosses val="autoZero"/>
        <c:auto val="1"/>
        <c:lblAlgn val="ctr"/>
        <c:lblOffset val="100"/>
        <c:noMultiLvlLbl val="0"/>
      </c:catAx>
      <c:valAx>
        <c:axId val="16067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3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167640</xdr:rowOff>
    </xdr:from>
    <xdr:to>
      <xdr:col>7</xdr:col>
      <xdr:colOff>60960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30923-1882-5737-3501-1DD780248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430530</xdr:colOff>
      <xdr:row>1</xdr:row>
      <xdr:rowOff>114300</xdr:rowOff>
    </xdr:from>
    <xdr:to>
      <xdr:col>13</xdr:col>
      <xdr:colOff>373380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A68E3-C767-CE88-7259-A006B5EB7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1</xdr:row>
      <xdr:rowOff>152400</xdr:rowOff>
    </xdr:from>
    <xdr:to>
      <xdr:col>31</xdr:col>
      <xdr:colOff>30480</xdr:colOff>
      <xdr:row>20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AB005-1E4B-6B23-A925-AAE692D55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</xdr:colOff>
      <xdr:row>0</xdr:row>
      <xdr:rowOff>0</xdr:rowOff>
    </xdr:from>
    <xdr:to>
      <xdr:col>12</xdr:col>
      <xdr:colOff>499110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5FEEC-ED7A-CE25-CB3C-B35967B47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Jessberger" refreshedDate="45227.813056250001" createdVersion="8" refreshedVersion="8" minRefreshableVersion="3" recordCount="1001" xr:uid="{51EBF775-9518-41FC-93F1-629933E76AC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Jessberger" refreshedDate="45227.841122106482" createdVersion="8" refreshedVersion="8" minRefreshableVersion="3" recordCount="1001" xr:uid="{7FFAAB13-36E2-418E-9A24-B679A760C252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n v="0"/>
    <x v="0"/>
    <x v="0"/>
    <x v="0"/>
    <n v="1450159200"/>
    <b v="0"/>
    <b v="0"/>
    <x v="0"/>
    <x v="0"/>
    <x v="0"/>
  </r>
  <r>
    <x v="1"/>
    <x v="1"/>
    <s v="Managed bottom-line architecture"/>
    <n v="1400"/>
    <n v="14560"/>
    <n v="10.4"/>
    <x v="1"/>
    <n v="158"/>
    <n v="92.151898734177209"/>
    <x v="1"/>
    <x v="1"/>
    <x v="1"/>
    <n v="1408597200"/>
    <b v="0"/>
    <b v="1"/>
    <x v="1"/>
    <x v="1"/>
    <x v="1"/>
  </r>
  <r>
    <x v="2"/>
    <x v="2"/>
    <s v="Function-based leadingedge pricing structure"/>
    <n v="108400"/>
    <n v="142523"/>
    <n v="1.3147878228782288"/>
    <x v="1"/>
    <n v="1425"/>
    <n v="100.01614035087719"/>
    <x v="2"/>
    <x v="2"/>
    <x v="2"/>
    <n v="1384840800"/>
    <b v="0"/>
    <b v="0"/>
    <x v="2"/>
    <x v="2"/>
    <x v="2"/>
  </r>
  <r>
    <x v="3"/>
    <x v="3"/>
    <s v="Vision-oriented fresh-thinking conglomeration"/>
    <n v="4200"/>
    <n v="2477"/>
    <n v="0.58976190476190471"/>
    <x v="0"/>
    <n v="24"/>
    <n v="103.20833333333333"/>
    <x v="1"/>
    <x v="1"/>
    <x v="3"/>
    <n v="1568955600"/>
    <b v="0"/>
    <b v="0"/>
    <x v="1"/>
    <x v="1"/>
    <x v="1"/>
  </r>
  <r>
    <x v="4"/>
    <x v="4"/>
    <s v="Proactive foreground core"/>
    <n v="7600"/>
    <n v="5265"/>
    <n v="0.69276315789473686"/>
    <x v="0"/>
    <n v="53"/>
    <n v="99.339622641509436"/>
    <x v="1"/>
    <x v="1"/>
    <x v="4"/>
    <n v="1548309600"/>
    <b v="0"/>
    <b v="0"/>
    <x v="3"/>
    <x v="3"/>
    <x v="3"/>
  </r>
  <r>
    <x v="5"/>
    <x v="5"/>
    <s v="Open-source optimizing database"/>
    <n v="7600"/>
    <n v="13195"/>
    <n v="1.7361842105263159"/>
    <x v="1"/>
    <n v="174"/>
    <n v="75.833333333333329"/>
    <x v="3"/>
    <x v="3"/>
    <x v="5"/>
    <n v="1347080400"/>
    <b v="0"/>
    <b v="0"/>
    <x v="3"/>
    <x v="3"/>
    <x v="3"/>
  </r>
  <r>
    <x v="6"/>
    <x v="6"/>
    <s v="Operative upward-trending algorithm"/>
    <n v="5200"/>
    <n v="1090"/>
    <n v="0.20961538461538462"/>
    <x v="0"/>
    <n v="18"/>
    <n v="60.555555555555557"/>
    <x v="4"/>
    <x v="4"/>
    <x v="6"/>
    <n v="1505365200"/>
    <b v="0"/>
    <b v="0"/>
    <x v="4"/>
    <x v="4"/>
    <x v="4"/>
  </r>
  <r>
    <x v="7"/>
    <x v="7"/>
    <s v="Centralized cohesive challenge"/>
    <n v="4500"/>
    <n v="14741"/>
    <n v="3.2757777777777779"/>
    <x v="1"/>
    <n v="227"/>
    <n v="64.93832599118943"/>
    <x v="3"/>
    <x v="3"/>
    <x v="7"/>
    <n v="1439614800"/>
    <b v="0"/>
    <b v="0"/>
    <x v="3"/>
    <x v="3"/>
    <x v="3"/>
  </r>
  <r>
    <x v="8"/>
    <x v="8"/>
    <s v="Exclusive attitude-oriented intranet"/>
    <n v="110100"/>
    <n v="21946"/>
    <n v="0.19932788374205268"/>
    <x v="2"/>
    <n v="708"/>
    <n v="30.997175141242938"/>
    <x v="3"/>
    <x v="3"/>
    <x v="8"/>
    <n v="1281502800"/>
    <b v="0"/>
    <b v="0"/>
    <x v="3"/>
    <x v="3"/>
    <x v="3"/>
  </r>
  <r>
    <x v="9"/>
    <x v="9"/>
    <s v="Open-source fresh-thinking model"/>
    <n v="6200"/>
    <n v="3208"/>
    <n v="0.51741935483870971"/>
    <x v="0"/>
    <n v="44"/>
    <n v="72.909090909090907"/>
    <x v="1"/>
    <x v="1"/>
    <x v="9"/>
    <n v="1383804000"/>
    <b v="0"/>
    <b v="0"/>
    <x v="5"/>
    <x v="1"/>
    <x v="5"/>
  </r>
  <r>
    <x v="10"/>
    <x v="10"/>
    <s v="Monitored empowering installation"/>
    <n v="5200"/>
    <n v="13838"/>
    <n v="2.6611538461538462"/>
    <x v="1"/>
    <n v="220"/>
    <n v="62.9"/>
    <x v="1"/>
    <x v="1"/>
    <x v="10"/>
    <n v="1285909200"/>
    <b v="0"/>
    <b v="0"/>
    <x v="6"/>
    <x v="4"/>
    <x v="6"/>
  </r>
  <r>
    <x v="11"/>
    <x v="11"/>
    <s v="Grass-roots zero administration system engine"/>
    <n v="6300"/>
    <n v="3030"/>
    <n v="0.48095238095238096"/>
    <x v="0"/>
    <n v="27"/>
    <n v="112.22222222222223"/>
    <x v="1"/>
    <x v="1"/>
    <x v="11"/>
    <n v="1285563600"/>
    <b v="0"/>
    <b v="1"/>
    <x v="3"/>
    <x v="3"/>
    <x v="3"/>
  </r>
  <r>
    <x v="12"/>
    <x v="12"/>
    <s v="Assimilated hybrid intranet"/>
    <n v="6300"/>
    <n v="5629"/>
    <n v="0.89349206349206345"/>
    <x v="0"/>
    <n v="55"/>
    <n v="102.34545454545454"/>
    <x v="1"/>
    <x v="1"/>
    <x v="12"/>
    <n v="1572411600"/>
    <b v="0"/>
    <b v="0"/>
    <x v="6"/>
    <x v="4"/>
    <x v="6"/>
  </r>
  <r>
    <x v="13"/>
    <x v="13"/>
    <s v="Multi-tiered directional open architecture"/>
    <n v="4200"/>
    <n v="10295"/>
    <n v="2.4511904761904764"/>
    <x v="1"/>
    <n v="98"/>
    <n v="105.05102040816327"/>
    <x v="1"/>
    <x v="1"/>
    <x v="13"/>
    <n v="1466658000"/>
    <b v="0"/>
    <b v="0"/>
    <x v="7"/>
    <x v="1"/>
    <x v="7"/>
  </r>
  <r>
    <x v="14"/>
    <x v="14"/>
    <s v="Cloned directional synergy"/>
    <n v="28200"/>
    <n v="18829"/>
    <n v="0.66769503546099296"/>
    <x v="0"/>
    <n v="200"/>
    <n v="94.144999999999996"/>
    <x v="1"/>
    <x v="1"/>
    <x v="14"/>
    <n v="1333342800"/>
    <b v="0"/>
    <b v="0"/>
    <x v="7"/>
    <x v="1"/>
    <x v="7"/>
  </r>
  <r>
    <x v="15"/>
    <x v="15"/>
    <s v="Extended eco-centric pricing structure"/>
    <n v="81200"/>
    <n v="38414"/>
    <n v="0.47307881773399013"/>
    <x v="0"/>
    <n v="452"/>
    <n v="84.986725663716811"/>
    <x v="1"/>
    <x v="1"/>
    <x v="15"/>
    <n v="1576303200"/>
    <b v="0"/>
    <b v="0"/>
    <x v="8"/>
    <x v="2"/>
    <x v="8"/>
  </r>
  <r>
    <x v="16"/>
    <x v="16"/>
    <s v="Cross-platform systemic adapter"/>
    <n v="1700"/>
    <n v="11041"/>
    <n v="6.4947058823529416"/>
    <x v="1"/>
    <n v="100"/>
    <n v="110.41"/>
    <x v="1"/>
    <x v="1"/>
    <x v="16"/>
    <n v="1392271200"/>
    <b v="0"/>
    <b v="0"/>
    <x v="9"/>
    <x v="5"/>
    <x v="9"/>
  </r>
  <r>
    <x v="17"/>
    <x v="17"/>
    <s v="Seamless 4thgeneration methodology"/>
    <n v="84600"/>
    <n v="134845"/>
    <n v="1.5939125295508274"/>
    <x v="1"/>
    <n v="1249"/>
    <n v="107.96236989591674"/>
    <x v="1"/>
    <x v="1"/>
    <x v="17"/>
    <n v="1294898400"/>
    <b v="0"/>
    <b v="0"/>
    <x v="10"/>
    <x v="4"/>
    <x v="10"/>
  </r>
  <r>
    <x v="18"/>
    <x v="18"/>
    <s v="Exclusive needs-based adapter"/>
    <n v="9100"/>
    <n v="6089"/>
    <n v="0.66912087912087914"/>
    <x v="3"/>
    <n v="135"/>
    <n v="45.103703703703701"/>
    <x v="1"/>
    <x v="1"/>
    <x v="18"/>
    <n v="1537074000"/>
    <b v="0"/>
    <b v="0"/>
    <x v="3"/>
    <x v="3"/>
    <x v="3"/>
  </r>
  <r>
    <x v="19"/>
    <x v="19"/>
    <s v="Down-sized cohesive archive"/>
    <n v="62500"/>
    <n v="30331"/>
    <n v="0.48529600000000001"/>
    <x v="0"/>
    <n v="674"/>
    <n v="45.001483679525222"/>
    <x v="1"/>
    <x v="1"/>
    <x v="19"/>
    <n v="1553490000"/>
    <b v="0"/>
    <b v="1"/>
    <x v="3"/>
    <x v="3"/>
    <x v="3"/>
  </r>
  <r>
    <x v="20"/>
    <x v="20"/>
    <s v="Proactive composite alliance"/>
    <n v="131800"/>
    <n v="147936"/>
    <n v="1.1224279210925645"/>
    <x v="1"/>
    <n v="1396"/>
    <n v="105.97134670487107"/>
    <x v="1"/>
    <x v="1"/>
    <x v="20"/>
    <n v="1406523600"/>
    <b v="0"/>
    <b v="0"/>
    <x v="6"/>
    <x v="4"/>
    <x v="6"/>
  </r>
  <r>
    <x v="21"/>
    <x v="21"/>
    <s v="Re-engineered intangible definition"/>
    <n v="94000"/>
    <n v="38533"/>
    <n v="0.40992553191489361"/>
    <x v="0"/>
    <n v="558"/>
    <n v="69.055555555555557"/>
    <x v="1"/>
    <x v="1"/>
    <x v="21"/>
    <n v="1316322000"/>
    <b v="0"/>
    <b v="0"/>
    <x v="3"/>
    <x v="3"/>
    <x v="3"/>
  </r>
  <r>
    <x v="22"/>
    <x v="22"/>
    <s v="Enhanced dynamic definition"/>
    <n v="59100"/>
    <n v="75690"/>
    <n v="1.2807106598984772"/>
    <x v="1"/>
    <n v="890"/>
    <n v="85.044943820224717"/>
    <x v="1"/>
    <x v="1"/>
    <x v="22"/>
    <n v="1524027600"/>
    <b v="0"/>
    <b v="0"/>
    <x v="3"/>
    <x v="3"/>
    <x v="3"/>
  </r>
  <r>
    <x v="23"/>
    <x v="23"/>
    <s v="Devolved next generation adapter"/>
    <n v="4500"/>
    <n v="14942"/>
    <n v="3.3204444444444445"/>
    <x v="1"/>
    <n v="142"/>
    <n v="105.22535211267606"/>
    <x v="4"/>
    <x v="4"/>
    <x v="23"/>
    <n v="1554699600"/>
    <b v="0"/>
    <b v="0"/>
    <x v="4"/>
    <x v="4"/>
    <x v="4"/>
  </r>
  <r>
    <x v="24"/>
    <x v="24"/>
    <s v="Cross-platform intermediate frame"/>
    <n v="92400"/>
    <n v="104257"/>
    <n v="1.1283225108225108"/>
    <x v="1"/>
    <n v="2673"/>
    <n v="39.003741114852225"/>
    <x v="1"/>
    <x v="1"/>
    <x v="24"/>
    <n v="1403499600"/>
    <b v="0"/>
    <b v="0"/>
    <x v="8"/>
    <x v="2"/>
    <x v="8"/>
  </r>
  <r>
    <x v="25"/>
    <x v="25"/>
    <s v="Monitored impactful analyzer"/>
    <n v="5500"/>
    <n v="11904"/>
    <n v="2.1643636363636363"/>
    <x v="1"/>
    <n v="163"/>
    <n v="73.030674846625772"/>
    <x v="1"/>
    <x v="1"/>
    <x v="25"/>
    <n v="1307422800"/>
    <b v="0"/>
    <b v="1"/>
    <x v="11"/>
    <x v="6"/>
    <x v="11"/>
  </r>
  <r>
    <x v="26"/>
    <x v="26"/>
    <s v="Optional responsive customer loyalty"/>
    <n v="107500"/>
    <n v="51814"/>
    <n v="0.4819906976744186"/>
    <x v="3"/>
    <n v="1480"/>
    <n v="35.009459459459457"/>
    <x v="1"/>
    <x v="1"/>
    <x v="26"/>
    <n v="1535346000"/>
    <b v="0"/>
    <b v="0"/>
    <x v="3"/>
    <x v="3"/>
    <x v="3"/>
  </r>
  <r>
    <x v="27"/>
    <x v="27"/>
    <s v="Diverse transitional migration"/>
    <n v="2000"/>
    <n v="1599"/>
    <n v="0.79949999999999999"/>
    <x v="0"/>
    <n v="15"/>
    <n v="106.6"/>
    <x v="1"/>
    <x v="1"/>
    <x v="27"/>
    <n v="1444539600"/>
    <b v="0"/>
    <b v="0"/>
    <x v="1"/>
    <x v="1"/>
    <x v="1"/>
  </r>
  <r>
    <x v="28"/>
    <x v="28"/>
    <s v="Synchronized global task-force"/>
    <n v="130800"/>
    <n v="137635"/>
    <n v="1.0522553516819573"/>
    <x v="1"/>
    <n v="2220"/>
    <n v="61.997747747747745"/>
    <x v="1"/>
    <x v="1"/>
    <x v="28"/>
    <n v="1267682400"/>
    <b v="0"/>
    <b v="1"/>
    <x v="3"/>
    <x v="3"/>
    <x v="3"/>
  </r>
  <r>
    <x v="29"/>
    <x v="29"/>
    <s v="Focused 6thgeneration forecast"/>
    <n v="45900"/>
    <n v="150965"/>
    <n v="3.2889978213507627"/>
    <x v="1"/>
    <n v="1606"/>
    <n v="94.000622665006233"/>
    <x v="5"/>
    <x v="5"/>
    <x v="29"/>
    <n v="1535518800"/>
    <b v="0"/>
    <b v="0"/>
    <x v="12"/>
    <x v="4"/>
    <x v="12"/>
  </r>
  <r>
    <x v="30"/>
    <x v="30"/>
    <s v="Down-sized analyzing challenge"/>
    <n v="9000"/>
    <n v="14455"/>
    <n v="1.606111111111111"/>
    <x v="1"/>
    <n v="129"/>
    <n v="112.05426356589147"/>
    <x v="1"/>
    <x v="1"/>
    <x v="30"/>
    <n v="1559106000"/>
    <b v="0"/>
    <b v="0"/>
    <x v="10"/>
    <x v="4"/>
    <x v="10"/>
  </r>
  <r>
    <x v="31"/>
    <x v="31"/>
    <s v="Progressive needs-based focus group"/>
    <n v="3500"/>
    <n v="10850"/>
    <n v="3.1"/>
    <x v="1"/>
    <n v="226"/>
    <n v="48.008849557522126"/>
    <x v="4"/>
    <x v="4"/>
    <x v="31"/>
    <n v="1454392800"/>
    <b v="0"/>
    <b v="0"/>
    <x v="11"/>
    <x v="6"/>
    <x v="11"/>
  </r>
  <r>
    <x v="32"/>
    <x v="32"/>
    <s v="Ergonomic 6thgeneration success"/>
    <n v="101000"/>
    <n v="87676"/>
    <n v="0.86807920792079207"/>
    <x v="0"/>
    <n v="2307"/>
    <n v="38.004334633723452"/>
    <x v="6"/>
    <x v="6"/>
    <x v="32"/>
    <n v="1517896800"/>
    <b v="0"/>
    <b v="0"/>
    <x v="4"/>
    <x v="4"/>
    <x v="4"/>
  </r>
  <r>
    <x v="33"/>
    <x v="33"/>
    <s v="Exclusive interactive approach"/>
    <n v="50200"/>
    <n v="189666"/>
    <n v="3.7782071713147412"/>
    <x v="1"/>
    <n v="5419"/>
    <n v="35.000184535892231"/>
    <x v="1"/>
    <x v="1"/>
    <x v="33"/>
    <n v="1415685600"/>
    <b v="0"/>
    <b v="0"/>
    <x v="3"/>
    <x v="3"/>
    <x v="3"/>
  </r>
  <r>
    <x v="34"/>
    <x v="34"/>
    <s v="Reverse-engineered asynchronous archive"/>
    <n v="9300"/>
    <n v="14025"/>
    <n v="1.5080645161290323"/>
    <x v="1"/>
    <n v="165"/>
    <n v="85"/>
    <x v="1"/>
    <x v="1"/>
    <x v="34"/>
    <n v="1490677200"/>
    <b v="0"/>
    <b v="0"/>
    <x v="4"/>
    <x v="4"/>
    <x v="4"/>
  </r>
  <r>
    <x v="35"/>
    <x v="35"/>
    <s v="Synergized intangible challenge"/>
    <n v="125500"/>
    <n v="188628"/>
    <n v="1.5030119521912351"/>
    <x v="1"/>
    <n v="1965"/>
    <n v="95.993893129770996"/>
    <x v="3"/>
    <x v="3"/>
    <x v="35"/>
    <n v="1551506400"/>
    <b v="0"/>
    <b v="1"/>
    <x v="6"/>
    <x v="4"/>
    <x v="6"/>
  </r>
  <r>
    <x v="36"/>
    <x v="36"/>
    <s v="Monitored multi-state encryption"/>
    <n v="700"/>
    <n v="1101"/>
    <n v="1.572857142857143"/>
    <x v="1"/>
    <n v="16"/>
    <n v="68.8125"/>
    <x v="1"/>
    <x v="1"/>
    <x v="36"/>
    <n v="1300856400"/>
    <b v="0"/>
    <b v="0"/>
    <x v="3"/>
    <x v="3"/>
    <x v="3"/>
  </r>
  <r>
    <x v="37"/>
    <x v="37"/>
    <s v="Profound attitude-oriented functionalities"/>
    <n v="8100"/>
    <n v="11339"/>
    <n v="1.3998765432098765"/>
    <x v="1"/>
    <n v="107"/>
    <n v="105.97196261682242"/>
    <x v="1"/>
    <x v="1"/>
    <x v="37"/>
    <n v="1573192800"/>
    <b v="0"/>
    <b v="1"/>
    <x v="13"/>
    <x v="5"/>
    <x v="13"/>
  </r>
  <r>
    <x v="38"/>
    <x v="38"/>
    <s v="Digitized client-driven database"/>
    <n v="3100"/>
    <n v="10085"/>
    <n v="3.2532258064516131"/>
    <x v="1"/>
    <n v="134"/>
    <n v="75.261194029850742"/>
    <x v="1"/>
    <x v="1"/>
    <x v="38"/>
    <n v="1287810000"/>
    <b v="0"/>
    <b v="0"/>
    <x v="14"/>
    <x v="7"/>
    <x v="14"/>
  </r>
  <r>
    <x v="39"/>
    <x v="39"/>
    <s v="Organized bi-directional function"/>
    <n v="9900"/>
    <n v="5027"/>
    <n v="0.50777777777777777"/>
    <x v="0"/>
    <n v="88"/>
    <n v="57.125"/>
    <x v="3"/>
    <x v="3"/>
    <x v="39"/>
    <n v="1362978000"/>
    <b v="0"/>
    <b v="0"/>
    <x v="3"/>
    <x v="3"/>
    <x v="3"/>
  </r>
  <r>
    <x v="40"/>
    <x v="40"/>
    <s v="Reduced stable middleware"/>
    <n v="8800"/>
    <n v="14878"/>
    <n v="1.6906818181818182"/>
    <x v="1"/>
    <n v="198"/>
    <n v="75.141414141414145"/>
    <x v="1"/>
    <x v="1"/>
    <x v="40"/>
    <n v="1277355600"/>
    <b v="0"/>
    <b v="1"/>
    <x v="8"/>
    <x v="2"/>
    <x v="8"/>
  </r>
  <r>
    <x v="41"/>
    <x v="41"/>
    <s v="Universal 5thgeneration neural-net"/>
    <n v="5600"/>
    <n v="11924"/>
    <n v="2.1292857142857144"/>
    <x v="1"/>
    <n v="111"/>
    <n v="107.42342342342343"/>
    <x v="6"/>
    <x v="6"/>
    <x v="41"/>
    <n v="1348981200"/>
    <b v="0"/>
    <b v="1"/>
    <x v="1"/>
    <x v="1"/>
    <x v="1"/>
  </r>
  <r>
    <x v="42"/>
    <x v="42"/>
    <s v="Virtual uniform frame"/>
    <n v="1800"/>
    <n v="7991"/>
    <n v="4.4394444444444447"/>
    <x v="1"/>
    <n v="222"/>
    <n v="35.995495495495497"/>
    <x v="1"/>
    <x v="1"/>
    <x v="42"/>
    <n v="1310533200"/>
    <b v="0"/>
    <b v="0"/>
    <x v="0"/>
    <x v="0"/>
    <x v="0"/>
  </r>
  <r>
    <x v="43"/>
    <x v="43"/>
    <s v="Profound explicit paradigm"/>
    <n v="90200"/>
    <n v="167717"/>
    <n v="1.859390243902439"/>
    <x v="1"/>
    <n v="6212"/>
    <n v="26.998873148744366"/>
    <x v="1"/>
    <x v="1"/>
    <x v="43"/>
    <n v="1407560400"/>
    <b v="0"/>
    <b v="0"/>
    <x v="15"/>
    <x v="5"/>
    <x v="15"/>
  </r>
  <r>
    <x v="44"/>
    <x v="44"/>
    <s v="Visionary real-time groupware"/>
    <n v="1600"/>
    <n v="10541"/>
    <n v="6.5881249999999998"/>
    <x v="1"/>
    <n v="98"/>
    <n v="107.56122448979592"/>
    <x v="3"/>
    <x v="3"/>
    <x v="44"/>
    <n v="1552885200"/>
    <b v="0"/>
    <b v="0"/>
    <x v="13"/>
    <x v="5"/>
    <x v="13"/>
  </r>
  <r>
    <x v="45"/>
    <x v="45"/>
    <s v="Networked tertiary Graphical User Interface"/>
    <n v="9500"/>
    <n v="4530"/>
    <n v="0.4768421052631579"/>
    <x v="0"/>
    <n v="48"/>
    <n v="94.375"/>
    <x v="1"/>
    <x v="1"/>
    <x v="45"/>
    <n v="1479362400"/>
    <b v="0"/>
    <b v="1"/>
    <x v="3"/>
    <x v="3"/>
    <x v="3"/>
  </r>
  <r>
    <x v="46"/>
    <x v="46"/>
    <s v="Virtual grid-enabled task-force"/>
    <n v="3700"/>
    <n v="4247"/>
    <n v="1.1478378378378378"/>
    <x v="1"/>
    <n v="92"/>
    <n v="46.163043478260867"/>
    <x v="1"/>
    <x v="1"/>
    <x v="46"/>
    <n v="1280552400"/>
    <b v="0"/>
    <b v="0"/>
    <x v="1"/>
    <x v="1"/>
    <x v="1"/>
  </r>
  <r>
    <x v="47"/>
    <x v="47"/>
    <s v="Function-based multi-state software"/>
    <n v="1500"/>
    <n v="7129"/>
    <n v="4.7526666666666664"/>
    <x v="1"/>
    <n v="149"/>
    <n v="47.845637583892618"/>
    <x v="1"/>
    <x v="1"/>
    <x v="47"/>
    <n v="1398661200"/>
    <b v="0"/>
    <b v="0"/>
    <x v="3"/>
    <x v="3"/>
    <x v="3"/>
  </r>
  <r>
    <x v="48"/>
    <x v="48"/>
    <s v="Optimized leadingedge concept"/>
    <n v="33300"/>
    <n v="128862"/>
    <n v="3.86972972972973"/>
    <x v="1"/>
    <n v="2431"/>
    <n v="53.007815713698065"/>
    <x v="1"/>
    <x v="1"/>
    <x v="48"/>
    <n v="1436245200"/>
    <b v="0"/>
    <b v="0"/>
    <x v="3"/>
    <x v="3"/>
    <x v="3"/>
  </r>
  <r>
    <x v="49"/>
    <x v="49"/>
    <s v="Sharable holistic interface"/>
    <n v="7200"/>
    <n v="13653"/>
    <n v="1.89625"/>
    <x v="1"/>
    <n v="303"/>
    <n v="45.059405940594061"/>
    <x v="1"/>
    <x v="1"/>
    <x v="49"/>
    <n v="1575439200"/>
    <b v="0"/>
    <b v="0"/>
    <x v="1"/>
    <x v="1"/>
    <x v="1"/>
  </r>
  <r>
    <x v="50"/>
    <x v="50"/>
    <s v="Down-sized system-worthy secured line"/>
    <n v="100"/>
    <n v="2"/>
    <n v="0.02"/>
    <x v="0"/>
    <n v="1"/>
    <n v="2"/>
    <x v="6"/>
    <x v="6"/>
    <x v="50"/>
    <n v="1377752400"/>
    <b v="0"/>
    <b v="0"/>
    <x v="16"/>
    <x v="1"/>
    <x v="16"/>
  </r>
  <r>
    <x v="51"/>
    <x v="51"/>
    <s v="Inverse secondary infrastructure"/>
    <n v="158100"/>
    <n v="145243"/>
    <n v="0.91867805186590767"/>
    <x v="0"/>
    <n v="1467"/>
    <n v="99.006816632583508"/>
    <x v="4"/>
    <x v="4"/>
    <x v="51"/>
    <n v="1334206800"/>
    <b v="0"/>
    <b v="1"/>
    <x v="8"/>
    <x v="2"/>
    <x v="8"/>
  </r>
  <r>
    <x v="52"/>
    <x v="52"/>
    <s v="Organic foreground leverage"/>
    <n v="7200"/>
    <n v="2459"/>
    <n v="0.34152777777777776"/>
    <x v="0"/>
    <n v="75"/>
    <n v="32.786666666666669"/>
    <x v="1"/>
    <x v="1"/>
    <x v="52"/>
    <n v="1284872400"/>
    <b v="0"/>
    <b v="0"/>
    <x v="3"/>
    <x v="3"/>
    <x v="3"/>
  </r>
  <r>
    <x v="53"/>
    <x v="53"/>
    <s v="Reverse-engineered static concept"/>
    <n v="8800"/>
    <n v="12356"/>
    <n v="1.4040909090909091"/>
    <x v="1"/>
    <n v="209"/>
    <n v="59.119617224880386"/>
    <x v="1"/>
    <x v="1"/>
    <x v="53"/>
    <n v="1403931600"/>
    <b v="0"/>
    <b v="0"/>
    <x v="6"/>
    <x v="4"/>
    <x v="6"/>
  </r>
  <r>
    <x v="54"/>
    <x v="54"/>
    <s v="Multi-channeled neutral customer loyalty"/>
    <n v="6000"/>
    <n v="5392"/>
    <n v="0.89866666666666661"/>
    <x v="0"/>
    <n v="120"/>
    <n v="44.93333333333333"/>
    <x v="1"/>
    <x v="1"/>
    <x v="54"/>
    <n v="1521262800"/>
    <b v="0"/>
    <b v="0"/>
    <x v="8"/>
    <x v="2"/>
    <x v="8"/>
  </r>
  <r>
    <x v="55"/>
    <x v="55"/>
    <s v="Reverse-engineered bifurcated strategy"/>
    <n v="6600"/>
    <n v="11746"/>
    <n v="1.7796969696969698"/>
    <x v="1"/>
    <n v="131"/>
    <n v="89.664122137404576"/>
    <x v="1"/>
    <x v="1"/>
    <x v="55"/>
    <n v="1533358800"/>
    <b v="0"/>
    <b v="0"/>
    <x v="17"/>
    <x v="1"/>
    <x v="17"/>
  </r>
  <r>
    <x v="56"/>
    <x v="56"/>
    <s v="Horizontal context-sensitive knowledge user"/>
    <n v="8000"/>
    <n v="11493"/>
    <n v="1.436625"/>
    <x v="1"/>
    <n v="164"/>
    <n v="70.079268292682926"/>
    <x v="1"/>
    <x v="1"/>
    <x v="56"/>
    <n v="1421474400"/>
    <b v="0"/>
    <b v="0"/>
    <x v="8"/>
    <x v="2"/>
    <x v="8"/>
  </r>
  <r>
    <x v="57"/>
    <x v="57"/>
    <s v="Cross-group multi-state task-force"/>
    <n v="2900"/>
    <n v="6243"/>
    <n v="2.1527586206896552"/>
    <x v="1"/>
    <n v="201"/>
    <n v="31.059701492537314"/>
    <x v="1"/>
    <x v="1"/>
    <x v="57"/>
    <n v="1505278800"/>
    <b v="0"/>
    <b v="0"/>
    <x v="11"/>
    <x v="6"/>
    <x v="11"/>
  </r>
  <r>
    <x v="58"/>
    <x v="58"/>
    <s v="Expanded 3rdgeneration strategy"/>
    <n v="2700"/>
    <n v="6132"/>
    <n v="2.2711111111111113"/>
    <x v="1"/>
    <n v="211"/>
    <n v="29.061611374407583"/>
    <x v="1"/>
    <x v="1"/>
    <x v="58"/>
    <n v="1443934800"/>
    <b v="0"/>
    <b v="0"/>
    <x v="3"/>
    <x v="3"/>
    <x v="3"/>
  </r>
  <r>
    <x v="59"/>
    <x v="59"/>
    <s v="Assimilated real-time support"/>
    <n v="1400"/>
    <n v="3851"/>
    <n v="2.7507142857142859"/>
    <x v="1"/>
    <n v="128"/>
    <n v="30.0859375"/>
    <x v="1"/>
    <x v="1"/>
    <x v="59"/>
    <n v="1498539600"/>
    <b v="0"/>
    <b v="1"/>
    <x v="3"/>
    <x v="3"/>
    <x v="3"/>
  </r>
  <r>
    <x v="60"/>
    <x v="60"/>
    <s v="User-centric regional database"/>
    <n v="94200"/>
    <n v="135997"/>
    <n v="1.4437048832271762"/>
    <x v="1"/>
    <n v="1600"/>
    <n v="84.998125000000002"/>
    <x v="0"/>
    <x v="0"/>
    <x v="60"/>
    <n v="1342760400"/>
    <b v="0"/>
    <b v="0"/>
    <x v="3"/>
    <x v="3"/>
    <x v="3"/>
  </r>
  <r>
    <x v="61"/>
    <x v="61"/>
    <s v="Open-source zero administration complexity"/>
    <n v="199200"/>
    <n v="184750"/>
    <n v="0.92745983935742971"/>
    <x v="0"/>
    <n v="2253"/>
    <n v="82.001775410563695"/>
    <x v="0"/>
    <x v="0"/>
    <x v="61"/>
    <n v="1301720400"/>
    <b v="0"/>
    <b v="0"/>
    <x v="3"/>
    <x v="3"/>
    <x v="3"/>
  </r>
  <r>
    <x v="62"/>
    <x v="62"/>
    <s v="Organized incremental standardization"/>
    <n v="2000"/>
    <n v="14452"/>
    <n v="7.226"/>
    <x v="1"/>
    <n v="249"/>
    <n v="58.040160642570278"/>
    <x v="1"/>
    <x v="1"/>
    <x v="62"/>
    <n v="1433566800"/>
    <b v="0"/>
    <b v="0"/>
    <x v="2"/>
    <x v="2"/>
    <x v="2"/>
  </r>
  <r>
    <x v="63"/>
    <x v="63"/>
    <s v="Assimilated didactic open system"/>
    <n v="4700"/>
    <n v="557"/>
    <n v="0.11851063829787234"/>
    <x v="0"/>
    <n v="5"/>
    <n v="111.4"/>
    <x v="1"/>
    <x v="1"/>
    <x v="63"/>
    <n v="1493874000"/>
    <b v="0"/>
    <b v="0"/>
    <x v="3"/>
    <x v="3"/>
    <x v="3"/>
  </r>
  <r>
    <x v="64"/>
    <x v="64"/>
    <s v="Vision-oriented logistical intranet"/>
    <n v="2800"/>
    <n v="2734"/>
    <n v="0.97642857142857142"/>
    <x v="0"/>
    <n v="38"/>
    <n v="71.94736842105263"/>
    <x v="1"/>
    <x v="1"/>
    <x v="64"/>
    <n v="1531803600"/>
    <b v="0"/>
    <b v="1"/>
    <x v="2"/>
    <x v="2"/>
    <x v="2"/>
  </r>
  <r>
    <x v="65"/>
    <x v="65"/>
    <s v="Mandatory incremental projection"/>
    <n v="6100"/>
    <n v="14405"/>
    <n v="2.3614754098360655"/>
    <x v="1"/>
    <n v="236"/>
    <n v="61.038135593220339"/>
    <x v="1"/>
    <x v="1"/>
    <x v="65"/>
    <n v="1296712800"/>
    <b v="0"/>
    <b v="0"/>
    <x v="3"/>
    <x v="3"/>
    <x v="3"/>
  </r>
  <r>
    <x v="66"/>
    <x v="66"/>
    <s v="Grass-roots needs-based encryption"/>
    <n v="2900"/>
    <n v="1307"/>
    <n v="0.45068965517241377"/>
    <x v="0"/>
    <n v="12"/>
    <n v="108.91666666666667"/>
    <x v="1"/>
    <x v="1"/>
    <x v="66"/>
    <n v="1428901200"/>
    <b v="0"/>
    <b v="1"/>
    <x v="3"/>
    <x v="3"/>
    <x v="3"/>
  </r>
  <r>
    <x v="67"/>
    <x v="67"/>
    <s v="Team-oriented 6thgeneration middleware"/>
    <n v="72600"/>
    <n v="117892"/>
    <n v="1.6238567493112948"/>
    <x v="1"/>
    <n v="4065"/>
    <n v="29.001722017220171"/>
    <x v="4"/>
    <x v="4"/>
    <x v="67"/>
    <n v="1264831200"/>
    <b v="0"/>
    <b v="1"/>
    <x v="8"/>
    <x v="2"/>
    <x v="8"/>
  </r>
  <r>
    <x v="68"/>
    <x v="68"/>
    <s v="Inverse multi-tasking installation"/>
    <n v="5700"/>
    <n v="14508"/>
    <n v="2.5452631578947367"/>
    <x v="1"/>
    <n v="246"/>
    <n v="58.975609756097562"/>
    <x v="6"/>
    <x v="6"/>
    <x v="68"/>
    <n v="1505192400"/>
    <b v="0"/>
    <b v="1"/>
    <x v="3"/>
    <x v="3"/>
    <x v="3"/>
  </r>
  <r>
    <x v="69"/>
    <x v="69"/>
    <s v="Switchable disintermediate moderator"/>
    <n v="7900"/>
    <n v="1901"/>
    <n v="0.24063291139240506"/>
    <x v="3"/>
    <n v="17"/>
    <n v="111.82352941176471"/>
    <x v="1"/>
    <x v="1"/>
    <x v="69"/>
    <n v="1295676000"/>
    <b v="0"/>
    <b v="0"/>
    <x v="3"/>
    <x v="3"/>
    <x v="3"/>
  </r>
  <r>
    <x v="70"/>
    <x v="70"/>
    <s v="Re-engineered 24/7 task-force"/>
    <n v="128000"/>
    <n v="158389"/>
    <n v="1.2374140625000001"/>
    <x v="1"/>
    <n v="2475"/>
    <n v="63.995555555555555"/>
    <x v="6"/>
    <x v="6"/>
    <x v="70"/>
    <n v="1292911200"/>
    <b v="0"/>
    <b v="1"/>
    <x v="3"/>
    <x v="3"/>
    <x v="3"/>
  </r>
  <r>
    <x v="71"/>
    <x v="71"/>
    <s v="Organic object-oriented budgetary management"/>
    <n v="6000"/>
    <n v="6484"/>
    <n v="1.0806666666666667"/>
    <x v="1"/>
    <n v="76"/>
    <n v="85.315789473684205"/>
    <x v="1"/>
    <x v="1"/>
    <x v="71"/>
    <n v="1575439200"/>
    <b v="0"/>
    <b v="0"/>
    <x v="3"/>
    <x v="3"/>
    <x v="3"/>
  </r>
  <r>
    <x v="72"/>
    <x v="72"/>
    <s v="Seamless coherent parallelism"/>
    <n v="600"/>
    <n v="4022"/>
    <n v="6.7033333333333331"/>
    <x v="1"/>
    <n v="54"/>
    <n v="74.481481481481481"/>
    <x v="1"/>
    <x v="1"/>
    <x v="72"/>
    <n v="1438837200"/>
    <b v="0"/>
    <b v="0"/>
    <x v="10"/>
    <x v="4"/>
    <x v="10"/>
  </r>
  <r>
    <x v="73"/>
    <x v="73"/>
    <s v="Cross-platform even-keeled initiative"/>
    <n v="1400"/>
    <n v="9253"/>
    <n v="6.609285714285714"/>
    <x v="1"/>
    <n v="88"/>
    <n v="105.14772727272727"/>
    <x v="1"/>
    <x v="1"/>
    <x v="73"/>
    <n v="1480485600"/>
    <b v="0"/>
    <b v="0"/>
    <x v="17"/>
    <x v="1"/>
    <x v="17"/>
  </r>
  <r>
    <x v="74"/>
    <x v="74"/>
    <s v="Progressive tertiary framework"/>
    <n v="3900"/>
    <n v="4776"/>
    <n v="1.2246153846153847"/>
    <x v="1"/>
    <n v="85"/>
    <n v="56.188235294117646"/>
    <x v="4"/>
    <x v="4"/>
    <x v="74"/>
    <n v="1459141200"/>
    <b v="0"/>
    <b v="0"/>
    <x v="16"/>
    <x v="1"/>
    <x v="16"/>
  </r>
  <r>
    <x v="75"/>
    <x v="75"/>
    <s v="Multi-layered dynamic protocol"/>
    <n v="9700"/>
    <n v="14606"/>
    <n v="1.5057731958762886"/>
    <x v="1"/>
    <n v="170"/>
    <n v="85.917647058823533"/>
    <x v="1"/>
    <x v="1"/>
    <x v="75"/>
    <n v="1532322000"/>
    <b v="0"/>
    <b v="0"/>
    <x v="14"/>
    <x v="7"/>
    <x v="14"/>
  </r>
  <r>
    <x v="76"/>
    <x v="76"/>
    <s v="Horizontal next generation function"/>
    <n v="122900"/>
    <n v="95993"/>
    <n v="0.78106590724165992"/>
    <x v="0"/>
    <n v="1684"/>
    <n v="57.00296912114014"/>
    <x v="1"/>
    <x v="1"/>
    <x v="76"/>
    <n v="1426222800"/>
    <b v="1"/>
    <b v="1"/>
    <x v="3"/>
    <x v="3"/>
    <x v="3"/>
  </r>
  <r>
    <x v="77"/>
    <x v="77"/>
    <s v="Pre-emptive impactful model"/>
    <n v="9500"/>
    <n v="4460"/>
    <n v="0.46947368421052632"/>
    <x v="0"/>
    <n v="56"/>
    <n v="79.642857142857139"/>
    <x v="1"/>
    <x v="1"/>
    <x v="77"/>
    <n v="1286773200"/>
    <b v="0"/>
    <b v="1"/>
    <x v="10"/>
    <x v="4"/>
    <x v="10"/>
  </r>
  <r>
    <x v="78"/>
    <x v="78"/>
    <s v="User-centric bifurcated knowledge user"/>
    <n v="4500"/>
    <n v="13536"/>
    <n v="3.008"/>
    <x v="1"/>
    <n v="330"/>
    <n v="41.018181818181816"/>
    <x v="1"/>
    <x v="1"/>
    <x v="78"/>
    <n v="1523941200"/>
    <b v="0"/>
    <b v="0"/>
    <x v="18"/>
    <x v="5"/>
    <x v="18"/>
  </r>
  <r>
    <x v="79"/>
    <x v="79"/>
    <s v="Triple-buffered reciprocal project"/>
    <n v="57800"/>
    <n v="40228"/>
    <n v="0.6959861591695502"/>
    <x v="0"/>
    <n v="838"/>
    <n v="48.004773269689736"/>
    <x v="1"/>
    <x v="1"/>
    <x v="79"/>
    <n v="1529557200"/>
    <b v="0"/>
    <b v="0"/>
    <x v="3"/>
    <x v="3"/>
    <x v="3"/>
  </r>
  <r>
    <x v="80"/>
    <x v="80"/>
    <s v="Cross-platform needs-based approach"/>
    <n v="1100"/>
    <n v="7012"/>
    <n v="6.374545454545455"/>
    <x v="1"/>
    <n v="127"/>
    <n v="55.212598425196852"/>
    <x v="1"/>
    <x v="1"/>
    <x v="80"/>
    <n v="1506574800"/>
    <b v="0"/>
    <b v="0"/>
    <x v="11"/>
    <x v="6"/>
    <x v="11"/>
  </r>
  <r>
    <x v="81"/>
    <x v="81"/>
    <s v="User-friendly static contingency"/>
    <n v="16800"/>
    <n v="37857"/>
    <n v="2.253392857142857"/>
    <x v="1"/>
    <n v="411"/>
    <n v="92.109489051094897"/>
    <x v="1"/>
    <x v="1"/>
    <x v="81"/>
    <n v="1513576800"/>
    <b v="0"/>
    <b v="0"/>
    <x v="1"/>
    <x v="1"/>
    <x v="1"/>
  </r>
  <r>
    <x v="82"/>
    <x v="82"/>
    <s v="Reactive content-based framework"/>
    <n v="1000"/>
    <n v="14973"/>
    <n v="14.973000000000001"/>
    <x v="1"/>
    <n v="180"/>
    <n v="83.183333333333337"/>
    <x v="4"/>
    <x v="4"/>
    <x v="82"/>
    <n v="1548309600"/>
    <b v="0"/>
    <b v="1"/>
    <x v="11"/>
    <x v="6"/>
    <x v="11"/>
  </r>
  <r>
    <x v="83"/>
    <x v="83"/>
    <s v="Realigned user-facing concept"/>
    <n v="106400"/>
    <n v="39996"/>
    <n v="0.37590225563909774"/>
    <x v="0"/>
    <n v="1000"/>
    <n v="39.996000000000002"/>
    <x v="1"/>
    <x v="1"/>
    <x v="83"/>
    <n v="1471582800"/>
    <b v="0"/>
    <b v="0"/>
    <x v="5"/>
    <x v="1"/>
    <x v="5"/>
  </r>
  <r>
    <x v="84"/>
    <x v="84"/>
    <s v="Public-key zero tolerance orchestration"/>
    <n v="31400"/>
    <n v="41564"/>
    <n v="1.3236942675159236"/>
    <x v="1"/>
    <n v="374"/>
    <n v="111.1336898395722"/>
    <x v="1"/>
    <x v="1"/>
    <x v="84"/>
    <n v="1344315600"/>
    <b v="0"/>
    <b v="0"/>
    <x v="8"/>
    <x v="2"/>
    <x v="8"/>
  </r>
  <r>
    <x v="85"/>
    <x v="85"/>
    <s v="Multi-tiered eco-centric architecture"/>
    <n v="4900"/>
    <n v="6430"/>
    <n v="1.3122448979591836"/>
    <x v="1"/>
    <n v="71"/>
    <n v="90.563380281690144"/>
    <x v="2"/>
    <x v="2"/>
    <x v="85"/>
    <n v="1316408400"/>
    <b v="0"/>
    <b v="0"/>
    <x v="7"/>
    <x v="1"/>
    <x v="7"/>
  </r>
  <r>
    <x v="86"/>
    <x v="86"/>
    <s v="Organic motivating firmware"/>
    <n v="7400"/>
    <n v="12405"/>
    <n v="1.6763513513513513"/>
    <x v="1"/>
    <n v="203"/>
    <n v="61.108374384236456"/>
    <x v="1"/>
    <x v="1"/>
    <x v="86"/>
    <n v="1431838800"/>
    <b v="1"/>
    <b v="0"/>
    <x v="3"/>
    <x v="3"/>
    <x v="3"/>
  </r>
  <r>
    <x v="87"/>
    <x v="87"/>
    <s v="Synergized 4thgeneration conglomeration"/>
    <n v="198500"/>
    <n v="123040"/>
    <n v="0.6198488664987406"/>
    <x v="0"/>
    <n v="1482"/>
    <n v="83.022941970310384"/>
    <x v="2"/>
    <x v="2"/>
    <x v="87"/>
    <n v="1300510800"/>
    <b v="0"/>
    <b v="1"/>
    <x v="1"/>
    <x v="1"/>
    <x v="1"/>
  </r>
  <r>
    <x v="88"/>
    <x v="88"/>
    <s v="Grass-roots fault-tolerant policy"/>
    <n v="4800"/>
    <n v="12516"/>
    <n v="2.6074999999999999"/>
    <x v="1"/>
    <n v="113"/>
    <n v="110.76106194690266"/>
    <x v="1"/>
    <x v="1"/>
    <x v="88"/>
    <n v="1431061200"/>
    <b v="0"/>
    <b v="0"/>
    <x v="18"/>
    <x v="5"/>
    <x v="18"/>
  </r>
  <r>
    <x v="89"/>
    <x v="89"/>
    <s v="Monitored scalable knowledgebase"/>
    <n v="3400"/>
    <n v="8588"/>
    <n v="2.5258823529411765"/>
    <x v="1"/>
    <n v="96"/>
    <n v="89.458333333333329"/>
    <x v="1"/>
    <x v="1"/>
    <x v="89"/>
    <n v="1271480400"/>
    <b v="0"/>
    <b v="0"/>
    <x v="3"/>
    <x v="3"/>
    <x v="3"/>
  </r>
  <r>
    <x v="90"/>
    <x v="90"/>
    <s v="Synergistic explicit parallelism"/>
    <n v="7800"/>
    <n v="6132"/>
    <n v="0.7861538461538462"/>
    <x v="0"/>
    <n v="106"/>
    <n v="57.849056603773583"/>
    <x v="1"/>
    <x v="1"/>
    <x v="90"/>
    <n v="1456380000"/>
    <b v="0"/>
    <b v="1"/>
    <x v="3"/>
    <x v="3"/>
    <x v="3"/>
  </r>
  <r>
    <x v="91"/>
    <x v="91"/>
    <s v="Enhanced systemic analyzer"/>
    <n v="154300"/>
    <n v="74688"/>
    <n v="0.48404406999351912"/>
    <x v="0"/>
    <n v="679"/>
    <n v="109.99705449189985"/>
    <x v="6"/>
    <x v="6"/>
    <x v="91"/>
    <n v="1472878800"/>
    <b v="0"/>
    <b v="0"/>
    <x v="18"/>
    <x v="5"/>
    <x v="18"/>
  </r>
  <r>
    <x v="92"/>
    <x v="92"/>
    <s v="Object-based analyzing knowledge user"/>
    <n v="20000"/>
    <n v="51775"/>
    <n v="2.5887500000000001"/>
    <x v="1"/>
    <n v="498"/>
    <n v="103.96586345381526"/>
    <x v="5"/>
    <x v="5"/>
    <x v="92"/>
    <n v="1277355600"/>
    <b v="0"/>
    <b v="1"/>
    <x v="11"/>
    <x v="6"/>
    <x v="11"/>
  </r>
  <r>
    <x v="93"/>
    <x v="93"/>
    <s v="Pre-emptive radical architecture"/>
    <n v="108800"/>
    <n v="65877"/>
    <n v="0.60548713235294116"/>
    <x v="3"/>
    <n v="610"/>
    <n v="107.99508196721311"/>
    <x v="1"/>
    <x v="1"/>
    <x v="93"/>
    <n v="1351054800"/>
    <b v="0"/>
    <b v="1"/>
    <x v="3"/>
    <x v="3"/>
    <x v="3"/>
  </r>
  <r>
    <x v="94"/>
    <x v="94"/>
    <s v="Grass-roots web-enabled contingency"/>
    <n v="2900"/>
    <n v="8807"/>
    <n v="3.036896551724138"/>
    <x v="1"/>
    <n v="180"/>
    <n v="48.927777777777777"/>
    <x v="4"/>
    <x v="4"/>
    <x v="94"/>
    <n v="1555563600"/>
    <b v="0"/>
    <b v="0"/>
    <x v="2"/>
    <x v="2"/>
    <x v="2"/>
  </r>
  <r>
    <x v="95"/>
    <x v="95"/>
    <s v="Stand-alone system-worthy standardization"/>
    <n v="900"/>
    <n v="1017"/>
    <n v="1.1299999999999999"/>
    <x v="1"/>
    <n v="27"/>
    <n v="37.666666666666664"/>
    <x v="1"/>
    <x v="1"/>
    <x v="95"/>
    <n v="1571634000"/>
    <b v="0"/>
    <b v="0"/>
    <x v="4"/>
    <x v="4"/>
    <x v="4"/>
  </r>
  <r>
    <x v="96"/>
    <x v="96"/>
    <s v="Down-sized systematic policy"/>
    <n v="69700"/>
    <n v="151513"/>
    <n v="2.1737876614060259"/>
    <x v="1"/>
    <n v="2331"/>
    <n v="64.999141999141997"/>
    <x v="1"/>
    <x v="1"/>
    <x v="96"/>
    <n v="1300856400"/>
    <b v="0"/>
    <b v="0"/>
    <x v="3"/>
    <x v="3"/>
    <x v="3"/>
  </r>
  <r>
    <x v="97"/>
    <x v="97"/>
    <s v="Cloned bi-directional architecture"/>
    <n v="1300"/>
    <n v="12047"/>
    <n v="9.2669230769230762"/>
    <x v="1"/>
    <n v="113"/>
    <n v="106.61061946902655"/>
    <x v="1"/>
    <x v="1"/>
    <x v="48"/>
    <n v="1439874000"/>
    <b v="0"/>
    <b v="0"/>
    <x v="0"/>
    <x v="0"/>
    <x v="0"/>
  </r>
  <r>
    <x v="98"/>
    <x v="98"/>
    <s v="Seamless transitional portal"/>
    <n v="97800"/>
    <n v="32951"/>
    <n v="0.33692229038854804"/>
    <x v="0"/>
    <n v="1220"/>
    <n v="27.009016393442622"/>
    <x v="2"/>
    <x v="2"/>
    <x v="97"/>
    <n v="1438318800"/>
    <b v="0"/>
    <b v="0"/>
    <x v="11"/>
    <x v="6"/>
    <x v="11"/>
  </r>
  <r>
    <x v="99"/>
    <x v="99"/>
    <s v="Fully-configurable motivating approach"/>
    <n v="7600"/>
    <n v="14951"/>
    <n v="1.9672368421052631"/>
    <x v="1"/>
    <n v="164"/>
    <n v="91.16463414634147"/>
    <x v="1"/>
    <x v="1"/>
    <x v="98"/>
    <n v="1419400800"/>
    <b v="0"/>
    <b v="0"/>
    <x v="3"/>
    <x v="3"/>
    <x v="3"/>
  </r>
  <r>
    <x v="100"/>
    <x v="100"/>
    <s v="Upgradable fault-tolerant approach"/>
    <n v="100"/>
    <n v="1"/>
    <n v="0.01"/>
    <x v="0"/>
    <n v="1"/>
    <n v="1"/>
    <x v="1"/>
    <x v="1"/>
    <x v="99"/>
    <n v="1320555600"/>
    <b v="0"/>
    <b v="0"/>
    <x v="3"/>
    <x v="3"/>
    <x v="3"/>
  </r>
  <r>
    <x v="101"/>
    <x v="101"/>
    <s v="Reduced heuristic moratorium"/>
    <n v="900"/>
    <n v="9193"/>
    <n v="10.214444444444444"/>
    <x v="1"/>
    <n v="164"/>
    <n v="56.054878048780488"/>
    <x v="1"/>
    <x v="1"/>
    <x v="100"/>
    <n v="1425103200"/>
    <b v="0"/>
    <b v="1"/>
    <x v="5"/>
    <x v="1"/>
    <x v="5"/>
  </r>
  <r>
    <x v="102"/>
    <x v="102"/>
    <s v="Front-line web-enabled model"/>
    <n v="3700"/>
    <n v="10422"/>
    <n v="2.8167567567567566"/>
    <x v="1"/>
    <n v="336"/>
    <n v="31.017857142857142"/>
    <x v="1"/>
    <x v="1"/>
    <x v="101"/>
    <n v="1526878800"/>
    <b v="0"/>
    <b v="1"/>
    <x v="8"/>
    <x v="2"/>
    <x v="8"/>
  </r>
  <r>
    <x v="103"/>
    <x v="103"/>
    <s v="Polarized incremental emulation"/>
    <n v="10000"/>
    <n v="2461"/>
    <n v="0.24610000000000001"/>
    <x v="0"/>
    <n v="37"/>
    <n v="66.513513513513516"/>
    <x v="6"/>
    <x v="6"/>
    <x v="102"/>
    <n v="1288674000"/>
    <b v="0"/>
    <b v="0"/>
    <x v="5"/>
    <x v="1"/>
    <x v="5"/>
  </r>
  <r>
    <x v="104"/>
    <x v="104"/>
    <s v="Self-enabling grid-enabled initiative"/>
    <n v="119200"/>
    <n v="170623"/>
    <n v="1.4314010067114094"/>
    <x v="1"/>
    <n v="1917"/>
    <n v="89.005216484089729"/>
    <x v="1"/>
    <x v="1"/>
    <x v="103"/>
    <n v="1495602000"/>
    <b v="0"/>
    <b v="0"/>
    <x v="7"/>
    <x v="1"/>
    <x v="7"/>
  </r>
  <r>
    <x v="105"/>
    <x v="105"/>
    <s v="Total fresh-thinking system engine"/>
    <n v="6800"/>
    <n v="9829"/>
    <n v="1.4454411764705883"/>
    <x v="1"/>
    <n v="95"/>
    <n v="103.46315789473684"/>
    <x v="1"/>
    <x v="1"/>
    <x v="104"/>
    <n v="1366434000"/>
    <b v="0"/>
    <b v="0"/>
    <x v="2"/>
    <x v="2"/>
    <x v="2"/>
  </r>
  <r>
    <x v="106"/>
    <x v="106"/>
    <s v="Ameliorated clear-thinking circuit"/>
    <n v="3900"/>
    <n v="14006"/>
    <n v="3.5912820512820511"/>
    <x v="1"/>
    <n v="147"/>
    <n v="95.278911564625844"/>
    <x v="1"/>
    <x v="1"/>
    <x v="105"/>
    <n v="1568350800"/>
    <b v="0"/>
    <b v="0"/>
    <x v="3"/>
    <x v="3"/>
    <x v="3"/>
  </r>
  <r>
    <x v="107"/>
    <x v="107"/>
    <s v="Multi-layered encompassing installation"/>
    <n v="3500"/>
    <n v="6527"/>
    <n v="1.8648571428571428"/>
    <x v="1"/>
    <n v="86"/>
    <n v="75.895348837209298"/>
    <x v="1"/>
    <x v="1"/>
    <x v="106"/>
    <n v="1525928400"/>
    <b v="0"/>
    <b v="1"/>
    <x v="3"/>
    <x v="3"/>
    <x v="3"/>
  </r>
  <r>
    <x v="108"/>
    <x v="108"/>
    <s v="Universal encompassing implementation"/>
    <n v="1500"/>
    <n v="8929"/>
    <n v="5.9526666666666666"/>
    <x v="1"/>
    <n v="83"/>
    <n v="107.57831325301204"/>
    <x v="1"/>
    <x v="1"/>
    <x v="107"/>
    <n v="1336885200"/>
    <b v="0"/>
    <b v="0"/>
    <x v="4"/>
    <x v="4"/>
    <x v="4"/>
  </r>
  <r>
    <x v="109"/>
    <x v="109"/>
    <s v="Object-based client-server application"/>
    <n v="5200"/>
    <n v="3079"/>
    <n v="0.5921153846153846"/>
    <x v="0"/>
    <n v="60"/>
    <n v="51.31666666666667"/>
    <x v="1"/>
    <x v="1"/>
    <x v="108"/>
    <n v="1389679200"/>
    <b v="0"/>
    <b v="0"/>
    <x v="19"/>
    <x v="4"/>
    <x v="19"/>
  </r>
  <r>
    <x v="110"/>
    <x v="110"/>
    <s v="Cross-platform solution-oriented process improvement"/>
    <n v="142400"/>
    <n v="21307"/>
    <n v="0.14962780898876404"/>
    <x v="0"/>
    <n v="296"/>
    <n v="71.983108108108112"/>
    <x v="1"/>
    <x v="1"/>
    <x v="109"/>
    <n v="1538283600"/>
    <b v="0"/>
    <b v="0"/>
    <x v="0"/>
    <x v="0"/>
    <x v="0"/>
  </r>
  <r>
    <x v="111"/>
    <x v="111"/>
    <s v="Re-engineered user-facing approach"/>
    <n v="61400"/>
    <n v="73653"/>
    <n v="1.1995602605863191"/>
    <x v="1"/>
    <n v="676"/>
    <n v="108.95414201183432"/>
    <x v="1"/>
    <x v="1"/>
    <x v="110"/>
    <n v="1348808400"/>
    <b v="0"/>
    <b v="0"/>
    <x v="15"/>
    <x v="5"/>
    <x v="15"/>
  </r>
  <r>
    <x v="112"/>
    <x v="112"/>
    <s v="Re-engineered client-driven hub"/>
    <n v="4700"/>
    <n v="12635"/>
    <n v="2.6882978723404256"/>
    <x v="1"/>
    <n v="361"/>
    <n v="35"/>
    <x v="2"/>
    <x v="2"/>
    <x v="111"/>
    <n v="1410152400"/>
    <b v="0"/>
    <b v="0"/>
    <x v="2"/>
    <x v="2"/>
    <x v="2"/>
  </r>
  <r>
    <x v="113"/>
    <x v="113"/>
    <s v="User-friendly tertiary array"/>
    <n v="3300"/>
    <n v="12437"/>
    <n v="3.7687878787878786"/>
    <x v="1"/>
    <n v="131"/>
    <n v="94.938931297709928"/>
    <x v="1"/>
    <x v="1"/>
    <x v="112"/>
    <n v="1505797200"/>
    <b v="0"/>
    <b v="0"/>
    <x v="0"/>
    <x v="0"/>
    <x v="0"/>
  </r>
  <r>
    <x v="114"/>
    <x v="114"/>
    <s v="Robust heuristic encoding"/>
    <n v="1900"/>
    <n v="13816"/>
    <n v="7.2715789473684209"/>
    <x v="1"/>
    <n v="126"/>
    <n v="109.65079365079364"/>
    <x v="1"/>
    <x v="1"/>
    <x v="113"/>
    <n v="1554872400"/>
    <b v="0"/>
    <b v="1"/>
    <x v="8"/>
    <x v="2"/>
    <x v="8"/>
  </r>
  <r>
    <x v="115"/>
    <x v="115"/>
    <s v="Team-oriented clear-thinking capacity"/>
    <n v="166700"/>
    <n v="145382"/>
    <n v="0.87211757648470301"/>
    <x v="0"/>
    <n v="3304"/>
    <n v="44.001815980629537"/>
    <x v="6"/>
    <x v="6"/>
    <x v="114"/>
    <n v="1513922400"/>
    <b v="0"/>
    <b v="0"/>
    <x v="13"/>
    <x v="5"/>
    <x v="13"/>
  </r>
  <r>
    <x v="116"/>
    <x v="116"/>
    <s v="De-engineered motivating standardization"/>
    <n v="7200"/>
    <n v="6336"/>
    <n v="0.88"/>
    <x v="0"/>
    <n v="73"/>
    <n v="86.794520547945211"/>
    <x v="1"/>
    <x v="1"/>
    <x v="115"/>
    <n v="1442638800"/>
    <b v="0"/>
    <b v="0"/>
    <x v="3"/>
    <x v="3"/>
    <x v="3"/>
  </r>
  <r>
    <x v="117"/>
    <x v="117"/>
    <s v="Business-focused 24hour groupware"/>
    <n v="4900"/>
    <n v="8523"/>
    <n v="1.7393877551020409"/>
    <x v="1"/>
    <n v="275"/>
    <n v="30.992727272727272"/>
    <x v="1"/>
    <x v="1"/>
    <x v="116"/>
    <n v="1317186000"/>
    <b v="0"/>
    <b v="0"/>
    <x v="19"/>
    <x v="4"/>
    <x v="19"/>
  </r>
  <r>
    <x v="118"/>
    <x v="118"/>
    <s v="Organic next generation protocol"/>
    <n v="5400"/>
    <n v="6351"/>
    <n v="1.1761111111111111"/>
    <x v="1"/>
    <n v="67"/>
    <n v="94.791044776119406"/>
    <x v="1"/>
    <x v="1"/>
    <x v="117"/>
    <n v="1391234400"/>
    <b v="0"/>
    <b v="0"/>
    <x v="14"/>
    <x v="7"/>
    <x v="14"/>
  </r>
  <r>
    <x v="119"/>
    <x v="119"/>
    <s v="Reverse-engineered full-range Internet solution"/>
    <n v="5000"/>
    <n v="10748"/>
    <n v="2.1496"/>
    <x v="1"/>
    <n v="154"/>
    <n v="69.79220779220779"/>
    <x v="1"/>
    <x v="1"/>
    <x v="118"/>
    <n v="1404363600"/>
    <b v="0"/>
    <b v="1"/>
    <x v="4"/>
    <x v="4"/>
    <x v="4"/>
  </r>
  <r>
    <x v="120"/>
    <x v="120"/>
    <s v="Synchronized regional synergy"/>
    <n v="75100"/>
    <n v="112272"/>
    <n v="1.4949667110519307"/>
    <x v="1"/>
    <n v="1782"/>
    <n v="63.003367003367003"/>
    <x v="1"/>
    <x v="1"/>
    <x v="119"/>
    <n v="1429592400"/>
    <b v="0"/>
    <b v="1"/>
    <x v="20"/>
    <x v="6"/>
    <x v="20"/>
  </r>
  <r>
    <x v="121"/>
    <x v="121"/>
    <s v="Multi-lateral homogeneous success"/>
    <n v="45300"/>
    <n v="99361"/>
    <n v="2.1933995584988963"/>
    <x v="1"/>
    <n v="903"/>
    <n v="110.0343300110742"/>
    <x v="1"/>
    <x v="1"/>
    <x v="33"/>
    <n v="1413608400"/>
    <b v="0"/>
    <b v="0"/>
    <x v="11"/>
    <x v="6"/>
    <x v="11"/>
  </r>
  <r>
    <x v="122"/>
    <x v="122"/>
    <s v="Seamless zero-defect solution"/>
    <n v="136800"/>
    <n v="88055"/>
    <n v="0.64367690058479532"/>
    <x v="0"/>
    <n v="3387"/>
    <n v="25.997933274284026"/>
    <x v="1"/>
    <x v="1"/>
    <x v="120"/>
    <n v="1419400800"/>
    <b v="0"/>
    <b v="0"/>
    <x v="13"/>
    <x v="5"/>
    <x v="13"/>
  </r>
  <r>
    <x v="123"/>
    <x v="123"/>
    <s v="Enhanced scalable concept"/>
    <n v="177700"/>
    <n v="33092"/>
    <n v="0.18622397298818233"/>
    <x v="0"/>
    <n v="662"/>
    <n v="49.987915407854985"/>
    <x v="0"/>
    <x v="0"/>
    <x v="121"/>
    <n v="1448604000"/>
    <b v="1"/>
    <b v="0"/>
    <x v="3"/>
    <x v="3"/>
    <x v="3"/>
  </r>
  <r>
    <x v="124"/>
    <x v="124"/>
    <s v="Polarized uniform software"/>
    <n v="2600"/>
    <n v="9562"/>
    <n v="3.6776923076923076"/>
    <x v="1"/>
    <n v="94"/>
    <n v="101.72340425531915"/>
    <x v="6"/>
    <x v="6"/>
    <x v="122"/>
    <n v="1562302800"/>
    <b v="0"/>
    <b v="0"/>
    <x v="14"/>
    <x v="7"/>
    <x v="14"/>
  </r>
  <r>
    <x v="125"/>
    <x v="125"/>
    <s v="Stand-alone web-enabled moderator"/>
    <n v="5300"/>
    <n v="8475"/>
    <n v="1.5990566037735849"/>
    <x v="1"/>
    <n v="180"/>
    <n v="47.083333333333336"/>
    <x v="1"/>
    <x v="1"/>
    <x v="123"/>
    <n v="1537678800"/>
    <b v="0"/>
    <b v="0"/>
    <x v="3"/>
    <x v="3"/>
    <x v="3"/>
  </r>
  <r>
    <x v="126"/>
    <x v="126"/>
    <s v="Proactive methodical benchmark"/>
    <n v="180200"/>
    <n v="69617"/>
    <n v="0.38633185349611543"/>
    <x v="0"/>
    <n v="774"/>
    <n v="89.944444444444443"/>
    <x v="1"/>
    <x v="1"/>
    <x v="124"/>
    <n v="1473570000"/>
    <b v="0"/>
    <b v="1"/>
    <x v="3"/>
    <x v="3"/>
    <x v="3"/>
  </r>
  <r>
    <x v="127"/>
    <x v="127"/>
    <s v="Team-oriented 6thgeneration matrix"/>
    <n v="103200"/>
    <n v="53067"/>
    <n v="0.51421511627906979"/>
    <x v="0"/>
    <n v="672"/>
    <n v="78.96875"/>
    <x v="0"/>
    <x v="0"/>
    <x v="125"/>
    <n v="1273899600"/>
    <b v="0"/>
    <b v="0"/>
    <x v="3"/>
    <x v="3"/>
    <x v="3"/>
  </r>
  <r>
    <x v="128"/>
    <x v="128"/>
    <s v="Phased human-resource core"/>
    <n v="70600"/>
    <n v="42596"/>
    <n v="0.60334277620396604"/>
    <x v="3"/>
    <n v="532"/>
    <n v="80.067669172932327"/>
    <x v="1"/>
    <x v="1"/>
    <x v="126"/>
    <n v="1284008400"/>
    <b v="0"/>
    <b v="0"/>
    <x v="1"/>
    <x v="1"/>
    <x v="1"/>
  </r>
  <r>
    <x v="129"/>
    <x v="129"/>
    <s v="Mandatory tertiary implementation"/>
    <n v="148500"/>
    <n v="4756"/>
    <n v="3.2026936026936029E-2"/>
    <x v="3"/>
    <n v="55"/>
    <n v="86.472727272727269"/>
    <x v="2"/>
    <x v="2"/>
    <x v="127"/>
    <n v="1425103200"/>
    <b v="0"/>
    <b v="0"/>
    <x v="0"/>
    <x v="0"/>
    <x v="0"/>
  </r>
  <r>
    <x v="130"/>
    <x v="130"/>
    <s v="Secured directional encryption"/>
    <n v="9600"/>
    <n v="14925"/>
    <n v="1.5546875"/>
    <x v="1"/>
    <n v="533"/>
    <n v="28.001876172607879"/>
    <x v="3"/>
    <x v="3"/>
    <x v="128"/>
    <n v="1320991200"/>
    <b v="0"/>
    <b v="0"/>
    <x v="6"/>
    <x v="4"/>
    <x v="6"/>
  </r>
  <r>
    <x v="131"/>
    <x v="131"/>
    <s v="Distributed 5thgeneration implementation"/>
    <n v="164700"/>
    <n v="166116"/>
    <n v="1.0085974499089254"/>
    <x v="1"/>
    <n v="2443"/>
    <n v="67.996725337699544"/>
    <x v="4"/>
    <x v="4"/>
    <x v="129"/>
    <n v="1386828000"/>
    <b v="0"/>
    <b v="0"/>
    <x v="2"/>
    <x v="2"/>
    <x v="2"/>
  </r>
  <r>
    <x v="132"/>
    <x v="132"/>
    <s v="Virtual static core"/>
    <n v="3300"/>
    <n v="3834"/>
    <n v="1.1618181818181819"/>
    <x v="1"/>
    <n v="89"/>
    <n v="43.078651685393261"/>
    <x v="1"/>
    <x v="1"/>
    <x v="130"/>
    <n v="1517119200"/>
    <b v="0"/>
    <b v="1"/>
    <x v="3"/>
    <x v="3"/>
    <x v="3"/>
  </r>
  <r>
    <x v="133"/>
    <x v="133"/>
    <s v="Secured content-based product"/>
    <n v="4500"/>
    <n v="13985"/>
    <n v="3.1077777777777778"/>
    <x v="1"/>
    <n v="159"/>
    <n v="87.95597484276729"/>
    <x v="1"/>
    <x v="1"/>
    <x v="131"/>
    <n v="1315026000"/>
    <b v="0"/>
    <b v="0"/>
    <x v="21"/>
    <x v="1"/>
    <x v="21"/>
  </r>
  <r>
    <x v="134"/>
    <x v="134"/>
    <s v="Secured executive concept"/>
    <n v="99500"/>
    <n v="89288"/>
    <n v="0.89736683417085428"/>
    <x v="0"/>
    <n v="940"/>
    <n v="94.987234042553197"/>
    <x v="5"/>
    <x v="5"/>
    <x v="132"/>
    <n v="1312693200"/>
    <b v="0"/>
    <b v="1"/>
    <x v="4"/>
    <x v="4"/>
    <x v="4"/>
  </r>
  <r>
    <x v="135"/>
    <x v="135"/>
    <s v="Balanced zero-defect software"/>
    <n v="7700"/>
    <n v="5488"/>
    <n v="0.71272727272727276"/>
    <x v="0"/>
    <n v="117"/>
    <n v="46.905982905982903"/>
    <x v="1"/>
    <x v="1"/>
    <x v="133"/>
    <n v="1363064400"/>
    <b v="0"/>
    <b v="1"/>
    <x v="3"/>
    <x v="3"/>
    <x v="3"/>
  </r>
  <r>
    <x v="136"/>
    <x v="136"/>
    <s v="Distributed context-sensitive flexibility"/>
    <n v="82800"/>
    <n v="2721"/>
    <n v="3.2862318840579711E-2"/>
    <x v="3"/>
    <n v="58"/>
    <n v="46.913793103448278"/>
    <x v="1"/>
    <x v="1"/>
    <x v="134"/>
    <n v="1403154000"/>
    <b v="0"/>
    <b v="1"/>
    <x v="6"/>
    <x v="4"/>
    <x v="6"/>
  </r>
  <r>
    <x v="137"/>
    <x v="137"/>
    <s v="Down-sized disintermediate support"/>
    <n v="1800"/>
    <n v="4712"/>
    <n v="2.617777777777778"/>
    <x v="1"/>
    <n v="50"/>
    <n v="94.24"/>
    <x v="1"/>
    <x v="1"/>
    <x v="135"/>
    <n v="1286859600"/>
    <b v="0"/>
    <b v="0"/>
    <x v="9"/>
    <x v="5"/>
    <x v="9"/>
  </r>
  <r>
    <x v="138"/>
    <x v="138"/>
    <s v="Stand-alone mission-critical moratorium"/>
    <n v="9600"/>
    <n v="9216"/>
    <n v="0.96"/>
    <x v="0"/>
    <n v="115"/>
    <n v="80.139130434782615"/>
    <x v="1"/>
    <x v="1"/>
    <x v="136"/>
    <n v="1349326800"/>
    <b v="0"/>
    <b v="0"/>
    <x v="20"/>
    <x v="6"/>
    <x v="20"/>
  </r>
  <r>
    <x v="139"/>
    <x v="139"/>
    <s v="Down-sized empowering protocol"/>
    <n v="92100"/>
    <n v="19246"/>
    <n v="0.20896851248642778"/>
    <x v="0"/>
    <n v="326"/>
    <n v="59.036809815950917"/>
    <x v="1"/>
    <x v="1"/>
    <x v="137"/>
    <n v="1430974800"/>
    <b v="0"/>
    <b v="1"/>
    <x v="8"/>
    <x v="2"/>
    <x v="8"/>
  </r>
  <r>
    <x v="140"/>
    <x v="140"/>
    <s v="Fully-configurable coherent Internet solution"/>
    <n v="5500"/>
    <n v="12274"/>
    <n v="2.2316363636363636"/>
    <x v="1"/>
    <n v="186"/>
    <n v="65.989247311827953"/>
    <x v="1"/>
    <x v="1"/>
    <x v="138"/>
    <n v="1519970400"/>
    <b v="0"/>
    <b v="0"/>
    <x v="4"/>
    <x v="4"/>
    <x v="4"/>
  </r>
  <r>
    <x v="141"/>
    <x v="141"/>
    <s v="Distributed motivating algorithm"/>
    <n v="64300"/>
    <n v="65323"/>
    <n v="1.0159097978227061"/>
    <x v="1"/>
    <n v="1071"/>
    <n v="60.992530345471522"/>
    <x v="1"/>
    <x v="1"/>
    <x v="139"/>
    <n v="1434603600"/>
    <b v="0"/>
    <b v="0"/>
    <x v="2"/>
    <x v="2"/>
    <x v="2"/>
  </r>
  <r>
    <x v="142"/>
    <x v="142"/>
    <s v="Expanded solution-oriented benchmark"/>
    <n v="5000"/>
    <n v="11502"/>
    <n v="2.3003999999999998"/>
    <x v="1"/>
    <n v="117"/>
    <n v="98.307692307692307"/>
    <x v="1"/>
    <x v="1"/>
    <x v="107"/>
    <n v="1337230800"/>
    <b v="0"/>
    <b v="0"/>
    <x v="2"/>
    <x v="2"/>
    <x v="2"/>
  </r>
  <r>
    <x v="143"/>
    <x v="143"/>
    <s v="Implemented discrete secured line"/>
    <n v="5400"/>
    <n v="7322"/>
    <n v="1.355925925925926"/>
    <x v="1"/>
    <n v="70"/>
    <n v="104.6"/>
    <x v="1"/>
    <x v="1"/>
    <x v="140"/>
    <n v="1279429200"/>
    <b v="0"/>
    <b v="0"/>
    <x v="7"/>
    <x v="1"/>
    <x v="7"/>
  </r>
  <r>
    <x v="144"/>
    <x v="144"/>
    <s v="Multi-lateral actuating installation"/>
    <n v="9000"/>
    <n v="11619"/>
    <n v="1.2909999999999999"/>
    <x v="1"/>
    <n v="135"/>
    <n v="86.066666666666663"/>
    <x v="1"/>
    <x v="1"/>
    <x v="141"/>
    <n v="1561438800"/>
    <b v="0"/>
    <b v="0"/>
    <x v="3"/>
    <x v="3"/>
    <x v="3"/>
  </r>
  <r>
    <x v="145"/>
    <x v="145"/>
    <s v="Secured reciprocal array"/>
    <n v="25000"/>
    <n v="59128"/>
    <n v="2.3651200000000001"/>
    <x v="1"/>
    <n v="768"/>
    <n v="76.989583333333329"/>
    <x v="5"/>
    <x v="5"/>
    <x v="142"/>
    <n v="1410498000"/>
    <b v="0"/>
    <b v="0"/>
    <x v="8"/>
    <x v="2"/>
    <x v="8"/>
  </r>
  <r>
    <x v="146"/>
    <x v="146"/>
    <s v="Optional bandwidth-monitored middleware"/>
    <n v="8800"/>
    <n v="1518"/>
    <n v="0.17249999999999999"/>
    <x v="3"/>
    <n v="51"/>
    <n v="29.764705882352942"/>
    <x v="1"/>
    <x v="1"/>
    <x v="143"/>
    <n v="1322460000"/>
    <b v="0"/>
    <b v="0"/>
    <x v="3"/>
    <x v="3"/>
    <x v="3"/>
  </r>
  <r>
    <x v="147"/>
    <x v="147"/>
    <s v="Upgradable upward-trending workforce"/>
    <n v="8300"/>
    <n v="9337"/>
    <n v="1.1249397590361445"/>
    <x v="1"/>
    <n v="199"/>
    <n v="46.91959798994975"/>
    <x v="1"/>
    <x v="1"/>
    <x v="144"/>
    <n v="1466312400"/>
    <b v="0"/>
    <b v="1"/>
    <x v="3"/>
    <x v="3"/>
    <x v="3"/>
  </r>
  <r>
    <x v="148"/>
    <x v="148"/>
    <s v="Upgradable hybrid capability"/>
    <n v="9300"/>
    <n v="11255"/>
    <n v="1.2102150537634409"/>
    <x v="1"/>
    <n v="107"/>
    <n v="105.18691588785046"/>
    <x v="1"/>
    <x v="1"/>
    <x v="145"/>
    <n v="1501736400"/>
    <b v="0"/>
    <b v="0"/>
    <x v="8"/>
    <x v="2"/>
    <x v="8"/>
  </r>
  <r>
    <x v="149"/>
    <x v="149"/>
    <s v="Managed fresh-thinking flexibility"/>
    <n v="6200"/>
    <n v="13632"/>
    <n v="2.1987096774193549"/>
    <x v="1"/>
    <n v="195"/>
    <n v="69.907692307692301"/>
    <x v="1"/>
    <x v="1"/>
    <x v="146"/>
    <n v="1361512800"/>
    <b v="0"/>
    <b v="0"/>
    <x v="7"/>
    <x v="1"/>
    <x v="7"/>
  </r>
  <r>
    <x v="150"/>
    <x v="150"/>
    <s v="Networked stable workforce"/>
    <n v="100"/>
    <n v="1"/>
    <n v="0.01"/>
    <x v="0"/>
    <n v="1"/>
    <n v="1"/>
    <x v="1"/>
    <x v="1"/>
    <x v="147"/>
    <n v="1545026400"/>
    <b v="0"/>
    <b v="0"/>
    <x v="1"/>
    <x v="1"/>
    <x v="1"/>
  </r>
  <r>
    <x v="151"/>
    <x v="151"/>
    <s v="Customizable intermediate extranet"/>
    <n v="137200"/>
    <n v="88037"/>
    <n v="0.64166909620991253"/>
    <x v="0"/>
    <n v="1467"/>
    <n v="60.011588275391958"/>
    <x v="1"/>
    <x v="1"/>
    <x v="148"/>
    <n v="1406696400"/>
    <b v="0"/>
    <b v="0"/>
    <x v="5"/>
    <x v="1"/>
    <x v="5"/>
  </r>
  <r>
    <x v="152"/>
    <x v="152"/>
    <s v="User-centric fault-tolerant task-force"/>
    <n v="41500"/>
    <n v="175573"/>
    <n v="4.2306746987951804"/>
    <x v="1"/>
    <n v="3376"/>
    <n v="52.006220379146917"/>
    <x v="1"/>
    <x v="1"/>
    <x v="149"/>
    <n v="1487916000"/>
    <b v="0"/>
    <b v="0"/>
    <x v="7"/>
    <x v="1"/>
    <x v="7"/>
  </r>
  <r>
    <x v="153"/>
    <x v="153"/>
    <s v="Multi-tiered radical definition"/>
    <n v="189400"/>
    <n v="176112"/>
    <n v="0.92984160506863778"/>
    <x v="0"/>
    <n v="5681"/>
    <n v="31.000176025347649"/>
    <x v="1"/>
    <x v="1"/>
    <x v="150"/>
    <n v="1351141200"/>
    <b v="0"/>
    <b v="0"/>
    <x v="3"/>
    <x v="3"/>
    <x v="3"/>
  </r>
  <r>
    <x v="154"/>
    <x v="154"/>
    <s v="Devolved foreground benchmark"/>
    <n v="171300"/>
    <n v="100650"/>
    <n v="0.58756567425569173"/>
    <x v="0"/>
    <n v="1059"/>
    <n v="95.042492917847028"/>
    <x v="1"/>
    <x v="1"/>
    <x v="151"/>
    <n v="1465016400"/>
    <b v="0"/>
    <b v="1"/>
    <x v="7"/>
    <x v="1"/>
    <x v="7"/>
  </r>
  <r>
    <x v="155"/>
    <x v="155"/>
    <s v="Distributed eco-centric methodology"/>
    <n v="139500"/>
    <n v="90706"/>
    <n v="0.65022222222222226"/>
    <x v="0"/>
    <n v="1194"/>
    <n v="75.968174204355108"/>
    <x v="1"/>
    <x v="1"/>
    <x v="152"/>
    <n v="1270789200"/>
    <b v="0"/>
    <b v="0"/>
    <x v="3"/>
    <x v="3"/>
    <x v="3"/>
  </r>
  <r>
    <x v="156"/>
    <x v="156"/>
    <s v="Streamlined encompassing encryption"/>
    <n v="36400"/>
    <n v="26914"/>
    <n v="0.73939560439560437"/>
    <x v="3"/>
    <n v="379"/>
    <n v="71.013192612137203"/>
    <x v="2"/>
    <x v="2"/>
    <x v="153"/>
    <n v="1572325200"/>
    <b v="0"/>
    <b v="0"/>
    <x v="1"/>
    <x v="1"/>
    <x v="1"/>
  </r>
  <r>
    <x v="157"/>
    <x v="157"/>
    <s v="User-friendly reciprocal initiative"/>
    <n v="4200"/>
    <n v="2212"/>
    <n v="0.52666666666666662"/>
    <x v="0"/>
    <n v="30"/>
    <n v="73.733333333333334"/>
    <x v="2"/>
    <x v="2"/>
    <x v="154"/>
    <n v="1389420000"/>
    <b v="0"/>
    <b v="0"/>
    <x v="14"/>
    <x v="7"/>
    <x v="14"/>
  </r>
  <r>
    <x v="158"/>
    <x v="158"/>
    <s v="Ergonomic fresh-thinking installation"/>
    <n v="2100"/>
    <n v="4640"/>
    <n v="2.2095238095238097"/>
    <x v="1"/>
    <n v="41"/>
    <n v="113.17073170731707"/>
    <x v="1"/>
    <x v="1"/>
    <x v="155"/>
    <n v="1449640800"/>
    <b v="0"/>
    <b v="0"/>
    <x v="1"/>
    <x v="1"/>
    <x v="1"/>
  </r>
  <r>
    <x v="159"/>
    <x v="159"/>
    <s v="Robust explicit hardware"/>
    <n v="191200"/>
    <n v="191222"/>
    <n v="1.0001150627615063"/>
    <x v="1"/>
    <n v="1821"/>
    <n v="105.00933552992861"/>
    <x v="1"/>
    <x v="1"/>
    <x v="156"/>
    <n v="1555218000"/>
    <b v="0"/>
    <b v="1"/>
    <x v="3"/>
    <x v="3"/>
    <x v="3"/>
  </r>
  <r>
    <x v="160"/>
    <x v="160"/>
    <s v="Stand-alone actuating support"/>
    <n v="8000"/>
    <n v="12985"/>
    <n v="1.6231249999999999"/>
    <x v="1"/>
    <n v="164"/>
    <n v="79.176829268292678"/>
    <x v="1"/>
    <x v="1"/>
    <x v="157"/>
    <n v="1557723600"/>
    <b v="0"/>
    <b v="0"/>
    <x v="8"/>
    <x v="2"/>
    <x v="8"/>
  </r>
  <r>
    <x v="161"/>
    <x v="161"/>
    <s v="Cross-platform methodical process improvement"/>
    <n v="5500"/>
    <n v="4300"/>
    <n v="0.78181818181818186"/>
    <x v="0"/>
    <n v="75"/>
    <n v="57.333333333333336"/>
    <x v="1"/>
    <x v="1"/>
    <x v="158"/>
    <n v="1443502800"/>
    <b v="0"/>
    <b v="1"/>
    <x v="2"/>
    <x v="2"/>
    <x v="2"/>
  </r>
  <r>
    <x v="162"/>
    <x v="162"/>
    <s v="Extended bottom-line open architecture"/>
    <n v="6100"/>
    <n v="9134"/>
    <n v="1.4973770491803278"/>
    <x v="1"/>
    <n v="157"/>
    <n v="58.178343949044589"/>
    <x v="5"/>
    <x v="5"/>
    <x v="159"/>
    <n v="1546840800"/>
    <b v="0"/>
    <b v="0"/>
    <x v="1"/>
    <x v="1"/>
    <x v="1"/>
  </r>
  <r>
    <x v="163"/>
    <x v="163"/>
    <s v="Extended reciprocal circuit"/>
    <n v="3500"/>
    <n v="8864"/>
    <n v="2.5325714285714285"/>
    <x v="1"/>
    <n v="246"/>
    <n v="36.032520325203251"/>
    <x v="1"/>
    <x v="1"/>
    <x v="160"/>
    <n v="1512712800"/>
    <b v="0"/>
    <b v="1"/>
    <x v="14"/>
    <x v="7"/>
    <x v="14"/>
  </r>
  <r>
    <x v="164"/>
    <x v="164"/>
    <s v="Polarized human-resource protocol"/>
    <n v="150500"/>
    <n v="150755"/>
    <n v="1.0016943521594683"/>
    <x v="1"/>
    <n v="1396"/>
    <n v="107.99068767908309"/>
    <x v="1"/>
    <x v="1"/>
    <x v="161"/>
    <n v="1507525200"/>
    <b v="0"/>
    <b v="0"/>
    <x v="3"/>
    <x v="3"/>
    <x v="3"/>
  </r>
  <r>
    <x v="165"/>
    <x v="165"/>
    <s v="Synergized radical product"/>
    <n v="90400"/>
    <n v="110279"/>
    <n v="1.2199004424778761"/>
    <x v="1"/>
    <n v="2506"/>
    <n v="44.005985634477256"/>
    <x v="1"/>
    <x v="1"/>
    <x v="162"/>
    <n v="1504328400"/>
    <b v="0"/>
    <b v="0"/>
    <x v="2"/>
    <x v="2"/>
    <x v="2"/>
  </r>
  <r>
    <x v="166"/>
    <x v="166"/>
    <s v="Robust heuristic artificial intelligence"/>
    <n v="9800"/>
    <n v="13439"/>
    <n v="1.3713265306122449"/>
    <x v="1"/>
    <n v="244"/>
    <n v="55.077868852459019"/>
    <x v="1"/>
    <x v="1"/>
    <x v="163"/>
    <n v="1293343200"/>
    <b v="0"/>
    <b v="0"/>
    <x v="14"/>
    <x v="7"/>
    <x v="14"/>
  </r>
  <r>
    <x v="167"/>
    <x v="167"/>
    <s v="Robust content-based emulation"/>
    <n v="2600"/>
    <n v="10804"/>
    <n v="4.155384615384615"/>
    <x v="1"/>
    <n v="146"/>
    <n v="74"/>
    <x v="2"/>
    <x v="2"/>
    <x v="164"/>
    <n v="1371704400"/>
    <b v="0"/>
    <b v="0"/>
    <x v="3"/>
    <x v="3"/>
    <x v="3"/>
  </r>
  <r>
    <x v="168"/>
    <x v="168"/>
    <s v="Ergonomic uniform open system"/>
    <n v="128100"/>
    <n v="40107"/>
    <n v="0.3130913348946136"/>
    <x v="0"/>
    <n v="955"/>
    <n v="41.996858638743454"/>
    <x v="3"/>
    <x v="3"/>
    <x v="165"/>
    <n v="1552798800"/>
    <b v="0"/>
    <b v="1"/>
    <x v="7"/>
    <x v="1"/>
    <x v="7"/>
  </r>
  <r>
    <x v="169"/>
    <x v="169"/>
    <s v="Profit-focused modular product"/>
    <n v="23300"/>
    <n v="98811"/>
    <n v="4.240815450643777"/>
    <x v="1"/>
    <n v="1267"/>
    <n v="77.988161010260455"/>
    <x v="1"/>
    <x v="1"/>
    <x v="166"/>
    <n v="1342328400"/>
    <b v="0"/>
    <b v="1"/>
    <x v="12"/>
    <x v="4"/>
    <x v="12"/>
  </r>
  <r>
    <x v="170"/>
    <x v="170"/>
    <s v="Mandatory mobile product"/>
    <n v="188100"/>
    <n v="5528"/>
    <n v="2.9388623072833599E-2"/>
    <x v="0"/>
    <n v="67"/>
    <n v="82.507462686567166"/>
    <x v="1"/>
    <x v="1"/>
    <x v="167"/>
    <n v="1502341200"/>
    <b v="0"/>
    <b v="0"/>
    <x v="7"/>
    <x v="1"/>
    <x v="7"/>
  </r>
  <r>
    <x v="171"/>
    <x v="171"/>
    <s v="Public-key 3rdgeneration budgetary management"/>
    <n v="4900"/>
    <n v="521"/>
    <n v="0.1063265306122449"/>
    <x v="0"/>
    <n v="5"/>
    <n v="104.2"/>
    <x v="1"/>
    <x v="1"/>
    <x v="168"/>
    <n v="1397192400"/>
    <b v="0"/>
    <b v="0"/>
    <x v="18"/>
    <x v="5"/>
    <x v="18"/>
  </r>
  <r>
    <x v="172"/>
    <x v="172"/>
    <s v="Centralized national firmware"/>
    <n v="800"/>
    <n v="663"/>
    <n v="0.82874999999999999"/>
    <x v="0"/>
    <n v="26"/>
    <n v="25.5"/>
    <x v="1"/>
    <x v="1"/>
    <x v="169"/>
    <n v="1407042000"/>
    <b v="0"/>
    <b v="1"/>
    <x v="4"/>
    <x v="4"/>
    <x v="4"/>
  </r>
  <r>
    <x v="173"/>
    <x v="173"/>
    <s v="Cross-group 4thgeneration middleware"/>
    <n v="96700"/>
    <n v="157635"/>
    <n v="1.6301447776628748"/>
    <x v="1"/>
    <n v="1561"/>
    <n v="100.98334401024984"/>
    <x v="1"/>
    <x v="1"/>
    <x v="170"/>
    <n v="1369371600"/>
    <b v="0"/>
    <b v="0"/>
    <x v="3"/>
    <x v="3"/>
    <x v="3"/>
  </r>
  <r>
    <x v="174"/>
    <x v="174"/>
    <s v="Pre-emptive scalable access"/>
    <n v="600"/>
    <n v="5368"/>
    <n v="8.9466666666666672"/>
    <x v="1"/>
    <n v="48"/>
    <n v="111.83333333333333"/>
    <x v="1"/>
    <x v="1"/>
    <x v="171"/>
    <n v="1444107600"/>
    <b v="0"/>
    <b v="1"/>
    <x v="8"/>
    <x v="2"/>
    <x v="8"/>
  </r>
  <r>
    <x v="175"/>
    <x v="175"/>
    <s v="Sharable intangible migration"/>
    <n v="181200"/>
    <n v="47459"/>
    <n v="0.26191501103752757"/>
    <x v="0"/>
    <n v="1130"/>
    <n v="41.999115044247787"/>
    <x v="1"/>
    <x v="1"/>
    <x v="172"/>
    <n v="1474261200"/>
    <b v="0"/>
    <b v="0"/>
    <x v="3"/>
    <x v="3"/>
    <x v="3"/>
  </r>
  <r>
    <x v="176"/>
    <x v="176"/>
    <s v="Proactive scalable Graphical User Interface"/>
    <n v="115000"/>
    <n v="86060"/>
    <n v="0.74834782608695649"/>
    <x v="0"/>
    <n v="782"/>
    <n v="110.05115089514067"/>
    <x v="1"/>
    <x v="1"/>
    <x v="173"/>
    <n v="1473656400"/>
    <b v="0"/>
    <b v="0"/>
    <x v="3"/>
    <x v="3"/>
    <x v="3"/>
  </r>
  <r>
    <x v="177"/>
    <x v="177"/>
    <s v="Digitized solution-oriented product"/>
    <n v="38800"/>
    <n v="161593"/>
    <n v="4.1647680412371137"/>
    <x v="1"/>
    <n v="2739"/>
    <n v="58.997079225994888"/>
    <x v="1"/>
    <x v="1"/>
    <x v="174"/>
    <n v="1291960800"/>
    <b v="0"/>
    <b v="0"/>
    <x v="3"/>
    <x v="3"/>
    <x v="3"/>
  </r>
  <r>
    <x v="178"/>
    <x v="178"/>
    <s v="Triple-buffered cohesive structure"/>
    <n v="7200"/>
    <n v="6927"/>
    <n v="0.96208333333333329"/>
    <x v="0"/>
    <n v="210"/>
    <n v="32.985714285714288"/>
    <x v="1"/>
    <x v="1"/>
    <x v="175"/>
    <n v="1506747600"/>
    <b v="0"/>
    <b v="0"/>
    <x v="0"/>
    <x v="0"/>
    <x v="0"/>
  </r>
  <r>
    <x v="179"/>
    <x v="179"/>
    <s v="Realigned human-resource orchestration"/>
    <n v="44500"/>
    <n v="159185"/>
    <n v="3.5771910112359548"/>
    <x v="1"/>
    <n v="3537"/>
    <n v="45.005654509471306"/>
    <x v="0"/>
    <x v="0"/>
    <x v="176"/>
    <n v="1363582800"/>
    <b v="0"/>
    <b v="1"/>
    <x v="3"/>
    <x v="3"/>
    <x v="3"/>
  </r>
  <r>
    <x v="180"/>
    <x v="180"/>
    <s v="Optional clear-thinking software"/>
    <n v="56000"/>
    <n v="172736"/>
    <n v="3.0845714285714285"/>
    <x v="1"/>
    <n v="2107"/>
    <n v="81.98196487897485"/>
    <x v="2"/>
    <x v="2"/>
    <x v="177"/>
    <n v="1269666000"/>
    <b v="0"/>
    <b v="0"/>
    <x v="8"/>
    <x v="2"/>
    <x v="8"/>
  </r>
  <r>
    <x v="181"/>
    <x v="181"/>
    <s v="Centralized global approach"/>
    <n v="8600"/>
    <n v="5315"/>
    <n v="0.61802325581395345"/>
    <x v="0"/>
    <n v="136"/>
    <n v="39.080882352941174"/>
    <x v="1"/>
    <x v="1"/>
    <x v="178"/>
    <n v="1508648400"/>
    <b v="0"/>
    <b v="0"/>
    <x v="2"/>
    <x v="2"/>
    <x v="2"/>
  </r>
  <r>
    <x v="182"/>
    <x v="182"/>
    <s v="Reverse-engineered bandwidth-monitored contingency"/>
    <n v="27100"/>
    <n v="195750"/>
    <n v="7.2232472324723247"/>
    <x v="1"/>
    <n v="3318"/>
    <n v="58.996383363471971"/>
    <x v="3"/>
    <x v="3"/>
    <x v="179"/>
    <n v="1561957200"/>
    <b v="0"/>
    <b v="0"/>
    <x v="3"/>
    <x v="3"/>
    <x v="3"/>
  </r>
  <r>
    <x v="183"/>
    <x v="183"/>
    <s v="Pre-emptive bandwidth-monitored instruction set"/>
    <n v="5100"/>
    <n v="3525"/>
    <n v="0.69117647058823528"/>
    <x v="0"/>
    <n v="86"/>
    <n v="40.988372093023258"/>
    <x v="0"/>
    <x v="0"/>
    <x v="180"/>
    <n v="1285131600"/>
    <b v="0"/>
    <b v="0"/>
    <x v="1"/>
    <x v="1"/>
    <x v="1"/>
  </r>
  <r>
    <x v="184"/>
    <x v="184"/>
    <s v="Adaptive asynchronous emulation"/>
    <n v="3600"/>
    <n v="10550"/>
    <n v="2.9305555555555554"/>
    <x v="1"/>
    <n v="340"/>
    <n v="31.029411764705884"/>
    <x v="1"/>
    <x v="1"/>
    <x v="181"/>
    <n v="1556946000"/>
    <b v="0"/>
    <b v="0"/>
    <x v="3"/>
    <x v="3"/>
    <x v="3"/>
  </r>
  <r>
    <x v="185"/>
    <x v="185"/>
    <s v="Innovative actuating conglomeration"/>
    <n v="1000"/>
    <n v="718"/>
    <n v="0.71799999999999997"/>
    <x v="0"/>
    <n v="19"/>
    <n v="37.789473684210527"/>
    <x v="1"/>
    <x v="1"/>
    <x v="182"/>
    <n v="1527138000"/>
    <b v="0"/>
    <b v="0"/>
    <x v="19"/>
    <x v="4"/>
    <x v="19"/>
  </r>
  <r>
    <x v="186"/>
    <x v="186"/>
    <s v="Grass-roots foreground policy"/>
    <n v="88800"/>
    <n v="28358"/>
    <n v="0.31934684684684683"/>
    <x v="0"/>
    <n v="886"/>
    <n v="32.006772009029348"/>
    <x v="1"/>
    <x v="1"/>
    <x v="183"/>
    <n v="1402117200"/>
    <b v="0"/>
    <b v="0"/>
    <x v="3"/>
    <x v="3"/>
    <x v="3"/>
  </r>
  <r>
    <x v="187"/>
    <x v="187"/>
    <s v="Horizontal transitional paradigm"/>
    <n v="60200"/>
    <n v="138384"/>
    <n v="2.2987375415282392"/>
    <x v="1"/>
    <n v="1442"/>
    <n v="95.966712898751737"/>
    <x v="0"/>
    <x v="0"/>
    <x v="184"/>
    <n v="1364014800"/>
    <b v="0"/>
    <b v="1"/>
    <x v="12"/>
    <x v="4"/>
    <x v="12"/>
  </r>
  <r>
    <x v="188"/>
    <x v="188"/>
    <s v="Networked didactic info-mediaries"/>
    <n v="8200"/>
    <n v="2625"/>
    <n v="0.3201219512195122"/>
    <x v="0"/>
    <n v="35"/>
    <n v="75"/>
    <x v="6"/>
    <x v="6"/>
    <x v="185"/>
    <n v="1417586400"/>
    <b v="0"/>
    <b v="0"/>
    <x v="3"/>
    <x v="3"/>
    <x v="3"/>
  </r>
  <r>
    <x v="189"/>
    <x v="189"/>
    <s v="Switchable contextually-based access"/>
    <n v="191300"/>
    <n v="45004"/>
    <n v="0.23525352848928385"/>
    <x v="3"/>
    <n v="441"/>
    <n v="102.0498866213152"/>
    <x v="1"/>
    <x v="1"/>
    <x v="186"/>
    <n v="1457071200"/>
    <b v="0"/>
    <b v="0"/>
    <x v="3"/>
    <x v="3"/>
    <x v="3"/>
  </r>
  <r>
    <x v="190"/>
    <x v="190"/>
    <s v="Up-sized dynamic throughput"/>
    <n v="3700"/>
    <n v="2538"/>
    <n v="0.68594594594594593"/>
    <x v="0"/>
    <n v="24"/>
    <n v="105.75"/>
    <x v="1"/>
    <x v="1"/>
    <x v="187"/>
    <n v="1370408400"/>
    <b v="0"/>
    <b v="1"/>
    <x v="3"/>
    <x v="3"/>
    <x v="3"/>
  </r>
  <r>
    <x v="191"/>
    <x v="191"/>
    <s v="Mandatory reciprocal superstructure"/>
    <n v="8400"/>
    <n v="3188"/>
    <n v="0.37952380952380954"/>
    <x v="0"/>
    <n v="86"/>
    <n v="37.069767441860463"/>
    <x v="6"/>
    <x v="6"/>
    <x v="188"/>
    <n v="1552626000"/>
    <b v="0"/>
    <b v="0"/>
    <x v="3"/>
    <x v="3"/>
    <x v="3"/>
  </r>
  <r>
    <x v="192"/>
    <x v="192"/>
    <s v="Upgradable 4thgeneration productivity"/>
    <n v="42600"/>
    <n v="8517"/>
    <n v="0.19992957746478873"/>
    <x v="0"/>
    <n v="243"/>
    <n v="35.049382716049379"/>
    <x v="1"/>
    <x v="1"/>
    <x v="189"/>
    <n v="1404190800"/>
    <b v="0"/>
    <b v="0"/>
    <x v="1"/>
    <x v="1"/>
    <x v="1"/>
  </r>
  <r>
    <x v="193"/>
    <x v="193"/>
    <s v="Progressive discrete hub"/>
    <n v="6600"/>
    <n v="3012"/>
    <n v="0.45636363636363636"/>
    <x v="0"/>
    <n v="65"/>
    <n v="46.338461538461537"/>
    <x v="1"/>
    <x v="1"/>
    <x v="190"/>
    <n v="1523509200"/>
    <b v="1"/>
    <b v="0"/>
    <x v="7"/>
    <x v="1"/>
    <x v="7"/>
  </r>
  <r>
    <x v="194"/>
    <x v="194"/>
    <s v="Assimilated multi-tasking archive"/>
    <n v="7100"/>
    <n v="8716"/>
    <n v="1.227605633802817"/>
    <x v="1"/>
    <n v="126"/>
    <n v="69.174603174603178"/>
    <x v="1"/>
    <x v="1"/>
    <x v="191"/>
    <n v="1443589200"/>
    <b v="0"/>
    <b v="0"/>
    <x v="16"/>
    <x v="1"/>
    <x v="16"/>
  </r>
  <r>
    <x v="195"/>
    <x v="195"/>
    <s v="Upgradable high-level solution"/>
    <n v="15800"/>
    <n v="57157"/>
    <n v="3.61753164556962"/>
    <x v="1"/>
    <n v="524"/>
    <n v="109.07824427480917"/>
    <x v="1"/>
    <x v="1"/>
    <x v="192"/>
    <n v="1533445200"/>
    <b v="0"/>
    <b v="0"/>
    <x v="5"/>
    <x v="1"/>
    <x v="5"/>
  </r>
  <r>
    <x v="196"/>
    <x v="196"/>
    <s v="Organic bandwidth-monitored frame"/>
    <n v="8200"/>
    <n v="5178"/>
    <n v="0.63146341463414635"/>
    <x v="0"/>
    <n v="100"/>
    <n v="51.78"/>
    <x v="3"/>
    <x v="3"/>
    <x v="173"/>
    <n v="1474520400"/>
    <b v="0"/>
    <b v="0"/>
    <x v="8"/>
    <x v="2"/>
    <x v="8"/>
  </r>
  <r>
    <x v="197"/>
    <x v="197"/>
    <s v="Business-focused logistical framework"/>
    <n v="54700"/>
    <n v="163118"/>
    <n v="2.9820475319926874"/>
    <x v="1"/>
    <n v="1989"/>
    <n v="82.010055304172951"/>
    <x v="1"/>
    <x v="1"/>
    <x v="193"/>
    <n v="1499403600"/>
    <b v="0"/>
    <b v="0"/>
    <x v="6"/>
    <x v="4"/>
    <x v="6"/>
  </r>
  <r>
    <x v="198"/>
    <x v="198"/>
    <s v="Universal multi-state capability"/>
    <n v="63200"/>
    <n v="6041"/>
    <n v="9.5585443037974685E-2"/>
    <x v="0"/>
    <n v="168"/>
    <n v="35.958333333333336"/>
    <x v="1"/>
    <x v="1"/>
    <x v="194"/>
    <n v="1283576400"/>
    <b v="0"/>
    <b v="0"/>
    <x v="5"/>
    <x v="1"/>
    <x v="5"/>
  </r>
  <r>
    <x v="199"/>
    <x v="199"/>
    <s v="Digitized reciprocal infrastructure"/>
    <n v="1800"/>
    <n v="968"/>
    <n v="0.5377777777777778"/>
    <x v="0"/>
    <n v="13"/>
    <n v="74.461538461538467"/>
    <x v="1"/>
    <x v="1"/>
    <x v="195"/>
    <n v="1436590800"/>
    <b v="0"/>
    <b v="0"/>
    <x v="1"/>
    <x v="1"/>
    <x v="1"/>
  </r>
  <r>
    <x v="200"/>
    <x v="200"/>
    <s v="Reduced dedicated capability"/>
    <n v="100"/>
    <n v="2"/>
    <n v="0.02"/>
    <x v="0"/>
    <n v="1"/>
    <n v="2"/>
    <x v="0"/>
    <x v="0"/>
    <x v="152"/>
    <n v="1270443600"/>
    <b v="0"/>
    <b v="0"/>
    <x v="3"/>
    <x v="3"/>
    <x v="3"/>
  </r>
  <r>
    <x v="201"/>
    <x v="201"/>
    <s v="Cross-platform bi-directional workforce"/>
    <n v="2100"/>
    <n v="14305"/>
    <n v="6.8119047619047617"/>
    <x v="1"/>
    <n v="157"/>
    <n v="91.114649681528661"/>
    <x v="1"/>
    <x v="1"/>
    <x v="196"/>
    <n v="1407819600"/>
    <b v="0"/>
    <b v="0"/>
    <x v="2"/>
    <x v="2"/>
    <x v="2"/>
  </r>
  <r>
    <x v="202"/>
    <x v="202"/>
    <s v="Upgradable scalable methodology"/>
    <n v="8300"/>
    <n v="6543"/>
    <n v="0.78831325301204824"/>
    <x v="3"/>
    <n v="82"/>
    <n v="79.792682926829272"/>
    <x v="1"/>
    <x v="1"/>
    <x v="197"/>
    <n v="1317877200"/>
    <b v="0"/>
    <b v="0"/>
    <x v="0"/>
    <x v="0"/>
    <x v="0"/>
  </r>
  <r>
    <x v="203"/>
    <x v="203"/>
    <s v="Customer-focused client-server service-desk"/>
    <n v="143900"/>
    <n v="193413"/>
    <n v="1.3440792216817234"/>
    <x v="1"/>
    <n v="4498"/>
    <n v="42.999777678968428"/>
    <x v="2"/>
    <x v="2"/>
    <x v="198"/>
    <n v="1484805600"/>
    <b v="0"/>
    <b v="0"/>
    <x v="3"/>
    <x v="3"/>
    <x v="3"/>
  </r>
  <r>
    <x v="204"/>
    <x v="204"/>
    <s v="Mandatory multimedia leverage"/>
    <n v="75000"/>
    <n v="2529"/>
    <n v="3.372E-2"/>
    <x v="0"/>
    <n v="40"/>
    <n v="63.225000000000001"/>
    <x v="1"/>
    <x v="1"/>
    <x v="199"/>
    <n v="1302670800"/>
    <b v="0"/>
    <b v="0"/>
    <x v="17"/>
    <x v="1"/>
    <x v="17"/>
  </r>
  <r>
    <x v="205"/>
    <x v="205"/>
    <s v="Focused analyzing circuit"/>
    <n v="1300"/>
    <n v="5614"/>
    <n v="4.3184615384615386"/>
    <x v="1"/>
    <n v="80"/>
    <n v="70.174999999999997"/>
    <x v="1"/>
    <x v="1"/>
    <x v="200"/>
    <n v="1540789200"/>
    <b v="1"/>
    <b v="0"/>
    <x v="3"/>
    <x v="3"/>
    <x v="3"/>
  </r>
  <r>
    <x v="206"/>
    <x v="206"/>
    <s v="Fundamental grid-enabled strategy"/>
    <n v="9000"/>
    <n v="3496"/>
    <n v="0.38844444444444443"/>
    <x v="3"/>
    <n v="57"/>
    <n v="61.333333333333336"/>
    <x v="1"/>
    <x v="1"/>
    <x v="201"/>
    <n v="1268028000"/>
    <b v="0"/>
    <b v="0"/>
    <x v="13"/>
    <x v="5"/>
    <x v="13"/>
  </r>
  <r>
    <x v="207"/>
    <x v="207"/>
    <s v="Digitized 5thgeneration knowledgebase"/>
    <n v="1000"/>
    <n v="4257"/>
    <n v="4.2569999999999997"/>
    <x v="1"/>
    <n v="43"/>
    <n v="99"/>
    <x v="1"/>
    <x v="1"/>
    <x v="202"/>
    <n v="1537160400"/>
    <b v="0"/>
    <b v="1"/>
    <x v="1"/>
    <x v="1"/>
    <x v="1"/>
  </r>
  <r>
    <x v="208"/>
    <x v="208"/>
    <s v="Mandatory multi-tasking encryption"/>
    <n v="196900"/>
    <n v="199110"/>
    <n v="1.0112239715591671"/>
    <x v="1"/>
    <n v="2053"/>
    <n v="96.984900146127615"/>
    <x v="1"/>
    <x v="1"/>
    <x v="203"/>
    <n v="1512280800"/>
    <b v="0"/>
    <b v="0"/>
    <x v="4"/>
    <x v="4"/>
    <x v="4"/>
  </r>
  <r>
    <x v="209"/>
    <x v="209"/>
    <s v="Distributed system-worthy application"/>
    <n v="194500"/>
    <n v="41212"/>
    <n v="0.21188688946015424"/>
    <x v="2"/>
    <n v="808"/>
    <n v="51.004950495049506"/>
    <x v="2"/>
    <x v="2"/>
    <x v="204"/>
    <n v="1463115600"/>
    <b v="0"/>
    <b v="0"/>
    <x v="4"/>
    <x v="4"/>
    <x v="4"/>
  </r>
  <r>
    <x v="210"/>
    <x v="210"/>
    <s v="Synergistic tertiary time-frame"/>
    <n v="9400"/>
    <n v="6338"/>
    <n v="0.67425531914893622"/>
    <x v="0"/>
    <n v="226"/>
    <n v="28.044247787610619"/>
    <x v="3"/>
    <x v="3"/>
    <x v="205"/>
    <n v="1490850000"/>
    <b v="0"/>
    <b v="0"/>
    <x v="22"/>
    <x v="4"/>
    <x v="22"/>
  </r>
  <r>
    <x v="211"/>
    <x v="211"/>
    <s v="Customer-focused impactful benchmark"/>
    <n v="104400"/>
    <n v="99100"/>
    <n v="0.9492337164750958"/>
    <x v="0"/>
    <n v="1625"/>
    <n v="60.984615384615381"/>
    <x v="1"/>
    <x v="1"/>
    <x v="206"/>
    <n v="1379653200"/>
    <b v="0"/>
    <b v="0"/>
    <x v="3"/>
    <x v="3"/>
    <x v="3"/>
  </r>
  <r>
    <x v="212"/>
    <x v="212"/>
    <s v="Profound next generation infrastructure"/>
    <n v="8100"/>
    <n v="12300"/>
    <n v="1.5185185185185186"/>
    <x v="1"/>
    <n v="168"/>
    <n v="73.214285714285708"/>
    <x v="1"/>
    <x v="1"/>
    <x v="207"/>
    <n v="1580364000"/>
    <b v="0"/>
    <b v="0"/>
    <x v="3"/>
    <x v="3"/>
    <x v="3"/>
  </r>
  <r>
    <x v="213"/>
    <x v="213"/>
    <s v="Face-to-face encompassing info-mediaries"/>
    <n v="87900"/>
    <n v="171549"/>
    <n v="1.9516382252559727"/>
    <x v="1"/>
    <n v="4289"/>
    <n v="39.997435299603637"/>
    <x v="1"/>
    <x v="1"/>
    <x v="208"/>
    <n v="1289714400"/>
    <b v="0"/>
    <b v="1"/>
    <x v="7"/>
    <x v="1"/>
    <x v="7"/>
  </r>
  <r>
    <x v="214"/>
    <x v="214"/>
    <s v="Open-source fresh-thinking policy"/>
    <n v="1400"/>
    <n v="14324"/>
    <n v="10.231428571428571"/>
    <x v="1"/>
    <n v="165"/>
    <n v="86.812121212121212"/>
    <x v="1"/>
    <x v="1"/>
    <x v="209"/>
    <n v="1282712400"/>
    <b v="0"/>
    <b v="0"/>
    <x v="1"/>
    <x v="1"/>
    <x v="1"/>
  </r>
  <r>
    <x v="215"/>
    <x v="215"/>
    <s v="Extended 24/7 implementation"/>
    <n v="156800"/>
    <n v="6024"/>
    <n v="3.8418367346938778E-2"/>
    <x v="0"/>
    <n v="143"/>
    <n v="42.125874125874127"/>
    <x v="1"/>
    <x v="1"/>
    <x v="210"/>
    <n v="1550210400"/>
    <b v="0"/>
    <b v="0"/>
    <x v="3"/>
    <x v="3"/>
    <x v="3"/>
  </r>
  <r>
    <x v="216"/>
    <x v="216"/>
    <s v="Organic dynamic algorithm"/>
    <n v="121700"/>
    <n v="188721"/>
    <n v="1.5507066557107643"/>
    <x v="1"/>
    <n v="1815"/>
    <n v="103.97851239669421"/>
    <x v="1"/>
    <x v="1"/>
    <x v="211"/>
    <n v="1322114400"/>
    <b v="0"/>
    <b v="0"/>
    <x v="3"/>
    <x v="3"/>
    <x v="3"/>
  </r>
  <r>
    <x v="217"/>
    <x v="217"/>
    <s v="Organic multi-tasking focus group"/>
    <n v="129400"/>
    <n v="57911"/>
    <n v="0.44753477588871715"/>
    <x v="0"/>
    <n v="934"/>
    <n v="62.003211991434689"/>
    <x v="1"/>
    <x v="1"/>
    <x v="212"/>
    <n v="1557205200"/>
    <b v="0"/>
    <b v="0"/>
    <x v="22"/>
    <x v="4"/>
    <x v="22"/>
  </r>
  <r>
    <x v="218"/>
    <x v="218"/>
    <s v="Adaptive logistical initiative"/>
    <n v="5700"/>
    <n v="12309"/>
    <n v="2.1594736842105262"/>
    <x v="1"/>
    <n v="397"/>
    <n v="31.005037783375315"/>
    <x v="4"/>
    <x v="4"/>
    <x v="213"/>
    <n v="1323928800"/>
    <b v="0"/>
    <b v="1"/>
    <x v="12"/>
    <x v="4"/>
    <x v="12"/>
  </r>
  <r>
    <x v="219"/>
    <x v="219"/>
    <s v="Stand-alone mobile customer loyalty"/>
    <n v="41700"/>
    <n v="138497"/>
    <n v="3.3212709832134291"/>
    <x v="1"/>
    <n v="1539"/>
    <n v="89.991552956465242"/>
    <x v="1"/>
    <x v="1"/>
    <x v="214"/>
    <n v="1346130000"/>
    <b v="0"/>
    <b v="0"/>
    <x v="10"/>
    <x v="4"/>
    <x v="10"/>
  </r>
  <r>
    <x v="220"/>
    <x v="220"/>
    <s v="Focused composite approach"/>
    <n v="7900"/>
    <n v="667"/>
    <n v="8.4430379746835441E-2"/>
    <x v="0"/>
    <n v="17"/>
    <n v="39.235294117647058"/>
    <x v="1"/>
    <x v="1"/>
    <x v="215"/>
    <n v="1311051600"/>
    <b v="1"/>
    <b v="0"/>
    <x v="3"/>
    <x v="3"/>
    <x v="3"/>
  </r>
  <r>
    <x v="221"/>
    <x v="221"/>
    <s v="Face-to-face clear-thinking Local Area Network"/>
    <n v="121500"/>
    <n v="119830"/>
    <n v="0.9862551440329218"/>
    <x v="0"/>
    <n v="2179"/>
    <n v="54.993116108306566"/>
    <x v="1"/>
    <x v="1"/>
    <x v="216"/>
    <n v="1340427600"/>
    <b v="1"/>
    <b v="0"/>
    <x v="0"/>
    <x v="0"/>
    <x v="0"/>
  </r>
  <r>
    <x v="222"/>
    <x v="222"/>
    <s v="Cross-group cohesive circuit"/>
    <n v="4800"/>
    <n v="6623"/>
    <n v="1.3797916666666667"/>
    <x v="1"/>
    <n v="138"/>
    <n v="47.992753623188406"/>
    <x v="1"/>
    <x v="1"/>
    <x v="217"/>
    <n v="1412312400"/>
    <b v="0"/>
    <b v="0"/>
    <x v="14"/>
    <x v="7"/>
    <x v="14"/>
  </r>
  <r>
    <x v="223"/>
    <x v="223"/>
    <s v="Synergistic explicit capability"/>
    <n v="87300"/>
    <n v="81897"/>
    <n v="0.93810996563573879"/>
    <x v="0"/>
    <n v="931"/>
    <n v="87.966702470461868"/>
    <x v="1"/>
    <x v="1"/>
    <x v="218"/>
    <n v="1459314000"/>
    <b v="0"/>
    <b v="0"/>
    <x v="3"/>
    <x v="3"/>
    <x v="3"/>
  </r>
  <r>
    <x v="224"/>
    <x v="224"/>
    <s v="Diverse analyzing definition"/>
    <n v="46300"/>
    <n v="186885"/>
    <n v="4.0363930885529156"/>
    <x v="1"/>
    <n v="3594"/>
    <n v="51.999165275459099"/>
    <x v="1"/>
    <x v="1"/>
    <x v="219"/>
    <n v="1415426400"/>
    <b v="0"/>
    <b v="0"/>
    <x v="22"/>
    <x v="4"/>
    <x v="22"/>
  </r>
  <r>
    <x v="225"/>
    <x v="225"/>
    <s v="Enterprise-wide reciprocal success"/>
    <n v="67800"/>
    <n v="176398"/>
    <n v="2.6017404129793511"/>
    <x v="1"/>
    <n v="5880"/>
    <n v="29.999659863945578"/>
    <x v="1"/>
    <x v="1"/>
    <x v="220"/>
    <n v="1399093200"/>
    <b v="1"/>
    <b v="0"/>
    <x v="1"/>
    <x v="1"/>
    <x v="1"/>
  </r>
  <r>
    <x v="226"/>
    <x v="102"/>
    <s v="Progressive neutral middleware"/>
    <n v="3000"/>
    <n v="10999"/>
    <n v="3.6663333333333332"/>
    <x v="1"/>
    <n v="112"/>
    <n v="98.205357142857139"/>
    <x v="1"/>
    <x v="1"/>
    <x v="221"/>
    <n v="1273899600"/>
    <b v="0"/>
    <b v="0"/>
    <x v="14"/>
    <x v="7"/>
    <x v="14"/>
  </r>
  <r>
    <x v="227"/>
    <x v="226"/>
    <s v="Intuitive exuding process improvement"/>
    <n v="60900"/>
    <n v="102751"/>
    <n v="1.687208538587849"/>
    <x v="1"/>
    <n v="943"/>
    <n v="108.96182396606575"/>
    <x v="1"/>
    <x v="1"/>
    <x v="222"/>
    <n v="1432184400"/>
    <b v="0"/>
    <b v="0"/>
    <x v="20"/>
    <x v="6"/>
    <x v="20"/>
  </r>
  <r>
    <x v="228"/>
    <x v="227"/>
    <s v="Exclusive real-time protocol"/>
    <n v="137900"/>
    <n v="165352"/>
    <n v="1.1990717911530093"/>
    <x v="1"/>
    <n v="2468"/>
    <n v="66.998379254457049"/>
    <x v="1"/>
    <x v="1"/>
    <x v="172"/>
    <n v="1474779600"/>
    <b v="0"/>
    <b v="0"/>
    <x v="10"/>
    <x v="4"/>
    <x v="10"/>
  </r>
  <r>
    <x v="229"/>
    <x v="228"/>
    <s v="Extended encompassing application"/>
    <n v="85600"/>
    <n v="165798"/>
    <n v="1.936892523364486"/>
    <x v="1"/>
    <n v="2551"/>
    <n v="64.99333594668758"/>
    <x v="1"/>
    <x v="1"/>
    <x v="223"/>
    <n v="1500440400"/>
    <b v="0"/>
    <b v="1"/>
    <x v="20"/>
    <x v="6"/>
    <x v="20"/>
  </r>
  <r>
    <x v="230"/>
    <x v="229"/>
    <s v="Progressive value-added ability"/>
    <n v="2400"/>
    <n v="10084"/>
    <n v="4.2016666666666671"/>
    <x v="1"/>
    <n v="101"/>
    <n v="99.841584158415841"/>
    <x v="1"/>
    <x v="1"/>
    <x v="224"/>
    <n v="1575612000"/>
    <b v="0"/>
    <b v="0"/>
    <x v="11"/>
    <x v="6"/>
    <x v="11"/>
  </r>
  <r>
    <x v="231"/>
    <x v="230"/>
    <s v="Cross-platform uniform hardware"/>
    <n v="7200"/>
    <n v="5523"/>
    <n v="0.76708333333333334"/>
    <x v="3"/>
    <n v="67"/>
    <n v="82.432835820895519"/>
    <x v="1"/>
    <x v="1"/>
    <x v="225"/>
    <n v="1374123600"/>
    <b v="0"/>
    <b v="0"/>
    <x v="3"/>
    <x v="3"/>
    <x v="3"/>
  </r>
  <r>
    <x v="232"/>
    <x v="231"/>
    <s v="Progressive secondary portal"/>
    <n v="3400"/>
    <n v="5823"/>
    <n v="1.7126470588235294"/>
    <x v="1"/>
    <n v="92"/>
    <n v="63.293478260869563"/>
    <x v="1"/>
    <x v="1"/>
    <x v="226"/>
    <n v="1469509200"/>
    <b v="0"/>
    <b v="0"/>
    <x v="3"/>
    <x v="3"/>
    <x v="3"/>
  </r>
  <r>
    <x v="233"/>
    <x v="232"/>
    <s v="Multi-lateral national adapter"/>
    <n v="3800"/>
    <n v="6000"/>
    <n v="1.5789473684210527"/>
    <x v="1"/>
    <n v="62"/>
    <n v="96.774193548387103"/>
    <x v="1"/>
    <x v="1"/>
    <x v="227"/>
    <n v="1309237200"/>
    <b v="0"/>
    <b v="0"/>
    <x v="10"/>
    <x v="4"/>
    <x v="10"/>
  </r>
  <r>
    <x v="234"/>
    <x v="233"/>
    <s v="Enterprise-wide motivating matrices"/>
    <n v="7500"/>
    <n v="8181"/>
    <n v="1.0908"/>
    <x v="1"/>
    <n v="149"/>
    <n v="54.906040268456373"/>
    <x v="6"/>
    <x v="6"/>
    <x v="228"/>
    <n v="1503982800"/>
    <b v="0"/>
    <b v="1"/>
    <x v="11"/>
    <x v="6"/>
    <x v="11"/>
  </r>
  <r>
    <x v="235"/>
    <x v="234"/>
    <s v="Polarized upward-trending Local Area Network"/>
    <n v="8600"/>
    <n v="3589"/>
    <n v="0.41732558139534881"/>
    <x v="0"/>
    <n v="92"/>
    <n v="39.010869565217391"/>
    <x v="1"/>
    <x v="1"/>
    <x v="229"/>
    <n v="1487397600"/>
    <b v="0"/>
    <b v="0"/>
    <x v="10"/>
    <x v="4"/>
    <x v="10"/>
  </r>
  <r>
    <x v="236"/>
    <x v="235"/>
    <s v="Object-based directional function"/>
    <n v="39500"/>
    <n v="4323"/>
    <n v="0.10944303797468355"/>
    <x v="0"/>
    <n v="57"/>
    <n v="75.84210526315789"/>
    <x v="2"/>
    <x v="2"/>
    <x v="230"/>
    <n v="1562043600"/>
    <b v="0"/>
    <b v="1"/>
    <x v="1"/>
    <x v="1"/>
    <x v="1"/>
  </r>
  <r>
    <x v="237"/>
    <x v="236"/>
    <s v="Re-contextualized tangible open architecture"/>
    <n v="9300"/>
    <n v="14822"/>
    <n v="1.593763440860215"/>
    <x v="1"/>
    <n v="329"/>
    <n v="45.051671732522799"/>
    <x v="1"/>
    <x v="1"/>
    <x v="231"/>
    <n v="1398574800"/>
    <b v="0"/>
    <b v="0"/>
    <x v="10"/>
    <x v="4"/>
    <x v="10"/>
  </r>
  <r>
    <x v="238"/>
    <x v="237"/>
    <s v="Distributed systemic adapter"/>
    <n v="2400"/>
    <n v="10138"/>
    <n v="4.2241666666666671"/>
    <x v="1"/>
    <n v="97"/>
    <n v="104.51546391752578"/>
    <x v="3"/>
    <x v="3"/>
    <x v="232"/>
    <n v="1515391200"/>
    <b v="0"/>
    <b v="1"/>
    <x v="3"/>
    <x v="3"/>
    <x v="3"/>
  </r>
  <r>
    <x v="239"/>
    <x v="238"/>
    <s v="Networked web-enabled instruction set"/>
    <n v="3200"/>
    <n v="3127"/>
    <n v="0.97718749999999999"/>
    <x v="0"/>
    <n v="41"/>
    <n v="76.268292682926827"/>
    <x v="1"/>
    <x v="1"/>
    <x v="233"/>
    <n v="1441170000"/>
    <b v="0"/>
    <b v="0"/>
    <x v="8"/>
    <x v="2"/>
    <x v="8"/>
  </r>
  <r>
    <x v="240"/>
    <x v="239"/>
    <s v="Vision-oriented dynamic service-desk"/>
    <n v="29400"/>
    <n v="123124"/>
    <n v="4.1878911564625847"/>
    <x v="1"/>
    <n v="1784"/>
    <n v="69.015695067264573"/>
    <x v="1"/>
    <x v="1"/>
    <x v="194"/>
    <n v="1281157200"/>
    <b v="0"/>
    <b v="0"/>
    <x v="3"/>
    <x v="3"/>
    <x v="3"/>
  </r>
  <r>
    <x v="241"/>
    <x v="240"/>
    <s v="Vision-oriented actuating open system"/>
    <n v="168500"/>
    <n v="171729"/>
    <n v="1.0191632047477746"/>
    <x v="1"/>
    <n v="1684"/>
    <n v="101.97684085510689"/>
    <x v="2"/>
    <x v="2"/>
    <x v="234"/>
    <n v="1398229200"/>
    <b v="0"/>
    <b v="1"/>
    <x v="9"/>
    <x v="5"/>
    <x v="9"/>
  </r>
  <r>
    <x v="242"/>
    <x v="241"/>
    <s v="Sharable scalable core"/>
    <n v="8400"/>
    <n v="10729"/>
    <n v="1.2772619047619047"/>
    <x v="1"/>
    <n v="250"/>
    <n v="42.915999999999997"/>
    <x v="1"/>
    <x v="1"/>
    <x v="235"/>
    <n v="1495256400"/>
    <b v="0"/>
    <b v="1"/>
    <x v="1"/>
    <x v="1"/>
    <x v="1"/>
  </r>
  <r>
    <x v="243"/>
    <x v="242"/>
    <s v="Customer-focused attitude-oriented function"/>
    <n v="2300"/>
    <n v="10240"/>
    <n v="4.4521739130434783"/>
    <x v="1"/>
    <n v="238"/>
    <n v="43.025210084033617"/>
    <x v="1"/>
    <x v="1"/>
    <x v="236"/>
    <n v="1520402400"/>
    <b v="0"/>
    <b v="0"/>
    <x v="3"/>
    <x v="3"/>
    <x v="3"/>
  </r>
  <r>
    <x v="244"/>
    <x v="243"/>
    <s v="Reverse-engineered system-worthy extranet"/>
    <n v="700"/>
    <n v="3988"/>
    <n v="5.6971428571428575"/>
    <x v="1"/>
    <n v="53"/>
    <n v="75.245283018867923"/>
    <x v="1"/>
    <x v="1"/>
    <x v="237"/>
    <n v="1409806800"/>
    <b v="0"/>
    <b v="0"/>
    <x v="3"/>
    <x v="3"/>
    <x v="3"/>
  </r>
  <r>
    <x v="245"/>
    <x v="244"/>
    <s v="Re-engineered systematic monitoring"/>
    <n v="2900"/>
    <n v="14771"/>
    <n v="5.0934482758620687"/>
    <x v="1"/>
    <n v="214"/>
    <n v="69.023364485981304"/>
    <x v="1"/>
    <x v="1"/>
    <x v="238"/>
    <n v="1396933200"/>
    <b v="0"/>
    <b v="0"/>
    <x v="3"/>
    <x v="3"/>
    <x v="3"/>
  </r>
  <r>
    <x v="246"/>
    <x v="245"/>
    <s v="Seamless value-added standardization"/>
    <n v="4500"/>
    <n v="14649"/>
    <n v="3.2553333333333332"/>
    <x v="1"/>
    <n v="222"/>
    <n v="65.986486486486484"/>
    <x v="1"/>
    <x v="1"/>
    <x v="239"/>
    <n v="1376024400"/>
    <b v="0"/>
    <b v="0"/>
    <x v="2"/>
    <x v="2"/>
    <x v="2"/>
  </r>
  <r>
    <x v="247"/>
    <x v="246"/>
    <s v="Triple-buffered fresh-thinking frame"/>
    <n v="19800"/>
    <n v="184658"/>
    <n v="9.3261616161616168"/>
    <x v="1"/>
    <n v="1884"/>
    <n v="98.013800424628457"/>
    <x v="1"/>
    <x v="1"/>
    <x v="240"/>
    <n v="1483682400"/>
    <b v="0"/>
    <b v="1"/>
    <x v="13"/>
    <x v="5"/>
    <x v="13"/>
  </r>
  <r>
    <x v="248"/>
    <x v="247"/>
    <s v="Streamlined holistic knowledgebase"/>
    <n v="6200"/>
    <n v="13103"/>
    <n v="2.1133870967741935"/>
    <x v="1"/>
    <n v="218"/>
    <n v="60.105504587155963"/>
    <x v="2"/>
    <x v="2"/>
    <x v="241"/>
    <n v="1420437600"/>
    <b v="0"/>
    <b v="0"/>
    <x v="20"/>
    <x v="6"/>
    <x v="20"/>
  </r>
  <r>
    <x v="249"/>
    <x v="248"/>
    <s v="Up-sized intermediate website"/>
    <n v="61500"/>
    <n v="168095"/>
    <n v="2.7332520325203253"/>
    <x v="1"/>
    <n v="6465"/>
    <n v="26.000773395204948"/>
    <x v="1"/>
    <x v="1"/>
    <x v="242"/>
    <n v="1420783200"/>
    <b v="0"/>
    <b v="0"/>
    <x v="18"/>
    <x v="5"/>
    <x v="18"/>
  </r>
  <r>
    <x v="250"/>
    <x v="249"/>
    <s v="Future-proofed directional synergy"/>
    <n v="100"/>
    <n v="3"/>
    <n v="0.03"/>
    <x v="0"/>
    <n v="1"/>
    <n v="3"/>
    <x v="1"/>
    <x v="1"/>
    <x v="67"/>
    <n v="1267423200"/>
    <b v="0"/>
    <b v="0"/>
    <x v="1"/>
    <x v="1"/>
    <x v="1"/>
  </r>
  <r>
    <x v="251"/>
    <x v="250"/>
    <s v="Enhanced user-facing function"/>
    <n v="7100"/>
    <n v="3840"/>
    <n v="0.54084507042253516"/>
    <x v="0"/>
    <n v="101"/>
    <n v="38.019801980198018"/>
    <x v="1"/>
    <x v="1"/>
    <x v="243"/>
    <n v="1355205600"/>
    <b v="0"/>
    <b v="0"/>
    <x v="3"/>
    <x v="3"/>
    <x v="3"/>
  </r>
  <r>
    <x v="252"/>
    <x v="251"/>
    <s v="Operative bandwidth-monitored interface"/>
    <n v="1000"/>
    <n v="6263"/>
    <n v="6.2629999999999999"/>
    <x v="1"/>
    <n v="59"/>
    <n v="106.15254237288136"/>
    <x v="1"/>
    <x v="1"/>
    <x v="244"/>
    <n v="1383109200"/>
    <b v="0"/>
    <b v="0"/>
    <x v="3"/>
    <x v="3"/>
    <x v="3"/>
  </r>
  <r>
    <x v="253"/>
    <x v="252"/>
    <s v="Upgradable multi-state instruction set"/>
    <n v="121500"/>
    <n v="108161"/>
    <n v="0.8902139917695473"/>
    <x v="0"/>
    <n v="1335"/>
    <n v="81.019475655430711"/>
    <x v="0"/>
    <x v="0"/>
    <x v="245"/>
    <n v="1303275600"/>
    <b v="0"/>
    <b v="0"/>
    <x v="6"/>
    <x v="4"/>
    <x v="6"/>
  </r>
  <r>
    <x v="254"/>
    <x v="253"/>
    <s v="De-engineered static Local Area Network"/>
    <n v="4600"/>
    <n v="8505"/>
    <n v="1.8489130434782608"/>
    <x v="1"/>
    <n v="88"/>
    <n v="96.647727272727266"/>
    <x v="1"/>
    <x v="1"/>
    <x v="246"/>
    <n v="1487829600"/>
    <b v="0"/>
    <b v="0"/>
    <x v="9"/>
    <x v="5"/>
    <x v="9"/>
  </r>
  <r>
    <x v="255"/>
    <x v="254"/>
    <s v="Upgradable grid-enabled superstructure"/>
    <n v="80500"/>
    <n v="96735"/>
    <n v="1.2016770186335404"/>
    <x v="1"/>
    <n v="1697"/>
    <n v="57.003535651149086"/>
    <x v="1"/>
    <x v="1"/>
    <x v="247"/>
    <n v="1298268000"/>
    <b v="0"/>
    <b v="1"/>
    <x v="1"/>
    <x v="1"/>
    <x v="1"/>
  </r>
  <r>
    <x v="256"/>
    <x v="255"/>
    <s v="Optimized actuating toolset"/>
    <n v="4100"/>
    <n v="959"/>
    <n v="0.23390243902439026"/>
    <x v="0"/>
    <n v="15"/>
    <n v="63.93333333333333"/>
    <x v="4"/>
    <x v="4"/>
    <x v="248"/>
    <n v="1456812000"/>
    <b v="0"/>
    <b v="0"/>
    <x v="1"/>
    <x v="1"/>
    <x v="1"/>
  </r>
  <r>
    <x v="257"/>
    <x v="256"/>
    <s v="Decentralized exuding strategy"/>
    <n v="5700"/>
    <n v="8322"/>
    <n v="1.46"/>
    <x v="1"/>
    <n v="92"/>
    <n v="90.456521739130437"/>
    <x v="1"/>
    <x v="1"/>
    <x v="249"/>
    <n v="1363669200"/>
    <b v="0"/>
    <b v="0"/>
    <x v="3"/>
    <x v="3"/>
    <x v="3"/>
  </r>
  <r>
    <x v="258"/>
    <x v="257"/>
    <s v="Assimilated coherent hardware"/>
    <n v="5000"/>
    <n v="13424"/>
    <n v="2.6848000000000001"/>
    <x v="1"/>
    <n v="186"/>
    <n v="72.172043010752688"/>
    <x v="1"/>
    <x v="1"/>
    <x v="250"/>
    <n v="1482904800"/>
    <b v="0"/>
    <b v="1"/>
    <x v="3"/>
    <x v="3"/>
    <x v="3"/>
  </r>
  <r>
    <x v="259"/>
    <x v="258"/>
    <s v="Multi-channeled responsive implementation"/>
    <n v="1800"/>
    <n v="10755"/>
    <n v="5.9749999999999996"/>
    <x v="1"/>
    <n v="138"/>
    <n v="77.934782608695656"/>
    <x v="1"/>
    <x v="1"/>
    <x v="251"/>
    <n v="1356588000"/>
    <b v="1"/>
    <b v="0"/>
    <x v="14"/>
    <x v="7"/>
    <x v="14"/>
  </r>
  <r>
    <x v="260"/>
    <x v="259"/>
    <s v="Centralized modular initiative"/>
    <n v="6300"/>
    <n v="9935"/>
    <n v="1.5769841269841269"/>
    <x v="1"/>
    <n v="261"/>
    <n v="38.065134099616856"/>
    <x v="1"/>
    <x v="1"/>
    <x v="136"/>
    <n v="1349845200"/>
    <b v="0"/>
    <b v="0"/>
    <x v="1"/>
    <x v="1"/>
    <x v="1"/>
  </r>
  <r>
    <x v="261"/>
    <x v="260"/>
    <s v="Reverse-engineered cohesive migration"/>
    <n v="84300"/>
    <n v="26303"/>
    <n v="0.31201660735468567"/>
    <x v="0"/>
    <n v="454"/>
    <n v="57.936123348017624"/>
    <x v="1"/>
    <x v="1"/>
    <x v="252"/>
    <n v="1283058000"/>
    <b v="0"/>
    <b v="1"/>
    <x v="1"/>
    <x v="1"/>
    <x v="1"/>
  </r>
  <r>
    <x v="262"/>
    <x v="261"/>
    <s v="Compatible multimedia hub"/>
    <n v="1700"/>
    <n v="5328"/>
    <n v="3.1341176470588237"/>
    <x v="1"/>
    <n v="107"/>
    <n v="49.794392523364486"/>
    <x v="1"/>
    <x v="1"/>
    <x v="253"/>
    <n v="1304226000"/>
    <b v="0"/>
    <b v="1"/>
    <x v="7"/>
    <x v="1"/>
    <x v="7"/>
  </r>
  <r>
    <x v="263"/>
    <x v="262"/>
    <s v="Organic eco-centric success"/>
    <n v="2900"/>
    <n v="10756"/>
    <n v="3.7089655172413791"/>
    <x v="1"/>
    <n v="199"/>
    <n v="54.050251256281406"/>
    <x v="1"/>
    <x v="1"/>
    <x v="254"/>
    <n v="1263016800"/>
    <b v="0"/>
    <b v="0"/>
    <x v="14"/>
    <x v="7"/>
    <x v="14"/>
  </r>
  <r>
    <x v="264"/>
    <x v="263"/>
    <s v="Virtual reciprocal policy"/>
    <n v="45600"/>
    <n v="165375"/>
    <n v="3.6266447368421053"/>
    <x v="1"/>
    <n v="5512"/>
    <n v="30.002721335268504"/>
    <x v="1"/>
    <x v="1"/>
    <x v="255"/>
    <n v="1362031200"/>
    <b v="0"/>
    <b v="0"/>
    <x v="3"/>
    <x v="3"/>
    <x v="3"/>
  </r>
  <r>
    <x v="265"/>
    <x v="264"/>
    <s v="Persevering interactive emulation"/>
    <n v="4900"/>
    <n v="6031"/>
    <n v="1.2308163265306122"/>
    <x v="1"/>
    <n v="86"/>
    <n v="70.127906976744185"/>
    <x v="1"/>
    <x v="1"/>
    <x v="256"/>
    <n v="1455602400"/>
    <b v="0"/>
    <b v="0"/>
    <x v="3"/>
    <x v="3"/>
    <x v="3"/>
  </r>
  <r>
    <x v="266"/>
    <x v="265"/>
    <s v="Proactive responsive emulation"/>
    <n v="111900"/>
    <n v="85902"/>
    <n v="0.76766756032171579"/>
    <x v="0"/>
    <n v="3182"/>
    <n v="26.996228786926462"/>
    <x v="6"/>
    <x v="6"/>
    <x v="257"/>
    <n v="1418191200"/>
    <b v="0"/>
    <b v="1"/>
    <x v="17"/>
    <x v="1"/>
    <x v="17"/>
  </r>
  <r>
    <x v="267"/>
    <x v="266"/>
    <s v="Extended eco-centric function"/>
    <n v="61600"/>
    <n v="143910"/>
    <n v="2.3362012987012988"/>
    <x v="1"/>
    <n v="2768"/>
    <n v="51.990606936416185"/>
    <x v="2"/>
    <x v="2"/>
    <x v="258"/>
    <n v="1352440800"/>
    <b v="0"/>
    <b v="0"/>
    <x v="3"/>
    <x v="3"/>
    <x v="3"/>
  </r>
  <r>
    <x v="268"/>
    <x v="267"/>
    <s v="Networked optimal productivity"/>
    <n v="1500"/>
    <n v="2708"/>
    <n v="1.8053333333333332"/>
    <x v="1"/>
    <n v="48"/>
    <n v="56.416666666666664"/>
    <x v="1"/>
    <x v="1"/>
    <x v="259"/>
    <n v="1353304800"/>
    <b v="0"/>
    <b v="0"/>
    <x v="4"/>
    <x v="4"/>
    <x v="4"/>
  </r>
  <r>
    <x v="269"/>
    <x v="268"/>
    <s v="Persistent attitude-oriented approach"/>
    <n v="3500"/>
    <n v="8842"/>
    <n v="2.5262857142857142"/>
    <x v="1"/>
    <n v="87"/>
    <n v="101.63218390804597"/>
    <x v="1"/>
    <x v="1"/>
    <x v="260"/>
    <n v="1550728800"/>
    <b v="0"/>
    <b v="0"/>
    <x v="19"/>
    <x v="4"/>
    <x v="19"/>
  </r>
  <r>
    <x v="270"/>
    <x v="269"/>
    <s v="Triple-buffered 4thgeneration toolset"/>
    <n v="173900"/>
    <n v="47260"/>
    <n v="0.27176538240368026"/>
    <x v="3"/>
    <n v="1890"/>
    <n v="25.005291005291006"/>
    <x v="1"/>
    <x v="1"/>
    <x v="261"/>
    <n v="1291442400"/>
    <b v="0"/>
    <b v="0"/>
    <x v="11"/>
    <x v="6"/>
    <x v="11"/>
  </r>
  <r>
    <x v="271"/>
    <x v="270"/>
    <s v="Progressive zero administration leverage"/>
    <n v="153700"/>
    <n v="1953"/>
    <n v="1.2706571242680547E-2"/>
    <x v="2"/>
    <n v="61"/>
    <n v="32.016393442622949"/>
    <x v="1"/>
    <x v="1"/>
    <x v="262"/>
    <n v="1452146400"/>
    <b v="0"/>
    <b v="0"/>
    <x v="14"/>
    <x v="7"/>
    <x v="14"/>
  </r>
  <r>
    <x v="272"/>
    <x v="271"/>
    <s v="Networked radical neural-net"/>
    <n v="51100"/>
    <n v="155349"/>
    <n v="3.0400978473581213"/>
    <x v="1"/>
    <n v="1894"/>
    <n v="82.021647307286173"/>
    <x v="1"/>
    <x v="1"/>
    <x v="263"/>
    <n v="1564894800"/>
    <b v="0"/>
    <b v="1"/>
    <x v="3"/>
    <x v="3"/>
    <x v="3"/>
  </r>
  <r>
    <x v="273"/>
    <x v="272"/>
    <s v="Re-engineered heuristic forecast"/>
    <n v="7800"/>
    <n v="10704"/>
    <n v="1.3723076923076922"/>
    <x v="1"/>
    <n v="282"/>
    <n v="37.957446808510639"/>
    <x v="0"/>
    <x v="0"/>
    <x v="264"/>
    <n v="1505883600"/>
    <b v="0"/>
    <b v="0"/>
    <x v="3"/>
    <x v="3"/>
    <x v="3"/>
  </r>
  <r>
    <x v="274"/>
    <x v="273"/>
    <s v="Fully-configurable background algorithm"/>
    <n v="2400"/>
    <n v="773"/>
    <n v="0.32208333333333333"/>
    <x v="0"/>
    <n v="15"/>
    <n v="51.533333333333331"/>
    <x v="1"/>
    <x v="1"/>
    <x v="265"/>
    <n v="1510380000"/>
    <b v="0"/>
    <b v="0"/>
    <x v="3"/>
    <x v="3"/>
    <x v="3"/>
  </r>
  <r>
    <x v="275"/>
    <x v="274"/>
    <s v="Stand-alone discrete Graphical User Interface"/>
    <n v="3900"/>
    <n v="9419"/>
    <n v="2.4151282051282053"/>
    <x v="1"/>
    <n v="116"/>
    <n v="81.198275862068968"/>
    <x v="1"/>
    <x v="1"/>
    <x v="266"/>
    <n v="1555218000"/>
    <b v="0"/>
    <b v="0"/>
    <x v="18"/>
    <x v="5"/>
    <x v="18"/>
  </r>
  <r>
    <x v="276"/>
    <x v="275"/>
    <s v="Front-line foreground project"/>
    <n v="5500"/>
    <n v="5324"/>
    <n v="0.96799999999999997"/>
    <x v="0"/>
    <n v="133"/>
    <n v="40.030075187969928"/>
    <x v="1"/>
    <x v="1"/>
    <x v="267"/>
    <n v="1335243600"/>
    <b v="0"/>
    <b v="1"/>
    <x v="11"/>
    <x v="6"/>
    <x v="11"/>
  </r>
  <r>
    <x v="277"/>
    <x v="276"/>
    <s v="Persevering system-worthy info-mediaries"/>
    <n v="700"/>
    <n v="7465"/>
    <n v="10.664285714285715"/>
    <x v="1"/>
    <n v="83"/>
    <n v="89.939759036144579"/>
    <x v="1"/>
    <x v="1"/>
    <x v="268"/>
    <n v="1279688400"/>
    <b v="0"/>
    <b v="0"/>
    <x v="3"/>
    <x v="3"/>
    <x v="3"/>
  </r>
  <r>
    <x v="278"/>
    <x v="277"/>
    <s v="Distributed multi-tasking strategy"/>
    <n v="2700"/>
    <n v="8799"/>
    <n v="3.2588888888888889"/>
    <x v="1"/>
    <n v="91"/>
    <n v="96.692307692307693"/>
    <x v="1"/>
    <x v="1"/>
    <x v="269"/>
    <n v="1356069600"/>
    <b v="0"/>
    <b v="0"/>
    <x v="2"/>
    <x v="2"/>
    <x v="2"/>
  </r>
  <r>
    <x v="279"/>
    <x v="278"/>
    <s v="Vision-oriented methodical application"/>
    <n v="8000"/>
    <n v="13656"/>
    <n v="1.7070000000000001"/>
    <x v="1"/>
    <n v="546"/>
    <n v="25.010989010989011"/>
    <x v="1"/>
    <x v="1"/>
    <x v="270"/>
    <n v="1536210000"/>
    <b v="0"/>
    <b v="0"/>
    <x v="3"/>
    <x v="3"/>
    <x v="3"/>
  </r>
  <r>
    <x v="280"/>
    <x v="279"/>
    <s v="Function-based high-level infrastructure"/>
    <n v="2500"/>
    <n v="14536"/>
    <n v="5.8144"/>
    <x v="1"/>
    <n v="393"/>
    <n v="36.987277353689571"/>
    <x v="1"/>
    <x v="1"/>
    <x v="271"/>
    <n v="1511762400"/>
    <b v="0"/>
    <b v="0"/>
    <x v="10"/>
    <x v="4"/>
    <x v="10"/>
  </r>
  <r>
    <x v="281"/>
    <x v="280"/>
    <s v="Profound object-oriented paradigm"/>
    <n v="164500"/>
    <n v="150552"/>
    <n v="0.91520972644376897"/>
    <x v="0"/>
    <n v="2062"/>
    <n v="73.012609117361791"/>
    <x v="1"/>
    <x v="1"/>
    <x v="272"/>
    <n v="1333256400"/>
    <b v="0"/>
    <b v="1"/>
    <x v="3"/>
    <x v="3"/>
    <x v="3"/>
  </r>
  <r>
    <x v="282"/>
    <x v="281"/>
    <s v="Virtual contextually-based circuit"/>
    <n v="8400"/>
    <n v="9076"/>
    <n v="1.0804761904761904"/>
    <x v="1"/>
    <n v="133"/>
    <n v="68.240601503759393"/>
    <x v="1"/>
    <x v="1"/>
    <x v="73"/>
    <n v="1480744800"/>
    <b v="0"/>
    <b v="1"/>
    <x v="19"/>
    <x v="4"/>
    <x v="19"/>
  </r>
  <r>
    <x v="283"/>
    <x v="282"/>
    <s v="Business-focused dynamic instruction set"/>
    <n v="8100"/>
    <n v="1517"/>
    <n v="0.18728395061728395"/>
    <x v="0"/>
    <n v="29"/>
    <n v="52.310344827586206"/>
    <x v="3"/>
    <x v="3"/>
    <x v="273"/>
    <n v="1465016400"/>
    <b v="0"/>
    <b v="0"/>
    <x v="1"/>
    <x v="1"/>
    <x v="1"/>
  </r>
  <r>
    <x v="284"/>
    <x v="283"/>
    <s v="Ameliorated fresh-thinking protocol"/>
    <n v="9800"/>
    <n v="8153"/>
    <n v="0.83193877551020412"/>
    <x v="0"/>
    <n v="132"/>
    <n v="61.765151515151516"/>
    <x v="1"/>
    <x v="1"/>
    <x v="274"/>
    <n v="1336280400"/>
    <b v="0"/>
    <b v="0"/>
    <x v="2"/>
    <x v="2"/>
    <x v="2"/>
  </r>
  <r>
    <x v="285"/>
    <x v="284"/>
    <s v="Front-line optimizing emulation"/>
    <n v="900"/>
    <n v="6357"/>
    <n v="7.0633333333333335"/>
    <x v="1"/>
    <n v="254"/>
    <n v="25.027559055118111"/>
    <x v="1"/>
    <x v="1"/>
    <x v="275"/>
    <n v="1476766800"/>
    <b v="0"/>
    <b v="0"/>
    <x v="3"/>
    <x v="3"/>
    <x v="3"/>
  </r>
  <r>
    <x v="286"/>
    <x v="285"/>
    <s v="Devolved uniform complexity"/>
    <n v="112100"/>
    <n v="19557"/>
    <n v="0.17446030330062445"/>
    <x v="3"/>
    <n v="184"/>
    <n v="106.28804347826087"/>
    <x v="1"/>
    <x v="1"/>
    <x v="276"/>
    <n v="1480485600"/>
    <b v="0"/>
    <b v="0"/>
    <x v="3"/>
    <x v="3"/>
    <x v="3"/>
  </r>
  <r>
    <x v="287"/>
    <x v="286"/>
    <s v="Public-key intangible superstructure"/>
    <n v="6300"/>
    <n v="13213"/>
    <n v="2.0973015873015872"/>
    <x v="1"/>
    <n v="176"/>
    <n v="75.07386363636364"/>
    <x v="1"/>
    <x v="1"/>
    <x v="277"/>
    <n v="1430197200"/>
    <b v="0"/>
    <b v="0"/>
    <x v="5"/>
    <x v="1"/>
    <x v="5"/>
  </r>
  <r>
    <x v="288"/>
    <x v="287"/>
    <s v="Secured global success"/>
    <n v="5600"/>
    <n v="5476"/>
    <n v="0.97785714285714287"/>
    <x v="0"/>
    <n v="137"/>
    <n v="39.970802919708028"/>
    <x v="3"/>
    <x v="3"/>
    <x v="278"/>
    <n v="1331787600"/>
    <b v="0"/>
    <b v="1"/>
    <x v="16"/>
    <x v="1"/>
    <x v="16"/>
  </r>
  <r>
    <x v="289"/>
    <x v="288"/>
    <s v="Grass-roots mission-critical capability"/>
    <n v="800"/>
    <n v="13474"/>
    <n v="16.842500000000001"/>
    <x v="1"/>
    <n v="337"/>
    <n v="39.982195845697326"/>
    <x v="0"/>
    <x v="0"/>
    <x v="279"/>
    <n v="1438837200"/>
    <b v="0"/>
    <b v="0"/>
    <x v="3"/>
    <x v="3"/>
    <x v="3"/>
  </r>
  <r>
    <x v="290"/>
    <x v="289"/>
    <s v="Advanced global data-warehouse"/>
    <n v="168600"/>
    <n v="91722"/>
    <n v="0.54402135231316728"/>
    <x v="0"/>
    <n v="908"/>
    <n v="101.01541850220265"/>
    <x v="1"/>
    <x v="1"/>
    <x v="280"/>
    <n v="1370926800"/>
    <b v="0"/>
    <b v="1"/>
    <x v="4"/>
    <x v="4"/>
    <x v="4"/>
  </r>
  <r>
    <x v="291"/>
    <x v="290"/>
    <s v="Self-enabling uniform complexity"/>
    <n v="1800"/>
    <n v="8219"/>
    <n v="4.5661111111111108"/>
    <x v="1"/>
    <n v="107"/>
    <n v="76.813084112149539"/>
    <x v="1"/>
    <x v="1"/>
    <x v="281"/>
    <n v="1319000400"/>
    <b v="1"/>
    <b v="0"/>
    <x v="2"/>
    <x v="2"/>
    <x v="2"/>
  </r>
  <r>
    <x v="292"/>
    <x v="291"/>
    <s v="Versatile cohesive encoding"/>
    <n v="7300"/>
    <n v="717"/>
    <n v="9.8219178082191785E-2"/>
    <x v="0"/>
    <n v="10"/>
    <n v="71.7"/>
    <x v="1"/>
    <x v="1"/>
    <x v="282"/>
    <n v="1333429200"/>
    <b v="0"/>
    <b v="0"/>
    <x v="0"/>
    <x v="0"/>
    <x v="0"/>
  </r>
  <r>
    <x v="293"/>
    <x v="292"/>
    <s v="Organized executive solution"/>
    <n v="6500"/>
    <n v="1065"/>
    <n v="0.16384615384615384"/>
    <x v="3"/>
    <n v="32"/>
    <n v="33.28125"/>
    <x v="6"/>
    <x v="6"/>
    <x v="283"/>
    <n v="1287032400"/>
    <b v="0"/>
    <b v="0"/>
    <x v="3"/>
    <x v="3"/>
    <x v="3"/>
  </r>
  <r>
    <x v="294"/>
    <x v="293"/>
    <s v="Automated local emulation"/>
    <n v="600"/>
    <n v="8038"/>
    <n v="13.396666666666667"/>
    <x v="1"/>
    <n v="183"/>
    <n v="43.923497267759565"/>
    <x v="1"/>
    <x v="1"/>
    <x v="284"/>
    <n v="1541570400"/>
    <b v="0"/>
    <b v="0"/>
    <x v="3"/>
    <x v="3"/>
    <x v="3"/>
  </r>
  <r>
    <x v="295"/>
    <x v="294"/>
    <s v="Enterprise-wide intermediate middleware"/>
    <n v="192900"/>
    <n v="68769"/>
    <n v="0.35650077760497667"/>
    <x v="0"/>
    <n v="1910"/>
    <n v="36.004712041884815"/>
    <x v="5"/>
    <x v="5"/>
    <x v="285"/>
    <n v="1383976800"/>
    <b v="0"/>
    <b v="0"/>
    <x v="3"/>
    <x v="3"/>
    <x v="3"/>
  </r>
  <r>
    <x v="296"/>
    <x v="295"/>
    <s v="Grass-roots real-time Local Area Network"/>
    <n v="6100"/>
    <n v="3352"/>
    <n v="0.54950819672131146"/>
    <x v="0"/>
    <n v="38"/>
    <n v="88.21052631578948"/>
    <x v="2"/>
    <x v="2"/>
    <x v="286"/>
    <n v="1550556000"/>
    <b v="0"/>
    <b v="0"/>
    <x v="3"/>
    <x v="3"/>
    <x v="3"/>
  </r>
  <r>
    <x v="297"/>
    <x v="296"/>
    <s v="Organized client-driven capacity"/>
    <n v="7200"/>
    <n v="6785"/>
    <n v="0.94236111111111109"/>
    <x v="0"/>
    <n v="104"/>
    <n v="65.240384615384613"/>
    <x v="2"/>
    <x v="2"/>
    <x v="287"/>
    <n v="1390456800"/>
    <b v="0"/>
    <b v="1"/>
    <x v="3"/>
    <x v="3"/>
    <x v="3"/>
  </r>
  <r>
    <x v="298"/>
    <x v="297"/>
    <s v="Adaptive intangible database"/>
    <n v="3500"/>
    <n v="5037"/>
    <n v="1.4391428571428571"/>
    <x v="1"/>
    <n v="72"/>
    <n v="69.958333333333329"/>
    <x v="1"/>
    <x v="1"/>
    <x v="288"/>
    <n v="1458018000"/>
    <b v="0"/>
    <b v="1"/>
    <x v="1"/>
    <x v="1"/>
    <x v="1"/>
  </r>
  <r>
    <x v="299"/>
    <x v="298"/>
    <s v="Grass-roots contextually-based algorithm"/>
    <n v="3800"/>
    <n v="1954"/>
    <n v="0.51421052631578945"/>
    <x v="0"/>
    <n v="49"/>
    <n v="39.877551020408163"/>
    <x v="1"/>
    <x v="1"/>
    <x v="289"/>
    <n v="1461819600"/>
    <b v="0"/>
    <b v="0"/>
    <x v="0"/>
    <x v="0"/>
    <x v="0"/>
  </r>
  <r>
    <x v="300"/>
    <x v="299"/>
    <s v="Focused executive core"/>
    <n v="100"/>
    <n v="5"/>
    <n v="0.05"/>
    <x v="0"/>
    <n v="1"/>
    <n v="5"/>
    <x v="3"/>
    <x v="3"/>
    <x v="290"/>
    <n v="1504155600"/>
    <b v="0"/>
    <b v="1"/>
    <x v="9"/>
    <x v="5"/>
    <x v="9"/>
  </r>
  <r>
    <x v="301"/>
    <x v="300"/>
    <s v="Multi-channeled disintermediate policy"/>
    <n v="900"/>
    <n v="12102"/>
    <n v="13.446666666666667"/>
    <x v="1"/>
    <n v="295"/>
    <n v="41.023728813559323"/>
    <x v="1"/>
    <x v="1"/>
    <x v="291"/>
    <n v="1426395600"/>
    <b v="0"/>
    <b v="0"/>
    <x v="4"/>
    <x v="4"/>
    <x v="4"/>
  </r>
  <r>
    <x v="302"/>
    <x v="301"/>
    <s v="Customizable bi-directional hardware"/>
    <n v="76100"/>
    <n v="24234"/>
    <n v="0.31844940867279897"/>
    <x v="0"/>
    <n v="245"/>
    <n v="98.914285714285711"/>
    <x v="1"/>
    <x v="1"/>
    <x v="292"/>
    <n v="1537074000"/>
    <b v="0"/>
    <b v="0"/>
    <x v="3"/>
    <x v="3"/>
    <x v="3"/>
  </r>
  <r>
    <x v="303"/>
    <x v="302"/>
    <s v="Networked optimal architecture"/>
    <n v="3400"/>
    <n v="2809"/>
    <n v="0.82617647058823529"/>
    <x v="0"/>
    <n v="32"/>
    <n v="87.78125"/>
    <x v="1"/>
    <x v="1"/>
    <x v="293"/>
    <n v="1452578400"/>
    <b v="0"/>
    <b v="0"/>
    <x v="7"/>
    <x v="1"/>
    <x v="7"/>
  </r>
  <r>
    <x v="304"/>
    <x v="303"/>
    <s v="User-friendly discrete benchmark"/>
    <n v="2100"/>
    <n v="11469"/>
    <n v="5.4614285714285717"/>
    <x v="1"/>
    <n v="142"/>
    <n v="80.767605633802816"/>
    <x v="1"/>
    <x v="1"/>
    <x v="294"/>
    <n v="1474088400"/>
    <b v="0"/>
    <b v="0"/>
    <x v="4"/>
    <x v="4"/>
    <x v="4"/>
  </r>
  <r>
    <x v="305"/>
    <x v="304"/>
    <s v="Grass-roots actuating policy"/>
    <n v="2800"/>
    <n v="8014"/>
    <n v="2.8621428571428571"/>
    <x v="1"/>
    <n v="85"/>
    <n v="94.28235294117647"/>
    <x v="1"/>
    <x v="1"/>
    <x v="295"/>
    <n v="1461906000"/>
    <b v="0"/>
    <b v="0"/>
    <x v="3"/>
    <x v="3"/>
    <x v="3"/>
  </r>
  <r>
    <x v="306"/>
    <x v="305"/>
    <s v="Enterprise-wide 3rdgeneration knowledge user"/>
    <n v="6500"/>
    <n v="514"/>
    <n v="7.9076923076923072E-2"/>
    <x v="0"/>
    <n v="7"/>
    <n v="73.428571428571431"/>
    <x v="1"/>
    <x v="1"/>
    <x v="296"/>
    <n v="1500267600"/>
    <b v="0"/>
    <b v="1"/>
    <x v="3"/>
    <x v="3"/>
    <x v="3"/>
  </r>
  <r>
    <x v="307"/>
    <x v="306"/>
    <s v="Face-to-face zero tolerance moderator"/>
    <n v="32900"/>
    <n v="43473"/>
    <n v="1.3213677811550153"/>
    <x v="1"/>
    <n v="659"/>
    <n v="65.968133535660087"/>
    <x v="3"/>
    <x v="3"/>
    <x v="297"/>
    <n v="1340686800"/>
    <b v="0"/>
    <b v="1"/>
    <x v="13"/>
    <x v="5"/>
    <x v="13"/>
  </r>
  <r>
    <x v="308"/>
    <x v="307"/>
    <s v="Grass-roots optimizing projection"/>
    <n v="118200"/>
    <n v="87560"/>
    <n v="0.74077834179357027"/>
    <x v="0"/>
    <n v="803"/>
    <n v="109.04109589041096"/>
    <x v="1"/>
    <x v="1"/>
    <x v="298"/>
    <n v="1303189200"/>
    <b v="0"/>
    <b v="0"/>
    <x v="3"/>
    <x v="3"/>
    <x v="3"/>
  </r>
  <r>
    <x v="309"/>
    <x v="308"/>
    <s v="User-centric 6thgeneration attitude"/>
    <n v="4100"/>
    <n v="3087"/>
    <n v="0.75292682926829269"/>
    <x v="3"/>
    <n v="75"/>
    <n v="41.16"/>
    <x v="1"/>
    <x v="1"/>
    <x v="299"/>
    <n v="1318309200"/>
    <b v="0"/>
    <b v="1"/>
    <x v="7"/>
    <x v="1"/>
    <x v="7"/>
  </r>
  <r>
    <x v="310"/>
    <x v="309"/>
    <s v="Switchable zero tolerance website"/>
    <n v="7800"/>
    <n v="1586"/>
    <n v="0.20333333333333334"/>
    <x v="0"/>
    <n v="16"/>
    <n v="99.125"/>
    <x v="1"/>
    <x v="1"/>
    <x v="300"/>
    <n v="1272171600"/>
    <b v="0"/>
    <b v="0"/>
    <x v="11"/>
    <x v="6"/>
    <x v="11"/>
  </r>
  <r>
    <x v="311"/>
    <x v="310"/>
    <s v="Focused real-time help-desk"/>
    <n v="6300"/>
    <n v="12812"/>
    <n v="2.0336507936507937"/>
    <x v="1"/>
    <n v="121"/>
    <n v="105.88429752066116"/>
    <x v="1"/>
    <x v="1"/>
    <x v="247"/>
    <n v="1298872800"/>
    <b v="0"/>
    <b v="0"/>
    <x v="3"/>
    <x v="3"/>
    <x v="3"/>
  </r>
  <r>
    <x v="312"/>
    <x v="311"/>
    <s v="Robust impactful approach"/>
    <n v="59100"/>
    <n v="183345"/>
    <n v="3.1022842639593908"/>
    <x v="1"/>
    <n v="3742"/>
    <n v="48.996525921966864"/>
    <x v="1"/>
    <x v="1"/>
    <x v="244"/>
    <n v="1383282000"/>
    <b v="0"/>
    <b v="0"/>
    <x v="3"/>
    <x v="3"/>
    <x v="3"/>
  </r>
  <r>
    <x v="313"/>
    <x v="312"/>
    <s v="Secured maximized policy"/>
    <n v="2200"/>
    <n v="8697"/>
    <n v="3.9531818181818181"/>
    <x v="1"/>
    <n v="223"/>
    <n v="39"/>
    <x v="1"/>
    <x v="1"/>
    <x v="301"/>
    <n v="1330495200"/>
    <b v="0"/>
    <b v="0"/>
    <x v="1"/>
    <x v="1"/>
    <x v="1"/>
  </r>
  <r>
    <x v="314"/>
    <x v="313"/>
    <s v="Realigned upward-trending strategy"/>
    <n v="1400"/>
    <n v="4126"/>
    <n v="2.9471428571428571"/>
    <x v="1"/>
    <n v="133"/>
    <n v="31.022556390977442"/>
    <x v="1"/>
    <x v="1"/>
    <x v="188"/>
    <n v="1552798800"/>
    <b v="0"/>
    <b v="1"/>
    <x v="4"/>
    <x v="4"/>
    <x v="4"/>
  </r>
  <r>
    <x v="315"/>
    <x v="314"/>
    <s v="Open-source interactive knowledge user"/>
    <n v="9500"/>
    <n v="3220"/>
    <n v="0.33894736842105261"/>
    <x v="0"/>
    <n v="31"/>
    <n v="103.87096774193549"/>
    <x v="1"/>
    <x v="1"/>
    <x v="302"/>
    <n v="1403413200"/>
    <b v="0"/>
    <b v="0"/>
    <x v="3"/>
    <x v="3"/>
    <x v="3"/>
  </r>
  <r>
    <x v="316"/>
    <x v="315"/>
    <s v="Configurable demand-driven matrix"/>
    <n v="9600"/>
    <n v="6401"/>
    <n v="0.66677083333333331"/>
    <x v="0"/>
    <n v="108"/>
    <n v="59.268518518518519"/>
    <x v="6"/>
    <x v="6"/>
    <x v="303"/>
    <n v="1574229600"/>
    <b v="0"/>
    <b v="1"/>
    <x v="0"/>
    <x v="0"/>
    <x v="0"/>
  </r>
  <r>
    <x v="317"/>
    <x v="316"/>
    <s v="Cross-group coherent hierarchy"/>
    <n v="6600"/>
    <n v="1269"/>
    <n v="0.19227272727272726"/>
    <x v="0"/>
    <n v="30"/>
    <n v="42.3"/>
    <x v="1"/>
    <x v="1"/>
    <x v="304"/>
    <n v="1495861200"/>
    <b v="0"/>
    <b v="0"/>
    <x v="3"/>
    <x v="3"/>
    <x v="3"/>
  </r>
  <r>
    <x v="318"/>
    <x v="317"/>
    <s v="Decentralized demand-driven open system"/>
    <n v="5700"/>
    <n v="903"/>
    <n v="0.15842105263157893"/>
    <x v="0"/>
    <n v="17"/>
    <n v="53.117647058823529"/>
    <x v="1"/>
    <x v="1"/>
    <x v="305"/>
    <n v="1392530400"/>
    <b v="0"/>
    <b v="0"/>
    <x v="1"/>
    <x v="1"/>
    <x v="1"/>
  </r>
  <r>
    <x v="319"/>
    <x v="318"/>
    <s v="Advanced empowering matrix"/>
    <n v="8400"/>
    <n v="3251"/>
    <n v="0.38702380952380955"/>
    <x v="3"/>
    <n v="64"/>
    <n v="50.796875"/>
    <x v="1"/>
    <x v="1"/>
    <x v="306"/>
    <n v="1283662800"/>
    <b v="0"/>
    <b v="0"/>
    <x v="2"/>
    <x v="2"/>
    <x v="2"/>
  </r>
  <r>
    <x v="320"/>
    <x v="319"/>
    <s v="Phased holistic implementation"/>
    <n v="84400"/>
    <n v="8092"/>
    <n v="9.5876777251184833E-2"/>
    <x v="0"/>
    <n v="80"/>
    <n v="101.15"/>
    <x v="1"/>
    <x v="1"/>
    <x v="307"/>
    <n v="1305781200"/>
    <b v="0"/>
    <b v="0"/>
    <x v="13"/>
    <x v="5"/>
    <x v="13"/>
  </r>
  <r>
    <x v="321"/>
    <x v="320"/>
    <s v="Proactive attitude-oriented knowledge user"/>
    <n v="170400"/>
    <n v="160422"/>
    <n v="0.94144366197183094"/>
    <x v="0"/>
    <n v="2468"/>
    <n v="65.000810372771468"/>
    <x v="1"/>
    <x v="1"/>
    <x v="308"/>
    <n v="1302325200"/>
    <b v="0"/>
    <b v="0"/>
    <x v="12"/>
    <x v="4"/>
    <x v="12"/>
  </r>
  <r>
    <x v="322"/>
    <x v="321"/>
    <s v="Visionary asymmetric Graphical User Interface"/>
    <n v="117900"/>
    <n v="196377"/>
    <n v="1.6656234096692113"/>
    <x v="1"/>
    <n v="5168"/>
    <n v="37.998645510835914"/>
    <x v="1"/>
    <x v="1"/>
    <x v="309"/>
    <n v="1291788000"/>
    <b v="0"/>
    <b v="0"/>
    <x v="3"/>
    <x v="3"/>
    <x v="3"/>
  </r>
  <r>
    <x v="323"/>
    <x v="322"/>
    <s v="Integrated zero-defect help-desk"/>
    <n v="8900"/>
    <n v="2148"/>
    <n v="0.24134831460674158"/>
    <x v="0"/>
    <n v="26"/>
    <n v="82.615384615384613"/>
    <x v="4"/>
    <x v="4"/>
    <x v="310"/>
    <n v="1396069200"/>
    <b v="0"/>
    <b v="0"/>
    <x v="4"/>
    <x v="4"/>
    <x v="4"/>
  </r>
  <r>
    <x v="324"/>
    <x v="323"/>
    <s v="Inverse analyzing matrices"/>
    <n v="7100"/>
    <n v="11648"/>
    <n v="1.6405633802816901"/>
    <x v="1"/>
    <n v="307"/>
    <n v="37.941368078175898"/>
    <x v="1"/>
    <x v="1"/>
    <x v="311"/>
    <n v="1435899600"/>
    <b v="0"/>
    <b v="1"/>
    <x v="3"/>
    <x v="3"/>
    <x v="3"/>
  </r>
  <r>
    <x v="325"/>
    <x v="324"/>
    <s v="Programmable systemic implementation"/>
    <n v="6500"/>
    <n v="5897"/>
    <n v="0.90723076923076929"/>
    <x v="0"/>
    <n v="73"/>
    <n v="80.780821917808225"/>
    <x v="1"/>
    <x v="1"/>
    <x v="79"/>
    <n v="1531112400"/>
    <b v="0"/>
    <b v="1"/>
    <x v="3"/>
    <x v="3"/>
    <x v="3"/>
  </r>
  <r>
    <x v="326"/>
    <x v="325"/>
    <s v="Multi-channeled next generation architecture"/>
    <n v="7200"/>
    <n v="3326"/>
    <n v="0.46194444444444444"/>
    <x v="0"/>
    <n v="128"/>
    <n v="25.984375"/>
    <x v="1"/>
    <x v="1"/>
    <x v="312"/>
    <n v="1451628000"/>
    <b v="0"/>
    <b v="0"/>
    <x v="10"/>
    <x v="4"/>
    <x v="10"/>
  </r>
  <r>
    <x v="327"/>
    <x v="326"/>
    <s v="Digitized 3rdgeneration encoding"/>
    <n v="2600"/>
    <n v="1002"/>
    <n v="0.38538461538461538"/>
    <x v="0"/>
    <n v="33"/>
    <n v="30.363636363636363"/>
    <x v="1"/>
    <x v="1"/>
    <x v="313"/>
    <n v="1567314000"/>
    <b v="0"/>
    <b v="1"/>
    <x v="3"/>
    <x v="3"/>
    <x v="3"/>
  </r>
  <r>
    <x v="328"/>
    <x v="327"/>
    <s v="Innovative well-modulated functionalities"/>
    <n v="98700"/>
    <n v="131826"/>
    <n v="1.3356231003039514"/>
    <x v="1"/>
    <n v="2441"/>
    <n v="54.004916018025398"/>
    <x v="1"/>
    <x v="1"/>
    <x v="314"/>
    <n v="1544508000"/>
    <b v="0"/>
    <b v="0"/>
    <x v="1"/>
    <x v="1"/>
    <x v="1"/>
  </r>
  <r>
    <x v="329"/>
    <x v="328"/>
    <s v="Fundamental incremental database"/>
    <n v="93800"/>
    <n v="21477"/>
    <n v="0.22896588486140726"/>
    <x v="2"/>
    <n v="211"/>
    <n v="101.78672985781991"/>
    <x v="1"/>
    <x v="1"/>
    <x v="315"/>
    <n v="1482472800"/>
    <b v="0"/>
    <b v="0"/>
    <x v="11"/>
    <x v="6"/>
    <x v="11"/>
  </r>
  <r>
    <x v="330"/>
    <x v="329"/>
    <s v="Expanded encompassing open architecture"/>
    <n v="33700"/>
    <n v="62330"/>
    <n v="1.8495548961424333"/>
    <x v="1"/>
    <n v="1385"/>
    <n v="45.003610108303249"/>
    <x v="4"/>
    <x v="4"/>
    <x v="316"/>
    <n v="1512799200"/>
    <b v="0"/>
    <b v="0"/>
    <x v="4"/>
    <x v="4"/>
    <x v="4"/>
  </r>
  <r>
    <x v="331"/>
    <x v="330"/>
    <s v="Intuitive static portal"/>
    <n v="3300"/>
    <n v="14643"/>
    <n v="4.4372727272727275"/>
    <x v="1"/>
    <n v="190"/>
    <n v="77.068421052631578"/>
    <x v="1"/>
    <x v="1"/>
    <x v="317"/>
    <n v="1324360800"/>
    <b v="0"/>
    <b v="0"/>
    <x v="0"/>
    <x v="0"/>
    <x v="0"/>
  </r>
  <r>
    <x v="332"/>
    <x v="331"/>
    <s v="Optional bandwidth-monitored definition"/>
    <n v="20700"/>
    <n v="41396"/>
    <n v="1.999806763285024"/>
    <x v="1"/>
    <n v="470"/>
    <n v="88.076595744680844"/>
    <x v="1"/>
    <x v="1"/>
    <x v="318"/>
    <n v="1364533200"/>
    <b v="0"/>
    <b v="0"/>
    <x v="8"/>
    <x v="2"/>
    <x v="8"/>
  </r>
  <r>
    <x v="333"/>
    <x v="332"/>
    <s v="Persistent well-modulated synergy"/>
    <n v="9600"/>
    <n v="11900"/>
    <n v="1.2395833333333333"/>
    <x v="1"/>
    <n v="253"/>
    <n v="47.035573122529641"/>
    <x v="1"/>
    <x v="1"/>
    <x v="319"/>
    <n v="1545112800"/>
    <b v="0"/>
    <b v="0"/>
    <x v="3"/>
    <x v="3"/>
    <x v="3"/>
  </r>
  <r>
    <x v="334"/>
    <x v="333"/>
    <s v="Assimilated discrete algorithm"/>
    <n v="66200"/>
    <n v="123538"/>
    <n v="1.8661329305135952"/>
    <x v="1"/>
    <n v="1113"/>
    <n v="110.99550763701707"/>
    <x v="1"/>
    <x v="1"/>
    <x v="32"/>
    <n v="1516168800"/>
    <b v="0"/>
    <b v="0"/>
    <x v="1"/>
    <x v="1"/>
    <x v="1"/>
  </r>
  <r>
    <x v="335"/>
    <x v="334"/>
    <s v="Operative uniform hub"/>
    <n v="173800"/>
    <n v="198628"/>
    <n v="1.1428538550057536"/>
    <x v="1"/>
    <n v="2283"/>
    <n v="87.003066141042481"/>
    <x v="1"/>
    <x v="1"/>
    <x v="320"/>
    <n v="1574920800"/>
    <b v="0"/>
    <b v="0"/>
    <x v="1"/>
    <x v="1"/>
    <x v="1"/>
  </r>
  <r>
    <x v="336"/>
    <x v="335"/>
    <s v="Customizable intangible capability"/>
    <n v="70700"/>
    <n v="68602"/>
    <n v="0.97032531824611035"/>
    <x v="0"/>
    <n v="1072"/>
    <n v="63.994402985074629"/>
    <x v="1"/>
    <x v="1"/>
    <x v="321"/>
    <n v="1292479200"/>
    <b v="0"/>
    <b v="1"/>
    <x v="1"/>
    <x v="1"/>
    <x v="1"/>
  </r>
  <r>
    <x v="337"/>
    <x v="336"/>
    <s v="Innovative didactic analyzer"/>
    <n v="94500"/>
    <n v="116064"/>
    <n v="1.2281904761904763"/>
    <x v="1"/>
    <n v="1095"/>
    <n v="105.9945205479452"/>
    <x v="1"/>
    <x v="1"/>
    <x v="322"/>
    <n v="1573538400"/>
    <b v="0"/>
    <b v="0"/>
    <x v="3"/>
    <x v="3"/>
    <x v="3"/>
  </r>
  <r>
    <x v="338"/>
    <x v="337"/>
    <s v="Decentralized intangible encoding"/>
    <n v="69800"/>
    <n v="125042"/>
    <n v="1.7914326647564469"/>
    <x v="1"/>
    <n v="1690"/>
    <n v="73.989349112426041"/>
    <x v="1"/>
    <x v="1"/>
    <x v="323"/>
    <n v="1320382800"/>
    <b v="0"/>
    <b v="0"/>
    <x v="3"/>
    <x v="3"/>
    <x v="3"/>
  </r>
  <r>
    <x v="339"/>
    <x v="338"/>
    <s v="Front-line transitional algorithm"/>
    <n v="136300"/>
    <n v="108974"/>
    <n v="0.79951577402787966"/>
    <x v="3"/>
    <n v="1297"/>
    <n v="84.02004626060139"/>
    <x v="0"/>
    <x v="0"/>
    <x v="324"/>
    <n v="1502859600"/>
    <b v="0"/>
    <b v="0"/>
    <x v="3"/>
    <x v="3"/>
    <x v="3"/>
  </r>
  <r>
    <x v="340"/>
    <x v="339"/>
    <s v="Switchable didactic matrices"/>
    <n v="37100"/>
    <n v="34964"/>
    <n v="0.94242587601078165"/>
    <x v="0"/>
    <n v="393"/>
    <n v="88.966921119592882"/>
    <x v="1"/>
    <x v="1"/>
    <x v="325"/>
    <n v="1323756000"/>
    <b v="0"/>
    <b v="0"/>
    <x v="14"/>
    <x v="7"/>
    <x v="14"/>
  </r>
  <r>
    <x v="341"/>
    <x v="340"/>
    <s v="Ameliorated disintermediate utilization"/>
    <n v="114300"/>
    <n v="96777"/>
    <n v="0.84669291338582675"/>
    <x v="0"/>
    <n v="1257"/>
    <n v="76.990453460620529"/>
    <x v="1"/>
    <x v="1"/>
    <x v="326"/>
    <n v="1441342800"/>
    <b v="0"/>
    <b v="0"/>
    <x v="7"/>
    <x v="1"/>
    <x v="7"/>
  </r>
  <r>
    <x v="342"/>
    <x v="341"/>
    <s v="Visionary foreground middleware"/>
    <n v="47900"/>
    <n v="31864"/>
    <n v="0.66521920668058454"/>
    <x v="0"/>
    <n v="328"/>
    <n v="97.146341463414629"/>
    <x v="1"/>
    <x v="1"/>
    <x v="327"/>
    <n v="1375333200"/>
    <b v="0"/>
    <b v="0"/>
    <x v="3"/>
    <x v="3"/>
    <x v="3"/>
  </r>
  <r>
    <x v="343"/>
    <x v="342"/>
    <s v="Optional zero-defect task-force"/>
    <n v="9000"/>
    <n v="4853"/>
    <n v="0.53922222222222227"/>
    <x v="0"/>
    <n v="147"/>
    <n v="33.013605442176868"/>
    <x v="1"/>
    <x v="1"/>
    <x v="328"/>
    <n v="1389420000"/>
    <b v="0"/>
    <b v="0"/>
    <x v="3"/>
    <x v="3"/>
    <x v="3"/>
  </r>
  <r>
    <x v="344"/>
    <x v="343"/>
    <s v="Devolved exuding emulation"/>
    <n v="197600"/>
    <n v="82959"/>
    <n v="0.41983299595141699"/>
    <x v="0"/>
    <n v="830"/>
    <n v="99.950602409638549"/>
    <x v="1"/>
    <x v="1"/>
    <x v="329"/>
    <n v="1520056800"/>
    <b v="0"/>
    <b v="0"/>
    <x v="11"/>
    <x v="6"/>
    <x v="11"/>
  </r>
  <r>
    <x v="345"/>
    <x v="344"/>
    <s v="Open-source neutral task-force"/>
    <n v="157600"/>
    <n v="23159"/>
    <n v="0.14694796954314721"/>
    <x v="0"/>
    <n v="331"/>
    <n v="69.966767371601208"/>
    <x v="4"/>
    <x v="4"/>
    <x v="330"/>
    <n v="1436504400"/>
    <b v="0"/>
    <b v="0"/>
    <x v="6"/>
    <x v="4"/>
    <x v="6"/>
  </r>
  <r>
    <x v="346"/>
    <x v="345"/>
    <s v="Virtual attitude-oriented migration"/>
    <n v="8000"/>
    <n v="2758"/>
    <n v="0.34475"/>
    <x v="0"/>
    <n v="25"/>
    <n v="110.32"/>
    <x v="1"/>
    <x v="1"/>
    <x v="331"/>
    <n v="1508302800"/>
    <b v="0"/>
    <b v="1"/>
    <x v="7"/>
    <x v="1"/>
    <x v="7"/>
  </r>
  <r>
    <x v="347"/>
    <x v="346"/>
    <s v="Open-source full-range portal"/>
    <n v="900"/>
    <n v="12607"/>
    <n v="14.007777777777777"/>
    <x v="1"/>
    <n v="191"/>
    <n v="66.005235602094245"/>
    <x v="1"/>
    <x v="1"/>
    <x v="332"/>
    <n v="1425708000"/>
    <b v="0"/>
    <b v="0"/>
    <x v="2"/>
    <x v="2"/>
    <x v="2"/>
  </r>
  <r>
    <x v="348"/>
    <x v="347"/>
    <s v="Versatile cohesive open system"/>
    <n v="199000"/>
    <n v="142823"/>
    <n v="0.71770351758793971"/>
    <x v="0"/>
    <n v="3483"/>
    <n v="41.005742176284812"/>
    <x v="1"/>
    <x v="1"/>
    <x v="333"/>
    <n v="1488348000"/>
    <b v="0"/>
    <b v="0"/>
    <x v="0"/>
    <x v="0"/>
    <x v="0"/>
  </r>
  <r>
    <x v="349"/>
    <x v="348"/>
    <s v="Multi-layered bottom-line frame"/>
    <n v="180800"/>
    <n v="95958"/>
    <n v="0.53074115044247783"/>
    <x v="0"/>
    <n v="923"/>
    <n v="103.96316359696641"/>
    <x v="1"/>
    <x v="1"/>
    <x v="296"/>
    <n v="1502600400"/>
    <b v="0"/>
    <b v="0"/>
    <x v="3"/>
    <x v="3"/>
    <x v="3"/>
  </r>
  <r>
    <x v="350"/>
    <x v="349"/>
    <s v="Pre-emptive neutral capacity"/>
    <n v="100"/>
    <n v="5"/>
    <n v="0.05"/>
    <x v="0"/>
    <n v="1"/>
    <n v="5"/>
    <x v="1"/>
    <x v="1"/>
    <x v="334"/>
    <n v="1433653200"/>
    <b v="0"/>
    <b v="1"/>
    <x v="17"/>
    <x v="1"/>
    <x v="17"/>
  </r>
  <r>
    <x v="351"/>
    <x v="350"/>
    <s v="Universal maximized methodology"/>
    <n v="74100"/>
    <n v="94631"/>
    <n v="1.2770715249662619"/>
    <x v="1"/>
    <n v="2013"/>
    <n v="47.009935419771487"/>
    <x v="1"/>
    <x v="1"/>
    <x v="335"/>
    <n v="1441602000"/>
    <b v="0"/>
    <b v="0"/>
    <x v="1"/>
    <x v="1"/>
    <x v="1"/>
  </r>
  <r>
    <x v="352"/>
    <x v="351"/>
    <s v="Expanded hybrid hardware"/>
    <n v="2800"/>
    <n v="977"/>
    <n v="0.34892857142857142"/>
    <x v="0"/>
    <n v="33"/>
    <n v="29.606060606060606"/>
    <x v="0"/>
    <x v="0"/>
    <x v="336"/>
    <n v="1447567200"/>
    <b v="0"/>
    <b v="0"/>
    <x v="3"/>
    <x v="3"/>
    <x v="3"/>
  </r>
  <r>
    <x v="353"/>
    <x v="352"/>
    <s v="Profit-focused multi-tasking access"/>
    <n v="33600"/>
    <n v="137961"/>
    <n v="4.105982142857143"/>
    <x v="1"/>
    <n v="1703"/>
    <n v="81.010569583088667"/>
    <x v="1"/>
    <x v="1"/>
    <x v="337"/>
    <n v="1562389200"/>
    <b v="0"/>
    <b v="0"/>
    <x v="3"/>
    <x v="3"/>
    <x v="3"/>
  </r>
  <r>
    <x v="354"/>
    <x v="353"/>
    <s v="Profit-focused transitional capability"/>
    <n v="6100"/>
    <n v="7548"/>
    <n v="1.2373770491803278"/>
    <x v="1"/>
    <n v="80"/>
    <n v="94.35"/>
    <x v="3"/>
    <x v="3"/>
    <x v="338"/>
    <n v="1378789200"/>
    <b v="0"/>
    <b v="0"/>
    <x v="4"/>
    <x v="4"/>
    <x v="4"/>
  </r>
  <r>
    <x v="355"/>
    <x v="354"/>
    <s v="Front-line scalable definition"/>
    <n v="3800"/>
    <n v="2241"/>
    <n v="0.58973684210526311"/>
    <x v="2"/>
    <n v="86"/>
    <n v="26.058139534883722"/>
    <x v="1"/>
    <x v="1"/>
    <x v="339"/>
    <n v="1488520800"/>
    <b v="0"/>
    <b v="0"/>
    <x v="8"/>
    <x v="2"/>
    <x v="8"/>
  </r>
  <r>
    <x v="356"/>
    <x v="355"/>
    <s v="Open-source systematic protocol"/>
    <n v="9300"/>
    <n v="3431"/>
    <n v="0.36892473118279567"/>
    <x v="0"/>
    <n v="40"/>
    <n v="85.775000000000006"/>
    <x v="6"/>
    <x v="6"/>
    <x v="340"/>
    <n v="1327298400"/>
    <b v="0"/>
    <b v="0"/>
    <x v="3"/>
    <x v="3"/>
    <x v="3"/>
  </r>
  <r>
    <x v="357"/>
    <x v="356"/>
    <s v="Implemented tangible algorithm"/>
    <n v="2300"/>
    <n v="4253"/>
    <n v="1.8491304347826087"/>
    <x v="1"/>
    <n v="41"/>
    <n v="103.73170731707317"/>
    <x v="1"/>
    <x v="1"/>
    <x v="341"/>
    <n v="1443416400"/>
    <b v="0"/>
    <b v="0"/>
    <x v="11"/>
    <x v="6"/>
    <x v="11"/>
  </r>
  <r>
    <x v="358"/>
    <x v="357"/>
    <s v="Profit-focused 3rdgeneration circuit"/>
    <n v="9700"/>
    <n v="1146"/>
    <n v="0.11814432989690722"/>
    <x v="0"/>
    <n v="23"/>
    <n v="49.826086956521742"/>
    <x v="0"/>
    <x v="0"/>
    <x v="342"/>
    <n v="1534136400"/>
    <b v="1"/>
    <b v="0"/>
    <x v="14"/>
    <x v="7"/>
    <x v="14"/>
  </r>
  <r>
    <x v="359"/>
    <x v="358"/>
    <s v="Compatible needs-based architecture"/>
    <n v="4000"/>
    <n v="11948"/>
    <n v="2.9870000000000001"/>
    <x v="1"/>
    <n v="187"/>
    <n v="63.893048128342244"/>
    <x v="1"/>
    <x v="1"/>
    <x v="343"/>
    <n v="1315026000"/>
    <b v="0"/>
    <b v="0"/>
    <x v="10"/>
    <x v="4"/>
    <x v="10"/>
  </r>
  <r>
    <x v="360"/>
    <x v="359"/>
    <s v="Right-sized zero tolerance migration"/>
    <n v="59700"/>
    <n v="135132"/>
    <n v="2.2635175879396985"/>
    <x v="1"/>
    <n v="2875"/>
    <n v="47.002434782608695"/>
    <x v="4"/>
    <x v="4"/>
    <x v="344"/>
    <n v="1295071200"/>
    <b v="0"/>
    <b v="1"/>
    <x v="3"/>
    <x v="3"/>
    <x v="3"/>
  </r>
  <r>
    <x v="361"/>
    <x v="360"/>
    <s v="Quality-focused reciprocal structure"/>
    <n v="5500"/>
    <n v="9546"/>
    <n v="1.7356363636363636"/>
    <x v="1"/>
    <n v="88"/>
    <n v="108.47727272727273"/>
    <x v="1"/>
    <x v="1"/>
    <x v="345"/>
    <n v="1509426000"/>
    <b v="0"/>
    <b v="0"/>
    <x v="3"/>
    <x v="3"/>
    <x v="3"/>
  </r>
  <r>
    <x v="362"/>
    <x v="361"/>
    <s v="Automated actuating conglomeration"/>
    <n v="3700"/>
    <n v="13755"/>
    <n v="3.7175675675675675"/>
    <x v="1"/>
    <n v="191"/>
    <n v="72.015706806282722"/>
    <x v="1"/>
    <x v="1"/>
    <x v="65"/>
    <n v="1299391200"/>
    <b v="0"/>
    <b v="0"/>
    <x v="1"/>
    <x v="1"/>
    <x v="1"/>
  </r>
  <r>
    <x v="363"/>
    <x v="362"/>
    <s v="Re-contextualized local initiative"/>
    <n v="5200"/>
    <n v="8330"/>
    <n v="1.601923076923077"/>
    <x v="1"/>
    <n v="139"/>
    <n v="59.928057553956833"/>
    <x v="1"/>
    <x v="1"/>
    <x v="346"/>
    <n v="1325052000"/>
    <b v="0"/>
    <b v="0"/>
    <x v="1"/>
    <x v="1"/>
    <x v="1"/>
  </r>
  <r>
    <x v="364"/>
    <x v="363"/>
    <s v="Switchable intangible definition"/>
    <n v="900"/>
    <n v="14547"/>
    <n v="16.163333333333334"/>
    <x v="1"/>
    <n v="186"/>
    <n v="78.209677419354833"/>
    <x v="1"/>
    <x v="1"/>
    <x v="347"/>
    <n v="1522818000"/>
    <b v="0"/>
    <b v="0"/>
    <x v="7"/>
    <x v="1"/>
    <x v="7"/>
  </r>
  <r>
    <x v="365"/>
    <x v="364"/>
    <s v="Networked bottom-line initiative"/>
    <n v="1600"/>
    <n v="11735"/>
    <n v="7.3343749999999996"/>
    <x v="1"/>
    <n v="112"/>
    <n v="104.77678571428571"/>
    <x v="2"/>
    <x v="2"/>
    <x v="348"/>
    <n v="1485324000"/>
    <b v="0"/>
    <b v="0"/>
    <x v="3"/>
    <x v="3"/>
    <x v="3"/>
  </r>
  <r>
    <x v="366"/>
    <x v="365"/>
    <s v="Robust directional system engine"/>
    <n v="1800"/>
    <n v="10658"/>
    <n v="5.9211111111111112"/>
    <x v="1"/>
    <n v="101"/>
    <n v="105.52475247524752"/>
    <x v="1"/>
    <x v="1"/>
    <x v="349"/>
    <n v="1294120800"/>
    <b v="0"/>
    <b v="1"/>
    <x v="3"/>
    <x v="3"/>
    <x v="3"/>
  </r>
  <r>
    <x v="367"/>
    <x v="366"/>
    <s v="Triple-buffered explicit methodology"/>
    <n v="9900"/>
    <n v="1870"/>
    <n v="0.18888888888888888"/>
    <x v="0"/>
    <n v="75"/>
    <n v="24.933333333333334"/>
    <x v="1"/>
    <x v="1"/>
    <x v="350"/>
    <n v="1415685600"/>
    <b v="0"/>
    <b v="1"/>
    <x v="3"/>
    <x v="3"/>
    <x v="3"/>
  </r>
  <r>
    <x v="368"/>
    <x v="367"/>
    <s v="Reactive directional capacity"/>
    <n v="5200"/>
    <n v="14394"/>
    <n v="2.7680769230769231"/>
    <x v="1"/>
    <n v="206"/>
    <n v="69.873786407766985"/>
    <x v="4"/>
    <x v="4"/>
    <x v="351"/>
    <n v="1288933200"/>
    <b v="0"/>
    <b v="1"/>
    <x v="4"/>
    <x v="4"/>
    <x v="4"/>
  </r>
  <r>
    <x v="369"/>
    <x v="368"/>
    <s v="Polarized needs-based approach"/>
    <n v="5400"/>
    <n v="14743"/>
    <n v="2.730185185185185"/>
    <x v="1"/>
    <n v="154"/>
    <n v="95.733766233766232"/>
    <x v="1"/>
    <x v="1"/>
    <x v="352"/>
    <n v="1363237200"/>
    <b v="0"/>
    <b v="1"/>
    <x v="19"/>
    <x v="4"/>
    <x v="19"/>
  </r>
  <r>
    <x v="370"/>
    <x v="369"/>
    <s v="Intuitive well-modulated middleware"/>
    <n v="112300"/>
    <n v="178965"/>
    <n v="1.593633125556545"/>
    <x v="1"/>
    <n v="5966"/>
    <n v="29.997485752598056"/>
    <x v="1"/>
    <x v="1"/>
    <x v="353"/>
    <n v="1555822800"/>
    <b v="0"/>
    <b v="0"/>
    <x v="3"/>
    <x v="3"/>
    <x v="3"/>
  </r>
  <r>
    <x v="371"/>
    <x v="370"/>
    <s v="Multi-channeled logistical matrices"/>
    <n v="189200"/>
    <n v="128410"/>
    <n v="0.67869978858350954"/>
    <x v="0"/>
    <n v="2176"/>
    <n v="59.011948529411768"/>
    <x v="1"/>
    <x v="1"/>
    <x v="354"/>
    <n v="1427778000"/>
    <b v="0"/>
    <b v="0"/>
    <x v="3"/>
    <x v="3"/>
    <x v="3"/>
  </r>
  <r>
    <x v="372"/>
    <x v="371"/>
    <s v="Pre-emptive bifurcated artificial intelligence"/>
    <n v="900"/>
    <n v="14324"/>
    <n v="15.915555555555555"/>
    <x v="1"/>
    <n v="169"/>
    <n v="84.757396449704146"/>
    <x v="1"/>
    <x v="1"/>
    <x v="355"/>
    <n v="1422424800"/>
    <b v="0"/>
    <b v="1"/>
    <x v="4"/>
    <x v="4"/>
    <x v="4"/>
  </r>
  <r>
    <x v="373"/>
    <x v="372"/>
    <s v="Down-sized coherent toolset"/>
    <n v="22500"/>
    <n v="164291"/>
    <n v="7.3018222222222224"/>
    <x v="1"/>
    <n v="2106"/>
    <n v="78.010921177587846"/>
    <x v="1"/>
    <x v="1"/>
    <x v="356"/>
    <n v="1503637200"/>
    <b v="0"/>
    <b v="0"/>
    <x v="3"/>
    <x v="3"/>
    <x v="3"/>
  </r>
  <r>
    <x v="374"/>
    <x v="373"/>
    <s v="Open-source multi-tasking data-warehouse"/>
    <n v="167400"/>
    <n v="22073"/>
    <n v="0.13185782556750297"/>
    <x v="0"/>
    <n v="441"/>
    <n v="50.05215419501134"/>
    <x v="1"/>
    <x v="1"/>
    <x v="357"/>
    <n v="1547618400"/>
    <b v="0"/>
    <b v="1"/>
    <x v="4"/>
    <x v="4"/>
    <x v="4"/>
  </r>
  <r>
    <x v="375"/>
    <x v="374"/>
    <s v="Future-proofed upward-trending contingency"/>
    <n v="2700"/>
    <n v="1479"/>
    <n v="0.54777777777777781"/>
    <x v="0"/>
    <n v="25"/>
    <n v="59.16"/>
    <x v="1"/>
    <x v="1"/>
    <x v="358"/>
    <n v="1449900000"/>
    <b v="0"/>
    <b v="0"/>
    <x v="7"/>
    <x v="1"/>
    <x v="7"/>
  </r>
  <r>
    <x v="376"/>
    <x v="375"/>
    <s v="Mandatory uniform matrix"/>
    <n v="3400"/>
    <n v="12275"/>
    <n v="3.6102941176470589"/>
    <x v="1"/>
    <n v="131"/>
    <n v="93.702290076335885"/>
    <x v="1"/>
    <x v="1"/>
    <x v="359"/>
    <n v="1405141200"/>
    <b v="0"/>
    <b v="0"/>
    <x v="1"/>
    <x v="1"/>
    <x v="1"/>
  </r>
  <r>
    <x v="377"/>
    <x v="376"/>
    <s v="Phased methodical initiative"/>
    <n v="49700"/>
    <n v="5098"/>
    <n v="0.10257545271629778"/>
    <x v="0"/>
    <n v="127"/>
    <n v="40.14173228346457"/>
    <x v="1"/>
    <x v="1"/>
    <x v="12"/>
    <n v="1572933600"/>
    <b v="0"/>
    <b v="0"/>
    <x v="3"/>
    <x v="3"/>
    <x v="3"/>
  </r>
  <r>
    <x v="378"/>
    <x v="377"/>
    <s v="Managed stable function"/>
    <n v="178200"/>
    <n v="24882"/>
    <n v="0.13962962962962963"/>
    <x v="0"/>
    <n v="355"/>
    <n v="70.090140845070422"/>
    <x v="1"/>
    <x v="1"/>
    <x v="360"/>
    <n v="1530162000"/>
    <b v="0"/>
    <b v="0"/>
    <x v="4"/>
    <x v="4"/>
    <x v="4"/>
  </r>
  <r>
    <x v="379"/>
    <x v="378"/>
    <s v="Realigned clear-thinking migration"/>
    <n v="7200"/>
    <n v="2912"/>
    <n v="0.40444444444444444"/>
    <x v="0"/>
    <n v="44"/>
    <n v="66.181818181818187"/>
    <x v="4"/>
    <x v="4"/>
    <x v="361"/>
    <n v="1320904800"/>
    <b v="0"/>
    <b v="0"/>
    <x v="3"/>
    <x v="3"/>
    <x v="3"/>
  </r>
  <r>
    <x v="380"/>
    <x v="379"/>
    <s v="Optional clear-thinking process improvement"/>
    <n v="2500"/>
    <n v="4008"/>
    <n v="1.6032"/>
    <x v="1"/>
    <n v="84"/>
    <n v="47.714285714285715"/>
    <x v="1"/>
    <x v="1"/>
    <x v="362"/>
    <n v="1372395600"/>
    <b v="0"/>
    <b v="0"/>
    <x v="3"/>
    <x v="3"/>
    <x v="3"/>
  </r>
  <r>
    <x v="381"/>
    <x v="380"/>
    <s v="Cross-group global moratorium"/>
    <n v="5300"/>
    <n v="9749"/>
    <n v="1.8394339622641509"/>
    <x v="1"/>
    <n v="155"/>
    <n v="62.896774193548389"/>
    <x v="1"/>
    <x v="1"/>
    <x v="363"/>
    <n v="1437714000"/>
    <b v="0"/>
    <b v="0"/>
    <x v="3"/>
    <x v="3"/>
    <x v="3"/>
  </r>
  <r>
    <x v="382"/>
    <x v="381"/>
    <s v="Visionary systemic process improvement"/>
    <n v="9100"/>
    <n v="5803"/>
    <n v="0.63769230769230767"/>
    <x v="0"/>
    <n v="67"/>
    <n v="86.611940298507463"/>
    <x v="1"/>
    <x v="1"/>
    <x v="364"/>
    <n v="1509771600"/>
    <b v="0"/>
    <b v="0"/>
    <x v="14"/>
    <x v="7"/>
    <x v="14"/>
  </r>
  <r>
    <x v="383"/>
    <x v="382"/>
    <s v="Progressive intangible flexibility"/>
    <n v="6300"/>
    <n v="14199"/>
    <n v="2.2538095238095237"/>
    <x v="1"/>
    <n v="189"/>
    <n v="75.126984126984127"/>
    <x v="1"/>
    <x v="1"/>
    <x v="210"/>
    <n v="1550556000"/>
    <b v="0"/>
    <b v="1"/>
    <x v="0"/>
    <x v="0"/>
    <x v="0"/>
  </r>
  <r>
    <x v="384"/>
    <x v="383"/>
    <s v="Reactive real-time software"/>
    <n v="114400"/>
    <n v="196779"/>
    <n v="1.7200961538461539"/>
    <x v="1"/>
    <n v="4799"/>
    <n v="41.004167534903104"/>
    <x v="1"/>
    <x v="1"/>
    <x v="365"/>
    <n v="1489039200"/>
    <b v="1"/>
    <b v="1"/>
    <x v="4"/>
    <x v="4"/>
    <x v="4"/>
  </r>
  <r>
    <x v="385"/>
    <x v="384"/>
    <s v="Programmable incremental knowledge user"/>
    <n v="38900"/>
    <n v="56859"/>
    <n v="1.4616709511568124"/>
    <x v="1"/>
    <n v="1137"/>
    <n v="50.007915567282325"/>
    <x v="1"/>
    <x v="1"/>
    <x v="366"/>
    <n v="1556600400"/>
    <b v="0"/>
    <b v="0"/>
    <x v="9"/>
    <x v="5"/>
    <x v="9"/>
  </r>
  <r>
    <x v="386"/>
    <x v="385"/>
    <s v="Progressive 5thgeneration customer loyalty"/>
    <n v="135500"/>
    <n v="103554"/>
    <n v="0.76423616236162362"/>
    <x v="0"/>
    <n v="1068"/>
    <n v="96.960674157303373"/>
    <x v="1"/>
    <x v="1"/>
    <x v="367"/>
    <n v="1278565200"/>
    <b v="0"/>
    <b v="0"/>
    <x v="3"/>
    <x v="3"/>
    <x v="3"/>
  </r>
  <r>
    <x v="387"/>
    <x v="386"/>
    <s v="Triple-buffered logistical frame"/>
    <n v="109000"/>
    <n v="42795"/>
    <n v="0.39261467889908258"/>
    <x v="0"/>
    <n v="424"/>
    <n v="100.93160377358491"/>
    <x v="1"/>
    <x v="1"/>
    <x v="368"/>
    <n v="1339909200"/>
    <b v="0"/>
    <b v="0"/>
    <x v="8"/>
    <x v="2"/>
    <x v="8"/>
  </r>
  <r>
    <x v="388"/>
    <x v="387"/>
    <s v="Exclusive dynamic adapter"/>
    <n v="114800"/>
    <n v="12938"/>
    <n v="0.11270034843205574"/>
    <x v="3"/>
    <n v="145"/>
    <n v="89.227586206896547"/>
    <x v="5"/>
    <x v="5"/>
    <x v="369"/>
    <n v="1325829600"/>
    <b v="0"/>
    <b v="0"/>
    <x v="7"/>
    <x v="1"/>
    <x v="7"/>
  </r>
  <r>
    <x v="389"/>
    <x v="388"/>
    <s v="Automated systemic hierarchy"/>
    <n v="83000"/>
    <n v="101352"/>
    <n v="1.2211084337349398"/>
    <x v="1"/>
    <n v="1152"/>
    <n v="87.979166666666671"/>
    <x v="1"/>
    <x v="1"/>
    <x v="370"/>
    <n v="1290578400"/>
    <b v="0"/>
    <b v="0"/>
    <x v="3"/>
    <x v="3"/>
    <x v="3"/>
  </r>
  <r>
    <x v="390"/>
    <x v="389"/>
    <s v="Digitized eco-centric core"/>
    <n v="2400"/>
    <n v="4477"/>
    <n v="1.8654166666666667"/>
    <x v="1"/>
    <n v="50"/>
    <n v="89.54"/>
    <x v="1"/>
    <x v="1"/>
    <x v="371"/>
    <n v="1380344400"/>
    <b v="0"/>
    <b v="0"/>
    <x v="14"/>
    <x v="7"/>
    <x v="14"/>
  </r>
  <r>
    <x v="391"/>
    <x v="390"/>
    <s v="Mandatory uniform strategy"/>
    <n v="60400"/>
    <n v="4393"/>
    <n v="7.27317880794702E-2"/>
    <x v="0"/>
    <n v="151"/>
    <n v="29.09271523178808"/>
    <x v="1"/>
    <x v="1"/>
    <x v="287"/>
    <n v="1389852000"/>
    <b v="0"/>
    <b v="0"/>
    <x v="9"/>
    <x v="5"/>
    <x v="9"/>
  </r>
  <r>
    <x v="392"/>
    <x v="391"/>
    <s v="Profit-focused zero administration forecast"/>
    <n v="102900"/>
    <n v="67546"/>
    <n v="0.65642371234207963"/>
    <x v="0"/>
    <n v="1608"/>
    <n v="42.006218905472636"/>
    <x v="1"/>
    <x v="1"/>
    <x v="372"/>
    <n v="1294466400"/>
    <b v="0"/>
    <b v="0"/>
    <x v="8"/>
    <x v="2"/>
    <x v="8"/>
  </r>
  <r>
    <x v="393"/>
    <x v="392"/>
    <s v="De-engineered static orchestration"/>
    <n v="62800"/>
    <n v="143788"/>
    <n v="2.2896178343949045"/>
    <x v="1"/>
    <n v="3059"/>
    <n v="47.004903563255965"/>
    <x v="0"/>
    <x v="0"/>
    <x v="373"/>
    <n v="1500354000"/>
    <b v="0"/>
    <b v="0"/>
    <x v="17"/>
    <x v="1"/>
    <x v="17"/>
  </r>
  <r>
    <x v="394"/>
    <x v="393"/>
    <s v="Customizable dynamic info-mediaries"/>
    <n v="800"/>
    <n v="3755"/>
    <n v="4.6937499999999996"/>
    <x v="1"/>
    <n v="34"/>
    <n v="110.44117647058823"/>
    <x v="1"/>
    <x v="1"/>
    <x v="374"/>
    <n v="1375938000"/>
    <b v="0"/>
    <b v="1"/>
    <x v="4"/>
    <x v="4"/>
    <x v="4"/>
  </r>
  <r>
    <x v="395"/>
    <x v="122"/>
    <s v="Enhanced incremental budgetary management"/>
    <n v="7100"/>
    <n v="9238"/>
    <n v="1.3011267605633803"/>
    <x v="1"/>
    <n v="220"/>
    <n v="41.990909090909092"/>
    <x v="1"/>
    <x v="1"/>
    <x v="375"/>
    <n v="1323410400"/>
    <b v="1"/>
    <b v="0"/>
    <x v="3"/>
    <x v="3"/>
    <x v="3"/>
  </r>
  <r>
    <x v="396"/>
    <x v="394"/>
    <s v="Digitized local info-mediaries"/>
    <n v="46100"/>
    <n v="77012"/>
    <n v="1.6705422993492407"/>
    <x v="1"/>
    <n v="1604"/>
    <n v="48.012468827930178"/>
    <x v="2"/>
    <x v="2"/>
    <x v="376"/>
    <n v="1539406800"/>
    <b v="0"/>
    <b v="0"/>
    <x v="6"/>
    <x v="4"/>
    <x v="6"/>
  </r>
  <r>
    <x v="397"/>
    <x v="395"/>
    <s v="Virtual systematic monitoring"/>
    <n v="8100"/>
    <n v="14083"/>
    <n v="1.738641975308642"/>
    <x v="1"/>
    <n v="454"/>
    <n v="31.019823788546255"/>
    <x v="1"/>
    <x v="1"/>
    <x v="377"/>
    <n v="1369803600"/>
    <b v="0"/>
    <b v="0"/>
    <x v="1"/>
    <x v="1"/>
    <x v="1"/>
  </r>
  <r>
    <x v="398"/>
    <x v="396"/>
    <s v="Reactive bottom-line open architecture"/>
    <n v="1700"/>
    <n v="12202"/>
    <n v="7.1776470588235295"/>
    <x v="1"/>
    <n v="123"/>
    <n v="99.203252032520325"/>
    <x v="6"/>
    <x v="6"/>
    <x v="378"/>
    <n v="1525928400"/>
    <b v="0"/>
    <b v="1"/>
    <x v="10"/>
    <x v="4"/>
    <x v="10"/>
  </r>
  <r>
    <x v="399"/>
    <x v="397"/>
    <s v="Pre-emptive interactive model"/>
    <n v="97300"/>
    <n v="62127"/>
    <n v="0.63850976361767731"/>
    <x v="0"/>
    <n v="941"/>
    <n v="66.022316684378325"/>
    <x v="1"/>
    <x v="1"/>
    <x v="379"/>
    <n v="1297231200"/>
    <b v="0"/>
    <b v="0"/>
    <x v="7"/>
    <x v="1"/>
    <x v="7"/>
  </r>
  <r>
    <x v="400"/>
    <x v="398"/>
    <s v="Ergonomic eco-centric open architecture"/>
    <n v="100"/>
    <n v="2"/>
    <n v="0.02"/>
    <x v="0"/>
    <n v="1"/>
    <n v="2"/>
    <x v="1"/>
    <x v="1"/>
    <x v="380"/>
    <n v="1378530000"/>
    <b v="0"/>
    <b v="1"/>
    <x v="14"/>
    <x v="7"/>
    <x v="14"/>
  </r>
  <r>
    <x v="401"/>
    <x v="399"/>
    <s v="Inverse radical hierarchy"/>
    <n v="900"/>
    <n v="13772"/>
    <n v="15.302222222222222"/>
    <x v="1"/>
    <n v="299"/>
    <n v="46.060200668896321"/>
    <x v="1"/>
    <x v="1"/>
    <x v="381"/>
    <n v="1572152400"/>
    <b v="0"/>
    <b v="0"/>
    <x v="3"/>
    <x v="3"/>
    <x v="3"/>
  </r>
  <r>
    <x v="402"/>
    <x v="400"/>
    <s v="Team-oriented static interface"/>
    <n v="7300"/>
    <n v="2946"/>
    <n v="0.40356164383561643"/>
    <x v="0"/>
    <n v="40"/>
    <n v="73.650000000000006"/>
    <x v="1"/>
    <x v="1"/>
    <x v="382"/>
    <n v="1329890400"/>
    <b v="0"/>
    <b v="1"/>
    <x v="12"/>
    <x v="4"/>
    <x v="12"/>
  </r>
  <r>
    <x v="403"/>
    <x v="401"/>
    <s v="Virtual foreground throughput"/>
    <n v="195800"/>
    <n v="168820"/>
    <n v="0.86220633299284988"/>
    <x v="0"/>
    <n v="3015"/>
    <n v="55.99336650082919"/>
    <x v="0"/>
    <x v="0"/>
    <x v="125"/>
    <n v="1276750800"/>
    <b v="0"/>
    <b v="1"/>
    <x v="3"/>
    <x v="3"/>
    <x v="3"/>
  </r>
  <r>
    <x v="404"/>
    <x v="402"/>
    <s v="Visionary exuding Internet solution"/>
    <n v="48900"/>
    <n v="154321"/>
    <n v="3.1558486707566464"/>
    <x v="1"/>
    <n v="2237"/>
    <n v="68.985695127402778"/>
    <x v="1"/>
    <x v="1"/>
    <x v="383"/>
    <n v="1510898400"/>
    <b v="0"/>
    <b v="0"/>
    <x v="3"/>
    <x v="3"/>
    <x v="3"/>
  </r>
  <r>
    <x v="405"/>
    <x v="403"/>
    <s v="Synchronized secondary analyzer"/>
    <n v="29600"/>
    <n v="26527"/>
    <n v="0.89618243243243245"/>
    <x v="0"/>
    <n v="435"/>
    <n v="60.981609195402299"/>
    <x v="1"/>
    <x v="1"/>
    <x v="384"/>
    <n v="1532408400"/>
    <b v="0"/>
    <b v="0"/>
    <x v="3"/>
    <x v="3"/>
    <x v="3"/>
  </r>
  <r>
    <x v="406"/>
    <x v="404"/>
    <s v="Balanced attitude-oriented parallelism"/>
    <n v="39300"/>
    <n v="71583"/>
    <n v="1.8214503816793892"/>
    <x v="1"/>
    <n v="645"/>
    <n v="110.98139534883721"/>
    <x v="1"/>
    <x v="1"/>
    <x v="385"/>
    <n v="1360562400"/>
    <b v="1"/>
    <b v="0"/>
    <x v="4"/>
    <x v="4"/>
    <x v="4"/>
  </r>
  <r>
    <x v="407"/>
    <x v="405"/>
    <s v="Organized bandwidth-monitored core"/>
    <n v="3400"/>
    <n v="12100"/>
    <n v="3.5588235294117645"/>
    <x v="1"/>
    <n v="484"/>
    <n v="25"/>
    <x v="3"/>
    <x v="3"/>
    <x v="386"/>
    <n v="1571547600"/>
    <b v="0"/>
    <b v="0"/>
    <x v="3"/>
    <x v="3"/>
    <x v="3"/>
  </r>
  <r>
    <x v="408"/>
    <x v="406"/>
    <s v="Cloned leadingedge utilization"/>
    <n v="9200"/>
    <n v="12129"/>
    <n v="1.3183695652173912"/>
    <x v="1"/>
    <n v="154"/>
    <n v="78.759740259740255"/>
    <x v="0"/>
    <x v="0"/>
    <x v="387"/>
    <n v="1468126800"/>
    <b v="0"/>
    <b v="0"/>
    <x v="4"/>
    <x v="4"/>
    <x v="4"/>
  </r>
  <r>
    <x v="409"/>
    <x v="97"/>
    <s v="Secured asymmetric projection"/>
    <n v="135600"/>
    <n v="62804"/>
    <n v="0.46315634218289087"/>
    <x v="0"/>
    <n v="714"/>
    <n v="87.960784313725483"/>
    <x v="1"/>
    <x v="1"/>
    <x v="388"/>
    <n v="1492837200"/>
    <b v="0"/>
    <b v="0"/>
    <x v="1"/>
    <x v="1"/>
    <x v="1"/>
  </r>
  <r>
    <x v="410"/>
    <x v="407"/>
    <s v="Advanced cohesive Graphic Interface"/>
    <n v="153700"/>
    <n v="55536"/>
    <n v="0.36132726089785294"/>
    <x v="2"/>
    <n v="1111"/>
    <n v="49.987398739873989"/>
    <x v="1"/>
    <x v="1"/>
    <x v="277"/>
    <n v="1430197200"/>
    <b v="0"/>
    <b v="0"/>
    <x v="20"/>
    <x v="6"/>
    <x v="20"/>
  </r>
  <r>
    <x v="411"/>
    <x v="408"/>
    <s v="Down-sized maximized function"/>
    <n v="7800"/>
    <n v="8161"/>
    <n v="1.0462820512820512"/>
    <x v="1"/>
    <n v="82"/>
    <n v="99.524390243902445"/>
    <x v="1"/>
    <x v="1"/>
    <x v="389"/>
    <n v="1496206800"/>
    <b v="0"/>
    <b v="0"/>
    <x v="3"/>
    <x v="3"/>
    <x v="3"/>
  </r>
  <r>
    <x v="412"/>
    <x v="409"/>
    <s v="Realigned zero tolerance software"/>
    <n v="2100"/>
    <n v="14046"/>
    <n v="6.6885714285714286"/>
    <x v="1"/>
    <n v="134"/>
    <n v="104.82089552238806"/>
    <x v="1"/>
    <x v="1"/>
    <x v="390"/>
    <n v="1389592800"/>
    <b v="0"/>
    <b v="0"/>
    <x v="13"/>
    <x v="5"/>
    <x v="13"/>
  </r>
  <r>
    <x v="413"/>
    <x v="410"/>
    <s v="Persevering analyzing extranet"/>
    <n v="189500"/>
    <n v="117628"/>
    <n v="0.62072823218997364"/>
    <x v="2"/>
    <n v="1089"/>
    <n v="108.01469237832875"/>
    <x v="1"/>
    <x v="1"/>
    <x v="391"/>
    <n v="1545631200"/>
    <b v="0"/>
    <b v="0"/>
    <x v="10"/>
    <x v="4"/>
    <x v="10"/>
  </r>
  <r>
    <x v="414"/>
    <x v="411"/>
    <s v="Innovative human-resource migration"/>
    <n v="188200"/>
    <n v="159405"/>
    <n v="0.84699787460148779"/>
    <x v="0"/>
    <n v="5497"/>
    <n v="28.998544660724033"/>
    <x v="1"/>
    <x v="1"/>
    <x v="392"/>
    <n v="1272430800"/>
    <b v="0"/>
    <b v="1"/>
    <x v="0"/>
    <x v="0"/>
    <x v="0"/>
  </r>
  <r>
    <x v="415"/>
    <x v="412"/>
    <s v="Intuitive needs-based monitoring"/>
    <n v="113500"/>
    <n v="12552"/>
    <n v="0.11059030837004405"/>
    <x v="0"/>
    <n v="418"/>
    <n v="30.028708133971293"/>
    <x v="1"/>
    <x v="1"/>
    <x v="393"/>
    <n v="1327903200"/>
    <b v="0"/>
    <b v="0"/>
    <x v="3"/>
    <x v="3"/>
    <x v="3"/>
  </r>
  <r>
    <x v="416"/>
    <x v="413"/>
    <s v="Customer-focused disintermediate toolset"/>
    <n v="134600"/>
    <n v="59007"/>
    <n v="0.43838781575037145"/>
    <x v="0"/>
    <n v="1439"/>
    <n v="41.005559416261292"/>
    <x v="1"/>
    <x v="1"/>
    <x v="394"/>
    <n v="1296021600"/>
    <b v="0"/>
    <b v="1"/>
    <x v="4"/>
    <x v="4"/>
    <x v="4"/>
  </r>
  <r>
    <x v="417"/>
    <x v="414"/>
    <s v="Upgradable 24/7 emulation"/>
    <n v="1700"/>
    <n v="943"/>
    <n v="0.55470588235294116"/>
    <x v="0"/>
    <n v="15"/>
    <n v="62.866666666666667"/>
    <x v="1"/>
    <x v="1"/>
    <x v="395"/>
    <n v="1543298400"/>
    <b v="0"/>
    <b v="0"/>
    <x v="3"/>
    <x v="3"/>
    <x v="3"/>
  </r>
  <r>
    <x v="418"/>
    <x v="32"/>
    <s v="Quality-focused client-server core"/>
    <n v="163700"/>
    <n v="93963"/>
    <n v="0.57399511301160655"/>
    <x v="0"/>
    <n v="1999"/>
    <n v="47.005002501250623"/>
    <x v="0"/>
    <x v="0"/>
    <x v="396"/>
    <n v="1336366800"/>
    <b v="0"/>
    <b v="0"/>
    <x v="4"/>
    <x v="4"/>
    <x v="4"/>
  </r>
  <r>
    <x v="419"/>
    <x v="415"/>
    <s v="Upgradable maximized protocol"/>
    <n v="113800"/>
    <n v="140469"/>
    <n v="1.2343497363796134"/>
    <x v="1"/>
    <n v="5203"/>
    <n v="26.997693638285604"/>
    <x v="1"/>
    <x v="1"/>
    <x v="397"/>
    <n v="1325052000"/>
    <b v="0"/>
    <b v="0"/>
    <x v="2"/>
    <x v="2"/>
    <x v="2"/>
  </r>
  <r>
    <x v="420"/>
    <x v="416"/>
    <s v="Cross-platform interactive synergy"/>
    <n v="5000"/>
    <n v="6423"/>
    <n v="1.2846"/>
    <x v="1"/>
    <n v="94"/>
    <n v="68.329787234042556"/>
    <x v="1"/>
    <x v="1"/>
    <x v="398"/>
    <n v="1499576400"/>
    <b v="0"/>
    <b v="0"/>
    <x v="3"/>
    <x v="3"/>
    <x v="3"/>
  </r>
  <r>
    <x v="421"/>
    <x v="417"/>
    <s v="User-centric fault-tolerant archive"/>
    <n v="9400"/>
    <n v="6015"/>
    <n v="0.63989361702127656"/>
    <x v="0"/>
    <n v="118"/>
    <n v="50.974576271186443"/>
    <x v="1"/>
    <x v="1"/>
    <x v="399"/>
    <n v="1501304400"/>
    <b v="0"/>
    <b v="1"/>
    <x v="8"/>
    <x v="2"/>
    <x v="8"/>
  </r>
  <r>
    <x v="422"/>
    <x v="418"/>
    <s v="Reverse-engineered regional knowledge user"/>
    <n v="8700"/>
    <n v="11075"/>
    <n v="1.2729885057471264"/>
    <x v="1"/>
    <n v="205"/>
    <n v="54.024390243902438"/>
    <x v="1"/>
    <x v="1"/>
    <x v="400"/>
    <n v="1273208400"/>
    <b v="0"/>
    <b v="1"/>
    <x v="3"/>
    <x v="3"/>
    <x v="3"/>
  </r>
  <r>
    <x v="423"/>
    <x v="419"/>
    <s v="Self-enabling real-time definition"/>
    <n v="147800"/>
    <n v="15723"/>
    <n v="0.10638024357239513"/>
    <x v="0"/>
    <n v="162"/>
    <n v="97.055555555555557"/>
    <x v="1"/>
    <x v="1"/>
    <x v="116"/>
    <n v="1316840400"/>
    <b v="0"/>
    <b v="1"/>
    <x v="0"/>
    <x v="0"/>
    <x v="0"/>
  </r>
  <r>
    <x v="424"/>
    <x v="420"/>
    <s v="User-centric impactful projection"/>
    <n v="5100"/>
    <n v="2064"/>
    <n v="0.40470588235294119"/>
    <x v="0"/>
    <n v="83"/>
    <n v="24.867469879518072"/>
    <x v="1"/>
    <x v="1"/>
    <x v="401"/>
    <n v="1524546000"/>
    <b v="0"/>
    <b v="0"/>
    <x v="7"/>
    <x v="1"/>
    <x v="7"/>
  </r>
  <r>
    <x v="425"/>
    <x v="421"/>
    <s v="Vision-oriented actuating hardware"/>
    <n v="2700"/>
    <n v="7767"/>
    <n v="2.8766666666666665"/>
    <x v="1"/>
    <n v="92"/>
    <n v="84.423913043478265"/>
    <x v="1"/>
    <x v="1"/>
    <x v="402"/>
    <n v="1438578000"/>
    <b v="0"/>
    <b v="0"/>
    <x v="14"/>
    <x v="7"/>
    <x v="14"/>
  </r>
  <r>
    <x v="426"/>
    <x v="422"/>
    <s v="Virtual leadingedge framework"/>
    <n v="1800"/>
    <n v="10313"/>
    <n v="5.7294444444444448"/>
    <x v="1"/>
    <n v="219"/>
    <n v="47.091324200913242"/>
    <x v="1"/>
    <x v="1"/>
    <x v="403"/>
    <n v="1362549600"/>
    <b v="0"/>
    <b v="0"/>
    <x v="3"/>
    <x v="3"/>
    <x v="3"/>
  </r>
  <r>
    <x v="427"/>
    <x v="423"/>
    <s v="Managed discrete framework"/>
    <n v="174500"/>
    <n v="197018"/>
    <n v="1.1290429799426933"/>
    <x v="1"/>
    <n v="2526"/>
    <n v="77.996041171813147"/>
    <x v="1"/>
    <x v="1"/>
    <x v="404"/>
    <n v="1413349200"/>
    <b v="0"/>
    <b v="1"/>
    <x v="3"/>
    <x v="3"/>
    <x v="3"/>
  </r>
  <r>
    <x v="428"/>
    <x v="424"/>
    <s v="Progressive zero-defect capability"/>
    <n v="101400"/>
    <n v="47037"/>
    <n v="0.46387573964497042"/>
    <x v="0"/>
    <n v="747"/>
    <n v="62.967871485943775"/>
    <x v="1"/>
    <x v="1"/>
    <x v="405"/>
    <n v="1298008800"/>
    <b v="0"/>
    <b v="0"/>
    <x v="10"/>
    <x v="4"/>
    <x v="10"/>
  </r>
  <r>
    <x v="429"/>
    <x v="425"/>
    <s v="Right-sized demand-driven adapter"/>
    <n v="191000"/>
    <n v="173191"/>
    <n v="0.90675916230366493"/>
    <x v="3"/>
    <n v="2138"/>
    <n v="81.006080449017773"/>
    <x v="1"/>
    <x v="1"/>
    <x v="406"/>
    <n v="1394427600"/>
    <b v="0"/>
    <b v="1"/>
    <x v="14"/>
    <x v="7"/>
    <x v="14"/>
  </r>
  <r>
    <x v="430"/>
    <x v="426"/>
    <s v="Re-engineered attitude-oriented frame"/>
    <n v="8100"/>
    <n v="5487"/>
    <n v="0.67740740740740746"/>
    <x v="0"/>
    <n v="84"/>
    <n v="65.321428571428569"/>
    <x v="1"/>
    <x v="1"/>
    <x v="407"/>
    <n v="1572670800"/>
    <b v="0"/>
    <b v="0"/>
    <x v="3"/>
    <x v="3"/>
    <x v="3"/>
  </r>
  <r>
    <x v="431"/>
    <x v="427"/>
    <s v="Compatible multimedia utilization"/>
    <n v="5100"/>
    <n v="9817"/>
    <n v="1.9249019607843136"/>
    <x v="1"/>
    <n v="94"/>
    <n v="104.43617021276596"/>
    <x v="1"/>
    <x v="1"/>
    <x v="408"/>
    <n v="1531112400"/>
    <b v="1"/>
    <b v="0"/>
    <x v="3"/>
    <x v="3"/>
    <x v="3"/>
  </r>
  <r>
    <x v="432"/>
    <x v="428"/>
    <s v="Re-contextualized dedicated hardware"/>
    <n v="7700"/>
    <n v="6369"/>
    <n v="0.82714285714285718"/>
    <x v="0"/>
    <n v="91"/>
    <n v="69.989010989010993"/>
    <x v="1"/>
    <x v="1"/>
    <x v="409"/>
    <n v="1400734800"/>
    <b v="0"/>
    <b v="0"/>
    <x v="3"/>
    <x v="3"/>
    <x v="3"/>
  </r>
  <r>
    <x v="433"/>
    <x v="429"/>
    <s v="Decentralized composite paradigm"/>
    <n v="121400"/>
    <n v="65755"/>
    <n v="0.54163920922570019"/>
    <x v="0"/>
    <n v="792"/>
    <n v="83.023989898989896"/>
    <x v="1"/>
    <x v="1"/>
    <x v="410"/>
    <n v="1386741600"/>
    <b v="0"/>
    <b v="1"/>
    <x v="4"/>
    <x v="4"/>
    <x v="4"/>
  </r>
  <r>
    <x v="434"/>
    <x v="430"/>
    <s v="Cloned transitional hierarchy"/>
    <n v="5400"/>
    <n v="903"/>
    <n v="0.16722222222222222"/>
    <x v="3"/>
    <n v="10"/>
    <n v="90.3"/>
    <x v="0"/>
    <x v="0"/>
    <x v="411"/>
    <n v="1481781600"/>
    <b v="1"/>
    <b v="0"/>
    <x v="3"/>
    <x v="3"/>
    <x v="3"/>
  </r>
  <r>
    <x v="435"/>
    <x v="431"/>
    <s v="Advanced discrete leverage"/>
    <n v="152400"/>
    <n v="178120"/>
    <n v="1.168766404199475"/>
    <x v="1"/>
    <n v="1713"/>
    <n v="103.98131932282546"/>
    <x v="6"/>
    <x v="6"/>
    <x v="412"/>
    <n v="1419660000"/>
    <b v="0"/>
    <b v="1"/>
    <x v="3"/>
    <x v="3"/>
    <x v="3"/>
  </r>
  <r>
    <x v="436"/>
    <x v="432"/>
    <s v="Open-source incremental throughput"/>
    <n v="1300"/>
    <n v="13678"/>
    <n v="10.521538461538462"/>
    <x v="1"/>
    <n v="249"/>
    <n v="54.931726907630519"/>
    <x v="1"/>
    <x v="1"/>
    <x v="413"/>
    <n v="1555822800"/>
    <b v="0"/>
    <b v="0"/>
    <x v="17"/>
    <x v="1"/>
    <x v="17"/>
  </r>
  <r>
    <x v="437"/>
    <x v="433"/>
    <s v="Centralized regional interface"/>
    <n v="8100"/>
    <n v="9969"/>
    <n v="1.2307407407407407"/>
    <x v="1"/>
    <n v="192"/>
    <n v="51.921875"/>
    <x v="1"/>
    <x v="1"/>
    <x v="414"/>
    <n v="1442379600"/>
    <b v="0"/>
    <b v="1"/>
    <x v="10"/>
    <x v="4"/>
    <x v="10"/>
  </r>
  <r>
    <x v="438"/>
    <x v="434"/>
    <s v="Streamlined web-enabled knowledgebase"/>
    <n v="8300"/>
    <n v="14827"/>
    <n v="1.7863855421686747"/>
    <x v="1"/>
    <n v="247"/>
    <n v="60.02834008097166"/>
    <x v="1"/>
    <x v="1"/>
    <x v="415"/>
    <n v="1364965200"/>
    <b v="0"/>
    <b v="0"/>
    <x v="3"/>
    <x v="3"/>
    <x v="3"/>
  </r>
  <r>
    <x v="439"/>
    <x v="435"/>
    <s v="Digitized transitional monitoring"/>
    <n v="28400"/>
    <n v="100900"/>
    <n v="3.5528169014084505"/>
    <x v="1"/>
    <n v="2293"/>
    <n v="44.003488879197555"/>
    <x v="1"/>
    <x v="1"/>
    <x v="416"/>
    <n v="1479016800"/>
    <b v="0"/>
    <b v="0"/>
    <x v="22"/>
    <x v="4"/>
    <x v="22"/>
  </r>
  <r>
    <x v="440"/>
    <x v="436"/>
    <s v="Networked optimal adapter"/>
    <n v="102500"/>
    <n v="165954"/>
    <n v="1.6190634146341463"/>
    <x v="1"/>
    <n v="3131"/>
    <n v="53.003513254551258"/>
    <x v="1"/>
    <x v="1"/>
    <x v="417"/>
    <n v="1499662800"/>
    <b v="0"/>
    <b v="0"/>
    <x v="19"/>
    <x v="4"/>
    <x v="19"/>
  </r>
  <r>
    <x v="441"/>
    <x v="437"/>
    <s v="Automated optimal function"/>
    <n v="7000"/>
    <n v="1744"/>
    <n v="0.24914285714285714"/>
    <x v="0"/>
    <n v="32"/>
    <n v="54.5"/>
    <x v="1"/>
    <x v="1"/>
    <x v="418"/>
    <n v="1337835600"/>
    <b v="0"/>
    <b v="0"/>
    <x v="8"/>
    <x v="2"/>
    <x v="8"/>
  </r>
  <r>
    <x v="442"/>
    <x v="438"/>
    <s v="Devolved system-worthy framework"/>
    <n v="5400"/>
    <n v="10731"/>
    <n v="1.9872222222222222"/>
    <x v="1"/>
    <n v="143"/>
    <n v="75.04195804195804"/>
    <x v="6"/>
    <x v="6"/>
    <x v="419"/>
    <n v="1505710800"/>
    <b v="0"/>
    <b v="0"/>
    <x v="3"/>
    <x v="3"/>
    <x v="3"/>
  </r>
  <r>
    <x v="443"/>
    <x v="439"/>
    <s v="Stand-alone user-facing service-desk"/>
    <n v="9300"/>
    <n v="3232"/>
    <n v="0.34752688172043011"/>
    <x v="3"/>
    <n v="90"/>
    <n v="35.911111111111111"/>
    <x v="1"/>
    <x v="1"/>
    <x v="420"/>
    <n v="1287464400"/>
    <b v="0"/>
    <b v="0"/>
    <x v="3"/>
    <x v="3"/>
    <x v="3"/>
  </r>
  <r>
    <x v="444"/>
    <x v="347"/>
    <s v="Versatile global attitude"/>
    <n v="6200"/>
    <n v="10938"/>
    <n v="1.7641935483870967"/>
    <x v="1"/>
    <n v="296"/>
    <n v="36.952702702702702"/>
    <x v="1"/>
    <x v="1"/>
    <x v="421"/>
    <n v="1311656400"/>
    <b v="0"/>
    <b v="1"/>
    <x v="7"/>
    <x v="1"/>
    <x v="7"/>
  </r>
  <r>
    <x v="445"/>
    <x v="440"/>
    <s v="Intuitive demand-driven Local Area Network"/>
    <n v="2100"/>
    <n v="10739"/>
    <n v="5.1138095238095236"/>
    <x v="1"/>
    <n v="170"/>
    <n v="63.170588235294119"/>
    <x v="1"/>
    <x v="1"/>
    <x v="422"/>
    <n v="1293170400"/>
    <b v="0"/>
    <b v="1"/>
    <x v="3"/>
    <x v="3"/>
    <x v="3"/>
  </r>
  <r>
    <x v="446"/>
    <x v="441"/>
    <s v="Assimilated uniform methodology"/>
    <n v="6800"/>
    <n v="5579"/>
    <n v="0.82044117647058823"/>
    <x v="0"/>
    <n v="186"/>
    <n v="29.99462365591398"/>
    <x v="1"/>
    <x v="1"/>
    <x v="423"/>
    <n v="1355983200"/>
    <b v="0"/>
    <b v="0"/>
    <x v="8"/>
    <x v="2"/>
    <x v="8"/>
  </r>
  <r>
    <x v="447"/>
    <x v="442"/>
    <s v="Self-enabling next generation algorithm"/>
    <n v="155200"/>
    <n v="37754"/>
    <n v="0.24326030927835052"/>
    <x v="3"/>
    <n v="439"/>
    <n v="86"/>
    <x v="4"/>
    <x v="4"/>
    <x v="424"/>
    <n v="1515045600"/>
    <b v="0"/>
    <b v="0"/>
    <x v="19"/>
    <x v="4"/>
    <x v="19"/>
  </r>
  <r>
    <x v="448"/>
    <x v="443"/>
    <s v="Object-based demand-driven strategy"/>
    <n v="89900"/>
    <n v="45384"/>
    <n v="0.50482758620689661"/>
    <x v="0"/>
    <n v="605"/>
    <n v="75.014876033057845"/>
    <x v="1"/>
    <x v="1"/>
    <x v="425"/>
    <n v="1366088400"/>
    <b v="0"/>
    <b v="1"/>
    <x v="11"/>
    <x v="6"/>
    <x v="11"/>
  </r>
  <r>
    <x v="449"/>
    <x v="444"/>
    <s v="Public-key coherent ability"/>
    <n v="900"/>
    <n v="8703"/>
    <n v="9.67"/>
    <x v="1"/>
    <n v="86"/>
    <n v="101.19767441860465"/>
    <x v="3"/>
    <x v="3"/>
    <x v="426"/>
    <n v="1553317200"/>
    <b v="0"/>
    <b v="0"/>
    <x v="11"/>
    <x v="6"/>
    <x v="11"/>
  </r>
  <r>
    <x v="450"/>
    <x v="445"/>
    <s v="Up-sized composite success"/>
    <n v="100"/>
    <n v="4"/>
    <n v="0.04"/>
    <x v="0"/>
    <n v="1"/>
    <n v="4"/>
    <x v="0"/>
    <x v="0"/>
    <x v="427"/>
    <n v="1542088800"/>
    <b v="0"/>
    <b v="0"/>
    <x v="10"/>
    <x v="4"/>
    <x v="10"/>
  </r>
  <r>
    <x v="451"/>
    <x v="446"/>
    <s v="Innovative exuding matrix"/>
    <n v="148400"/>
    <n v="182302"/>
    <n v="1.2284501347708894"/>
    <x v="1"/>
    <n v="6286"/>
    <n v="29.001272669424118"/>
    <x v="1"/>
    <x v="1"/>
    <x v="428"/>
    <n v="1503118800"/>
    <b v="0"/>
    <b v="0"/>
    <x v="1"/>
    <x v="1"/>
    <x v="1"/>
  </r>
  <r>
    <x v="452"/>
    <x v="447"/>
    <s v="Realigned impactful artificial intelligence"/>
    <n v="4800"/>
    <n v="3045"/>
    <n v="0.63437500000000002"/>
    <x v="0"/>
    <n v="31"/>
    <n v="98.225806451612897"/>
    <x v="1"/>
    <x v="1"/>
    <x v="429"/>
    <n v="1278478800"/>
    <b v="0"/>
    <b v="0"/>
    <x v="6"/>
    <x v="4"/>
    <x v="6"/>
  </r>
  <r>
    <x v="453"/>
    <x v="448"/>
    <s v="Multi-layered multi-tasking secured line"/>
    <n v="182400"/>
    <n v="102749"/>
    <n v="0.56331688596491225"/>
    <x v="0"/>
    <n v="1181"/>
    <n v="87.001693480101608"/>
    <x v="1"/>
    <x v="1"/>
    <x v="411"/>
    <n v="1484114400"/>
    <b v="0"/>
    <b v="0"/>
    <x v="22"/>
    <x v="4"/>
    <x v="22"/>
  </r>
  <r>
    <x v="454"/>
    <x v="449"/>
    <s v="Upgradable upward-trending portal"/>
    <n v="4000"/>
    <n v="1763"/>
    <n v="0.44074999999999998"/>
    <x v="0"/>
    <n v="39"/>
    <n v="45.205128205128204"/>
    <x v="1"/>
    <x v="1"/>
    <x v="430"/>
    <n v="1385445600"/>
    <b v="0"/>
    <b v="1"/>
    <x v="6"/>
    <x v="4"/>
    <x v="6"/>
  </r>
  <r>
    <x v="455"/>
    <x v="450"/>
    <s v="Profit-focused global product"/>
    <n v="116500"/>
    <n v="137904"/>
    <n v="1.1837253218884121"/>
    <x v="1"/>
    <n v="3727"/>
    <n v="37.001341561577675"/>
    <x v="1"/>
    <x v="1"/>
    <x v="431"/>
    <n v="1318741200"/>
    <b v="0"/>
    <b v="0"/>
    <x v="3"/>
    <x v="3"/>
    <x v="3"/>
  </r>
  <r>
    <x v="456"/>
    <x v="451"/>
    <s v="Operative well-modulated data-warehouse"/>
    <n v="146400"/>
    <n v="152438"/>
    <n v="1.041243169398907"/>
    <x v="1"/>
    <n v="1605"/>
    <n v="94.976947040498445"/>
    <x v="1"/>
    <x v="1"/>
    <x v="432"/>
    <n v="1518242400"/>
    <b v="0"/>
    <b v="1"/>
    <x v="7"/>
    <x v="1"/>
    <x v="7"/>
  </r>
  <r>
    <x v="457"/>
    <x v="452"/>
    <s v="Cloned asymmetric functionalities"/>
    <n v="5000"/>
    <n v="1332"/>
    <n v="0.26640000000000003"/>
    <x v="0"/>
    <n v="46"/>
    <n v="28.956521739130434"/>
    <x v="1"/>
    <x v="1"/>
    <x v="433"/>
    <n v="1476594000"/>
    <b v="0"/>
    <b v="0"/>
    <x v="3"/>
    <x v="3"/>
    <x v="3"/>
  </r>
  <r>
    <x v="458"/>
    <x v="453"/>
    <s v="Pre-emptive neutral portal"/>
    <n v="33800"/>
    <n v="118706"/>
    <n v="3.5120118343195266"/>
    <x v="1"/>
    <n v="2120"/>
    <n v="55.993396226415094"/>
    <x v="1"/>
    <x v="1"/>
    <x v="434"/>
    <n v="1273554000"/>
    <b v="0"/>
    <b v="0"/>
    <x v="3"/>
    <x v="3"/>
    <x v="3"/>
  </r>
  <r>
    <x v="459"/>
    <x v="454"/>
    <s v="Switchable demand-driven help-desk"/>
    <n v="6300"/>
    <n v="5674"/>
    <n v="0.90063492063492068"/>
    <x v="0"/>
    <n v="105"/>
    <n v="54.038095238095238"/>
    <x v="1"/>
    <x v="1"/>
    <x v="435"/>
    <n v="1421906400"/>
    <b v="0"/>
    <b v="0"/>
    <x v="4"/>
    <x v="4"/>
    <x v="4"/>
  </r>
  <r>
    <x v="460"/>
    <x v="455"/>
    <s v="Business-focused static ability"/>
    <n v="2400"/>
    <n v="4119"/>
    <n v="1.7162500000000001"/>
    <x v="1"/>
    <n v="50"/>
    <n v="82.38"/>
    <x v="1"/>
    <x v="1"/>
    <x v="8"/>
    <n v="1281589200"/>
    <b v="0"/>
    <b v="0"/>
    <x v="3"/>
    <x v="3"/>
    <x v="3"/>
  </r>
  <r>
    <x v="461"/>
    <x v="456"/>
    <s v="Networked secondary structure"/>
    <n v="98800"/>
    <n v="139354"/>
    <n v="1.4104655870445344"/>
    <x v="1"/>
    <n v="2080"/>
    <n v="66.997115384615384"/>
    <x v="1"/>
    <x v="1"/>
    <x v="436"/>
    <n v="1400389200"/>
    <b v="0"/>
    <b v="0"/>
    <x v="6"/>
    <x v="4"/>
    <x v="6"/>
  </r>
  <r>
    <x v="462"/>
    <x v="457"/>
    <s v="Total multimedia website"/>
    <n v="188800"/>
    <n v="57734"/>
    <n v="0.30579449152542371"/>
    <x v="0"/>
    <n v="535"/>
    <n v="107.91401869158878"/>
    <x v="1"/>
    <x v="1"/>
    <x v="385"/>
    <n v="1362808800"/>
    <b v="0"/>
    <b v="0"/>
    <x v="20"/>
    <x v="6"/>
    <x v="20"/>
  </r>
  <r>
    <x v="463"/>
    <x v="458"/>
    <s v="Cross-platform upward-trending parallelism"/>
    <n v="134300"/>
    <n v="145265"/>
    <n v="1.0816455696202532"/>
    <x v="1"/>
    <n v="2105"/>
    <n v="69.009501187648453"/>
    <x v="1"/>
    <x v="1"/>
    <x v="437"/>
    <n v="1388815200"/>
    <b v="0"/>
    <b v="0"/>
    <x v="10"/>
    <x v="4"/>
    <x v="10"/>
  </r>
  <r>
    <x v="464"/>
    <x v="459"/>
    <s v="Pre-emptive mission-critical hardware"/>
    <n v="71200"/>
    <n v="95020"/>
    <n v="1.3345505617977529"/>
    <x v="1"/>
    <n v="2436"/>
    <n v="39.006568144499177"/>
    <x v="1"/>
    <x v="1"/>
    <x v="438"/>
    <n v="1519538400"/>
    <b v="0"/>
    <b v="0"/>
    <x v="3"/>
    <x v="3"/>
    <x v="3"/>
  </r>
  <r>
    <x v="465"/>
    <x v="460"/>
    <s v="Up-sized responsive protocol"/>
    <n v="4700"/>
    <n v="8829"/>
    <n v="1.8785106382978722"/>
    <x v="1"/>
    <n v="80"/>
    <n v="110.3625"/>
    <x v="1"/>
    <x v="1"/>
    <x v="439"/>
    <n v="1517810400"/>
    <b v="0"/>
    <b v="0"/>
    <x v="18"/>
    <x v="5"/>
    <x v="18"/>
  </r>
  <r>
    <x v="466"/>
    <x v="461"/>
    <s v="Pre-emptive transitional frame"/>
    <n v="1200"/>
    <n v="3984"/>
    <n v="3.32"/>
    <x v="1"/>
    <n v="42"/>
    <n v="94.857142857142861"/>
    <x v="1"/>
    <x v="1"/>
    <x v="440"/>
    <n v="1370581200"/>
    <b v="0"/>
    <b v="1"/>
    <x v="8"/>
    <x v="2"/>
    <x v="8"/>
  </r>
  <r>
    <x v="467"/>
    <x v="462"/>
    <s v="Profit-focused content-based application"/>
    <n v="1400"/>
    <n v="8053"/>
    <n v="5.7521428571428572"/>
    <x v="1"/>
    <n v="139"/>
    <n v="57.935251798561154"/>
    <x v="0"/>
    <x v="0"/>
    <x v="441"/>
    <n v="1448863200"/>
    <b v="0"/>
    <b v="1"/>
    <x v="2"/>
    <x v="2"/>
    <x v="2"/>
  </r>
  <r>
    <x v="468"/>
    <x v="463"/>
    <s v="Streamlined neutral analyzer"/>
    <n v="4000"/>
    <n v="1620"/>
    <n v="0.40500000000000003"/>
    <x v="0"/>
    <n v="16"/>
    <n v="101.25"/>
    <x v="1"/>
    <x v="1"/>
    <x v="442"/>
    <n v="1556600400"/>
    <b v="0"/>
    <b v="0"/>
    <x v="3"/>
    <x v="3"/>
    <x v="3"/>
  </r>
  <r>
    <x v="469"/>
    <x v="464"/>
    <s v="Assimilated neutral utilization"/>
    <n v="5600"/>
    <n v="10328"/>
    <n v="1.8442857142857143"/>
    <x v="1"/>
    <n v="159"/>
    <n v="64.95597484276729"/>
    <x v="1"/>
    <x v="1"/>
    <x v="443"/>
    <n v="1432098000"/>
    <b v="0"/>
    <b v="0"/>
    <x v="6"/>
    <x v="4"/>
    <x v="6"/>
  </r>
  <r>
    <x v="470"/>
    <x v="465"/>
    <s v="Extended dedicated archive"/>
    <n v="3600"/>
    <n v="10289"/>
    <n v="2.8580555555555556"/>
    <x v="1"/>
    <n v="381"/>
    <n v="27.00524934383202"/>
    <x v="1"/>
    <x v="1"/>
    <x v="315"/>
    <n v="1482127200"/>
    <b v="0"/>
    <b v="0"/>
    <x v="8"/>
    <x v="2"/>
    <x v="8"/>
  </r>
  <r>
    <x v="471"/>
    <x v="197"/>
    <s v="Configurable static help-desk"/>
    <n v="3100"/>
    <n v="9889"/>
    <n v="3.19"/>
    <x v="1"/>
    <n v="194"/>
    <n v="50.97422680412371"/>
    <x v="4"/>
    <x v="4"/>
    <x v="444"/>
    <n v="1335934800"/>
    <b v="0"/>
    <b v="1"/>
    <x v="0"/>
    <x v="0"/>
    <x v="0"/>
  </r>
  <r>
    <x v="472"/>
    <x v="466"/>
    <s v="Self-enabling clear-thinking framework"/>
    <n v="153800"/>
    <n v="60342"/>
    <n v="0.39234070221066319"/>
    <x v="0"/>
    <n v="575"/>
    <n v="104.94260869565217"/>
    <x v="1"/>
    <x v="1"/>
    <x v="445"/>
    <n v="1556946000"/>
    <b v="0"/>
    <b v="0"/>
    <x v="1"/>
    <x v="1"/>
    <x v="1"/>
  </r>
  <r>
    <x v="473"/>
    <x v="467"/>
    <s v="Assimilated fault-tolerant capacity"/>
    <n v="5000"/>
    <n v="8907"/>
    <n v="1.7814000000000001"/>
    <x v="1"/>
    <n v="106"/>
    <n v="84.028301886792448"/>
    <x v="1"/>
    <x v="1"/>
    <x v="446"/>
    <n v="1530075600"/>
    <b v="0"/>
    <b v="0"/>
    <x v="5"/>
    <x v="1"/>
    <x v="5"/>
  </r>
  <r>
    <x v="474"/>
    <x v="468"/>
    <s v="Enhanced neutral ability"/>
    <n v="4000"/>
    <n v="14606"/>
    <n v="3.6515"/>
    <x v="1"/>
    <n v="142"/>
    <n v="102.85915492957747"/>
    <x v="1"/>
    <x v="1"/>
    <x v="447"/>
    <n v="1418796000"/>
    <b v="0"/>
    <b v="0"/>
    <x v="19"/>
    <x v="4"/>
    <x v="19"/>
  </r>
  <r>
    <x v="475"/>
    <x v="469"/>
    <s v="Function-based attitude-oriented groupware"/>
    <n v="7400"/>
    <n v="8432"/>
    <n v="1.1394594594594594"/>
    <x v="1"/>
    <n v="211"/>
    <n v="39.962085308056871"/>
    <x v="1"/>
    <x v="1"/>
    <x v="448"/>
    <n v="1372482000"/>
    <b v="0"/>
    <b v="1"/>
    <x v="18"/>
    <x v="5"/>
    <x v="18"/>
  </r>
  <r>
    <x v="476"/>
    <x v="470"/>
    <s v="Optional solution-oriented instruction set"/>
    <n v="191500"/>
    <n v="57122"/>
    <n v="0.29828720626631855"/>
    <x v="0"/>
    <n v="1120"/>
    <n v="51.001785714285717"/>
    <x v="1"/>
    <x v="1"/>
    <x v="342"/>
    <n v="1534395600"/>
    <b v="0"/>
    <b v="0"/>
    <x v="13"/>
    <x v="5"/>
    <x v="13"/>
  </r>
  <r>
    <x v="477"/>
    <x v="471"/>
    <s v="Organic object-oriented core"/>
    <n v="8500"/>
    <n v="4613"/>
    <n v="0.54270588235294115"/>
    <x v="0"/>
    <n v="113"/>
    <n v="40.823008849557525"/>
    <x v="1"/>
    <x v="1"/>
    <x v="449"/>
    <n v="1311397200"/>
    <b v="0"/>
    <b v="0"/>
    <x v="22"/>
    <x v="4"/>
    <x v="22"/>
  </r>
  <r>
    <x v="478"/>
    <x v="472"/>
    <s v="Balanced impactful circuit"/>
    <n v="68800"/>
    <n v="162603"/>
    <n v="2.3634156976744185"/>
    <x v="1"/>
    <n v="2756"/>
    <n v="58.999637155297535"/>
    <x v="1"/>
    <x v="1"/>
    <x v="450"/>
    <n v="1426914000"/>
    <b v="0"/>
    <b v="0"/>
    <x v="8"/>
    <x v="2"/>
    <x v="8"/>
  </r>
  <r>
    <x v="479"/>
    <x v="473"/>
    <s v="Future-proofed heuristic encryption"/>
    <n v="2400"/>
    <n v="12310"/>
    <n v="5.1291666666666664"/>
    <x v="1"/>
    <n v="173"/>
    <n v="71.156069364161851"/>
    <x v="4"/>
    <x v="4"/>
    <x v="451"/>
    <n v="1501477200"/>
    <b v="0"/>
    <b v="0"/>
    <x v="0"/>
    <x v="0"/>
    <x v="0"/>
  </r>
  <r>
    <x v="480"/>
    <x v="474"/>
    <s v="Balanced bifurcated leverage"/>
    <n v="8600"/>
    <n v="8656"/>
    <n v="1.0065116279069768"/>
    <x v="1"/>
    <n v="87"/>
    <n v="99.494252873563212"/>
    <x v="1"/>
    <x v="1"/>
    <x v="452"/>
    <n v="1269061200"/>
    <b v="0"/>
    <b v="1"/>
    <x v="14"/>
    <x v="7"/>
    <x v="14"/>
  </r>
  <r>
    <x v="481"/>
    <x v="475"/>
    <s v="Sharable discrete budgetary management"/>
    <n v="196600"/>
    <n v="159931"/>
    <n v="0.81348423194303154"/>
    <x v="0"/>
    <n v="1538"/>
    <n v="103.98634590377114"/>
    <x v="1"/>
    <x v="1"/>
    <x v="453"/>
    <n v="1415772000"/>
    <b v="0"/>
    <b v="1"/>
    <x v="3"/>
    <x v="3"/>
    <x v="3"/>
  </r>
  <r>
    <x v="482"/>
    <x v="476"/>
    <s v="Focused solution-oriented instruction set"/>
    <n v="4200"/>
    <n v="689"/>
    <n v="0.16404761904761905"/>
    <x v="0"/>
    <n v="9"/>
    <n v="76.555555555555557"/>
    <x v="1"/>
    <x v="1"/>
    <x v="454"/>
    <n v="1331013600"/>
    <b v="0"/>
    <b v="1"/>
    <x v="13"/>
    <x v="5"/>
    <x v="13"/>
  </r>
  <r>
    <x v="483"/>
    <x v="477"/>
    <s v="Down-sized actuating infrastructure"/>
    <n v="91400"/>
    <n v="48236"/>
    <n v="0.52774617067833696"/>
    <x v="0"/>
    <n v="554"/>
    <n v="87.068592057761734"/>
    <x v="1"/>
    <x v="1"/>
    <x v="455"/>
    <n v="1576735200"/>
    <b v="0"/>
    <b v="0"/>
    <x v="3"/>
    <x v="3"/>
    <x v="3"/>
  </r>
  <r>
    <x v="484"/>
    <x v="478"/>
    <s v="Synergistic cohesive adapter"/>
    <n v="29600"/>
    <n v="77021"/>
    <n v="2.6020608108108108"/>
    <x v="1"/>
    <n v="1572"/>
    <n v="48.99554707379135"/>
    <x v="4"/>
    <x v="4"/>
    <x v="456"/>
    <n v="1411362000"/>
    <b v="0"/>
    <b v="1"/>
    <x v="0"/>
    <x v="0"/>
    <x v="0"/>
  </r>
  <r>
    <x v="485"/>
    <x v="479"/>
    <s v="Quality-focused mission-critical structure"/>
    <n v="90600"/>
    <n v="27844"/>
    <n v="0.30732891832229581"/>
    <x v="0"/>
    <n v="648"/>
    <n v="42.969135802469133"/>
    <x v="4"/>
    <x v="4"/>
    <x v="457"/>
    <n v="1563685200"/>
    <b v="0"/>
    <b v="0"/>
    <x v="3"/>
    <x v="3"/>
    <x v="3"/>
  </r>
  <r>
    <x v="486"/>
    <x v="480"/>
    <s v="Compatible exuding Graphical User Interface"/>
    <n v="5200"/>
    <n v="702"/>
    <n v="0.13500000000000001"/>
    <x v="0"/>
    <n v="21"/>
    <n v="33.428571428571431"/>
    <x v="4"/>
    <x v="4"/>
    <x v="458"/>
    <n v="1521867600"/>
    <b v="0"/>
    <b v="1"/>
    <x v="18"/>
    <x v="5"/>
    <x v="18"/>
  </r>
  <r>
    <x v="487"/>
    <x v="481"/>
    <s v="Monitored 24/7 time-frame"/>
    <n v="110300"/>
    <n v="197024"/>
    <n v="1.7862556663644606"/>
    <x v="1"/>
    <n v="2346"/>
    <n v="83.982949701619773"/>
    <x v="1"/>
    <x v="1"/>
    <x v="459"/>
    <n v="1495515600"/>
    <b v="0"/>
    <b v="0"/>
    <x v="3"/>
    <x v="3"/>
    <x v="3"/>
  </r>
  <r>
    <x v="488"/>
    <x v="482"/>
    <s v="Virtual secondary open architecture"/>
    <n v="5300"/>
    <n v="11663"/>
    <n v="2.2005660377358489"/>
    <x v="1"/>
    <n v="115"/>
    <n v="101.41739130434783"/>
    <x v="1"/>
    <x v="1"/>
    <x v="460"/>
    <n v="1455948000"/>
    <b v="0"/>
    <b v="0"/>
    <x v="3"/>
    <x v="3"/>
    <x v="3"/>
  </r>
  <r>
    <x v="489"/>
    <x v="483"/>
    <s v="Down-sized mobile time-frame"/>
    <n v="9200"/>
    <n v="9339"/>
    <n v="1.015108695652174"/>
    <x v="1"/>
    <n v="85"/>
    <n v="109.87058823529412"/>
    <x v="6"/>
    <x v="6"/>
    <x v="461"/>
    <n v="1282366800"/>
    <b v="0"/>
    <b v="0"/>
    <x v="8"/>
    <x v="2"/>
    <x v="8"/>
  </r>
  <r>
    <x v="490"/>
    <x v="484"/>
    <s v="Innovative disintermediate encryption"/>
    <n v="2400"/>
    <n v="4596"/>
    <n v="1.915"/>
    <x v="1"/>
    <n v="144"/>
    <n v="31.916666666666668"/>
    <x v="1"/>
    <x v="1"/>
    <x v="462"/>
    <n v="1574575200"/>
    <b v="0"/>
    <b v="0"/>
    <x v="23"/>
    <x v="8"/>
    <x v="23"/>
  </r>
  <r>
    <x v="491"/>
    <x v="485"/>
    <s v="Universal contextually-based knowledgebase"/>
    <n v="56800"/>
    <n v="173437"/>
    <n v="3.0534683098591549"/>
    <x v="1"/>
    <n v="2443"/>
    <n v="70.993450675399103"/>
    <x v="1"/>
    <x v="1"/>
    <x v="463"/>
    <n v="1374901200"/>
    <b v="0"/>
    <b v="1"/>
    <x v="0"/>
    <x v="0"/>
    <x v="0"/>
  </r>
  <r>
    <x v="492"/>
    <x v="486"/>
    <s v="Persevering interactive matrix"/>
    <n v="191000"/>
    <n v="45831"/>
    <n v="0.23995287958115183"/>
    <x v="3"/>
    <n v="595"/>
    <n v="77.026890756302521"/>
    <x v="1"/>
    <x v="1"/>
    <x v="464"/>
    <n v="1278910800"/>
    <b v="1"/>
    <b v="1"/>
    <x v="12"/>
    <x v="4"/>
    <x v="12"/>
  </r>
  <r>
    <x v="493"/>
    <x v="487"/>
    <s v="Seamless background framework"/>
    <n v="900"/>
    <n v="6514"/>
    <n v="7.2377777777777776"/>
    <x v="1"/>
    <n v="64"/>
    <n v="101.78125"/>
    <x v="1"/>
    <x v="1"/>
    <x v="465"/>
    <n v="1562907600"/>
    <b v="0"/>
    <b v="0"/>
    <x v="14"/>
    <x v="7"/>
    <x v="14"/>
  </r>
  <r>
    <x v="494"/>
    <x v="488"/>
    <s v="Balanced upward-trending productivity"/>
    <n v="2500"/>
    <n v="13684"/>
    <n v="5.4736000000000002"/>
    <x v="1"/>
    <n v="268"/>
    <n v="51.059701492537314"/>
    <x v="1"/>
    <x v="1"/>
    <x v="466"/>
    <n v="1332478800"/>
    <b v="0"/>
    <b v="0"/>
    <x v="8"/>
    <x v="2"/>
    <x v="8"/>
  </r>
  <r>
    <x v="495"/>
    <x v="489"/>
    <s v="Centralized clear-thinking solution"/>
    <n v="3200"/>
    <n v="13264"/>
    <n v="4.1449999999999996"/>
    <x v="1"/>
    <n v="195"/>
    <n v="68.02051282051282"/>
    <x v="3"/>
    <x v="3"/>
    <x v="467"/>
    <n v="1402722000"/>
    <b v="0"/>
    <b v="0"/>
    <x v="3"/>
    <x v="3"/>
    <x v="3"/>
  </r>
  <r>
    <x v="496"/>
    <x v="490"/>
    <s v="Optimized bi-directional extranet"/>
    <n v="183800"/>
    <n v="1667"/>
    <n v="9.0696409140369975E-3"/>
    <x v="0"/>
    <n v="54"/>
    <n v="30.87037037037037"/>
    <x v="1"/>
    <x v="1"/>
    <x v="468"/>
    <n v="1496811600"/>
    <b v="0"/>
    <b v="0"/>
    <x v="10"/>
    <x v="4"/>
    <x v="10"/>
  </r>
  <r>
    <x v="497"/>
    <x v="491"/>
    <s v="Intuitive actuating benchmark"/>
    <n v="9800"/>
    <n v="3349"/>
    <n v="0.34173469387755101"/>
    <x v="0"/>
    <n v="120"/>
    <n v="27.908333333333335"/>
    <x v="1"/>
    <x v="1"/>
    <x v="469"/>
    <n v="1482213600"/>
    <b v="0"/>
    <b v="1"/>
    <x v="8"/>
    <x v="2"/>
    <x v="8"/>
  </r>
  <r>
    <x v="498"/>
    <x v="492"/>
    <s v="Devolved background project"/>
    <n v="193400"/>
    <n v="46317"/>
    <n v="0.239488107549121"/>
    <x v="0"/>
    <n v="579"/>
    <n v="79.994818652849744"/>
    <x v="3"/>
    <x v="3"/>
    <x v="470"/>
    <n v="1420264800"/>
    <b v="0"/>
    <b v="0"/>
    <x v="2"/>
    <x v="2"/>
    <x v="2"/>
  </r>
  <r>
    <x v="499"/>
    <x v="493"/>
    <s v="Reverse-engineered executive emulation"/>
    <n v="163800"/>
    <n v="78743"/>
    <n v="0.48072649572649573"/>
    <x v="0"/>
    <n v="2072"/>
    <n v="38.003378378378379"/>
    <x v="1"/>
    <x v="1"/>
    <x v="471"/>
    <n v="1458450000"/>
    <b v="0"/>
    <b v="1"/>
    <x v="4"/>
    <x v="4"/>
    <x v="4"/>
  </r>
  <r>
    <x v="500"/>
    <x v="494"/>
    <s v="Team-oriented clear-thinking matrix"/>
    <n v="100"/>
    <n v="0"/>
    <n v="0"/>
    <x v="0"/>
    <n v="0"/>
    <n v="0"/>
    <x v="1"/>
    <x v="1"/>
    <x v="472"/>
    <n v="1369803600"/>
    <b v="0"/>
    <b v="1"/>
    <x v="3"/>
    <x v="3"/>
    <x v="3"/>
  </r>
  <r>
    <x v="501"/>
    <x v="495"/>
    <s v="Focused coherent methodology"/>
    <n v="153600"/>
    <n v="107743"/>
    <n v="0.70145182291666663"/>
    <x v="0"/>
    <n v="1796"/>
    <n v="59.990534521158132"/>
    <x v="1"/>
    <x v="1"/>
    <x v="473"/>
    <n v="1363237200"/>
    <b v="0"/>
    <b v="0"/>
    <x v="4"/>
    <x v="4"/>
    <x v="4"/>
  </r>
  <r>
    <x v="502"/>
    <x v="212"/>
    <s v="Reduced context-sensitive complexity"/>
    <n v="1300"/>
    <n v="6889"/>
    <n v="5.2992307692307694"/>
    <x v="1"/>
    <n v="186"/>
    <n v="37.037634408602152"/>
    <x v="2"/>
    <x v="2"/>
    <x v="474"/>
    <n v="1345870800"/>
    <b v="0"/>
    <b v="1"/>
    <x v="11"/>
    <x v="6"/>
    <x v="11"/>
  </r>
  <r>
    <x v="503"/>
    <x v="496"/>
    <s v="Decentralized 4thgeneration time-frame"/>
    <n v="25500"/>
    <n v="45983"/>
    <n v="1.8032549019607844"/>
    <x v="1"/>
    <n v="460"/>
    <n v="99.963043478260872"/>
    <x v="1"/>
    <x v="1"/>
    <x v="72"/>
    <n v="1437454800"/>
    <b v="0"/>
    <b v="0"/>
    <x v="6"/>
    <x v="4"/>
    <x v="6"/>
  </r>
  <r>
    <x v="504"/>
    <x v="497"/>
    <s v="De-engineered cohesive moderator"/>
    <n v="7500"/>
    <n v="6924"/>
    <n v="0.92320000000000002"/>
    <x v="0"/>
    <n v="62"/>
    <n v="111.6774193548387"/>
    <x v="6"/>
    <x v="6"/>
    <x v="443"/>
    <n v="1432011600"/>
    <b v="0"/>
    <b v="0"/>
    <x v="1"/>
    <x v="1"/>
    <x v="1"/>
  </r>
  <r>
    <x v="505"/>
    <x v="498"/>
    <s v="Ameliorated explicit parallelism"/>
    <n v="89900"/>
    <n v="12497"/>
    <n v="0.13901001112347053"/>
    <x v="0"/>
    <n v="347"/>
    <n v="36.014409221902014"/>
    <x v="1"/>
    <x v="1"/>
    <x v="475"/>
    <n v="1366347600"/>
    <b v="0"/>
    <b v="1"/>
    <x v="15"/>
    <x v="5"/>
    <x v="15"/>
  </r>
  <r>
    <x v="506"/>
    <x v="499"/>
    <s v="Customizable background monitoring"/>
    <n v="18000"/>
    <n v="166874"/>
    <n v="9.2707777777777771"/>
    <x v="1"/>
    <n v="2528"/>
    <n v="66.010284810126578"/>
    <x v="1"/>
    <x v="1"/>
    <x v="81"/>
    <n v="1512885600"/>
    <b v="0"/>
    <b v="1"/>
    <x v="3"/>
    <x v="3"/>
    <x v="3"/>
  </r>
  <r>
    <x v="507"/>
    <x v="500"/>
    <s v="Compatible well-modulated budgetary management"/>
    <n v="2100"/>
    <n v="837"/>
    <n v="0.39857142857142858"/>
    <x v="0"/>
    <n v="19"/>
    <n v="44.05263157894737"/>
    <x v="1"/>
    <x v="1"/>
    <x v="476"/>
    <n v="1369717200"/>
    <b v="0"/>
    <b v="1"/>
    <x v="2"/>
    <x v="2"/>
    <x v="2"/>
  </r>
  <r>
    <x v="508"/>
    <x v="501"/>
    <s v="Up-sized radical pricing structure"/>
    <n v="172700"/>
    <n v="193820"/>
    <n v="1.1222929936305732"/>
    <x v="1"/>
    <n v="3657"/>
    <n v="52.999726551818434"/>
    <x v="1"/>
    <x v="1"/>
    <x v="192"/>
    <n v="1534654800"/>
    <b v="0"/>
    <b v="0"/>
    <x v="3"/>
    <x v="3"/>
    <x v="3"/>
  </r>
  <r>
    <x v="509"/>
    <x v="173"/>
    <s v="Robust zero-defect project"/>
    <n v="168500"/>
    <n v="119510"/>
    <n v="0.70925816023738875"/>
    <x v="0"/>
    <n v="1258"/>
    <n v="95"/>
    <x v="1"/>
    <x v="1"/>
    <x v="477"/>
    <n v="1337058000"/>
    <b v="0"/>
    <b v="0"/>
    <x v="3"/>
    <x v="3"/>
    <x v="3"/>
  </r>
  <r>
    <x v="510"/>
    <x v="502"/>
    <s v="Re-engineered mobile task-force"/>
    <n v="7800"/>
    <n v="9289"/>
    <n v="1.1908974358974358"/>
    <x v="1"/>
    <n v="131"/>
    <n v="70.908396946564892"/>
    <x v="2"/>
    <x v="2"/>
    <x v="478"/>
    <n v="1529816400"/>
    <b v="0"/>
    <b v="0"/>
    <x v="6"/>
    <x v="4"/>
    <x v="6"/>
  </r>
  <r>
    <x v="511"/>
    <x v="503"/>
    <s v="User-centric intangible neural-net"/>
    <n v="147800"/>
    <n v="35498"/>
    <n v="0.24017591339648173"/>
    <x v="0"/>
    <n v="362"/>
    <n v="98.060773480662988"/>
    <x v="1"/>
    <x v="1"/>
    <x v="479"/>
    <n v="1564894800"/>
    <b v="0"/>
    <b v="0"/>
    <x v="3"/>
    <x v="3"/>
    <x v="3"/>
  </r>
  <r>
    <x v="512"/>
    <x v="504"/>
    <s v="Organized explicit core"/>
    <n v="9100"/>
    <n v="12678"/>
    <n v="1.3931868131868133"/>
    <x v="1"/>
    <n v="239"/>
    <n v="53.046025104602514"/>
    <x v="1"/>
    <x v="1"/>
    <x v="480"/>
    <n v="1404622800"/>
    <b v="0"/>
    <b v="1"/>
    <x v="11"/>
    <x v="6"/>
    <x v="11"/>
  </r>
  <r>
    <x v="513"/>
    <x v="505"/>
    <s v="Synchronized 6thgeneration adapter"/>
    <n v="8300"/>
    <n v="3260"/>
    <n v="0.39277108433734942"/>
    <x v="3"/>
    <n v="35"/>
    <n v="93.142857142857139"/>
    <x v="1"/>
    <x v="1"/>
    <x v="180"/>
    <n v="1284181200"/>
    <b v="0"/>
    <b v="0"/>
    <x v="19"/>
    <x v="4"/>
    <x v="19"/>
  </r>
  <r>
    <x v="514"/>
    <x v="506"/>
    <s v="Centralized motivating capacity"/>
    <n v="138700"/>
    <n v="31123"/>
    <n v="0.22439077144917088"/>
    <x v="3"/>
    <n v="528"/>
    <n v="58.945075757575758"/>
    <x v="5"/>
    <x v="5"/>
    <x v="481"/>
    <n v="1386741600"/>
    <b v="0"/>
    <b v="1"/>
    <x v="1"/>
    <x v="1"/>
    <x v="1"/>
  </r>
  <r>
    <x v="515"/>
    <x v="507"/>
    <s v="Phased 24hour flexibility"/>
    <n v="8600"/>
    <n v="4797"/>
    <n v="0.55779069767441858"/>
    <x v="0"/>
    <n v="133"/>
    <n v="36.067669172932334"/>
    <x v="0"/>
    <x v="0"/>
    <x v="482"/>
    <n v="1324792800"/>
    <b v="0"/>
    <b v="1"/>
    <x v="3"/>
    <x v="3"/>
    <x v="3"/>
  </r>
  <r>
    <x v="516"/>
    <x v="508"/>
    <s v="Exclusive 5thgeneration structure"/>
    <n v="125400"/>
    <n v="53324"/>
    <n v="0.42523125996810207"/>
    <x v="0"/>
    <n v="846"/>
    <n v="63.030732860520096"/>
    <x v="1"/>
    <x v="1"/>
    <x v="194"/>
    <n v="1284354000"/>
    <b v="0"/>
    <b v="0"/>
    <x v="9"/>
    <x v="5"/>
    <x v="9"/>
  </r>
  <r>
    <x v="517"/>
    <x v="509"/>
    <s v="Multi-tiered maximized orchestration"/>
    <n v="5900"/>
    <n v="6608"/>
    <n v="1.1200000000000001"/>
    <x v="1"/>
    <n v="78"/>
    <n v="84.717948717948715"/>
    <x v="1"/>
    <x v="1"/>
    <x v="483"/>
    <n v="1494392400"/>
    <b v="0"/>
    <b v="0"/>
    <x v="0"/>
    <x v="0"/>
    <x v="0"/>
  </r>
  <r>
    <x v="518"/>
    <x v="510"/>
    <s v="Open-architected uniform instruction set"/>
    <n v="8800"/>
    <n v="622"/>
    <n v="7.0681818181818179E-2"/>
    <x v="0"/>
    <n v="10"/>
    <n v="62.2"/>
    <x v="1"/>
    <x v="1"/>
    <x v="484"/>
    <n v="1519538400"/>
    <b v="0"/>
    <b v="1"/>
    <x v="10"/>
    <x v="4"/>
    <x v="10"/>
  </r>
  <r>
    <x v="519"/>
    <x v="511"/>
    <s v="Exclusive asymmetric analyzer"/>
    <n v="177700"/>
    <n v="180802"/>
    <n v="1.0174563871693867"/>
    <x v="1"/>
    <n v="1773"/>
    <n v="101.97518330513255"/>
    <x v="1"/>
    <x v="1"/>
    <x v="355"/>
    <n v="1421906400"/>
    <b v="0"/>
    <b v="1"/>
    <x v="1"/>
    <x v="1"/>
    <x v="1"/>
  </r>
  <r>
    <x v="520"/>
    <x v="512"/>
    <s v="Organic radical collaboration"/>
    <n v="800"/>
    <n v="3406"/>
    <n v="4.2575000000000003"/>
    <x v="1"/>
    <n v="32"/>
    <n v="106.4375"/>
    <x v="1"/>
    <x v="1"/>
    <x v="485"/>
    <n v="1555909200"/>
    <b v="0"/>
    <b v="0"/>
    <x v="3"/>
    <x v="3"/>
    <x v="3"/>
  </r>
  <r>
    <x v="521"/>
    <x v="513"/>
    <s v="Function-based multi-state software"/>
    <n v="7600"/>
    <n v="11061"/>
    <n v="1.4553947368421052"/>
    <x v="1"/>
    <n v="369"/>
    <n v="29.975609756097562"/>
    <x v="1"/>
    <x v="1"/>
    <x v="486"/>
    <n v="1472446800"/>
    <b v="0"/>
    <b v="1"/>
    <x v="6"/>
    <x v="4"/>
    <x v="6"/>
  </r>
  <r>
    <x v="522"/>
    <x v="514"/>
    <s v="Innovative static budgetary management"/>
    <n v="50500"/>
    <n v="16389"/>
    <n v="0.32453465346534655"/>
    <x v="0"/>
    <n v="191"/>
    <n v="85.806282722513089"/>
    <x v="1"/>
    <x v="1"/>
    <x v="487"/>
    <n v="1342328400"/>
    <b v="0"/>
    <b v="0"/>
    <x v="12"/>
    <x v="4"/>
    <x v="12"/>
  </r>
  <r>
    <x v="523"/>
    <x v="515"/>
    <s v="Triple-buffered holistic ability"/>
    <n v="900"/>
    <n v="6303"/>
    <n v="7.003333333333333"/>
    <x v="1"/>
    <n v="89"/>
    <n v="70.82022471910112"/>
    <x v="1"/>
    <x v="1"/>
    <x v="488"/>
    <n v="1268114400"/>
    <b v="0"/>
    <b v="0"/>
    <x v="12"/>
    <x v="4"/>
    <x v="12"/>
  </r>
  <r>
    <x v="524"/>
    <x v="516"/>
    <s v="Diverse scalable superstructure"/>
    <n v="96700"/>
    <n v="81136"/>
    <n v="0.83904860392967939"/>
    <x v="0"/>
    <n v="1979"/>
    <n v="40.998484082870135"/>
    <x v="1"/>
    <x v="1"/>
    <x v="489"/>
    <n v="1273381200"/>
    <b v="0"/>
    <b v="0"/>
    <x v="3"/>
    <x v="3"/>
    <x v="3"/>
  </r>
  <r>
    <x v="525"/>
    <x v="517"/>
    <s v="Balanced leadingedge data-warehouse"/>
    <n v="2100"/>
    <n v="1768"/>
    <n v="0.84190476190476193"/>
    <x v="0"/>
    <n v="63"/>
    <n v="28.063492063492063"/>
    <x v="1"/>
    <x v="1"/>
    <x v="490"/>
    <n v="1290837600"/>
    <b v="0"/>
    <b v="0"/>
    <x v="8"/>
    <x v="2"/>
    <x v="8"/>
  </r>
  <r>
    <x v="526"/>
    <x v="518"/>
    <s v="Digitized bandwidth-monitored open architecture"/>
    <n v="8300"/>
    <n v="12944"/>
    <n v="1.5595180722891566"/>
    <x v="1"/>
    <n v="147"/>
    <n v="88.054421768707485"/>
    <x v="1"/>
    <x v="1"/>
    <x v="312"/>
    <n v="1454306400"/>
    <b v="0"/>
    <b v="1"/>
    <x v="3"/>
    <x v="3"/>
    <x v="3"/>
  </r>
  <r>
    <x v="527"/>
    <x v="519"/>
    <s v="Enterprise-wide intermediate portal"/>
    <n v="189200"/>
    <n v="188480"/>
    <n v="0.99619450317124736"/>
    <x v="0"/>
    <n v="6080"/>
    <n v="31"/>
    <x v="0"/>
    <x v="0"/>
    <x v="491"/>
    <n v="1457762400"/>
    <b v="0"/>
    <b v="0"/>
    <x v="10"/>
    <x v="4"/>
    <x v="10"/>
  </r>
  <r>
    <x v="528"/>
    <x v="520"/>
    <s v="Focused leadingedge matrix"/>
    <n v="9000"/>
    <n v="7227"/>
    <n v="0.80300000000000005"/>
    <x v="0"/>
    <n v="80"/>
    <n v="90.337500000000006"/>
    <x v="4"/>
    <x v="4"/>
    <x v="492"/>
    <n v="1389074400"/>
    <b v="0"/>
    <b v="0"/>
    <x v="7"/>
    <x v="1"/>
    <x v="7"/>
  </r>
  <r>
    <x v="529"/>
    <x v="521"/>
    <s v="Seamless logistical encryption"/>
    <n v="5100"/>
    <n v="574"/>
    <n v="0.11254901960784314"/>
    <x v="0"/>
    <n v="9"/>
    <n v="63.777777777777779"/>
    <x v="1"/>
    <x v="1"/>
    <x v="493"/>
    <n v="1402117200"/>
    <b v="0"/>
    <b v="0"/>
    <x v="11"/>
    <x v="6"/>
    <x v="11"/>
  </r>
  <r>
    <x v="530"/>
    <x v="522"/>
    <s v="Stand-alone human-resource workforce"/>
    <n v="105000"/>
    <n v="96328"/>
    <n v="0.91740952380952379"/>
    <x v="0"/>
    <n v="1784"/>
    <n v="53.995515695067262"/>
    <x v="1"/>
    <x v="1"/>
    <x v="494"/>
    <n v="1284440400"/>
    <b v="0"/>
    <b v="1"/>
    <x v="13"/>
    <x v="5"/>
    <x v="13"/>
  </r>
  <r>
    <x v="531"/>
    <x v="523"/>
    <s v="Automated zero tolerance implementation"/>
    <n v="186700"/>
    <n v="178338"/>
    <n v="0.95521156936261387"/>
    <x v="2"/>
    <n v="3640"/>
    <n v="48.993956043956047"/>
    <x v="5"/>
    <x v="5"/>
    <x v="495"/>
    <n v="1388988000"/>
    <b v="0"/>
    <b v="0"/>
    <x v="11"/>
    <x v="6"/>
    <x v="11"/>
  </r>
  <r>
    <x v="532"/>
    <x v="524"/>
    <s v="Pre-emptive grid-enabled contingency"/>
    <n v="1600"/>
    <n v="8046"/>
    <n v="5.0287499999999996"/>
    <x v="1"/>
    <n v="126"/>
    <n v="63.857142857142854"/>
    <x v="0"/>
    <x v="0"/>
    <x v="496"/>
    <n v="1516946400"/>
    <b v="0"/>
    <b v="0"/>
    <x v="3"/>
    <x v="3"/>
    <x v="3"/>
  </r>
  <r>
    <x v="533"/>
    <x v="525"/>
    <s v="Multi-lateral didactic encoding"/>
    <n v="115600"/>
    <n v="184086"/>
    <n v="1.5924394463667819"/>
    <x v="1"/>
    <n v="2218"/>
    <n v="82.996393146979258"/>
    <x v="4"/>
    <x v="4"/>
    <x v="497"/>
    <n v="1377752400"/>
    <b v="0"/>
    <b v="0"/>
    <x v="7"/>
    <x v="1"/>
    <x v="7"/>
  </r>
  <r>
    <x v="534"/>
    <x v="526"/>
    <s v="Self-enabling didactic orchestration"/>
    <n v="89100"/>
    <n v="13385"/>
    <n v="0.15022446689113356"/>
    <x v="0"/>
    <n v="243"/>
    <n v="55.08230452674897"/>
    <x v="1"/>
    <x v="1"/>
    <x v="498"/>
    <n v="1534568400"/>
    <b v="0"/>
    <b v="1"/>
    <x v="6"/>
    <x v="4"/>
    <x v="6"/>
  </r>
  <r>
    <x v="535"/>
    <x v="527"/>
    <s v="Profit-focused 24/7 data-warehouse"/>
    <n v="2600"/>
    <n v="12533"/>
    <n v="4.820384615384615"/>
    <x v="1"/>
    <n v="202"/>
    <n v="62.044554455445542"/>
    <x v="6"/>
    <x v="6"/>
    <x v="499"/>
    <n v="1528606800"/>
    <b v="0"/>
    <b v="1"/>
    <x v="3"/>
    <x v="3"/>
    <x v="3"/>
  </r>
  <r>
    <x v="536"/>
    <x v="528"/>
    <s v="Enhanced methodical middleware"/>
    <n v="9800"/>
    <n v="14697"/>
    <n v="1.4996938775510205"/>
    <x v="1"/>
    <n v="140"/>
    <n v="104.97857142857143"/>
    <x v="6"/>
    <x v="6"/>
    <x v="500"/>
    <n v="1284872400"/>
    <b v="0"/>
    <b v="0"/>
    <x v="13"/>
    <x v="5"/>
    <x v="13"/>
  </r>
  <r>
    <x v="537"/>
    <x v="529"/>
    <s v="Synchronized client-driven projection"/>
    <n v="84400"/>
    <n v="98935"/>
    <n v="1.1722156398104266"/>
    <x v="1"/>
    <n v="1052"/>
    <n v="94.044676806083643"/>
    <x v="3"/>
    <x v="3"/>
    <x v="501"/>
    <n v="1537592400"/>
    <b v="1"/>
    <b v="1"/>
    <x v="4"/>
    <x v="4"/>
    <x v="4"/>
  </r>
  <r>
    <x v="538"/>
    <x v="530"/>
    <s v="Networked didactic time-frame"/>
    <n v="151300"/>
    <n v="57034"/>
    <n v="0.37695968274950431"/>
    <x v="0"/>
    <n v="1296"/>
    <n v="44.007716049382715"/>
    <x v="1"/>
    <x v="1"/>
    <x v="502"/>
    <n v="1381208400"/>
    <b v="0"/>
    <b v="0"/>
    <x v="20"/>
    <x v="6"/>
    <x v="20"/>
  </r>
  <r>
    <x v="539"/>
    <x v="531"/>
    <s v="Assimilated exuding toolset"/>
    <n v="9800"/>
    <n v="7120"/>
    <n v="0.72653061224489801"/>
    <x v="0"/>
    <n v="77"/>
    <n v="92.467532467532465"/>
    <x v="1"/>
    <x v="1"/>
    <x v="503"/>
    <n v="1562475600"/>
    <b v="0"/>
    <b v="1"/>
    <x v="0"/>
    <x v="0"/>
    <x v="0"/>
  </r>
  <r>
    <x v="540"/>
    <x v="532"/>
    <s v="Front-line client-server secured line"/>
    <n v="5300"/>
    <n v="14097"/>
    <n v="2.6598113207547169"/>
    <x v="1"/>
    <n v="247"/>
    <n v="57.072874493927124"/>
    <x v="1"/>
    <x v="1"/>
    <x v="504"/>
    <n v="1527397200"/>
    <b v="0"/>
    <b v="0"/>
    <x v="14"/>
    <x v="7"/>
    <x v="14"/>
  </r>
  <r>
    <x v="541"/>
    <x v="533"/>
    <s v="Polarized systemic Internet solution"/>
    <n v="178000"/>
    <n v="43086"/>
    <n v="0.24205617977528091"/>
    <x v="0"/>
    <n v="395"/>
    <n v="109.07848101265823"/>
    <x v="6"/>
    <x v="6"/>
    <x v="505"/>
    <n v="1436158800"/>
    <b v="0"/>
    <b v="0"/>
    <x v="20"/>
    <x v="6"/>
    <x v="20"/>
  </r>
  <r>
    <x v="542"/>
    <x v="534"/>
    <s v="Profit-focused exuding moderator"/>
    <n v="77000"/>
    <n v="1930"/>
    <n v="2.5064935064935064E-2"/>
    <x v="0"/>
    <n v="49"/>
    <n v="39.387755102040813"/>
    <x v="4"/>
    <x v="4"/>
    <x v="506"/>
    <n v="1456034400"/>
    <b v="0"/>
    <b v="0"/>
    <x v="7"/>
    <x v="1"/>
    <x v="7"/>
  </r>
  <r>
    <x v="543"/>
    <x v="535"/>
    <s v="Cross-group high-level moderator"/>
    <n v="84900"/>
    <n v="13864"/>
    <n v="0.1632979976442874"/>
    <x v="0"/>
    <n v="180"/>
    <n v="77.022222222222226"/>
    <x v="1"/>
    <x v="1"/>
    <x v="507"/>
    <n v="1380171600"/>
    <b v="0"/>
    <b v="0"/>
    <x v="11"/>
    <x v="6"/>
    <x v="11"/>
  </r>
  <r>
    <x v="544"/>
    <x v="536"/>
    <s v="Public-key 3rdgeneration system engine"/>
    <n v="2800"/>
    <n v="7742"/>
    <n v="2.7650000000000001"/>
    <x v="1"/>
    <n v="84"/>
    <n v="92.166666666666671"/>
    <x v="1"/>
    <x v="1"/>
    <x v="508"/>
    <n v="1453356000"/>
    <b v="0"/>
    <b v="0"/>
    <x v="1"/>
    <x v="1"/>
    <x v="1"/>
  </r>
  <r>
    <x v="545"/>
    <x v="537"/>
    <s v="Organized value-added access"/>
    <n v="184800"/>
    <n v="164109"/>
    <n v="0.88803571428571426"/>
    <x v="0"/>
    <n v="2690"/>
    <n v="61.007063197026021"/>
    <x v="1"/>
    <x v="1"/>
    <x v="509"/>
    <n v="1578981600"/>
    <b v="0"/>
    <b v="0"/>
    <x v="3"/>
    <x v="3"/>
    <x v="3"/>
  </r>
  <r>
    <x v="546"/>
    <x v="538"/>
    <s v="Cloned global Graphical User Interface"/>
    <n v="4200"/>
    <n v="6870"/>
    <n v="1.6357142857142857"/>
    <x v="1"/>
    <n v="88"/>
    <n v="78.068181818181813"/>
    <x v="1"/>
    <x v="1"/>
    <x v="510"/>
    <n v="1537419600"/>
    <b v="0"/>
    <b v="1"/>
    <x v="3"/>
    <x v="3"/>
    <x v="3"/>
  </r>
  <r>
    <x v="547"/>
    <x v="539"/>
    <s v="Focused solution-oriented matrix"/>
    <n v="1300"/>
    <n v="12597"/>
    <n v="9.69"/>
    <x v="1"/>
    <n v="156"/>
    <n v="80.75"/>
    <x v="1"/>
    <x v="1"/>
    <x v="511"/>
    <n v="1423202400"/>
    <b v="0"/>
    <b v="0"/>
    <x v="6"/>
    <x v="4"/>
    <x v="6"/>
  </r>
  <r>
    <x v="548"/>
    <x v="540"/>
    <s v="Monitored discrete toolset"/>
    <n v="66100"/>
    <n v="179074"/>
    <n v="2.7091376701966716"/>
    <x v="1"/>
    <n v="2985"/>
    <n v="59.991289782244557"/>
    <x v="1"/>
    <x v="1"/>
    <x v="512"/>
    <n v="1460610000"/>
    <b v="0"/>
    <b v="0"/>
    <x v="3"/>
    <x v="3"/>
    <x v="3"/>
  </r>
  <r>
    <x v="549"/>
    <x v="541"/>
    <s v="Business-focused intermediate system engine"/>
    <n v="29500"/>
    <n v="83843"/>
    <n v="2.8421355932203389"/>
    <x v="1"/>
    <n v="762"/>
    <n v="110.03018372703411"/>
    <x v="1"/>
    <x v="1"/>
    <x v="513"/>
    <n v="1370494800"/>
    <b v="0"/>
    <b v="0"/>
    <x v="8"/>
    <x v="2"/>
    <x v="8"/>
  </r>
  <r>
    <x v="550"/>
    <x v="542"/>
    <s v="De-engineered disintermediate encoding"/>
    <n v="100"/>
    <n v="4"/>
    <n v="0.04"/>
    <x v="3"/>
    <n v="1"/>
    <n v="4"/>
    <x v="5"/>
    <x v="5"/>
    <x v="514"/>
    <n v="1332306000"/>
    <b v="0"/>
    <b v="0"/>
    <x v="7"/>
    <x v="1"/>
    <x v="7"/>
  </r>
  <r>
    <x v="551"/>
    <x v="543"/>
    <s v="Streamlined upward-trending analyzer"/>
    <n v="180100"/>
    <n v="105598"/>
    <n v="0.58632981676846196"/>
    <x v="0"/>
    <n v="2779"/>
    <n v="37.99856063332134"/>
    <x v="2"/>
    <x v="2"/>
    <x v="515"/>
    <n v="1422511200"/>
    <b v="0"/>
    <b v="1"/>
    <x v="2"/>
    <x v="2"/>
    <x v="2"/>
  </r>
  <r>
    <x v="552"/>
    <x v="544"/>
    <s v="Distributed human-resource policy"/>
    <n v="9000"/>
    <n v="8866"/>
    <n v="0.98511111111111116"/>
    <x v="0"/>
    <n v="92"/>
    <n v="96.369565217391298"/>
    <x v="1"/>
    <x v="1"/>
    <x v="516"/>
    <n v="1480312800"/>
    <b v="0"/>
    <b v="0"/>
    <x v="3"/>
    <x v="3"/>
    <x v="3"/>
  </r>
  <r>
    <x v="553"/>
    <x v="545"/>
    <s v="De-engineered 5thgeneration contingency"/>
    <n v="170600"/>
    <n v="75022"/>
    <n v="0.43975381008206332"/>
    <x v="0"/>
    <n v="1028"/>
    <n v="72.978599221789878"/>
    <x v="1"/>
    <x v="1"/>
    <x v="517"/>
    <n v="1294034400"/>
    <b v="0"/>
    <b v="0"/>
    <x v="1"/>
    <x v="1"/>
    <x v="1"/>
  </r>
  <r>
    <x v="554"/>
    <x v="546"/>
    <s v="Multi-channeled upward-trending application"/>
    <n v="9500"/>
    <n v="14408"/>
    <n v="1.5166315789473683"/>
    <x v="1"/>
    <n v="554"/>
    <n v="26.007220216606498"/>
    <x v="0"/>
    <x v="0"/>
    <x v="518"/>
    <n v="1482645600"/>
    <b v="0"/>
    <b v="0"/>
    <x v="7"/>
    <x v="1"/>
    <x v="7"/>
  </r>
  <r>
    <x v="555"/>
    <x v="547"/>
    <s v="Organic maximized database"/>
    <n v="6300"/>
    <n v="14089"/>
    <n v="2.2363492063492063"/>
    <x v="1"/>
    <n v="135"/>
    <n v="104.36296296296297"/>
    <x v="3"/>
    <x v="3"/>
    <x v="519"/>
    <n v="1399093200"/>
    <b v="0"/>
    <b v="0"/>
    <x v="1"/>
    <x v="1"/>
    <x v="1"/>
  </r>
  <r>
    <x v="556"/>
    <x v="195"/>
    <s v="Grass-roots 24/7 attitude"/>
    <n v="5200"/>
    <n v="12467"/>
    <n v="2.3975"/>
    <x v="1"/>
    <n v="122"/>
    <n v="102.18852459016394"/>
    <x v="1"/>
    <x v="1"/>
    <x v="520"/>
    <n v="1315890000"/>
    <b v="0"/>
    <b v="1"/>
    <x v="18"/>
    <x v="5"/>
    <x v="18"/>
  </r>
  <r>
    <x v="557"/>
    <x v="548"/>
    <s v="Team-oriented global strategy"/>
    <n v="6000"/>
    <n v="11960"/>
    <n v="1.9933333333333334"/>
    <x v="1"/>
    <n v="221"/>
    <n v="54.117647058823529"/>
    <x v="1"/>
    <x v="1"/>
    <x v="521"/>
    <n v="1444021200"/>
    <b v="0"/>
    <b v="1"/>
    <x v="22"/>
    <x v="4"/>
    <x v="22"/>
  </r>
  <r>
    <x v="558"/>
    <x v="549"/>
    <s v="Enhanced client-driven capacity"/>
    <n v="5800"/>
    <n v="7966"/>
    <n v="1.373448275862069"/>
    <x v="1"/>
    <n v="126"/>
    <n v="63.222222222222221"/>
    <x v="1"/>
    <x v="1"/>
    <x v="522"/>
    <n v="1460005200"/>
    <b v="0"/>
    <b v="0"/>
    <x v="3"/>
    <x v="3"/>
    <x v="3"/>
  </r>
  <r>
    <x v="559"/>
    <x v="550"/>
    <s v="Exclusive systematic productivity"/>
    <n v="105300"/>
    <n v="106321"/>
    <n v="1.009696106362773"/>
    <x v="1"/>
    <n v="1022"/>
    <n v="104.03228962818004"/>
    <x v="1"/>
    <x v="1"/>
    <x v="523"/>
    <n v="1470718800"/>
    <b v="0"/>
    <b v="0"/>
    <x v="3"/>
    <x v="3"/>
    <x v="3"/>
  </r>
  <r>
    <x v="560"/>
    <x v="551"/>
    <s v="Re-engineered radical policy"/>
    <n v="20000"/>
    <n v="158832"/>
    <n v="7.9416000000000002"/>
    <x v="1"/>
    <n v="3177"/>
    <n v="49.994334277620396"/>
    <x v="1"/>
    <x v="1"/>
    <x v="524"/>
    <n v="1325052000"/>
    <b v="0"/>
    <b v="0"/>
    <x v="10"/>
    <x v="4"/>
    <x v="10"/>
  </r>
  <r>
    <x v="561"/>
    <x v="552"/>
    <s v="Down-sized logistical adapter"/>
    <n v="3000"/>
    <n v="11091"/>
    <n v="3.6970000000000001"/>
    <x v="1"/>
    <n v="198"/>
    <n v="56.015151515151516"/>
    <x v="5"/>
    <x v="5"/>
    <x v="525"/>
    <n v="1319000400"/>
    <b v="0"/>
    <b v="0"/>
    <x v="3"/>
    <x v="3"/>
    <x v="3"/>
  </r>
  <r>
    <x v="562"/>
    <x v="553"/>
    <s v="Configurable bandwidth-monitored throughput"/>
    <n v="9900"/>
    <n v="1269"/>
    <n v="0.12818181818181817"/>
    <x v="0"/>
    <n v="26"/>
    <n v="48.807692307692307"/>
    <x v="5"/>
    <x v="5"/>
    <x v="188"/>
    <n v="1552539600"/>
    <b v="0"/>
    <b v="0"/>
    <x v="1"/>
    <x v="1"/>
    <x v="1"/>
  </r>
  <r>
    <x v="563"/>
    <x v="554"/>
    <s v="Optional tangible pricing structure"/>
    <n v="3700"/>
    <n v="5107"/>
    <n v="1.3802702702702703"/>
    <x v="1"/>
    <n v="85"/>
    <n v="60.082352941176474"/>
    <x v="2"/>
    <x v="2"/>
    <x v="526"/>
    <n v="1543816800"/>
    <b v="0"/>
    <b v="0"/>
    <x v="4"/>
    <x v="4"/>
    <x v="4"/>
  </r>
  <r>
    <x v="564"/>
    <x v="555"/>
    <s v="Organic high-level implementation"/>
    <n v="168700"/>
    <n v="141393"/>
    <n v="0.83813278008298753"/>
    <x v="0"/>
    <n v="1790"/>
    <n v="78.990502793296088"/>
    <x v="1"/>
    <x v="1"/>
    <x v="527"/>
    <n v="1427086800"/>
    <b v="0"/>
    <b v="0"/>
    <x v="3"/>
    <x v="3"/>
    <x v="3"/>
  </r>
  <r>
    <x v="565"/>
    <x v="556"/>
    <s v="Decentralized logistical collaboration"/>
    <n v="94900"/>
    <n v="194166"/>
    <n v="2.0460063224446787"/>
    <x v="1"/>
    <n v="3596"/>
    <n v="53.99499443826474"/>
    <x v="1"/>
    <x v="1"/>
    <x v="528"/>
    <n v="1323064800"/>
    <b v="0"/>
    <b v="0"/>
    <x v="3"/>
    <x v="3"/>
    <x v="3"/>
  </r>
  <r>
    <x v="566"/>
    <x v="557"/>
    <s v="Advanced content-based installation"/>
    <n v="9300"/>
    <n v="4124"/>
    <n v="0.44344086021505374"/>
    <x v="0"/>
    <n v="37"/>
    <n v="111.45945945945945"/>
    <x v="1"/>
    <x v="1"/>
    <x v="522"/>
    <n v="1458277200"/>
    <b v="0"/>
    <b v="1"/>
    <x v="5"/>
    <x v="1"/>
    <x v="5"/>
  </r>
  <r>
    <x v="567"/>
    <x v="558"/>
    <s v="Distributed high-level open architecture"/>
    <n v="6800"/>
    <n v="14865"/>
    <n v="2.1860294117647059"/>
    <x v="1"/>
    <n v="244"/>
    <n v="60.922131147540981"/>
    <x v="1"/>
    <x v="1"/>
    <x v="529"/>
    <n v="1405141200"/>
    <b v="0"/>
    <b v="0"/>
    <x v="1"/>
    <x v="1"/>
    <x v="1"/>
  </r>
  <r>
    <x v="568"/>
    <x v="559"/>
    <s v="Synergized zero tolerance help-desk"/>
    <n v="72400"/>
    <n v="134688"/>
    <n v="1.8603314917127072"/>
    <x v="1"/>
    <n v="5180"/>
    <n v="26.0015444015444"/>
    <x v="1"/>
    <x v="1"/>
    <x v="530"/>
    <n v="1283058000"/>
    <b v="0"/>
    <b v="0"/>
    <x v="3"/>
    <x v="3"/>
    <x v="3"/>
  </r>
  <r>
    <x v="569"/>
    <x v="560"/>
    <s v="Extended multi-tasking definition"/>
    <n v="20100"/>
    <n v="47705"/>
    <n v="2.3733830845771142"/>
    <x v="1"/>
    <n v="589"/>
    <n v="80.993208828522924"/>
    <x v="6"/>
    <x v="6"/>
    <x v="531"/>
    <n v="1295762400"/>
    <b v="0"/>
    <b v="0"/>
    <x v="10"/>
    <x v="4"/>
    <x v="10"/>
  </r>
  <r>
    <x v="570"/>
    <x v="561"/>
    <s v="Realigned uniform knowledge user"/>
    <n v="31200"/>
    <n v="95364"/>
    <n v="3.0565384615384614"/>
    <x v="1"/>
    <n v="2725"/>
    <n v="34.995963302752294"/>
    <x v="1"/>
    <x v="1"/>
    <x v="515"/>
    <n v="1419573600"/>
    <b v="0"/>
    <b v="1"/>
    <x v="1"/>
    <x v="1"/>
    <x v="1"/>
  </r>
  <r>
    <x v="571"/>
    <x v="562"/>
    <s v="Monitored grid-enabled model"/>
    <n v="3500"/>
    <n v="3295"/>
    <n v="0.94142857142857139"/>
    <x v="0"/>
    <n v="35"/>
    <n v="94.142857142857139"/>
    <x v="6"/>
    <x v="6"/>
    <x v="532"/>
    <n v="1438750800"/>
    <b v="0"/>
    <b v="0"/>
    <x v="12"/>
    <x v="4"/>
    <x v="12"/>
  </r>
  <r>
    <x v="572"/>
    <x v="563"/>
    <s v="Assimilated actuating policy"/>
    <n v="9000"/>
    <n v="4896"/>
    <n v="0.54400000000000004"/>
    <x v="3"/>
    <n v="94"/>
    <n v="52.085106382978722"/>
    <x v="1"/>
    <x v="1"/>
    <x v="533"/>
    <n v="1444798800"/>
    <b v="0"/>
    <b v="1"/>
    <x v="1"/>
    <x v="1"/>
    <x v="1"/>
  </r>
  <r>
    <x v="573"/>
    <x v="564"/>
    <s v="Total incremental productivity"/>
    <n v="6700"/>
    <n v="7496"/>
    <n v="1.1188059701492536"/>
    <x v="1"/>
    <n v="300"/>
    <n v="24.986666666666668"/>
    <x v="1"/>
    <x v="1"/>
    <x v="409"/>
    <n v="1399179600"/>
    <b v="0"/>
    <b v="0"/>
    <x v="23"/>
    <x v="8"/>
    <x v="23"/>
  </r>
  <r>
    <x v="574"/>
    <x v="565"/>
    <s v="Adaptive local task-force"/>
    <n v="2700"/>
    <n v="9967"/>
    <n v="3.6914814814814814"/>
    <x v="1"/>
    <n v="144"/>
    <n v="69.215277777777771"/>
    <x v="1"/>
    <x v="1"/>
    <x v="534"/>
    <n v="1576562400"/>
    <b v="0"/>
    <b v="1"/>
    <x v="0"/>
    <x v="0"/>
    <x v="0"/>
  </r>
  <r>
    <x v="575"/>
    <x v="566"/>
    <s v="Universal zero-defect concept"/>
    <n v="83300"/>
    <n v="52421"/>
    <n v="0.62930372148859548"/>
    <x v="0"/>
    <n v="558"/>
    <n v="93.944444444444443"/>
    <x v="1"/>
    <x v="1"/>
    <x v="53"/>
    <n v="1400821200"/>
    <b v="0"/>
    <b v="1"/>
    <x v="3"/>
    <x v="3"/>
    <x v="3"/>
  </r>
  <r>
    <x v="576"/>
    <x v="567"/>
    <s v="Object-based bottom-line superstructure"/>
    <n v="9700"/>
    <n v="6298"/>
    <n v="0.6492783505154639"/>
    <x v="0"/>
    <n v="64"/>
    <n v="98.40625"/>
    <x v="1"/>
    <x v="1"/>
    <x v="535"/>
    <n v="1510984800"/>
    <b v="0"/>
    <b v="0"/>
    <x v="3"/>
    <x v="3"/>
    <x v="3"/>
  </r>
  <r>
    <x v="577"/>
    <x v="568"/>
    <s v="Adaptive 24hour projection"/>
    <n v="8200"/>
    <n v="1546"/>
    <n v="0.18853658536585366"/>
    <x v="3"/>
    <n v="37"/>
    <n v="41.783783783783782"/>
    <x v="1"/>
    <x v="1"/>
    <x v="536"/>
    <n v="1302066000"/>
    <b v="0"/>
    <b v="0"/>
    <x v="17"/>
    <x v="1"/>
    <x v="17"/>
  </r>
  <r>
    <x v="578"/>
    <x v="569"/>
    <s v="Sharable radical toolset"/>
    <n v="96500"/>
    <n v="16168"/>
    <n v="0.1675440414507772"/>
    <x v="0"/>
    <n v="245"/>
    <n v="65.991836734693877"/>
    <x v="1"/>
    <x v="1"/>
    <x v="537"/>
    <n v="1322978400"/>
    <b v="0"/>
    <b v="0"/>
    <x v="22"/>
    <x v="4"/>
    <x v="22"/>
  </r>
  <r>
    <x v="579"/>
    <x v="570"/>
    <s v="Focused multimedia knowledgebase"/>
    <n v="6200"/>
    <n v="6269"/>
    <n v="1.0111290322580646"/>
    <x v="1"/>
    <n v="87"/>
    <n v="72.05747126436782"/>
    <x v="1"/>
    <x v="1"/>
    <x v="538"/>
    <n v="1313730000"/>
    <b v="0"/>
    <b v="0"/>
    <x v="17"/>
    <x v="1"/>
    <x v="17"/>
  </r>
  <r>
    <x v="580"/>
    <x v="251"/>
    <s v="Seamless 6thgeneration extranet"/>
    <n v="43800"/>
    <n v="149578"/>
    <n v="3.4150228310502282"/>
    <x v="1"/>
    <n v="3116"/>
    <n v="48.003209242618745"/>
    <x v="1"/>
    <x v="1"/>
    <x v="539"/>
    <n v="1394085600"/>
    <b v="0"/>
    <b v="0"/>
    <x v="3"/>
    <x v="3"/>
    <x v="3"/>
  </r>
  <r>
    <x v="581"/>
    <x v="571"/>
    <s v="Sharable mobile knowledgebase"/>
    <n v="6000"/>
    <n v="3841"/>
    <n v="0.64016666666666666"/>
    <x v="0"/>
    <n v="71"/>
    <n v="54.098591549295776"/>
    <x v="1"/>
    <x v="1"/>
    <x v="540"/>
    <n v="1305349200"/>
    <b v="0"/>
    <b v="0"/>
    <x v="2"/>
    <x v="2"/>
    <x v="2"/>
  </r>
  <r>
    <x v="582"/>
    <x v="572"/>
    <s v="Cross-group global system engine"/>
    <n v="8700"/>
    <n v="4531"/>
    <n v="0.5208045977011494"/>
    <x v="0"/>
    <n v="42"/>
    <n v="107.88095238095238"/>
    <x v="1"/>
    <x v="1"/>
    <x v="505"/>
    <n v="1434344400"/>
    <b v="0"/>
    <b v="1"/>
    <x v="11"/>
    <x v="6"/>
    <x v="11"/>
  </r>
  <r>
    <x v="583"/>
    <x v="573"/>
    <s v="Centralized clear-thinking conglomeration"/>
    <n v="18900"/>
    <n v="60934"/>
    <n v="3.2240211640211642"/>
    <x v="1"/>
    <n v="909"/>
    <n v="67.034103410341032"/>
    <x v="1"/>
    <x v="1"/>
    <x v="541"/>
    <n v="1331186400"/>
    <b v="0"/>
    <b v="0"/>
    <x v="4"/>
    <x v="4"/>
    <x v="4"/>
  </r>
  <r>
    <x v="584"/>
    <x v="8"/>
    <s v="De-engineered cohesive system engine"/>
    <n v="86400"/>
    <n v="103255"/>
    <n v="1.1950810185185186"/>
    <x v="1"/>
    <n v="1613"/>
    <n v="64.01425914445133"/>
    <x v="1"/>
    <x v="1"/>
    <x v="542"/>
    <n v="1336539600"/>
    <b v="0"/>
    <b v="0"/>
    <x v="2"/>
    <x v="2"/>
    <x v="2"/>
  </r>
  <r>
    <x v="585"/>
    <x v="574"/>
    <s v="Reactive analyzing function"/>
    <n v="8900"/>
    <n v="13065"/>
    <n v="1.4679775280898877"/>
    <x v="1"/>
    <n v="136"/>
    <n v="96.066176470588232"/>
    <x v="1"/>
    <x v="1"/>
    <x v="543"/>
    <n v="1269752400"/>
    <b v="0"/>
    <b v="0"/>
    <x v="18"/>
    <x v="5"/>
    <x v="18"/>
  </r>
  <r>
    <x v="586"/>
    <x v="575"/>
    <s v="Robust hybrid budgetary management"/>
    <n v="700"/>
    <n v="6654"/>
    <n v="9.5057142857142853"/>
    <x v="1"/>
    <n v="130"/>
    <n v="51.184615384615384"/>
    <x v="1"/>
    <x v="1"/>
    <x v="544"/>
    <n v="1291615200"/>
    <b v="0"/>
    <b v="0"/>
    <x v="1"/>
    <x v="1"/>
    <x v="1"/>
  </r>
  <r>
    <x v="587"/>
    <x v="576"/>
    <s v="Open-source analyzing monitoring"/>
    <n v="9400"/>
    <n v="6852"/>
    <n v="0.72893617021276591"/>
    <x v="0"/>
    <n v="156"/>
    <n v="43.92307692307692"/>
    <x v="0"/>
    <x v="0"/>
    <x v="35"/>
    <n v="1552366800"/>
    <b v="0"/>
    <b v="1"/>
    <x v="0"/>
    <x v="0"/>
    <x v="0"/>
  </r>
  <r>
    <x v="588"/>
    <x v="577"/>
    <s v="Up-sized discrete firmware"/>
    <n v="157600"/>
    <n v="124517"/>
    <n v="0.7900824873096447"/>
    <x v="0"/>
    <n v="1368"/>
    <n v="91.021198830409361"/>
    <x v="4"/>
    <x v="4"/>
    <x v="152"/>
    <n v="1272171600"/>
    <b v="0"/>
    <b v="0"/>
    <x v="3"/>
    <x v="3"/>
    <x v="3"/>
  </r>
  <r>
    <x v="589"/>
    <x v="578"/>
    <s v="Exclusive intangible extranet"/>
    <n v="7900"/>
    <n v="5113"/>
    <n v="0.64721518987341775"/>
    <x v="0"/>
    <n v="102"/>
    <n v="50.127450980392155"/>
    <x v="1"/>
    <x v="1"/>
    <x v="545"/>
    <n v="1436677200"/>
    <b v="0"/>
    <b v="0"/>
    <x v="4"/>
    <x v="4"/>
    <x v="4"/>
  </r>
  <r>
    <x v="590"/>
    <x v="579"/>
    <s v="Synergized analyzing process improvement"/>
    <n v="7100"/>
    <n v="5824"/>
    <n v="0.82028169014084507"/>
    <x v="0"/>
    <n v="86"/>
    <n v="67.720930232558146"/>
    <x v="2"/>
    <x v="2"/>
    <x v="546"/>
    <n v="1420092000"/>
    <b v="0"/>
    <b v="0"/>
    <x v="15"/>
    <x v="5"/>
    <x v="15"/>
  </r>
  <r>
    <x v="591"/>
    <x v="580"/>
    <s v="Realigned dedicated system engine"/>
    <n v="600"/>
    <n v="6226"/>
    <n v="10.376666666666667"/>
    <x v="1"/>
    <n v="102"/>
    <n v="61.03921568627451"/>
    <x v="1"/>
    <x v="1"/>
    <x v="547"/>
    <n v="1279947600"/>
    <b v="0"/>
    <b v="0"/>
    <x v="11"/>
    <x v="6"/>
    <x v="11"/>
  </r>
  <r>
    <x v="592"/>
    <x v="581"/>
    <s v="Object-based bandwidth-monitored concept"/>
    <n v="156800"/>
    <n v="20243"/>
    <n v="0.12910076530612244"/>
    <x v="0"/>
    <n v="253"/>
    <n v="80.011857707509876"/>
    <x v="1"/>
    <x v="1"/>
    <x v="548"/>
    <n v="1402203600"/>
    <b v="0"/>
    <b v="0"/>
    <x v="3"/>
    <x v="3"/>
    <x v="3"/>
  </r>
  <r>
    <x v="593"/>
    <x v="582"/>
    <s v="Ameliorated client-driven open system"/>
    <n v="121600"/>
    <n v="188288"/>
    <n v="1.5484210526315789"/>
    <x v="1"/>
    <n v="4006"/>
    <n v="47.001497753369947"/>
    <x v="1"/>
    <x v="1"/>
    <x v="549"/>
    <n v="1396933200"/>
    <b v="0"/>
    <b v="0"/>
    <x v="10"/>
    <x v="4"/>
    <x v="10"/>
  </r>
  <r>
    <x v="594"/>
    <x v="583"/>
    <s v="Upgradable leadingedge Local Area Network"/>
    <n v="157300"/>
    <n v="11167"/>
    <n v="7.0991735537190084E-2"/>
    <x v="0"/>
    <n v="157"/>
    <n v="71.127388535031841"/>
    <x v="1"/>
    <x v="1"/>
    <x v="550"/>
    <n v="1467262800"/>
    <b v="0"/>
    <b v="1"/>
    <x v="3"/>
    <x v="3"/>
    <x v="3"/>
  </r>
  <r>
    <x v="595"/>
    <x v="584"/>
    <s v="Customizable intermediate data-warehouse"/>
    <n v="70300"/>
    <n v="146595"/>
    <n v="2.0852773826458035"/>
    <x v="1"/>
    <n v="1629"/>
    <n v="89.99079189686924"/>
    <x v="1"/>
    <x v="1"/>
    <x v="551"/>
    <n v="1270530000"/>
    <b v="0"/>
    <b v="1"/>
    <x v="3"/>
    <x v="3"/>
    <x v="3"/>
  </r>
  <r>
    <x v="596"/>
    <x v="585"/>
    <s v="Managed optimizing archive"/>
    <n v="7900"/>
    <n v="7875"/>
    <n v="0.99683544303797467"/>
    <x v="0"/>
    <n v="183"/>
    <n v="43.032786885245905"/>
    <x v="1"/>
    <x v="1"/>
    <x v="552"/>
    <n v="1457762400"/>
    <b v="0"/>
    <b v="1"/>
    <x v="6"/>
    <x v="4"/>
    <x v="6"/>
  </r>
  <r>
    <x v="597"/>
    <x v="586"/>
    <s v="Diverse systematic projection"/>
    <n v="73800"/>
    <n v="148779"/>
    <n v="2.0159756097560977"/>
    <x v="1"/>
    <n v="2188"/>
    <n v="67.997714808043881"/>
    <x v="1"/>
    <x v="1"/>
    <x v="462"/>
    <n v="1575525600"/>
    <b v="0"/>
    <b v="0"/>
    <x v="3"/>
    <x v="3"/>
    <x v="3"/>
  </r>
  <r>
    <x v="598"/>
    <x v="587"/>
    <s v="Up-sized web-enabled info-mediaries"/>
    <n v="108500"/>
    <n v="175868"/>
    <n v="1.6209032258064515"/>
    <x v="1"/>
    <n v="2409"/>
    <n v="73.004566210045667"/>
    <x v="6"/>
    <x v="6"/>
    <x v="553"/>
    <n v="1279083600"/>
    <b v="0"/>
    <b v="0"/>
    <x v="1"/>
    <x v="1"/>
    <x v="1"/>
  </r>
  <r>
    <x v="599"/>
    <x v="588"/>
    <s v="Persevering optimizing Graphical User Interface"/>
    <n v="140300"/>
    <n v="5112"/>
    <n v="3.6436208125445471E-2"/>
    <x v="0"/>
    <n v="82"/>
    <n v="62.341463414634148"/>
    <x v="3"/>
    <x v="3"/>
    <x v="554"/>
    <n v="1424412000"/>
    <b v="0"/>
    <b v="0"/>
    <x v="4"/>
    <x v="4"/>
    <x v="4"/>
  </r>
  <r>
    <x v="600"/>
    <x v="589"/>
    <s v="Cross-platform tertiary array"/>
    <n v="100"/>
    <n v="5"/>
    <n v="0.05"/>
    <x v="0"/>
    <n v="1"/>
    <n v="5"/>
    <x v="4"/>
    <x v="4"/>
    <x v="555"/>
    <n v="1376197200"/>
    <b v="0"/>
    <b v="0"/>
    <x v="0"/>
    <x v="0"/>
    <x v="0"/>
  </r>
  <r>
    <x v="601"/>
    <x v="590"/>
    <s v="Inverse neutral structure"/>
    <n v="6300"/>
    <n v="13018"/>
    <n v="2.0663492063492064"/>
    <x v="1"/>
    <n v="194"/>
    <n v="67.103092783505161"/>
    <x v="1"/>
    <x v="1"/>
    <x v="548"/>
    <n v="1402894800"/>
    <b v="1"/>
    <b v="0"/>
    <x v="8"/>
    <x v="2"/>
    <x v="8"/>
  </r>
  <r>
    <x v="602"/>
    <x v="591"/>
    <s v="Quality-focused system-worthy support"/>
    <n v="71100"/>
    <n v="91176"/>
    <n v="1.2823628691983122"/>
    <x v="1"/>
    <n v="1140"/>
    <n v="79.978947368421046"/>
    <x v="1"/>
    <x v="1"/>
    <x v="62"/>
    <n v="1434430800"/>
    <b v="0"/>
    <b v="0"/>
    <x v="3"/>
    <x v="3"/>
    <x v="3"/>
  </r>
  <r>
    <x v="603"/>
    <x v="592"/>
    <s v="Vision-oriented 5thgeneration array"/>
    <n v="5300"/>
    <n v="6342"/>
    <n v="1.1966037735849056"/>
    <x v="1"/>
    <n v="102"/>
    <n v="62.176470588235297"/>
    <x v="1"/>
    <x v="1"/>
    <x v="556"/>
    <n v="1557896400"/>
    <b v="0"/>
    <b v="0"/>
    <x v="3"/>
    <x v="3"/>
    <x v="3"/>
  </r>
  <r>
    <x v="604"/>
    <x v="593"/>
    <s v="Cross-platform logistical circuit"/>
    <n v="88700"/>
    <n v="151438"/>
    <n v="1.7073055242390078"/>
    <x v="1"/>
    <n v="2857"/>
    <n v="53.005950297514879"/>
    <x v="1"/>
    <x v="1"/>
    <x v="557"/>
    <n v="1297490400"/>
    <b v="0"/>
    <b v="0"/>
    <x v="3"/>
    <x v="3"/>
    <x v="3"/>
  </r>
  <r>
    <x v="605"/>
    <x v="594"/>
    <s v="Profound solution-oriented matrix"/>
    <n v="3300"/>
    <n v="6178"/>
    <n v="1.8721212121212121"/>
    <x v="1"/>
    <n v="107"/>
    <n v="57.738317757009348"/>
    <x v="1"/>
    <x v="1"/>
    <x v="27"/>
    <n v="1447394400"/>
    <b v="0"/>
    <b v="0"/>
    <x v="9"/>
    <x v="5"/>
    <x v="9"/>
  </r>
  <r>
    <x v="606"/>
    <x v="595"/>
    <s v="Extended asynchronous initiative"/>
    <n v="3400"/>
    <n v="6405"/>
    <n v="1.8838235294117647"/>
    <x v="1"/>
    <n v="160"/>
    <n v="40.03125"/>
    <x v="4"/>
    <x v="4"/>
    <x v="558"/>
    <n v="1458277200"/>
    <b v="0"/>
    <b v="0"/>
    <x v="1"/>
    <x v="1"/>
    <x v="1"/>
  </r>
  <r>
    <x v="607"/>
    <x v="596"/>
    <s v="Fundamental needs-based frame"/>
    <n v="137600"/>
    <n v="180667"/>
    <n v="1.3129869186046512"/>
    <x v="1"/>
    <n v="2230"/>
    <n v="81.016591928251117"/>
    <x v="1"/>
    <x v="1"/>
    <x v="559"/>
    <n v="1395723600"/>
    <b v="0"/>
    <b v="0"/>
    <x v="0"/>
    <x v="0"/>
    <x v="0"/>
  </r>
  <r>
    <x v="608"/>
    <x v="597"/>
    <s v="Compatible full-range leverage"/>
    <n v="3900"/>
    <n v="11075"/>
    <n v="2.8397435897435899"/>
    <x v="1"/>
    <n v="316"/>
    <n v="35.047468354430379"/>
    <x v="1"/>
    <x v="1"/>
    <x v="426"/>
    <n v="1552197600"/>
    <b v="0"/>
    <b v="1"/>
    <x v="17"/>
    <x v="1"/>
    <x v="17"/>
  </r>
  <r>
    <x v="609"/>
    <x v="598"/>
    <s v="Upgradable holistic system engine"/>
    <n v="10000"/>
    <n v="12042"/>
    <n v="1.2041999999999999"/>
    <x v="1"/>
    <n v="117"/>
    <n v="102.92307692307692"/>
    <x v="1"/>
    <x v="1"/>
    <x v="560"/>
    <n v="1549087200"/>
    <b v="0"/>
    <b v="0"/>
    <x v="22"/>
    <x v="4"/>
    <x v="22"/>
  </r>
  <r>
    <x v="610"/>
    <x v="599"/>
    <s v="Stand-alone multi-state data-warehouse"/>
    <n v="42800"/>
    <n v="179356"/>
    <n v="4.1905607476635511"/>
    <x v="1"/>
    <n v="6406"/>
    <n v="27.998126756166094"/>
    <x v="1"/>
    <x v="1"/>
    <x v="561"/>
    <n v="1356847200"/>
    <b v="0"/>
    <b v="0"/>
    <x v="3"/>
    <x v="3"/>
    <x v="3"/>
  </r>
  <r>
    <x v="611"/>
    <x v="600"/>
    <s v="Multi-lateral maximized core"/>
    <n v="8200"/>
    <n v="1136"/>
    <n v="0.13853658536585367"/>
    <x v="3"/>
    <n v="15"/>
    <n v="75.733333333333334"/>
    <x v="1"/>
    <x v="1"/>
    <x v="562"/>
    <n v="1375765200"/>
    <b v="0"/>
    <b v="0"/>
    <x v="3"/>
    <x v="3"/>
    <x v="3"/>
  </r>
  <r>
    <x v="612"/>
    <x v="601"/>
    <s v="Innovative holistic hub"/>
    <n v="6200"/>
    <n v="8645"/>
    <n v="1.3943548387096774"/>
    <x v="1"/>
    <n v="192"/>
    <n v="45.026041666666664"/>
    <x v="1"/>
    <x v="1"/>
    <x v="563"/>
    <n v="1289800800"/>
    <b v="0"/>
    <b v="0"/>
    <x v="5"/>
    <x v="1"/>
    <x v="5"/>
  </r>
  <r>
    <x v="613"/>
    <x v="602"/>
    <s v="Reverse-engineered 24/7 methodology"/>
    <n v="1100"/>
    <n v="1914"/>
    <n v="1.74"/>
    <x v="1"/>
    <n v="26"/>
    <n v="73.615384615384613"/>
    <x v="0"/>
    <x v="0"/>
    <x v="564"/>
    <n v="1504501200"/>
    <b v="0"/>
    <b v="0"/>
    <x v="3"/>
    <x v="3"/>
    <x v="3"/>
  </r>
  <r>
    <x v="614"/>
    <x v="603"/>
    <s v="Business-focused dynamic info-mediaries"/>
    <n v="26500"/>
    <n v="41205"/>
    <n v="1.5549056603773586"/>
    <x v="1"/>
    <n v="723"/>
    <n v="56.991701244813278"/>
    <x v="1"/>
    <x v="1"/>
    <x v="565"/>
    <n v="1485669600"/>
    <b v="0"/>
    <b v="0"/>
    <x v="3"/>
    <x v="3"/>
    <x v="3"/>
  </r>
  <r>
    <x v="615"/>
    <x v="604"/>
    <s v="Digitized clear-thinking installation"/>
    <n v="8500"/>
    <n v="14488"/>
    <n v="1.7044705882352942"/>
    <x v="1"/>
    <n v="170"/>
    <n v="85.223529411764702"/>
    <x v="6"/>
    <x v="6"/>
    <x v="566"/>
    <n v="1462770000"/>
    <b v="0"/>
    <b v="0"/>
    <x v="3"/>
    <x v="3"/>
    <x v="3"/>
  </r>
  <r>
    <x v="616"/>
    <x v="605"/>
    <s v="Quality-focused 24/7 superstructure"/>
    <n v="6400"/>
    <n v="12129"/>
    <n v="1.8951562500000001"/>
    <x v="1"/>
    <n v="238"/>
    <n v="50.962184873949582"/>
    <x v="4"/>
    <x v="4"/>
    <x v="567"/>
    <n v="1379739600"/>
    <b v="0"/>
    <b v="1"/>
    <x v="7"/>
    <x v="1"/>
    <x v="7"/>
  </r>
  <r>
    <x v="617"/>
    <x v="606"/>
    <s v="Multi-channeled local intranet"/>
    <n v="1400"/>
    <n v="3496"/>
    <n v="2.4971428571428573"/>
    <x v="1"/>
    <n v="55"/>
    <n v="63.563636363636363"/>
    <x v="1"/>
    <x v="1"/>
    <x v="568"/>
    <n v="1402722000"/>
    <b v="0"/>
    <b v="0"/>
    <x v="3"/>
    <x v="3"/>
    <x v="3"/>
  </r>
  <r>
    <x v="618"/>
    <x v="607"/>
    <s v="Open-architected mobile emulation"/>
    <n v="198600"/>
    <n v="97037"/>
    <n v="0.48860523665659616"/>
    <x v="0"/>
    <n v="1198"/>
    <n v="80.999165275459092"/>
    <x v="1"/>
    <x v="1"/>
    <x v="569"/>
    <n v="1369285200"/>
    <b v="0"/>
    <b v="0"/>
    <x v="9"/>
    <x v="5"/>
    <x v="9"/>
  </r>
  <r>
    <x v="619"/>
    <x v="608"/>
    <s v="Ameliorated foreground methodology"/>
    <n v="195900"/>
    <n v="55757"/>
    <n v="0.28461970393057684"/>
    <x v="0"/>
    <n v="648"/>
    <n v="86.044753086419746"/>
    <x v="1"/>
    <x v="1"/>
    <x v="570"/>
    <n v="1304744400"/>
    <b v="1"/>
    <b v="1"/>
    <x v="3"/>
    <x v="3"/>
    <x v="3"/>
  </r>
  <r>
    <x v="620"/>
    <x v="609"/>
    <s v="Synergized well-modulated project"/>
    <n v="4300"/>
    <n v="11525"/>
    <n v="2.6802325581395348"/>
    <x v="1"/>
    <n v="128"/>
    <n v="90.0390625"/>
    <x v="2"/>
    <x v="2"/>
    <x v="571"/>
    <n v="1468299600"/>
    <b v="0"/>
    <b v="0"/>
    <x v="14"/>
    <x v="7"/>
    <x v="14"/>
  </r>
  <r>
    <x v="621"/>
    <x v="610"/>
    <s v="Extended context-sensitive forecast"/>
    <n v="25600"/>
    <n v="158669"/>
    <n v="6.1980078125000002"/>
    <x v="1"/>
    <n v="2144"/>
    <n v="74.006063432835816"/>
    <x v="1"/>
    <x v="1"/>
    <x v="572"/>
    <n v="1474174800"/>
    <b v="0"/>
    <b v="0"/>
    <x v="3"/>
    <x v="3"/>
    <x v="3"/>
  </r>
  <r>
    <x v="622"/>
    <x v="611"/>
    <s v="Total leadingedge neural-net"/>
    <n v="189000"/>
    <n v="5916"/>
    <n v="3.1301587301587303E-2"/>
    <x v="0"/>
    <n v="64"/>
    <n v="92.4375"/>
    <x v="1"/>
    <x v="1"/>
    <x v="573"/>
    <n v="1526014800"/>
    <b v="0"/>
    <b v="0"/>
    <x v="7"/>
    <x v="1"/>
    <x v="7"/>
  </r>
  <r>
    <x v="623"/>
    <x v="612"/>
    <s v="Organic actuating protocol"/>
    <n v="94300"/>
    <n v="150806"/>
    <n v="1.5992152704135738"/>
    <x v="1"/>
    <n v="2693"/>
    <n v="55.999257333828446"/>
    <x v="4"/>
    <x v="4"/>
    <x v="574"/>
    <n v="1437454800"/>
    <b v="0"/>
    <b v="0"/>
    <x v="3"/>
    <x v="3"/>
    <x v="3"/>
  </r>
  <r>
    <x v="624"/>
    <x v="613"/>
    <s v="Down-sized national software"/>
    <n v="5100"/>
    <n v="14249"/>
    <n v="2.793921568627451"/>
    <x v="1"/>
    <n v="432"/>
    <n v="32.983796296296298"/>
    <x v="1"/>
    <x v="1"/>
    <x v="511"/>
    <n v="1422684000"/>
    <b v="0"/>
    <b v="0"/>
    <x v="14"/>
    <x v="7"/>
    <x v="14"/>
  </r>
  <r>
    <x v="625"/>
    <x v="614"/>
    <s v="Organic upward-trending Graphical User Interface"/>
    <n v="7500"/>
    <n v="5803"/>
    <n v="0.77373333333333338"/>
    <x v="0"/>
    <n v="62"/>
    <n v="93.596774193548384"/>
    <x v="1"/>
    <x v="1"/>
    <x v="575"/>
    <n v="1581314400"/>
    <b v="0"/>
    <b v="0"/>
    <x v="3"/>
    <x v="3"/>
    <x v="3"/>
  </r>
  <r>
    <x v="626"/>
    <x v="615"/>
    <s v="Synergistic tertiary budgetary management"/>
    <n v="6400"/>
    <n v="13205"/>
    <n v="2.0632812500000002"/>
    <x v="1"/>
    <n v="189"/>
    <n v="69.867724867724874"/>
    <x v="1"/>
    <x v="1"/>
    <x v="576"/>
    <n v="1286427600"/>
    <b v="0"/>
    <b v="1"/>
    <x v="3"/>
    <x v="3"/>
    <x v="3"/>
  </r>
  <r>
    <x v="627"/>
    <x v="616"/>
    <s v="Open-architected incremental ability"/>
    <n v="1600"/>
    <n v="11108"/>
    <n v="6.9424999999999999"/>
    <x v="1"/>
    <n v="154"/>
    <n v="72.129870129870127"/>
    <x v="4"/>
    <x v="4"/>
    <x v="577"/>
    <n v="1278738000"/>
    <b v="1"/>
    <b v="0"/>
    <x v="0"/>
    <x v="0"/>
    <x v="0"/>
  </r>
  <r>
    <x v="628"/>
    <x v="617"/>
    <s v="Intuitive object-oriented task-force"/>
    <n v="1900"/>
    <n v="2884"/>
    <n v="1.5178947368421052"/>
    <x v="1"/>
    <n v="96"/>
    <n v="30.041666666666668"/>
    <x v="1"/>
    <x v="1"/>
    <x v="578"/>
    <n v="1286427600"/>
    <b v="0"/>
    <b v="0"/>
    <x v="7"/>
    <x v="1"/>
    <x v="7"/>
  </r>
  <r>
    <x v="629"/>
    <x v="618"/>
    <s v="Multi-tiered executive toolset"/>
    <n v="85900"/>
    <n v="55476"/>
    <n v="0.64582072176949945"/>
    <x v="0"/>
    <n v="750"/>
    <n v="73.968000000000004"/>
    <x v="1"/>
    <x v="1"/>
    <x v="579"/>
    <n v="1467954000"/>
    <b v="0"/>
    <b v="1"/>
    <x v="3"/>
    <x v="3"/>
    <x v="3"/>
  </r>
  <r>
    <x v="630"/>
    <x v="619"/>
    <s v="Grass-roots directional workforce"/>
    <n v="9500"/>
    <n v="5973"/>
    <n v="0.62873684210526315"/>
    <x v="3"/>
    <n v="87"/>
    <n v="68.65517241379311"/>
    <x v="1"/>
    <x v="1"/>
    <x v="580"/>
    <n v="1557637200"/>
    <b v="0"/>
    <b v="1"/>
    <x v="3"/>
    <x v="3"/>
    <x v="3"/>
  </r>
  <r>
    <x v="631"/>
    <x v="620"/>
    <s v="Quality-focused real-time solution"/>
    <n v="59200"/>
    <n v="183756"/>
    <n v="3.1039864864864866"/>
    <x v="1"/>
    <n v="3063"/>
    <n v="59.992164544564154"/>
    <x v="1"/>
    <x v="1"/>
    <x v="581"/>
    <n v="1553922000"/>
    <b v="0"/>
    <b v="0"/>
    <x v="3"/>
    <x v="3"/>
    <x v="3"/>
  </r>
  <r>
    <x v="632"/>
    <x v="621"/>
    <s v="Reduced interactive matrix"/>
    <n v="72100"/>
    <n v="30902"/>
    <n v="0.42859916782246882"/>
    <x v="2"/>
    <n v="278"/>
    <n v="111.15827338129496"/>
    <x v="1"/>
    <x v="1"/>
    <x v="582"/>
    <n v="1416463200"/>
    <b v="0"/>
    <b v="0"/>
    <x v="3"/>
    <x v="3"/>
    <x v="3"/>
  </r>
  <r>
    <x v="633"/>
    <x v="622"/>
    <s v="Adaptive context-sensitive architecture"/>
    <n v="6700"/>
    <n v="5569"/>
    <n v="0.83119402985074631"/>
    <x v="0"/>
    <n v="105"/>
    <n v="53.038095238095238"/>
    <x v="1"/>
    <x v="1"/>
    <x v="336"/>
    <n v="1447221600"/>
    <b v="0"/>
    <b v="0"/>
    <x v="10"/>
    <x v="4"/>
    <x v="10"/>
  </r>
  <r>
    <x v="634"/>
    <x v="623"/>
    <s v="Polarized incremental portal"/>
    <n v="118200"/>
    <n v="92824"/>
    <n v="0.78531302876480547"/>
    <x v="3"/>
    <n v="1658"/>
    <n v="55.985524728588658"/>
    <x v="1"/>
    <x v="1"/>
    <x v="583"/>
    <n v="1491627600"/>
    <b v="0"/>
    <b v="0"/>
    <x v="19"/>
    <x v="4"/>
    <x v="19"/>
  </r>
  <r>
    <x v="635"/>
    <x v="624"/>
    <s v="Reactive regional access"/>
    <n v="139000"/>
    <n v="158590"/>
    <n v="1.1409352517985611"/>
    <x v="1"/>
    <n v="2266"/>
    <n v="69.986760812003524"/>
    <x v="1"/>
    <x v="1"/>
    <x v="584"/>
    <n v="1363150800"/>
    <b v="0"/>
    <b v="0"/>
    <x v="19"/>
    <x v="4"/>
    <x v="19"/>
  </r>
  <r>
    <x v="636"/>
    <x v="625"/>
    <s v="Stand-alone reciprocal frame"/>
    <n v="197700"/>
    <n v="127591"/>
    <n v="0.64537683358624176"/>
    <x v="0"/>
    <n v="2604"/>
    <n v="48.998079877112133"/>
    <x v="3"/>
    <x v="3"/>
    <x v="585"/>
    <n v="1330754400"/>
    <b v="0"/>
    <b v="1"/>
    <x v="10"/>
    <x v="4"/>
    <x v="10"/>
  </r>
  <r>
    <x v="637"/>
    <x v="626"/>
    <s v="Open-architected 24/7 throughput"/>
    <n v="8500"/>
    <n v="6750"/>
    <n v="0.79411764705882348"/>
    <x v="0"/>
    <n v="65"/>
    <n v="103.84615384615384"/>
    <x v="1"/>
    <x v="1"/>
    <x v="586"/>
    <n v="1479794400"/>
    <b v="0"/>
    <b v="0"/>
    <x v="3"/>
    <x v="3"/>
    <x v="3"/>
  </r>
  <r>
    <x v="638"/>
    <x v="627"/>
    <s v="Monitored 24/7 approach"/>
    <n v="81600"/>
    <n v="9318"/>
    <n v="0.11419117647058824"/>
    <x v="0"/>
    <n v="94"/>
    <n v="99.127659574468083"/>
    <x v="1"/>
    <x v="1"/>
    <x v="587"/>
    <n v="1281243600"/>
    <b v="0"/>
    <b v="1"/>
    <x v="3"/>
    <x v="3"/>
    <x v="3"/>
  </r>
  <r>
    <x v="639"/>
    <x v="628"/>
    <s v="Upgradable explicit forecast"/>
    <n v="8600"/>
    <n v="4832"/>
    <n v="0.56186046511627907"/>
    <x v="2"/>
    <n v="45"/>
    <n v="107.37777777777778"/>
    <x v="1"/>
    <x v="1"/>
    <x v="588"/>
    <n v="1532754000"/>
    <b v="0"/>
    <b v="1"/>
    <x v="6"/>
    <x v="4"/>
    <x v="6"/>
  </r>
  <r>
    <x v="640"/>
    <x v="629"/>
    <s v="Pre-emptive context-sensitive support"/>
    <n v="119800"/>
    <n v="19769"/>
    <n v="0.16501669449081802"/>
    <x v="0"/>
    <n v="257"/>
    <n v="76.922178988326849"/>
    <x v="1"/>
    <x v="1"/>
    <x v="589"/>
    <n v="1453356000"/>
    <b v="0"/>
    <b v="0"/>
    <x v="3"/>
    <x v="3"/>
    <x v="3"/>
  </r>
  <r>
    <x v="641"/>
    <x v="630"/>
    <s v="Business-focused leadingedge instruction set"/>
    <n v="9400"/>
    <n v="11277"/>
    <n v="1.1996808510638297"/>
    <x v="1"/>
    <n v="194"/>
    <n v="58.128865979381445"/>
    <x v="5"/>
    <x v="5"/>
    <x v="590"/>
    <n v="1489986000"/>
    <b v="0"/>
    <b v="0"/>
    <x v="3"/>
    <x v="3"/>
    <x v="3"/>
  </r>
  <r>
    <x v="642"/>
    <x v="631"/>
    <s v="Extended multi-state knowledge user"/>
    <n v="9200"/>
    <n v="13382"/>
    <n v="1.4545652173913044"/>
    <x v="1"/>
    <n v="129"/>
    <n v="103.73643410852713"/>
    <x v="0"/>
    <x v="0"/>
    <x v="591"/>
    <n v="1545804000"/>
    <b v="0"/>
    <b v="0"/>
    <x v="8"/>
    <x v="2"/>
    <x v="8"/>
  </r>
  <r>
    <x v="643"/>
    <x v="632"/>
    <s v="Future-proofed modular groupware"/>
    <n v="14900"/>
    <n v="32986"/>
    <n v="2.2138255033557046"/>
    <x v="1"/>
    <n v="375"/>
    <n v="87.962666666666664"/>
    <x v="1"/>
    <x v="1"/>
    <x v="592"/>
    <n v="1489899600"/>
    <b v="0"/>
    <b v="0"/>
    <x v="3"/>
    <x v="3"/>
    <x v="3"/>
  </r>
  <r>
    <x v="644"/>
    <x v="633"/>
    <s v="Distributed real-time algorithm"/>
    <n v="169400"/>
    <n v="81984"/>
    <n v="0.48396694214876035"/>
    <x v="0"/>
    <n v="2928"/>
    <n v="28"/>
    <x v="0"/>
    <x v="0"/>
    <x v="593"/>
    <n v="1546495200"/>
    <b v="0"/>
    <b v="0"/>
    <x v="3"/>
    <x v="3"/>
    <x v="3"/>
  </r>
  <r>
    <x v="645"/>
    <x v="634"/>
    <s v="Multi-lateral heuristic throughput"/>
    <n v="192100"/>
    <n v="178483"/>
    <n v="0.92911504424778757"/>
    <x v="0"/>
    <n v="4697"/>
    <n v="37.999361294443261"/>
    <x v="1"/>
    <x v="1"/>
    <x v="594"/>
    <n v="1539752400"/>
    <b v="0"/>
    <b v="1"/>
    <x v="1"/>
    <x v="1"/>
    <x v="1"/>
  </r>
  <r>
    <x v="646"/>
    <x v="635"/>
    <s v="Switchable reciprocal middleware"/>
    <n v="98700"/>
    <n v="87448"/>
    <n v="0.88599797365754818"/>
    <x v="0"/>
    <n v="2915"/>
    <n v="29.999313893653515"/>
    <x v="1"/>
    <x v="1"/>
    <x v="595"/>
    <n v="1364101200"/>
    <b v="0"/>
    <b v="0"/>
    <x v="11"/>
    <x v="6"/>
    <x v="11"/>
  </r>
  <r>
    <x v="647"/>
    <x v="636"/>
    <s v="Inverse multimedia Graphic Interface"/>
    <n v="4500"/>
    <n v="1863"/>
    <n v="0.41399999999999998"/>
    <x v="0"/>
    <n v="18"/>
    <n v="103.5"/>
    <x v="1"/>
    <x v="1"/>
    <x v="596"/>
    <n v="1525323600"/>
    <b v="0"/>
    <b v="0"/>
    <x v="18"/>
    <x v="5"/>
    <x v="18"/>
  </r>
  <r>
    <x v="648"/>
    <x v="637"/>
    <s v="Vision-oriented local contingency"/>
    <n v="98600"/>
    <n v="62174"/>
    <n v="0.63056795131845844"/>
    <x v="3"/>
    <n v="723"/>
    <n v="85.994467496542185"/>
    <x v="1"/>
    <x v="1"/>
    <x v="597"/>
    <n v="1500872400"/>
    <b v="1"/>
    <b v="0"/>
    <x v="0"/>
    <x v="0"/>
    <x v="0"/>
  </r>
  <r>
    <x v="649"/>
    <x v="638"/>
    <s v="Reactive 6thgeneration hub"/>
    <n v="121700"/>
    <n v="59003"/>
    <n v="0.48482333607230893"/>
    <x v="0"/>
    <n v="602"/>
    <n v="98.011627906976742"/>
    <x v="5"/>
    <x v="5"/>
    <x v="598"/>
    <n v="1288501200"/>
    <b v="1"/>
    <b v="1"/>
    <x v="3"/>
    <x v="3"/>
    <x v="3"/>
  </r>
  <r>
    <x v="650"/>
    <x v="639"/>
    <s v="Optional asymmetric success"/>
    <n v="100"/>
    <n v="2"/>
    <n v="0.02"/>
    <x v="0"/>
    <n v="1"/>
    <n v="2"/>
    <x v="1"/>
    <x v="1"/>
    <x v="599"/>
    <n v="1407128400"/>
    <b v="0"/>
    <b v="0"/>
    <x v="17"/>
    <x v="1"/>
    <x v="17"/>
  </r>
  <r>
    <x v="651"/>
    <x v="640"/>
    <s v="Digitized analyzing capacity"/>
    <n v="196700"/>
    <n v="174039"/>
    <n v="0.88479410269445857"/>
    <x v="0"/>
    <n v="3868"/>
    <n v="44.994570837642193"/>
    <x v="6"/>
    <x v="6"/>
    <x v="600"/>
    <n v="1394344800"/>
    <b v="0"/>
    <b v="0"/>
    <x v="12"/>
    <x v="4"/>
    <x v="12"/>
  </r>
  <r>
    <x v="652"/>
    <x v="641"/>
    <s v="Vision-oriented regional hub"/>
    <n v="10000"/>
    <n v="12684"/>
    <n v="1.2684"/>
    <x v="1"/>
    <n v="409"/>
    <n v="31.012224938875306"/>
    <x v="1"/>
    <x v="1"/>
    <x v="601"/>
    <n v="1474088400"/>
    <b v="0"/>
    <b v="0"/>
    <x v="2"/>
    <x v="2"/>
    <x v="2"/>
  </r>
  <r>
    <x v="653"/>
    <x v="642"/>
    <s v="Monitored incremental info-mediaries"/>
    <n v="600"/>
    <n v="14033"/>
    <n v="23.388333333333332"/>
    <x v="1"/>
    <n v="234"/>
    <n v="59.970085470085472"/>
    <x v="1"/>
    <x v="1"/>
    <x v="602"/>
    <n v="1460264400"/>
    <b v="0"/>
    <b v="0"/>
    <x v="2"/>
    <x v="2"/>
    <x v="2"/>
  </r>
  <r>
    <x v="654"/>
    <x v="643"/>
    <s v="Programmable static middleware"/>
    <n v="35000"/>
    <n v="177936"/>
    <n v="5.0838857142857146"/>
    <x v="1"/>
    <n v="3016"/>
    <n v="58.9973474801061"/>
    <x v="1"/>
    <x v="1"/>
    <x v="335"/>
    <n v="1440824400"/>
    <b v="0"/>
    <b v="0"/>
    <x v="16"/>
    <x v="1"/>
    <x v="16"/>
  </r>
  <r>
    <x v="655"/>
    <x v="644"/>
    <s v="Multi-layered bottom-line encryption"/>
    <n v="6900"/>
    <n v="13212"/>
    <n v="1.9147826086956521"/>
    <x v="1"/>
    <n v="264"/>
    <n v="50.045454545454547"/>
    <x v="1"/>
    <x v="1"/>
    <x v="603"/>
    <n v="1489554000"/>
    <b v="1"/>
    <b v="0"/>
    <x v="14"/>
    <x v="7"/>
    <x v="14"/>
  </r>
  <r>
    <x v="656"/>
    <x v="645"/>
    <s v="Vision-oriented systematic Graphical User Interface"/>
    <n v="118400"/>
    <n v="49879"/>
    <n v="0.42127533783783783"/>
    <x v="0"/>
    <n v="504"/>
    <n v="98.966269841269835"/>
    <x v="2"/>
    <x v="2"/>
    <x v="604"/>
    <n v="1514872800"/>
    <b v="0"/>
    <b v="0"/>
    <x v="0"/>
    <x v="0"/>
    <x v="0"/>
  </r>
  <r>
    <x v="657"/>
    <x v="646"/>
    <s v="Balanced optimal hardware"/>
    <n v="10000"/>
    <n v="824"/>
    <n v="8.2400000000000001E-2"/>
    <x v="0"/>
    <n v="14"/>
    <n v="58.857142857142854"/>
    <x v="1"/>
    <x v="1"/>
    <x v="605"/>
    <n v="1515736800"/>
    <b v="0"/>
    <b v="0"/>
    <x v="22"/>
    <x v="4"/>
    <x v="22"/>
  </r>
  <r>
    <x v="658"/>
    <x v="647"/>
    <s v="Self-enabling mission-critical success"/>
    <n v="52600"/>
    <n v="31594"/>
    <n v="0.60064638783269964"/>
    <x v="3"/>
    <n v="390"/>
    <n v="81.010256410256417"/>
    <x v="1"/>
    <x v="1"/>
    <x v="606"/>
    <n v="1442898000"/>
    <b v="0"/>
    <b v="0"/>
    <x v="1"/>
    <x v="1"/>
    <x v="1"/>
  </r>
  <r>
    <x v="659"/>
    <x v="648"/>
    <s v="Grass-roots dynamic emulation"/>
    <n v="120700"/>
    <n v="57010"/>
    <n v="0.47232808616404309"/>
    <x v="0"/>
    <n v="750"/>
    <n v="76.013333333333335"/>
    <x v="4"/>
    <x v="4"/>
    <x v="65"/>
    <n v="1296194400"/>
    <b v="0"/>
    <b v="0"/>
    <x v="4"/>
    <x v="4"/>
    <x v="4"/>
  </r>
  <r>
    <x v="660"/>
    <x v="649"/>
    <s v="Fundamental disintermediate matrix"/>
    <n v="9100"/>
    <n v="7438"/>
    <n v="0.81736263736263737"/>
    <x v="0"/>
    <n v="77"/>
    <n v="96.597402597402592"/>
    <x v="1"/>
    <x v="1"/>
    <x v="607"/>
    <n v="1440910800"/>
    <b v="1"/>
    <b v="0"/>
    <x v="3"/>
    <x v="3"/>
    <x v="3"/>
  </r>
  <r>
    <x v="661"/>
    <x v="650"/>
    <s v="Right-sized secondary challenge"/>
    <n v="106800"/>
    <n v="57872"/>
    <n v="0.54187265917603"/>
    <x v="0"/>
    <n v="752"/>
    <n v="76.957446808510639"/>
    <x v="3"/>
    <x v="3"/>
    <x v="608"/>
    <n v="1335502800"/>
    <b v="0"/>
    <b v="0"/>
    <x v="17"/>
    <x v="1"/>
    <x v="17"/>
  </r>
  <r>
    <x v="662"/>
    <x v="651"/>
    <s v="Implemented exuding software"/>
    <n v="9100"/>
    <n v="8906"/>
    <n v="0.97868131868131869"/>
    <x v="0"/>
    <n v="131"/>
    <n v="67.984732824427482"/>
    <x v="1"/>
    <x v="1"/>
    <x v="609"/>
    <n v="1544680800"/>
    <b v="0"/>
    <b v="0"/>
    <x v="3"/>
    <x v="3"/>
    <x v="3"/>
  </r>
  <r>
    <x v="663"/>
    <x v="652"/>
    <s v="Total optimizing software"/>
    <n v="10000"/>
    <n v="7724"/>
    <n v="0.77239999999999998"/>
    <x v="0"/>
    <n v="87"/>
    <n v="88.781609195402297"/>
    <x v="1"/>
    <x v="1"/>
    <x v="610"/>
    <n v="1288414800"/>
    <b v="0"/>
    <b v="0"/>
    <x v="3"/>
    <x v="3"/>
    <x v="3"/>
  </r>
  <r>
    <x v="664"/>
    <x v="327"/>
    <s v="Optional maximized attitude"/>
    <n v="79400"/>
    <n v="26571"/>
    <n v="0.33464735516372796"/>
    <x v="0"/>
    <n v="1063"/>
    <n v="24.99623706491063"/>
    <x v="1"/>
    <x v="1"/>
    <x v="541"/>
    <n v="1330581600"/>
    <b v="0"/>
    <b v="0"/>
    <x v="17"/>
    <x v="1"/>
    <x v="17"/>
  </r>
  <r>
    <x v="665"/>
    <x v="653"/>
    <s v="Customer-focused impactful extranet"/>
    <n v="5100"/>
    <n v="12219"/>
    <n v="2.3958823529411766"/>
    <x v="1"/>
    <n v="272"/>
    <n v="44.922794117647058"/>
    <x v="1"/>
    <x v="1"/>
    <x v="611"/>
    <n v="1311397200"/>
    <b v="0"/>
    <b v="1"/>
    <x v="4"/>
    <x v="4"/>
    <x v="4"/>
  </r>
  <r>
    <x v="666"/>
    <x v="654"/>
    <s v="Cloned bottom-line success"/>
    <n v="3100"/>
    <n v="1985"/>
    <n v="0.64032258064516134"/>
    <x v="3"/>
    <n v="25"/>
    <n v="79.400000000000006"/>
    <x v="1"/>
    <x v="1"/>
    <x v="612"/>
    <n v="1378357200"/>
    <b v="0"/>
    <b v="1"/>
    <x v="3"/>
    <x v="3"/>
    <x v="3"/>
  </r>
  <r>
    <x v="667"/>
    <x v="655"/>
    <s v="Decentralized bandwidth-monitored ability"/>
    <n v="6900"/>
    <n v="12155"/>
    <n v="1.7615942028985507"/>
    <x v="1"/>
    <n v="419"/>
    <n v="29.009546539379475"/>
    <x v="1"/>
    <x v="1"/>
    <x v="613"/>
    <n v="1411102800"/>
    <b v="0"/>
    <b v="0"/>
    <x v="23"/>
    <x v="8"/>
    <x v="23"/>
  </r>
  <r>
    <x v="668"/>
    <x v="656"/>
    <s v="Programmable leadingedge budgetary management"/>
    <n v="27500"/>
    <n v="5593"/>
    <n v="0.20338181818181819"/>
    <x v="0"/>
    <n v="76"/>
    <n v="73.59210526315789"/>
    <x v="1"/>
    <x v="1"/>
    <x v="614"/>
    <n v="1344834000"/>
    <b v="0"/>
    <b v="0"/>
    <x v="3"/>
    <x v="3"/>
    <x v="3"/>
  </r>
  <r>
    <x v="669"/>
    <x v="657"/>
    <s v="Upgradable bi-directional concept"/>
    <n v="48800"/>
    <n v="175020"/>
    <n v="3.5864754098360656"/>
    <x v="1"/>
    <n v="1621"/>
    <n v="107.97038864898211"/>
    <x v="6"/>
    <x v="6"/>
    <x v="615"/>
    <n v="1499230800"/>
    <b v="0"/>
    <b v="0"/>
    <x v="3"/>
    <x v="3"/>
    <x v="3"/>
  </r>
  <r>
    <x v="670"/>
    <x v="635"/>
    <s v="Re-contextualized homogeneous flexibility"/>
    <n v="16200"/>
    <n v="75955"/>
    <n v="4.6885802469135802"/>
    <x v="1"/>
    <n v="1101"/>
    <n v="68.987284287011803"/>
    <x v="1"/>
    <x v="1"/>
    <x v="90"/>
    <n v="1457416800"/>
    <b v="0"/>
    <b v="0"/>
    <x v="7"/>
    <x v="1"/>
    <x v="7"/>
  </r>
  <r>
    <x v="671"/>
    <x v="658"/>
    <s v="Monitored bi-directional standardization"/>
    <n v="97600"/>
    <n v="119127"/>
    <n v="1.220563524590164"/>
    <x v="1"/>
    <n v="1073"/>
    <n v="111.02236719478098"/>
    <x v="1"/>
    <x v="1"/>
    <x v="616"/>
    <n v="1280898000"/>
    <b v="0"/>
    <b v="1"/>
    <x v="3"/>
    <x v="3"/>
    <x v="3"/>
  </r>
  <r>
    <x v="672"/>
    <x v="659"/>
    <s v="Stand-alone grid-enabled leverage"/>
    <n v="197900"/>
    <n v="110689"/>
    <n v="0.55931783729156137"/>
    <x v="0"/>
    <n v="4428"/>
    <n v="24.997515808491418"/>
    <x v="2"/>
    <x v="2"/>
    <x v="617"/>
    <n v="1522472400"/>
    <b v="0"/>
    <b v="0"/>
    <x v="3"/>
    <x v="3"/>
    <x v="3"/>
  </r>
  <r>
    <x v="673"/>
    <x v="660"/>
    <s v="Assimilated regional groupware"/>
    <n v="5600"/>
    <n v="2445"/>
    <n v="0.43660714285714286"/>
    <x v="0"/>
    <n v="58"/>
    <n v="42.155172413793103"/>
    <x v="6"/>
    <x v="6"/>
    <x v="618"/>
    <n v="1462510800"/>
    <b v="0"/>
    <b v="0"/>
    <x v="7"/>
    <x v="1"/>
    <x v="7"/>
  </r>
  <r>
    <x v="674"/>
    <x v="661"/>
    <s v="Up-sized 24hour instruction set"/>
    <n v="170700"/>
    <n v="57250"/>
    <n v="0.33538371411833628"/>
    <x v="3"/>
    <n v="1218"/>
    <n v="47.003284072249592"/>
    <x v="1"/>
    <x v="1"/>
    <x v="619"/>
    <n v="1317790800"/>
    <b v="0"/>
    <b v="0"/>
    <x v="14"/>
    <x v="7"/>
    <x v="14"/>
  </r>
  <r>
    <x v="675"/>
    <x v="662"/>
    <s v="Right-sized web-enabled intranet"/>
    <n v="9700"/>
    <n v="11929"/>
    <n v="1.2297938144329896"/>
    <x v="1"/>
    <n v="331"/>
    <n v="36.0392749244713"/>
    <x v="1"/>
    <x v="1"/>
    <x v="620"/>
    <n v="1568782800"/>
    <b v="0"/>
    <b v="0"/>
    <x v="23"/>
    <x v="8"/>
    <x v="23"/>
  </r>
  <r>
    <x v="676"/>
    <x v="663"/>
    <s v="Expanded needs-based orchestration"/>
    <n v="62300"/>
    <n v="118214"/>
    <n v="1.8974959871589085"/>
    <x v="1"/>
    <n v="1170"/>
    <n v="101.03760683760684"/>
    <x v="1"/>
    <x v="1"/>
    <x v="621"/>
    <n v="1349413200"/>
    <b v="0"/>
    <b v="0"/>
    <x v="14"/>
    <x v="7"/>
    <x v="14"/>
  </r>
  <r>
    <x v="677"/>
    <x v="664"/>
    <s v="Organic system-worthy orchestration"/>
    <n v="5300"/>
    <n v="4432"/>
    <n v="0.83622641509433959"/>
    <x v="0"/>
    <n v="111"/>
    <n v="39.927927927927925"/>
    <x v="1"/>
    <x v="1"/>
    <x v="622"/>
    <n v="1472446800"/>
    <b v="0"/>
    <b v="0"/>
    <x v="13"/>
    <x v="5"/>
    <x v="13"/>
  </r>
  <r>
    <x v="678"/>
    <x v="665"/>
    <s v="Inverse static standardization"/>
    <n v="99500"/>
    <n v="17879"/>
    <n v="0.17968844221105529"/>
    <x v="3"/>
    <n v="215"/>
    <n v="83.158139534883716"/>
    <x v="1"/>
    <x v="1"/>
    <x v="35"/>
    <n v="1548050400"/>
    <b v="0"/>
    <b v="0"/>
    <x v="6"/>
    <x v="4"/>
    <x v="6"/>
  </r>
  <r>
    <x v="679"/>
    <x v="307"/>
    <s v="Synchronized motivating solution"/>
    <n v="1400"/>
    <n v="14511"/>
    <n v="10.365"/>
    <x v="1"/>
    <n v="363"/>
    <n v="39.97520661157025"/>
    <x v="1"/>
    <x v="1"/>
    <x v="623"/>
    <n v="1571806800"/>
    <b v="0"/>
    <b v="1"/>
    <x v="0"/>
    <x v="0"/>
    <x v="0"/>
  </r>
  <r>
    <x v="680"/>
    <x v="666"/>
    <s v="Open-source 4thgeneration open system"/>
    <n v="145600"/>
    <n v="141822"/>
    <n v="0.97405219780219776"/>
    <x v="0"/>
    <n v="2955"/>
    <n v="47.993908629441627"/>
    <x v="1"/>
    <x v="1"/>
    <x v="624"/>
    <n v="1576476000"/>
    <b v="0"/>
    <b v="1"/>
    <x v="20"/>
    <x v="6"/>
    <x v="20"/>
  </r>
  <r>
    <x v="681"/>
    <x v="667"/>
    <s v="Decentralized context-sensitive superstructure"/>
    <n v="184100"/>
    <n v="159037"/>
    <n v="0.86386203150461705"/>
    <x v="0"/>
    <n v="1657"/>
    <n v="95.978877489438744"/>
    <x v="1"/>
    <x v="1"/>
    <x v="625"/>
    <n v="1324965600"/>
    <b v="0"/>
    <b v="0"/>
    <x v="3"/>
    <x v="3"/>
    <x v="3"/>
  </r>
  <r>
    <x v="682"/>
    <x v="668"/>
    <s v="Compatible 5thgeneration concept"/>
    <n v="5400"/>
    <n v="8109"/>
    <n v="1.5016666666666667"/>
    <x v="1"/>
    <n v="103"/>
    <n v="78.728155339805824"/>
    <x v="1"/>
    <x v="1"/>
    <x v="626"/>
    <n v="1387519200"/>
    <b v="0"/>
    <b v="0"/>
    <x v="3"/>
    <x v="3"/>
    <x v="3"/>
  </r>
  <r>
    <x v="683"/>
    <x v="669"/>
    <s v="Virtual systemic intranet"/>
    <n v="2300"/>
    <n v="8244"/>
    <n v="3.5843478260869563"/>
    <x v="1"/>
    <n v="147"/>
    <n v="56.081632653061227"/>
    <x v="1"/>
    <x v="1"/>
    <x v="627"/>
    <n v="1537246800"/>
    <b v="0"/>
    <b v="0"/>
    <x v="3"/>
    <x v="3"/>
    <x v="3"/>
  </r>
  <r>
    <x v="684"/>
    <x v="670"/>
    <s v="Optimized systemic algorithm"/>
    <n v="1400"/>
    <n v="7600"/>
    <n v="5.4285714285714288"/>
    <x v="1"/>
    <n v="110"/>
    <n v="69.090909090909093"/>
    <x v="0"/>
    <x v="0"/>
    <x v="628"/>
    <n v="1279515600"/>
    <b v="0"/>
    <b v="0"/>
    <x v="9"/>
    <x v="5"/>
    <x v="9"/>
  </r>
  <r>
    <x v="685"/>
    <x v="671"/>
    <s v="Customizable homogeneous firmware"/>
    <n v="140000"/>
    <n v="94501"/>
    <n v="0.67500714285714281"/>
    <x v="0"/>
    <n v="926"/>
    <n v="102.05291576673866"/>
    <x v="0"/>
    <x v="0"/>
    <x v="629"/>
    <n v="1442379600"/>
    <b v="0"/>
    <b v="0"/>
    <x v="3"/>
    <x v="3"/>
    <x v="3"/>
  </r>
  <r>
    <x v="686"/>
    <x v="672"/>
    <s v="Front-line cohesive extranet"/>
    <n v="7500"/>
    <n v="14381"/>
    <n v="1.9174666666666667"/>
    <x v="1"/>
    <n v="134"/>
    <n v="107.32089552238806"/>
    <x v="1"/>
    <x v="1"/>
    <x v="630"/>
    <n v="1523077200"/>
    <b v="0"/>
    <b v="0"/>
    <x v="8"/>
    <x v="2"/>
    <x v="8"/>
  </r>
  <r>
    <x v="687"/>
    <x v="673"/>
    <s v="Distributed holistic neural-net"/>
    <n v="1500"/>
    <n v="13980"/>
    <n v="9.32"/>
    <x v="1"/>
    <n v="269"/>
    <n v="51.970260223048328"/>
    <x v="1"/>
    <x v="1"/>
    <x v="631"/>
    <n v="1489554000"/>
    <b v="0"/>
    <b v="0"/>
    <x v="3"/>
    <x v="3"/>
    <x v="3"/>
  </r>
  <r>
    <x v="688"/>
    <x v="674"/>
    <s v="Devolved client-server monitoring"/>
    <n v="2900"/>
    <n v="12449"/>
    <n v="4.2927586206896553"/>
    <x v="1"/>
    <n v="175"/>
    <n v="71.137142857142862"/>
    <x v="1"/>
    <x v="1"/>
    <x v="632"/>
    <n v="1548482400"/>
    <b v="0"/>
    <b v="1"/>
    <x v="19"/>
    <x v="4"/>
    <x v="19"/>
  </r>
  <r>
    <x v="689"/>
    <x v="675"/>
    <s v="Seamless directional capacity"/>
    <n v="7300"/>
    <n v="7348"/>
    <n v="1.0065753424657535"/>
    <x v="1"/>
    <n v="69"/>
    <n v="106.49275362318841"/>
    <x v="1"/>
    <x v="1"/>
    <x v="633"/>
    <n v="1384063200"/>
    <b v="0"/>
    <b v="0"/>
    <x v="2"/>
    <x v="2"/>
    <x v="2"/>
  </r>
  <r>
    <x v="690"/>
    <x v="676"/>
    <s v="Polarized actuating implementation"/>
    <n v="3600"/>
    <n v="8158"/>
    <n v="2.266111111111111"/>
    <x v="1"/>
    <n v="190"/>
    <n v="42.93684210526316"/>
    <x v="1"/>
    <x v="1"/>
    <x v="634"/>
    <n v="1322892000"/>
    <b v="0"/>
    <b v="1"/>
    <x v="4"/>
    <x v="4"/>
    <x v="4"/>
  </r>
  <r>
    <x v="691"/>
    <x v="677"/>
    <s v="Front-line disintermediate hub"/>
    <n v="5000"/>
    <n v="7119"/>
    <n v="1.4238"/>
    <x v="1"/>
    <n v="237"/>
    <n v="30.037974683544302"/>
    <x v="1"/>
    <x v="1"/>
    <x v="635"/>
    <n v="1350709200"/>
    <b v="1"/>
    <b v="1"/>
    <x v="4"/>
    <x v="4"/>
    <x v="4"/>
  </r>
  <r>
    <x v="692"/>
    <x v="678"/>
    <s v="Decentralized 4thgeneration challenge"/>
    <n v="6000"/>
    <n v="5438"/>
    <n v="0.90633333333333332"/>
    <x v="0"/>
    <n v="77"/>
    <n v="70.623376623376629"/>
    <x v="4"/>
    <x v="4"/>
    <x v="636"/>
    <n v="1564203600"/>
    <b v="0"/>
    <b v="0"/>
    <x v="1"/>
    <x v="1"/>
    <x v="1"/>
  </r>
  <r>
    <x v="693"/>
    <x v="679"/>
    <s v="Reverse-engineered composite hierarchy"/>
    <n v="180400"/>
    <n v="115396"/>
    <n v="0.63966740576496672"/>
    <x v="0"/>
    <n v="1748"/>
    <n v="66.016018306636155"/>
    <x v="1"/>
    <x v="1"/>
    <x v="637"/>
    <n v="1509685200"/>
    <b v="0"/>
    <b v="0"/>
    <x v="3"/>
    <x v="3"/>
    <x v="3"/>
  </r>
  <r>
    <x v="694"/>
    <x v="680"/>
    <s v="Programmable tangible ability"/>
    <n v="9100"/>
    <n v="7656"/>
    <n v="0.84131868131868137"/>
    <x v="0"/>
    <n v="79"/>
    <n v="96.911392405063296"/>
    <x v="1"/>
    <x v="1"/>
    <x v="638"/>
    <n v="1514959200"/>
    <b v="0"/>
    <b v="0"/>
    <x v="3"/>
    <x v="3"/>
    <x v="3"/>
  </r>
  <r>
    <x v="695"/>
    <x v="681"/>
    <s v="Configurable full-range emulation"/>
    <n v="9200"/>
    <n v="12322"/>
    <n v="1.3393478260869565"/>
    <x v="1"/>
    <n v="196"/>
    <n v="62.867346938775512"/>
    <x v="6"/>
    <x v="6"/>
    <x v="639"/>
    <n v="1448863200"/>
    <b v="1"/>
    <b v="0"/>
    <x v="1"/>
    <x v="1"/>
    <x v="1"/>
  </r>
  <r>
    <x v="696"/>
    <x v="682"/>
    <s v="Total real-time hardware"/>
    <n v="164100"/>
    <n v="96888"/>
    <n v="0.59042047531992692"/>
    <x v="0"/>
    <n v="889"/>
    <n v="108.98537682789652"/>
    <x v="1"/>
    <x v="1"/>
    <x v="640"/>
    <n v="1429592400"/>
    <b v="0"/>
    <b v="1"/>
    <x v="3"/>
    <x v="3"/>
    <x v="3"/>
  </r>
  <r>
    <x v="697"/>
    <x v="683"/>
    <s v="Profound system-worthy functionalities"/>
    <n v="128900"/>
    <n v="196960"/>
    <n v="1.5280062063615205"/>
    <x v="1"/>
    <n v="7295"/>
    <n v="26.999314599040439"/>
    <x v="1"/>
    <x v="1"/>
    <x v="641"/>
    <n v="1522645200"/>
    <b v="0"/>
    <b v="0"/>
    <x v="5"/>
    <x v="1"/>
    <x v="5"/>
  </r>
  <r>
    <x v="698"/>
    <x v="684"/>
    <s v="Cloned hybrid focus group"/>
    <n v="42100"/>
    <n v="188057"/>
    <n v="4.466912114014252"/>
    <x v="1"/>
    <n v="2893"/>
    <n v="65.004147943311438"/>
    <x v="0"/>
    <x v="0"/>
    <x v="642"/>
    <n v="1323324000"/>
    <b v="0"/>
    <b v="0"/>
    <x v="8"/>
    <x v="2"/>
    <x v="8"/>
  </r>
  <r>
    <x v="699"/>
    <x v="196"/>
    <s v="Ergonomic dedicated focus group"/>
    <n v="7400"/>
    <n v="6245"/>
    <n v="0.8439189189189189"/>
    <x v="0"/>
    <n v="56"/>
    <n v="111.51785714285714"/>
    <x v="1"/>
    <x v="1"/>
    <x v="230"/>
    <n v="1561525200"/>
    <b v="0"/>
    <b v="0"/>
    <x v="6"/>
    <x v="4"/>
    <x v="6"/>
  </r>
  <r>
    <x v="700"/>
    <x v="685"/>
    <s v="Realigned zero administration paradigm"/>
    <n v="100"/>
    <n v="3"/>
    <n v="0.03"/>
    <x v="0"/>
    <n v="1"/>
    <n v="3"/>
    <x v="1"/>
    <x v="1"/>
    <x v="67"/>
    <n v="1265695200"/>
    <b v="0"/>
    <b v="0"/>
    <x v="8"/>
    <x v="2"/>
    <x v="8"/>
  </r>
  <r>
    <x v="701"/>
    <x v="686"/>
    <s v="Open-source multi-tasking methodology"/>
    <n v="52000"/>
    <n v="91014"/>
    <n v="1.7502692307692307"/>
    <x v="1"/>
    <n v="820"/>
    <n v="110.99268292682927"/>
    <x v="1"/>
    <x v="1"/>
    <x v="643"/>
    <n v="1301806800"/>
    <b v="1"/>
    <b v="0"/>
    <x v="3"/>
    <x v="3"/>
    <x v="3"/>
  </r>
  <r>
    <x v="702"/>
    <x v="687"/>
    <s v="Object-based attitude-oriented analyzer"/>
    <n v="8700"/>
    <n v="4710"/>
    <n v="0.54137931034482756"/>
    <x v="0"/>
    <n v="83"/>
    <n v="56.746987951807228"/>
    <x v="1"/>
    <x v="1"/>
    <x v="644"/>
    <n v="1374901200"/>
    <b v="0"/>
    <b v="0"/>
    <x v="8"/>
    <x v="2"/>
    <x v="8"/>
  </r>
  <r>
    <x v="703"/>
    <x v="688"/>
    <s v="Cross-platform tertiary hub"/>
    <n v="63400"/>
    <n v="197728"/>
    <n v="3.1187381703470032"/>
    <x v="1"/>
    <n v="2038"/>
    <n v="97.020608439646708"/>
    <x v="1"/>
    <x v="1"/>
    <x v="645"/>
    <n v="1336453200"/>
    <b v="1"/>
    <b v="1"/>
    <x v="18"/>
    <x v="5"/>
    <x v="18"/>
  </r>
  <r>
    <x v="704"/>
    <x v="689"/>
    <s v="Seamless clear-thinking artificial intelligence"/>
    <n v="8700"/>
    <n v="10682"/>
    <n v="1.2278160919540231"/>
    <x v="1"/>
    <n v="116"/>
    <n v="92.08620689655173"/>
    <x v="1"/>
    <x v="1"/>
    <x v="646"/>
    <n v="1468904400"/>
    <b v="0"/>
    <b v="0"/>
    <x v="10"/>
    <x v="4"/>
    <x v="10"/>
  </r>
  <r>
    <x v="705"/>
    <x v="690"/>
    <s v="Centralized tangible success"/>
    <n v="169700"/>
    <n v="168048"/>
    <n v="0.99026517383618151"/>
    <x v="0"/>
    <n v="2025"/>
    <n v="82.986666666666665"/>
    <x v="4"/>
    <x v="4"/>
    <x v="626"/>
    <n v="1387087200"/>
    <b v="0"/>
    <b v="0"/>
    <x v="9"/>
    <x v="5"/>
    <x v="9"/>
  </r>
  <r>
    <x v="706"/>
    <x v="691"/>
    <s v="Customer-focused multimedia methodology"/>
    <n v="108400"/>
    <n v="138586"/>
    <n v="1.278468634686347"/>
    <x v="1"/>
    <n v="1345"/>
    <n v="103.03791821561339"/>
    <x v="2"/>
    <x v="2"/>
    <x v="647"/>
    <n v="1547445600"/>
    <b v="0"/>
    <b v="1"/>
    <x v="2"/>
    <x v="2"/>
    <x v="2"/>
  </r>
  <r>
    <x v="707"/>
    <x v="692"/>
    <s v="Visionary maximized Local Area Network"/>
    <n v="7300"/>
    <n v="11579"/>
    <n v="1.5861643835616439"/>
    <x v="1"/>
    <n v="168"/>
    <n v="68.922619047619051"/>
    <x v="1"/>
    <x v="1"/>
    <x v="159"/>
    <n v="1547359200"/>
    <b v="0"/>
    <b v="0"/>
    <x v="6"/>
    <x v="4"/>
    <x v="6"/>
  </r>
  <r>
    <x v="708"/>
    <x v="693"/>
    <s v="Secured bifurcated intranet"/>
    <n v="1700"/>
    <n v="12020"/>
    <n v="7.0705882352941174"/>
    <x v="1"/>
    <n v="137"/>
    <n v="87.737226277372258"/>
    <x v="5"/>
    <x v="5"/>
    <x v="648"/>
    <n v="1496293200"/>
    <b v="0"/>
    <b v="0"/>
    <x v="3"/>
    <x v="3"/>
    <x v="3"/>
  </r>
  <r>
    <x v="709"/>
    <x v="694"/>
    <s v="Grass-roots 4thgeneration product"/>
    <n v="9800"/>
    <n v="13954"/>
    <n v="1.4238775510204082"/>
    <x v="1"/>
    <n v="186"/>
    <n v="75.021505376344081"/>
    <x v="6"/>
    <x v="6"/>
    <x v="267"/>
    <n v="1335416400"/>
    <b v="0"/>
    <b v="0"/>
    <x v="3"/>
    <x v="3"/>
    <x v="3"/>
  </r>
  <r>
    <x v="710"/>
    <x v="695"/>
    <s v="Reduced next generation info-mediaries"/>
    <n v="4300"/>
    <n v="6358"/>
    <n v="1.4786046511627906"/>
    <x v="1"/>
    <n v="125"/>
    <n v="50.863999999999997"/>
    <x v="1"/>
    <x v="1"/>
    <x v="649"/>
    <n v="1532149200"/>
    <b v="0"/>
    <b v="1"/>
    <x v="3"/>
    <x v="3"/>
    <x v="3"/>
  </r>
  <r>
    <x v="711"/>
    <x v="696"/>
    <s v="Customizable full-range artificial intelligence"/>
    <n v="6200"/>
    <n v="1260"/>
    <n v="0.20322580645161289"/>
    <x v="0"/>
    <n v="14"/>
    <n v="90"/>
    <x v="6"/>
    <x v="6"/>
    <x v="248"/>
    <n v="1453788000"/>
    <b v="1"/>
    <b v="1"/>
    <x v="3"/>
    <x v="3"/>
    <x v="3"/>
  </r>
  <r>
    <x v="712"/>
    <x v="697"/>
    <s v="Programmable leadingedge contingency"/>
    <n v="800"/>
    <n v="14725"/>
    <n v="18.40625"/>
    <x v="1"/>
    <n v="202"/>
    <n v="72.896039603960389"/>
    <x v="1"/>
    <x v="1"/>
    <x v="571"/>
    <n v="1471496400"/>
    <b v="0"/>
    <b v="0"/>
    <x v="3"/>
    <x v="3"/>
    <x v="3"/>
  </r>
  <r>
    <x v="713"/>
    <x v="698"/>
    <s v="Multi-layered global groupware"/>
    <n v="6900"/>
    <n v="11174"/>
    <n v="1.6194202898550725"/>
    <x v="1"/>
    <n v="103"/>
    <n v="108.48543689320388"/>
    <x v="1"/>
    <x v="1"/>
    <x v="650"/>
    <n v="1472878800"/>
    <b v="0"/>
    <b v="0"/>
    <x v="15"/>
    <x v="5"/>
    <x v="15"/>
  </r>
  <r>
    <x v="714"/>
    <x v="699"/>
    <s v="Switchable methodical superstructure"/>
    <n v="38500"/>
    <n v="182036"/>
    <n v="4.7282077922077921"/>
    <x v="1"/>
    <n v="1785"/>
    <n v="101.98095238095237"/>
    <x v="1"/>
    <x v="1"/>
    <x v="1"/>
    <n v="1408510800"/>
    <b v="0"/>
    <b v="0"/>
    <x v="1"/>
    <x v="1"/>
    <x v="1"/>
  </r>
  <r>
    <x v="715"/>
    <x v="700"/>
    <s v="Expanded even-keeled portal"/>
    <n v="118000"/>
    <n v="28870"/>
    <n v="0.24466101694915254"/>
    <x v="0"/>
    <n v="656"/>
    <n v="44.009146341463413"/>
    <x v="1"/>
    <x v="1"/>
    <x v="651"/>
    <n v="1281589200"/>
    <b v="0"/>
    <b v="0"/>
    <x v="20"/>
    <x v="6"/>
    <x v="20"/>
  </r>
  <r>
    <x v="716"/>
    <x v="701"/>
    <s v="Advanced modular moderator"/>
    <n v="2000"/>
    <n v="10353"/>
    <n v="5.1764999999999999"/>
    <x v="1"/>
    <n v="157"/>
    <n v="65.942675159235662"/>
    <x v="1"/>
    <x v="1"/>
    <x v="652"/>
    <n v="1375851600"/>
    <b v="0"/>
    <b v="1"/>
    <x v="3"/>
    <x v="3"/>
    <x v="3"/>
  </r>
  <r>
    <x v="717"/>
    <x v="702"/>
    <s v="Reverse-engineered well-modulated ability"/>
    <n v="5600"/>
    <n v="13868"/>
    <n v="2.4764285714285714"/>
    <x v="1"/>
    <n v="555"/>
    <n v="24.987387387387386"/>
    <x v="1"/>
    <x v="1"/>
    <x v="653"/>
    <n v="1315803600"/>
    <b v="0"/>
    <b v="0"/>
    <x v="4"/>
    <x v="4"/>
    <x v="4"/>
  </r>
  <r>
    <x v="718"/>
    <x v="703"/>
    <s v="Expanded optimal pricing structure"/>
    <n v="8300"/>
    <n v="8317"/>
    <n v="1.0020481927710843"/>
    <x v="1"/>
    <n v="297"/>
    <n v="28.003367003367003"/>
    <x v="1"/>
    <x v="1"/>
    <x v="654"/>
    <n v="1373691600"/>
    <b v="0"/>
    <b v="0"/>
    <x v="8"/>
    <x v="2"/>
    <x v="8"/>
  </r>
  <r>
    <x v="719"/>
    <x v="704"/>
    <s v="Down-sized uniform ability"/>
    <n v="6900"/>
    <n v="10557"/>
    <n v="1.53"/>
    <x v="1"/>
    <n v="123"/>
    <n v="85.829268292682926"/>
    <x v="1"/>
    <x v="1"/>
    <x v="655"/>
    <n v="1339218000"/>
    <b v="0"/>
    <b v="0"/>
    <x v="13"/>
    <x v="5"/>
    <x v="13"/>
  </r>
  <r>
    <x v="720"/>
    <x v="705"/>
    <s v="Multi-layered upward-trending conglomeration"/>
    <n v="8700"/>
    <n v="3227"/>
    <n v="0.37091954022988505"/>
    <x v="3"/>
    <n v="38"/>
    <n v="84.921052631578945"/>
    <x v="3"/>
    <x v="3"/>
    <x v="656"/>
    <n v="1520402400"/>
    <b v="0"/>
    <b v="1"/>
    <x v="3"/>
    <x v="3"/>
    <x v="3"/>
  </r>
  <r>
    <x v="721"/>
    <x v="706"/>
    <s v="Open-architected systematic intranet"/>
    <n v="123600"/>
    <n v="5429"/>
    <n v="4.3923948220064728E-2"/>
    <x v="3"/>
    <n v="60"/>
    <n v="90.483333333333334"/>
    <x v="1"/>
    <x v="1"/>
    <x v="657"/>
    <n v="1523336400"/>
    <b v="0"/>
    <b v="0"/>
    <x v="1"/>
    <x v="1"/>
    <x v="1"/>
  </r>
  <r>
    <x v="722"/>
    <x v="707"/>
    <s v="Proactive 24hour frame"/>
    <n v="48500"/>
    <n v="75906"/>
    <n v="1.5650721649484536"/>
    <x v="1"/>
    <n v="3036"/>
    <n v="25.00197628458498"/>
    <x v="1"/>
    <x v="1"/>
    <x v="265"/>
    <n v="1512280800"/>
    <b v="0"/>
    <b v="0"/>
    <x v="4"/>
    <x v="4"/>
    <x v="4"/>
  </r>
  <r>
    <x v="723"/>
    <x v="708"/>
    <s v="Exclusive fresh-thinking model"/>
    <n v="4900"/>
    <n v="13250"/>
    <n v="2.704081632653061"/>
    <x v="1"/>
    <n v="144"/>
    <n v="92.013888888888886"/>
    <x v="2"/>
    <x v="2"/>
    <x v="658"/>
    <n v="1458709200"/>
    <b v="0"/>
    <b v="0"/>
    <x v="3"/>
    <x v="3"/>
    <x v="3"/>
  </r>
  <r>
    <x v="724"/>
    <x v="709"/>
    <s v="Business-focused encompassing intranet"/>
    <n v="8400"/>
    <n v="11261"/>
    <n v="1.3405952380952382"/>
    <x v="1"/>
    <n v="121"/>
    <n v="93.066115702479337"/>
    <x v="4"/>
    <x v="4"/>
    <x v="659"/>
    <n v="1414126800"/>
    <b v="0"/>
    <b v="1"/>
    <x v="3"/>
    <x v="3"/>
    <x v="3"/>
  </r>
  <r>
    <x v="725"/>
    <x v="710"/>
    <s v="Optional 6thgeneration access"/>
    <n v="193200"/>
    <n v="97369"/>
    <n v="0.50398033126293995"/>
    <x v="0"/>
    <n v="1596"/>
    <n v="61.008145363408524"/>
    <x v="1"/>
    <x v="1"/>
    <x v="660"/>
    <n v="1416204000"/>
    <b v="0"/>
    <b v="0"/>
    <x v="20"/>
    <x v="6"/>
    <x v="20"/>
  </r>
  <r>
    <x v="726"/>
    <x v="711"/>
    <s v="Realigned web-enabled functionalities"/>
    <n v="54300"/>
    <n v="48227"/>
    <n v="0.88815837937384901"/>
    <x v="3"/>
    <n v="524"/>
    <n v="92.036259541984734"/>
    <x v="1"/>
    <x v="1"/>
    <x v="661"/>
    <n v="1288501200"/>
    <b v="0"/>
    <b v="1"/>
    <x v="3"/>
    <x v="3"/>
    <x v="3"/>
  </r>
  <r>
    <x v="727"/>
    <x v="712"/>
    <s v="Enterprise-wide multimedia software"/>
    <n v="8900"/>
    <n v="14685"/>
    <n v="1.65"/>
    <x v="1"/>
    <n v="181"/>
    <n v="81.132596685082873"/>
    <x v="1"/>
    <x v="1"/>
    <x v="4"/>
    <n v="1552971600"/>
    <b v="0"/>
    <b v="0"/>
    <x v="2"/>
    <x v="2"/>
    <x v="2"/>
  </r>
  <r>
    <x v="728"/>
    <x v="713"/>
    <s v="Versatile mission-critical knowledgebase"/>
    <n v="4200"/>
    <n v="735"/>
    <n v="0.17499999999999999"/>
    <x v="0"/>
    <n v="10"/>
    <n v="73.5"/>
    <x v="1"/>
    <x v="1"/>
    <x v="662"/>
    <n v="1465102800"/>
    <b v="0"/>
    <b v="0"/>
    <x v="3"/>
    <x v="3"/>
    <x v="3"/>
  </r>
  <r>
    <x v="729"/>
    <x v="714"/>
    <s v="Multi-lateral object-oriented open system"/>
    <n v="5600"/>
    <n v="10397"/>
    <n v="1.8566071428571429"/>
    <x v="1"/>
    <n v="122"/>
    <n v="85.221311475409834"/>
    <x v="1"/>
    <x v="1"/>
    <x v="663"/>
    <n v="1360130400"/>
    <b v="0"/>
    <b v="0"/>
    <x v="6"/>
    <x v="4"/>
    <x v="6"/>
  </r>
  <r>
    <x v="730"/>
    <x v="715"/>
    <s v="Visionary system-worthy attitude"/>
    <n v="28800"/>
    <n v="118847"/>
    <n v="4.1266319444444441"/>
    <x v="1"/>
    <n v="1071"/>
    <n v="110.96825396825396"/>
    <x v="0"/>
    <x v="0"/>
    <x v="664"/>
    <n v="1432875600"/>
    <b v="0"/>
    <b v="0"/>
    <x v="8"/>
    <x v="2"/>
    <x v="8"/>
  </r>
  <r>
    <x v="731"/>
    <x v="716"/>
    <s v="Synergized content-based hierarchy"/>
    <n v="8000"/>
    <n v="7220"/>
    <n v="0.90249999999999997"/>
    <x v="3"/>
    <n v="219"/>
    <n v="32.968036529680369"/>
    <x v="1"/>
    <x v="1"/>
    <x v="665"/>
    <n v="1500872400"/>
    <b v="0"/>
    <b v="0"/>
    <x v="2"/>
    <x v="2"/>
    <x v="2"/>
  </r>
  <r>
    <x v="732"/>
    <x v="717"/>
    <s v="Business-focused 24hour access"/>
    <n v="117000"/>
    <n v="107622"/>
    <n v="0.91984615384615387"/>
    <x v="0"/>
    <n v="1121"/>
    <n v="96.005352363960753"/>
    <x v="1"/>
    <x v="1"/>
    <x v="666"/>
    <n v="1492146000"/>
    <b v="0"/>
    <b v="1"/>
    <x v="1"/>
    <x v="1"/>
    <x v="1"/>
  </r>
  <r>
    <x v="733"/>
    <x v="718"/>
    <s v="Automated hybrid orchestration"/>
    <n v="15800"/>
    <n v="83267"/>
    <n v="5.2700632911392402"/>
    <x v="1"/>
    <n v="980"/>
    <n v="84.96632653061225"/>
    <x v="1"/>
    <x v="1"/>
    <x v="43"/>
    <n v="1407301200"/>
    <b v="0"/>
    <b v="0"/>
    <x v="16"/>
    <x v="1"/>
    <x v="16"/>
  </r>
  <r>
    <x v="734"/>
    <x v="719"/>
    <s v="Exclusive 5thgeneration leverage"/>
    <n v="4200"/>
    <n v="13404"/>
    <n v="3.1914285714285713"/>
    <x v="1"/>
    <n v="536"/>
    <n v="25.007462686567163"/>
    <x v="1"/>
    <x v="1"/>
    <x v="667"/>
    <n v="1486620000"/>
    <b v="0"/>
    <b v="1"/>
    <x v="3"/>
    <x v="3"/>
    <x v="3"/>
  </r>
  <r>
    <x v="735"/>
    <x v="720"/>
    <s v="Grass-roots zero administration alliance"/>
    <n v="37100"/>
    <n v="131404"/>
    <n v="3.5418867924528303"/>
    <x v="1"/>
    <n v="1991"/>
    <n v="65.998995479658461"/>
    <x v="1"/>
    <x v="1"/>
    <x v="668"/>
    <n v="1459918800"/>
    <b v="0"/>
    <b v="0"/>
    <x v="14"/>
    <x v="7"/>
    <x v="14"/>
  </r>
  <r>
    <x v="736"/>
    <x v="721"/>
    <s v="Proactive heuristic orchestration"/>
    <n v="7700"/>
    <n v="2533"/>
    <n v="0.32896103896103895"/>
    <x v="3"/>
    <n v="29"/>
    <n v="87.34482758620689"/>
    <x v="1"/>
    <x v="1"/>
    <x v="669"/>
    <n v="1424757600"/>
    <b v="0"/>
    <b v="0"/>
    <x v="9"/>
    <x v="5"/>
    <x v="9"/>
  </r>
  <r>
    <x v="737"/>
    <x v="722"/>
    <s v="Function-based systematic Graphical User Interface"/>
    <n v="3700"/>
    <n v="5028"/>
    <n v="1.358918918918919"/>
    <x v="1"/>
    <n v="180"/>
    <n v="27.933333333333334"/>
    <x v="1"/>
    <x v="1"/>
    <x v="670"/>
    <n v="1479880800"/>
    <b v="0"/>
    <b v="0"/>
    <x v="7"/>
    <x v="1"/>
    <x v="7"/>
  </r>
  <r>
    <x v="738"/>
    <x v="486"/>
    <s v="Extended zero administration software"/>
    <n v="74700"/>
    <n v="1557"/>
    <n v="2.0843373493975904E-2"/>
    <x v="0"/>
    <n v="15"/>
    <n v="103.8"/>
    <x v="1"/>
    <x v="1"/>
    <x v="671"/>
    <n v="1418018400"/>
    <b v="0"/>
    <b v="1"/>
    <x v="3"/>
    <x v="3"/>
    <x v="3"/>
  </r>
  <r>
    <x v="739"/>
    <x v="723"/>
    <s v="Multi-tiered discrete support"/>
    <n v="10000"/>
    <n v="6100"/>
    <n v="0.61"/>
    <x v="0"/>
    <n v="191"/>
    <n v="31.937172774869111"/>
    <x v="1"/>
    <x v="1"/>
    <x v="672"/>
    <n v="1341032400"/>
    <b v="0"/>
    <b v="0"/>
    <x v="7"/>
    <x v="1"/>
    <x v="7"/>
  </r>
  <r>
    <x v="740"/>
    <x v="724"/>
    <s v="Phased system-worthy conglomeration"/>
    <n v="5300"/>
    <n v="1592"/>
    <n v="0.30037735849056602"/>
    <x v="0"/>
    <n v="16"/>
    <n v="99.5"/>
    <x v="1"/>
    <x v="1"/>
    <x v="673"/>
    <n v="1486360800"/>
    <b v="0"/>
    <b v="0"/>
    <x v="3"/>
    <x v="3"/>
    <x v="3"/>
  </r>
  <r>
    <x v="741"/>
    <x v="287"/>
    <s v="Balanced mobile alliance"/>
    <n v="1200"/>
    <n v="14150"/>
    <n v="11.791666666666666"/>
    <x v="1"/>
    <n v="130"/>
    <n v="108.84615384615384"/>
    <x v="1"/>
    <x v="1"/>
    <x v="674"/>
    <n v="1274677200"/>
    <b v="0"/>
    <b v="0"/>
    <x v="3"/>
    <x v="3"/>
    <x v="3"/>
  </r>
  <r>
    <x v="742"/>
    <x v="725"/>
    <s v="Reactive solution-oriented groupware"/>
    <n v="1200"/>
    <n v="13513"/>
    <n v="11.260833333333334"/>
    <x v="1"/>
    <n v="122"/>
    <n v="110.76229508196721"/>
    <x v="1"/>
    <x v="1"/>
    <x v="675"/>
    <n v="1267509600"/>
    <b v="0"/>
    <b v="0"/>
    <x v="5"/>
    <x v="1"/>
    <x v="5"/>
  </r>
  <r>
    <x v="743"/>
    <x v="726"/>
    <s v="Exclusive bandwidth-monitored orchestration"/>
    <n v="3900"/>
    <n v="504"/>
    <n v="0.12923076923076923"/>
    <x v="0"/>
    <n v="17"/>
    <n v="29.647058823529413"/>
    <x v="1"/>
    <x v="1"/>
    <x v="676"/>
    <n v="1445922000"/>
    <b v="0"/>
    <b v="1"/>
    <x v="3"/>
    <x v="3"/>
    <x v="3"/>
  </r>
  <r>
    <x v="744"/>
    <x v="727"/>
    <s v="Intuitive exuding initiative"/>
    <n v="2000"/>
    <n v="14240"/>
    <n v="7.12"/>
    <x v="1"/>
    <n v="140"/>
    <n v="101.71428571428571"/>
    <x v="1"/>
    <x v="1"/>
    <x v="342"/>
    <n v="1534050000"/>
    <b v="0"/>
    <b v="1"/>
    <x v="3"/>
    <x v="3"/>
    <x v="3"/>
  </r>
  <r>
    <x v="745"/>
    <x v="728"/>
    <s v="Streamlined needs-based knowledge user"/>
    <n v="6900"/>
    <n v="2091"/>
    <n v="0.30304347826086958"/>
    <x v="0"/>
    <n v="34"/>
    <n v="61.5"/>
    <x v="1"/>
    <x v="1"/>
    <x v="677"/>
    <n v="1277528400"/>
    <b v="0"/>
    <b v="0"/>
    <x v="8"/>
    <x v="2"/>
    <x v="8"/>
  </r>
  <r>
    <x v="746"/>
    <x v="729"/>
    <s v="Automated system-worthy structure"/>
    <n v="55800"/>
    <n v="118580"/>
    <n v="2.1250896057347672"/>
    <x v="1"/>
    <n v="3388"/>
    <n v="35"/>
    <x v="1"/>
    <x v="1"/>
    <x v="678"/>
    <n v="1318568400"/>
    <b v="0"/>
    <b v="0"/>
    <x v="2"/>
    <x v="2"/>
    <x v="2"/>
  </r>
  <r>
    <x v="747"/>
    <x v="730"/>
    <s v="Secured clear-thinking intranet"/>
    <n v="4900"/>
    <n v="11214"/>
    <n v="2.2885714285714287"/>
    <x v="1"/>
    <n v="280"/>
    <n v="40.049999999999997"/>
    <x v="1"/>
    <x v="1"/>
    <x v="679"/>
    <n v="1284354000"/>
    <b v="0"/>
    <b v="0"/>
    <x v="3"/>
    <x v="3"/>
    <x v="3"/>
  </r>
  <r>
    <x v="748"/>
    <x v="731"/>
    <s v="Cloned actuating architecture"/>
    <n v="194900"/>
    <n v="68137"/>
    <n v="0.34959979476654696"/>
    <x v="3"/>
    <n v="614"/>
    <n v="110.97231270358306"/>
    <x v="1"/>
    <x v="1"/>
    <x v="680"/>
    <n v="1269579600"/>
    <b v="0"/>
    <b v="1"/>
    <x v="10"/>
    <x v="4"/>
    <x v="10"/>
  </r>
  <r>
    <x v="749"/>
    <x v="732"/>
    <s v="Down-sized needs-based task-force"/>
    <n v="8600"/>
    <n v="13527"/>
    <n v="1.5729069767441861"/>
    <x v="1"/>
    <n v="366"/>
    <n v="36.959016393442624"/>
    <x v="6"/>
    <x v="6"/>
    <x v="681"/>
    <n v="1413781200"/>
    <b v="0"/>
    <b v="1"/>
    <x v="8"/>
    <x v="2"/>
    <x v="8"/>
  </r>
  <r>
    <x v="750"/>
    <x v="733"/>
    <s v="Extended responsive Internet solution"/>
    <n v="100"/>
    <n v="1"/>
    <n v="0.01"/>
    <x v="0"/>
    <n v="1"/>
    <n v="1"/>
    <x v="4"/>
    <x v="4"/>
    <x v="682"/>
    <n v="1280120400"/>
    <b v="0"/>
    <b v="0"/>
    <x v="5"/>
    <x v="1"/>
    <x v="5"/>
  </r>
  <r>
    <x v="751"/>
    <x v="734"/>
    <s v="Universal value-added moderator"/>
    <n v="3600"/>
    <n v="8363"/>
    <n v="2.3230555555555554"/>
    <x v="1"/>
    <n v="270"/>
    <n v="30.974074074074075"/>
    <x v="1"/>
    <x v="1"/>
    <x v="683"/>
    <n v="1459486800"/>
    <b v="1"/>
    <b v="1"/>
    <x v="9"/>
    <x v="5"/>
    <x v="9"/>
  </r>
  <r>
    <x v="752"/>
    <x v="735"/>
    <s v="Sharable motivating emulation"/>
    <n v="5800"/>
    <n v="5362"/>
    <n v="0.92448275862068963"/>
    <x v="3"/>
    <n v="114"/>
    <n v="47.035087719298247"/>
    <x v="1"/>
    <x v="1"/>
    <x v="684"/>
    <n v="1282539600"/>
    <b v="0"/>
    <b v="1"/>
    <x v="3"/>
    <x v="3"/>
    <x v="3"/>
  </r>
  <r>
    <x v="753"/>
    <x v="736"/>
    <s v="Networked web-enabled product"/>
    <n v="4700"/>
    <n v="12065"/>
    <n v="2.5670212765957445"/>
    <x v="1"/>
    <n v="137"/>
    <n v="88.065693430656935"/>
    <x v="1"/>
    <x v="1"/>
    <x v="674"/>
    <n v="1275886800"/>
    <b v="0"/>
    <b v="0"/>
    <x v="14"/>
    <x v="7"/>
    <x v="14"/>
  </r>
  <r>
    <x v="754"/>
    <x v="737"/>
    <s v="Advanced dedicated encoding"/>
    <n v="70400"/>
    <n v="118603"/>
    <n v="1.6847017045454546"/>
    <x v="1"/>
    <n v="3205"/>
    <n v="37.005616224648989"/>
    <x v="1"/>
    <x v="1"/>
    <x v="685"/>
    <n v="1355983200"/>
    <b v="0"/>
    <b v="0"/>
    <x v="3"/>
    <x v="3"/>
    <x v="3"/>
  </r>
  <r>
    <x v="755"/>
    <x v="738"/>
    <s v="Stand-alone multi-state project"/>
    <n v="4500"/>
    <n v="7496"/>
    <n v="1.6657777777777778"/>
    <x v="1"/>
    <n v="288"/>
    <n v="26.027777777777779"/>
    <x v="3"/>
    <x v="3"/>
    <x v="605"/>
    <n v="1515391200"/>
    <b v="0"/>
    <b v="1"/>
    <x v="3"/>
    <x v="3"/>
    <x v="3"/>
  </r>
  <r>
    <x v="756"/>
    <x v="739"/>
    <s v="Customizable bi-directional monitoring"/>
    <n v="1300"/>
    <n v="10037"/>
    <n v="7.7207692307692311"/>
    <x v="1"/>
    <n v="148"/>
    <n v="67.817567567567565"/>
    <x v="1"/>
    <x v="1"/>
    <x v="686"/>
    <n v="1422252000"/>
    <b v="0"/>
    <b v="0"/>
    <x v="3"/>
    <x v="3"/>
    <x v="3"/>
  </r>
  <r>
    <x v="757"/>
    <x v="740"/>
    <s v="Profit-focused motivating function"/>
    <n v="1400"/>
    <n v="5696"/>
    <n v="4.0685714285714285"/>
    <x v="1"/>
    <n v="114"/>
    <n v="49.964912280701753"/>
    <x v="1"/>
    <x v="1"/>
    <x v="687"/>
    <n v="1305522000"/>
    <b v="0"/>
    <b v="0"/>
    <x v="6"/>
    <x v="4"/>
    <x v="6"/>
  </r>
  <r>
    <x v="758"/>
    <x v="741"/>
    <s v="Proactive systemic firmware"/>
    <n v="29600"/>
    <n v="167005"/>
    <n v="5.6420608108108112"/>
    <x v="1"/>
    <n v="1518"/>
    <n v="110.01646903820817"/>
    <x v="0"/>
    <x v="0"/>
    <x v="688"/>
    <n v="1414904400"/>
    <b v="0"/>
    <b v="0"/>
    <x v="1"/>
    <x v="1"/>
    <x v="1"/>
  </r>
  <r>
    <x v="759"/>
    <x v="742"/>
    <s v="Grass-roots upward-trending installation"/>
    <n v="167500"/>
    <n v="114615"/>
    <n v="0.6842686567164179"/>
    <x v="0"/>
    <n v="1274"/>
    <n v="89.964678178963894"/>
    <x v="1"/>
    <x v="1"/>
    <x v="689"/>
    <n v="1520402400"/>
    <b v="0"/>
    <b v="0"/>
    <x v="5"/>
    <x v="1"/>
    <x v="5"/>
  </r>
  <r>
    <x v="760"/>
    <x v="743"/>
    <s v="Virtual heuristic hub"/>
    <n v="48300"/>
    <n v="16592"/>
    <n v="0.34351966873706002"/>
    <x v="0"/>
    <n v="210"/>
    <n v="79.009523809523813"/>
    <x v="6"/>
    <x v="6"/>
    <x v="690"/>
    <n v="1567141200"/>
    <b v="0"/>
    <b v="1"/>
    <x v="11"/>
    <x v="6"/>
    <x v="11"/>
  </r>
  <r>
    <x v="761"/>
    <x v="744"/>
    <s v="Customizable leadingedge model"/>
    <n v="2200"/>
    <n v="14420"/>
    <n v="6.5545454545454547"/>
    <x v="1"/>
    <n v="166"/>
    <n v="86.867469879518069"/>
    <x v="1"/>
    <x v="1"/>
    <x v="691"/>
    <n v="1501131600"/>
    <b v="0"/>
    <b v="0"/>
    <x v="1"/>
    <x v="1"/>
    <x v="1"/>
  </r>
  <r>
    <x v="762"/>
    <x v="307"/>
    <s v="Upgradable uniform service-desk"/>
    <n v="3500"/>
    <n v="6204"/>
    <n v="1.7725714285714285"/>
    <x v="1"/>
    <n v="100"/>
    <n v="62.04"/>
    <x v="2"/>
    <x v="2"/>
    <x v="692"/>
    <n v="1355032800"/>
    <b v="0"/>
    <b v="0"/>
    <x v="17"/>
    <x v="1"/>
    <x v="17"/>
  </r>
  <r>
    <x v="763"/>
    <x v="745"/>
    <s v="Inverse client-driven product"/>
    <n v="5600"/>
    <n v="6338"/>
    <n v="1.1317857142857144"/>
    <x v="1"/>
    <n v="235"/>
    <n v="26.970212765957445"/>
    <x v="1"/>
    <x v="1"/>
    <x v="693"/>
    <n v="1339477200"/>
    <b v="0"/>
    <b v="1"/>
    <x v="3"/>
    <x v="3"/>
    <x v="3"/>
  </r>
  <r>
    <x v="764"/>
    <x v="746"/>
    <s v="Managed bandwidth-monitored system engine"/>
    <n v="1100"/>
    <n v="8010"/>
    <n v="7.2818181818181822"/>
    <x v="1"/>
    <n v="148"/>
    <n v="54.121621621621621"/>
    <x v="1"/>
    <x v="1"/>
    <x v="694"/>
    <n v="1305954000"/>
    <b v="0"/>
    <b v="0"/>
    <x v="1"/>
    <x v="1"/>
    <x v="1"/>
  </r>
  <r>
    <x v="765"/>
    <x v="747"/>
    <s v="Advanced transitional help-desk"/>
    <n v="3900"/>
    <n v="8125"/>
    <n v="2.0833333333333335"/>
    <x v="1"/>
    <n v="198"/>
    <n v="41.035353535353536"/>
    <x v="1"/>
    <x v="1"/>
    <x v="695"/>
    <n v="1494392400"/>
    <b v="1"/>
    <b v="1"/>
    <x v="7"/>
    <x v="1"/>
    <x v="7"/>
  </r>
  <r>
    <x v="766"/>
    <x v="748"/>
    <s v="De-engineered disintermediate encryption"/>
    <n v="43800"/>
    <n v="13653"/>
    <n v="0.31171232876712329"/>
    <x v="0"/>
    <n v="248"/>
    <n v="55.052419354838712"/>
    <x v="2"/>
    <x v="2"/>
    <x v="123"/>
    <n v="1537419600"/>
    <b v="0"/>
    <b v="0"/>
    <x v="22"/>
    <x v="4"/>
    <x v="22"/>
  </r>
  <r>
    <x v="767"/>
    <x v="749"/>
    <s v="Upgradable attitude-oriented project"/>
    <n v="97200"/>
    <n v="55372"/>
    <n v="0.56967078189300413"/>
    <x v="0"/>
    <n v="513"/>
    <n v="107.93762183235867"/>
    <x v="1"/>
    <x v="1"/>
    <x v="696"/>
    <n v="1447999200"/>
    <b v="0"/>
    <b v="0"/>
    <x v="18"/>
    <x v="5"/>
    <x v="18"/>
  </r>
  <r>
    <x v="768"/>
    <x v="750"/>
    <s v="Fundamental zero tolerance alliance"/>
    <n v="4800"/>
    <n v="11088"/>
    <n v="2.31"/>
    <x v="1"/>
    <n v="150"/>
    <n v="73.92"/>
    <x v="1"/>
    <x v="1"/>
    <x v="626"/>
    <n v="1388037600"/>
    <b v="0"/>
    <b v="0"/>
    <x v="3"/>
    <x v="3"/>
    <x v="3"/>
  </r>
  <r>
    <x v="769"/>
    <x v="751"/>
    <s v="Devolved 24hour forecast"/>
    <n v="125600"/>
    <n v="109106"/>
    <n v="0.86867834394904464"/>
    <x v="0"/>
    <n v="3410"/>
    <n v="31.995894428152493"/>
    <x v="1"/>
    <x v="1"/>
    <x v="697"/>
    <n v="1378789200"/>
    <b v="0"/>
    <b v="0"/>
    <x v="11"/>
    <x v="6"/>
    <x v="11"/>
  </r>
  <r>
    <x v="770"/>
    <x v="752"/>
    <s v="User-centric attitude-oriented intranet"/>
    <n v="4300"/>
    <n v="11642"/>
    <n v="2.7074418604651163"/>
    <x v="1"/>
    <n v="216"/>
    <n v="53.898148148148145"/>
    <x v="6"/>
    <x v="6"/>
    <x v="698"/>
    <n v="1398056400"/>
    <b v="0"/>
    <b v="1"/>
    <x v="3"/>
    <x v="3"/>
    <x v="3"/>
  </r>
  <r>
    <x v="771"/>
    <x v="753"/>
    <s v="Self-enabling 5thgeneration paradigm"/>
    <n v="5600"/>
    <n v="2769"/>
    <n v="0.49446428571428569"/>
    <x v="3"/>
    <n v="26"/>
    <n v="106.5"/>
    <x v="1"/>
    <x v="1"/>
    <x v="699"/>
    <n v="1550815200"/>
    <b v="0"/>
    <b v="0"/>
    <x v="3"/>
    <x v="3"/>
    <x v="3"/>
  </r>
  <r>
    <x v="772"/>
    <x v="754"/>
    <s v="Persistent 3rdgeneration moratorium"/>
    <n v="149600"/>
    <n v="169586"/>
    <n v="1.1335962566844919"/>
    <x v="1"/>
    <n v="5139"/>
    <n v="32.999805409612762"/>
    <x v="1"/>
    <x v="1"/>
    <x v="700"/>
    <n v="1550037600"/>
    <b v="0"/>
    <b v="0"/>
    <x v="7"/>
    <x v="1"/>
    <x v="7"/>
  </r>
  <r>
    <x v="773"/>
    <x v="755"/>
    <s v="Cross-platform empowering project"/>
    <n v="53100"/>
    <n v="101185"/>
    <n v="1.9055555555555554"/>
    <x v="1"/>
    <n v="2353"/>
    <n v="43.00254993625159"/>
    <x v="1"/>
    <x v="1"/>
    <x v="701"/>
    <n v="1492923600"/>
    <b v="0"/>
    <b v="0"/>
    <x v="3"/>
    <x v="3"/>
    <x v="3"/>
  </r>
  <r>
    <x v="774"/>
    <x v="756"/>
    <s v="Polarized user-facing interface"/>
    <n v="5000"/>
    <n v="6775"/>
    <n v="1.355"/>
    <x v="1"/>
    <n v="78"/>
    <n v="86.858974358974365"/>
    <x v="6"/>
    <x v="6"/>
    <x v="702"/>
    <n v="1467522000"/>
    <b v="0"/>
    <b v="0"/>
    <x v="2"/>
    <x v="2"/>
    <x v="2"/>
  </r>
  <r>
    <x v="775"/>
    <x v="757"/>
    <s v="Customer-focused non-volatile framework"/>
    <n v="9400"/>
    <n v="968"/>
    <n v="0.10297872340425532"/>
    <x v="0"/>
    <n v="10"/>
    <n v="96.8"/>
    <x v="1"/>
    <x v="1"/>
    <x v="703"/>
    <n v="1416117600"/>
    <b v="0"/>
    <b v="0"/>
    <x v="1"/>
    <x v="1"/>
    <x v="1"/>
  </r>
  <r>
    <x v="776"/>
    <x v="758"/>
    <s v="Synchronized multimedia frame"/>
    <n v="110800"/>
    <n v="72623"/>
    <n v="0.65544223826714798"/>
    <x v="0"/>
    <n v="2201"/>
    <n v="32.995456610631528"/>
    <x v="1"/>
    <x v="1"/>
    <x v="704"/>
    <n v="1563771600"/>
    <b v="0"/>
    <b v="0"/>
    <x v="3"/>
    <x v="3"/>
    <x v="3"/>
  </r>
  <r>
    <x v="777"/>
    <x v="759"/>
    <s v="Open-architected stable algorithm"/>
    <n v="93800"/>
    <n v="45987"/>
    <n v="0.49026652452025588"/>
    <x v="0"/>
    <n v="676"/>
    <n v="68.028106508875737"/>
    <x v="1"/>
    <x v="1"/>
    <x v="431"/>
    <n v="1319259600"/>
    <b v="0"/>
    <b v="0"/>
    <x v="3"/>
    <x v="3"/>
    <x v="3"/>
  </r>
  <r>
    <x v="778"/>
    <x v="760"/>
    <s v="Cross-platform optimizing website"/>
    <n v="1300"/>
    <n v="10243"/>
    <n v="7.8792307692307695"/>
    <x v="1"/>
    <n v="174"/>
    <n v="58.867816091954026"/>
    <x v="5"/>
    <x v="5"/>
    <x v="705"/>
    <n v="1313643600"/>
    <b v="0"/>
    <b v="0"/>
    <x v="10"/>
    <x v="4"/>
    <x v="10"/>
  </r>
  <r>
    <x v="779"/>
    <x v="761"/>
    <s v="Public-key actuating projection"/>
    <n v="108700"/>
    <n v="87293"/>
    <n v="0.80306347746090156"/>
    <x v="0"/>
    <n v="831"/>
    <n v="105.04572803850782"/>
    <x v="1"/>
    <x v="1"/>
    <x v="706"/>
    <n v="1440306000"/>
    <b v="0"/>
    <b v="1"/>
    <x v="3"/>
    <x v="3"/>
    <x v="3"/>
  </r>
  <r>
    <x v="780"/>
    <x v="762"/>
    <s v="Implemented intangible instruction set"/>
    <n v="5100"/>
    <n v="5421"/>
    <n v="1.0629411764705883"/>
    <x v="1"/>
    <n v="164"/>
    <n v="33.054878048780488"/>
    <x v="1"/>
    <x v="1"/>
    <x v="707"/>
    <n v="1470805200"/>
    <b v="0"/>
    <b v="1"/>
    <x v="6"/>
    <x v="4"/>
    <x v="6"/>
  </r>
  <r>
    <x v="781"/>
    <x v="763"/>
    <s v="Cross-group interactive architecture"/>
    <n v="8700"/>
    <n v="4414"/>
    <n v="0.50735632183908042"/>
    <x v="3"/>
    <n v="56"/>
    <n v="78.821428571428569"/>
    <x v="5"/>
    <x v="5"/>
    <x v="708"/>
    <n v="1292911200"/>
    <b v="0"/>
    <b v="0"/>
    <x v="3"/>
    <x v="3"/>
    <x v="3"/>
  </r>
  <r>
    <x v="782"/>
    <x v="764"/>
    <s v="Centralized asymmetric framework"/>
    <n v="5100"/>
    <n v="10981"/>
    <n v="2.153137254901961"/>
    <x v="1"/>
    <n v="161"/>
    <n v="68.204968944099377"/>
    <x v="1"/>
    <x v="1"/>
    <x v="709"/>
    <n v="1301374800"/>
    <b v="0"/>
    <b v="1"/>
    <x v="10"/>
    <x v="4"/>
    <x v="10"/>
  </r>
  <r>
    <x v="783"/>
    <x v="765"/>
    <s v="Down-sized systematic utilization"/>
    <n v="7400"/>
    <n v="10451"/>
    <n v="1.4122972972972974"/>
    <x v="1"/>
    <n v="138"/>
    <n v="75.731884057971016"/>
    <x v="1"/>
    <x v="1"/>
    <x v="710"/>
    <n v="1387864800"/>
    <b v="0"/>
    <b v="0"/>
    <x v="1"/>
    <x v="1"/>
    <x v="1"/>
  </r>
  <r>
    <x v="784"/>
    <x v="766"/>
    <s v="Profound fault-tolerant model"/>
    <n v="88900"/>
    <n v="102535"/>
    <n v="1.1533745781777278"/>
    <x v="1"/>
    <n v="3308"/>
    <n v="30.996070133010882"/>
    <x v="1"/>
    <x v="1"/>
    <x v="711"/>
    <n v="1458190800"/>
    <b v="0"/>
    <b v="0"/>
    <x v="2"/>
    <x v="2"/>
    <x v="2"/>
  </r>
  <r>
    <x v="785"/>
    <x v="767"/>
    <s v="Multi-channeled bi-directional moratorium"/>
    <n v="6700"/>
    <n v="12939"/>
    <n v="1.9311940298507462"/>
    <x v="1"/>
    <n v="127"/>
    <n v="101.88188976377953"/>
    <x v="2"/>
    <x v="2"/>
    <x v="157"/>
    <n v="1559278800"/>
    <b v="0"/>
    <b v="1"/>
    <x v="10"/>
    <x v="4"/>
    <x v="10"/>
  </r>
  <r>
    <x v="786"/>
    <x v="768"/>
    <s v="Object-based content-based ability"/>
    <n v="1500"/>
    <n v="10946"/>
    <n v="7.2973333333333334"/>
    <x v="1"/>
    <n v="207"/>
    <n v="52.879227053140099"/>
    <x v="6"/>
    <x v="6"/>
    <x v="630"/>
    <n v="1522731600"/>
    <b v="0"/>
    <b v="1"/>
    <x v="17"/>
    <x v="1"/>
    <x v="17"/>
  </r>
  <r>
    <x v="787"/>
    <x v="769"/>
    <s v="Progressive coherent secured line"/>
    <n v="61200"/>
    <n v="60994"/>
    <n v="0.99663398692810456"/>
    <x v="0"/>
    <n v="859"/>
    <n v="71.005820721769496"/>
    <x v="0"/>
    <x v="0"/>
    <x v="712"/>
    <n v="1306731600"/>
    <b v="0"/>
    <b v="0"/>
    <x v="1"/>
    <x v="1"/>
    <x v="1"/>
  </r>
  <r>
    <x v="788"/>
    <x v="770"/>
    <s v="Synchronized directional capability"/>
    <n v="3600"/>
    <n v="3174"/>
    <n v="0.88166666666666671"/>
    <x v="2"/>
    <n v="31"/>
    <n v="102.38709677419355"/>
    <x v="1"/>
    <x v="1"/>
    <x v="93"/>
    <n v="1352527200"/>
    <b v="0"/>
    <b v="0"/>
    <x v="10"/>
    <x v="4"/>
    <x v="10"/>
  </r>
  <r>
    <x v="789"/>
    <x v="771"/>
    <s v="Cross-platform composite migration"/>
    <n v="9000"/>
    <n v="3351"/>
    <n v="0.37233333333333335"/>
    <x v="0"/>
    <n v="45"/>
    <n v="74.466666666666669"/>
    <x v="1"/>
    <x v="1"/>
    <x v="713"/>
    <n v="1404363600"/>
    <b v="0"/>
    <b v="0"/>
    <x v="3"/>
    <x v="3"/>
    <x v="3"/>
  </r>
  <r>
    <x v="790"/>
    <x v="772"/>
    <s v="Operative local pricing structure"/>
    <n v="185900"/>
    <n v="56774"/>
    <n v="0.30540075309306081"/>
    <x v="3"/>
    <n v="1113"/>
    <n v="51.009883198562441"/>
    <x v="1"/>
    <x v="1"/>
    <x v="714"/>
    <n v="1266645600"/>
    <b v="0"/>
    <b v="0"/>
    <x v="3"/>
    <x v="3"/>
    <x v="3"/>
  </r>
  <r>
    <x v="791"/>
    <x v="773"/>
    <s v="Optional web-enabled extranet"/>
    <n v="2100"/>
    <n v="540"/>
    <n v="0.25714285714285712"/>
    <x v="0"/>
    <n v="6"/>
    <n v="90"/>
    <x v="1"/>
    <x v="1"/>
    <x v="715"/>
    <n v="1482818400"/>
    <b v="0"/>
    <b v="0"/>
    <x v="0"/>
    <x v="0"/>
    <x v="0"/>
  </r>
  <r>
    <x v="792"/>
    <x v="774"/>
    <s v="Reduced 6thgeneration intranet"/>
    <n v="2000"/>
    <n v="680"/>
    <n v="0.34"/>
    <x v="0"/>
    <n v="7"/>
    <n v="97.142857142857139"/>
    <x v="1"/>
    <x v="1"/>
    <x v="716"/>
    <n v="1374642000"/>
    <b v="0"/>
    <b v="1"/>
    <x v="3"/>
    <x v="3"/>
    <x v="3"/>
  </r>
  <r>
    <x v="793"/>
    <x v="775"/>
    <s v="Networked disintermediate leverage"/>
    <n v="1100"/>
    <n v="13045"/>
    <n v="11.859090909090909"/>
    <x v="1"/>
    <n v="181"/>
    <n v="72.071823204419886"/>
    <x v="5"/>
    <x v="5"/>
    <x v="448"/>
    <n v="1372482000"/>
    <b v="0"/>
    <b v="0"/>
    <x v="9"/>
    <x v="5"/>
    <x v="9"/>
  </r>
  <r>
    <x v="794"/>
    <x v="776"/>
    <s v="Optional optimal website"/>
    <n v="6600"/>
    <n v="8276"/>
    <n v="1.2539393939393939"/>
    <x v="1"/>
    <n v="110"/>
    <n v="75.236363636363635"/>
    <x v="1"/>
    <x v="1"/>
    <x v="717"/>
    <n v="1514959200"/>
    <b v="0"/>
    <b v="0"/>
    <x v="1"/>
    <x v="1"/>
    <x v="1"/>
  </r>
  <r>
    <x v="795"/>
    <x v="777"/>
    <s v="Stand-alone asynchronous functionalities"/>
    <n v="7100"/>
    <n v="1022"/>
    <n v="0.14394366197183098"/>
    <x v="0"/>
    <n v="31"/>
    <n v="32.967741935483872"/>
    <x v="1"/>
    <x v="1"/>
    <x v="718"/>
    <n v="1478235600"/>
    <b v="0"/>
    <b v="0"/>
    <x v="6"/>
    <x v="4"/>
    <x v="6"/>
  </r>
  <r>
    <x v="796"/>
    <x v="778"/>
    <s v="Profound full-range open system"/>
    <n v="7800"/>
    <n v="4275"/>
    <n v="0.54807692307692313"/>
    <x v="0"/>
    <n v="78"/>
    <n v="54.807692307692307"/>
    <x v="1"/>
    <x v="1"/>
    <x v="719"/>
    <n v="1408078800"/>
    <b v="0"/>
    <b v="1"/>
    <x v="20"/>
    <x v="6"/>
    <x v="20"/>
  </r>
  <r>
    <x v="797"/>
    <x v="779"/>
    <s v="Optional tangible utilization"/>
    <n v="7600"/>
    <n v="8332"/>
    <n v="1.0963157894736841"/>
    <x v="1"/>
    <n v="185"/>
    <n v="45.037837837837834"/>
    <x v="1"/>
    <x v="1"/>
    <x v="720"/>
    <n v="1548136800"/>
    <b v="0"/>
    <b v="0"/>
    <x v="2"/>
    <x v="2"/>
    <x v="2"/>
  </r>
  <r>
    <x v="798"/>
    <x v="780"/>
    <s v="Seamless maximized product"/>
    <n v="3400"/>
    <n v="6408"/>
    <n v="1.8847058823529412"/>
    <x v="1"/>
    <n v="121"/>
    <n v="52.958677685950413"/>
    <x v="1"/>
    <x v="1"/>
    <x v="721"/>
    <n v="1340859600"/>
    <b v="0"/>
    <b v="1"/>
    <x v="3"/>
    <x v="3"/>
    <x v="3"/>
  </r>
  <r>
    <x v="799"/>
    <x v="781"/>
    <s v="Devolved tertiary time-frame"/>
    <n v="84500"/>
    <n v="73522"/>
    <n v="0.87008284023668636"/>
    <x v="0"/>
    <n v="1225"/>
    <n v="60.017959183673469"/>
    <x v="4"/>
    <x v="4"/>
    <x v="722"/>
    <n v="1454479200"/>
    <b v="0"/>
    <b v="0"/>
    <x v="3"/>
    <x v="3"/>
    <x v="3"/>
  </r>
  <r>
    <x v="800"/>
    <x v="782"/>
    <s v="Centralized regional function"/>
    <n v="100"/>
    <n v="1"/>
    <n v="0.01"/>
    <x v="0"/>
    <n v="1"/>
    <n v="1"/>
    <x v="5"/>
    <x v="5"/>
    <x v="139"/>
    <n v="1434430800"/>
    <b v="0"/>
    <b v="0"/>
    <x v="1"/>
    <x v="1"/>
    <x v="1"/>
  </r>
  <r>
    <x v="801"/>
    <x v="783"/>
    <s v="User-friendly high-level initiative"/>
    <n v="2300"/>
    <n v="4667"/>
    <n v="2.0291304347826089"/>
    <x v="1"/>
    <n v="106"/>
    <n v="44.028301886792455"/>
    <x v="1"/>
    <x v="1"/>
    <x v="723"/>
    <n v="1579672800"/>
    <b v="0"/>
    <b v="1"/>
    <x v="14"/>
    <x v="7"/>
    <x v="14"/>
  </r>
  <r>
    <x v="802"/>
    <x v="784"/>
    <s v="Reverse-engineered zero-defect infrastructure"/>
    <n v="6200"/>
    <n v="12216"/>
    <n v="1.9703225806451612"/>
    <x v="1"/>
    <n v="142"/>
    <n v="86.028169014084511"/>
    <x v="1"/>
    <x v="1"/>
    <x v="704"/>
    <n v="1562389200"/>
    <b v="0"/>
    <b v="0"/>
    <x v="14"/>
    <x v="7"/>
    <x v="14"/>
  </r>
  <r>
    <x v="803"/>
    <x v="785"/>
    <s v="Stand-alone background customer loyalty"/>
    <n v="6100"/>
    <n v="6527"/>
    <n v="1.07"/>
    <x v="1"/>
    <n v="233"/>
    <n v="28.012875536480685"/>
    <x v="1"/>
    <x v="1"/>
    <x v="724"/>
    <n v="1551506400"/>
    <b v="0"/>
    <b v="0"/>
    <x v="3"/>
    <x v="3"/>
    <x v="3"/>
  </r>
  <r>
    <x v="804"/>
    <x v="786"/>
    <s v="Business-focused discrete software"/>
    <n v="2600"/>
    <n v="6987"/>
    <n v="2.6873076923076922"/>
    <x v="1"/>
    <n v="218"/>
    <n v="32.050458715596328"/>
    <x v="1"/>
    <x v="1"/>
    <x v="725"/>
    <n v="1516600800"/>
    <b v="0"/>
    <b v="0"/>
    <x v="1"/>
    <x v="1"/>
    <x v="1"/>
  </r>
  <r>
    <x v="805"/>
    <x v="787"/>
    <s v="Advanced intermediate Graphic Interface"/>
    <n v="9700"/>
    <n v="4932"/>
    <n v="0.50845360824742269"/>
    <x v="0"/>
    <n v="67"/>
    <n v="73.611940298507463"/>
    <x v="2"/>
    <x v="2"/>
    <x v="660"/>
    <n v="1420437600"/>
    <b v="0"/>
    <b v="0"/>
    <x v="4"/>
    <x v="4"/>
    <x v="4"/>
  </r>
  <r>
    <x v="806"/>
    <x v="788"/>
    <s v="Adaptive holistic hub"/>
    <n v="700"/>
    <n v="8262"/>
    <n v="11.802857142857142"/>
    <x v="1"/>
    <n v="76"/>
    <n v="108.71052631578948"/>
    <x v="1"/>
    <x v="1"/>
    <x v="726"/>
    <n v="1332997200"/>
    <b v="0"/>
    <b v="1"/>
    <x v="6"/>
    <x v="4"/>
    <x v="6"/>
  </r>
  <r>
    <x v="807"/>
    <x v="789"/>
    <s v="Automated uniform concept"/>
    <n v="700"/>
    <n v="1848"/>
    <n v="2.64"/>
    <x v="1"/>
    <n v="43"/>
    <n v="42.97674418604651"/>
    <x v="1"/>
    <x v="1"/>
    <x v="727"/>
    <n v="1574920800"/>
    <b v="0"/>
    <b v="1"/>
    <x v="3"/>
    <x v="3"/>
    <x v="3"/>
  </r>
  <r>
    <x v="808"/>
    <x v="790"/>
    <s v="Enhanced regional flexibility"/>
    <n v="5200"/>
    <n v="1583"/>
    <n v="0.30442307692307691"/>
    <x v="0"/>
    <n v="19"/>
    <n v="83.315789473684205"/>
    <x v="1"/>
    <x v="1"/>
    <x v="728"/>
    <n v="1464930000"/>
    <b v="0"/>
    <b v="0"/>
    <x v="0"/>
    <x v="0"/>
    <x v="0"/>
  </r>
  <r>
    <x v="809"/>
    <x v="764"/>
    <s v="Public-key bottom-line algorithm"/>
    <n v="140800"/>
    <n v="88536"/>
    <n v="0.62880681818181816"/>
    <x v="0"/>
    <n v="2108"/>
    <n v="42"/>
    <x v="5"/>
    <x v="5"/>
    <x v="729"/>
    <n v="1345006800"/>
    <b v="0"/>
    <b v="0"/>
    <x v="4"/>
    <x v="4"/>
    <x v="4"/>
  </r>
  <r>
    <x v="810"/>
    <x v="791"/>
    <s v="Multi-layered intangible instruction set"/>
    <n v="6400"/>
    <n v="12360"/>
    <n v="1.9312499999999999"/>
    <x v="1"/>
    <n v="221"/>
    <n v="55.927601809954751"/>
    <x v="1"/>
    <x v="1"/>
    <x v="730"/>
    <n v="1512712800"/>
    <b v="0"/>
    <b v="1"/>
    <x v="3"/>
    <x v="3"/>
    <x v="3"/>
  </r>
  <r>
    <x v="811"/>
    <x v="792"/>
    <s v="Fundamental methodical emulation"/>
    <n v="92500"/>
    <n v="71320"/>
    <n v="0.77102702702702708"/>
    <x v="0"/>
    <n v="679"/>
    <n v="105.03681885125184"/>
    <x v="1"/>
    <x v="1"/>
    <x v="731"/>
    <n v="1452492000"/>
    <b v="0"/>
    <b v="1"/>
    <x v="11"/>
    <x v="6"/>
    <x v="11"/>
  </r>
  <r>
    <x v="812"/>
    <x v="793"/>
    <s v="Expanded value-added hardware"/>
    <n v="59700"/>
    <n v="134640"/>
    <n v="2.2552763819095478"/>
    <x v="1"/>
    <n v="2805"/>
    <n v="48"/>
    <x v="0"/>
    <x v="0"/>
    <x v="78"/>
    <n v="1524286800"/>
    <b v="0"/>
    <b v="0"/>
    <x v="9"/>
    <x v="5"/>
    <x v="9"/>
  </r>
  <r>
    <x v="813"/>
    <x v="794"/>
    <s v="Diverse high-level attitude"/>
    <n v="3200"/>
    <n v="7661"/>
    <n v="2.3940625"/>
    <x v="1"/>
    <n v="68"/>
    <n v="112.66176470588235"/>
    <x v="1"/>
    <x v="1"/>
    <x v="732"/>
    <n v="1346907600"/>
    <b v="0"/>
    <b v="0"/>
    <x v="11"/>
    <x v="6"/>
    <x v="11"/>
  </r>
  <r>
    <x v="814"/>
    <x v="795"/>
    <s v="Visionary 24hour analyzer"/>
    <n v="3200"/>
    <n v="2950"/>
    <n v="0.921875"/>
    <x v="0"/>
    <n v="36"/>
    <n v="81.944444444444443"/>
    <x v="3"/>
    <x v="3"/>
    <x v="733"/>
    <n v="1464498000"/>
    <b v="0"/>
    <b v="1"/>
    <x v="1"/>
    <x v="1"/>
    <x v="1"/>
  </r>
  <r>
    <x v="815"/>
    <x v="796"/>
    <s v="Centralized bandwidth-monitored leverage"/>
    <n v="9000"/>
    <n v="11721"/>
    <n v="1.3023333333333333"/>
    <x v="1"/>
    <n v="183"/>
    <n v="64.049180327868854"/>
    <x v="0"/>
    <x v="0"/>
    <x v="734"/>
    <n v="1514181600"/>
    <b v="0"/>
    <b v="0"/>
    <x v="1"/>
    <x v="1"/>
    <x v="1"/>
  </r>
  <r>
    <x v="816"/>
    <x v="797"/>
    <s v="Ergonomic mission-critical moratorium"/>
    <n v="2300"/>
    <n v="14150"/>
    <n v="6.1521739130434785"/>
    <x v="1"/>
    <n v="133"/>
    <n v="106.39097744360902"/>
    <x v="1"/>
    <x v="1"/>
    <x v="406"/>
    <n v="1392184800"/>
    <b v="1"/>
    <b v="1"/>
    <x v="3"/>
    <x v="3"/>
    <x v="3"/>
  </r>
  <r>
    <x v="817"/>
    <x v="798"/>
    <s v="Front-line intermediate moderator"/>
    <n v="51300"/>
    <n v="189192"/>
    <n v="3.687953216374269"/>
    <x v="1"/>
    <n v="2489"/>
    <n v="76.011249497790274"/>
    <x v="6"/>
    <x v="6"/>
    <x v="735"/>
    <n v="1559365200"/>
    <b v="0"/>
    <b v="1"/>
    <x v="9"/>
    <x v="5"/>
    <x v="9"/>
  </r>
  <r>
    <x v="818"/>
    <x v="311"/>
    <s v="Automated local secured line"/>
    <n v="700"/>
    <n v="7664"/>
    <n v="10.948571428571428"/>
    <x v="1"/>
    <n v="69"/>
    <n v="111.07246376811594"/>
    <x v="1"/>
    <x v="1"/>
    <x v="736"/>
    <n v="1549173600"/>
    <b v="0"/>
    <b v="1"/>
    <x v="3"/>
    <x v="3"/>
    <x v="3"/>
  </r>
  <r>
    <x v="819"/>
    <x v="799"/>
    <s v="Integrated bandwidth-monitored alliance"/>
    <n v="8900"/>
    <n v="4509"/>
    <n v="0.50662921348314605"/>
    <x v="0"/>
    <n v="47"/>
    <n v="95.936170212765958"/>
    <x v="1"/>
    <x v="1"/>
    <x v="737"/>
    <n v="1355032800"/>
    <b v="1"/>
    <b v="0"/>
    <x v="11"/>
    <x v="6"/>
    <x v="11"/>
  </r>
  <r>
    <x v="820"/>
    <x v="800"/>
    <s v="Cross-group heuristic forecast"/>
    <n v="1500"/>
    <n v="12009"/>
    <n v="8.0060000000000002"/>
    <x v="1"/>
    <n v="279"/>
    <n v="43.043010752688176"/>
    <x v="4"/>
    <x v="4"/>
    <x v="192"/>
    <n v="1533963600"/>
    <b v="0"/>
    <b v="1"/>
    <x v="1"/>
    <x v="1"/>
    <x v="1"/>
  </r>
  <r>
    <x v="821"/>
    <x v="801"/>
    <s v="Extended impactful secured line"/>
    <n v="4900"/>
    <n v="14273"/>
    <n v="2.9128571428571428"/>
    <x v="1"/>
    <n v="210"/>
    <n v="67.966666666666669"/>
    <x v="1"/>
    <x v="1"/>
    <x v="738"/>
    <n v="1489381200"/>
    <b v="0"/>
    <b v="0"/>
    <x v="4"/>
    <x v="4"/>
    <x v="4"/>
  </r>
  <r>
    <x v="822"/>
    <x v="802"/>
    <s v="Distributed optimizing protocol"/>
    <n v="54000"/>
    <n v="188982"/>
    <n v="3.4996666666666667"/>
    <x v="1"/>
    <n v="2100"/>
    <n v="89.991428571428571"/>
    <x v="1"/>
    <x v="1"/>
    <x v="739"/>
    <n v="1395032400"/>
    <b v="0"/>
    <b v="0"/>
    <x v="1"/>
    <x v="1"/>
    <x v="1"/>
  </r>
  <r>
    <x v="823"/>
    <x v="803"/>
    <s v="Secured well-modulated system engine"/>
    <n v="4100"/>
    <n v="14640"/>
    <n v="3.5707317073170732"/>
    <x v="1"/>
    <n v="252"/>
    <n v="58.095238095238095"/>
    <x v="1"/>
    <x v="1"/>
    <x v="613"/>
    <n v="1412485200"/>
    <b v="1"/>
    <b v="1"/>
    <x v="1"/>
    <x v="1"/>
    <x v="1"/>
  </r>
  <r>
    <x v="824"/>
    <x v="804"/>
    <s v="Streamlined national benchmark"/>
    <n v="85000"/>
    <n v="107516"/>
    <n v="1.2648941176470587"/>
    <x v="1"/>
    <n v="1280"/>
    <n v="83.996875000000003"/>
    <x v="1"/>
    <x v="1"/>
    <x v="740"/>
    <n v="1279688400"/>
    <b v="0"/>
    <b v="1"/>
    <x v="9"/>
    <x v="5"/>
    <x v="9"/>
  </r>
  <r>
    <x v="825"/>
    <x v="805"/>
    <s v="Open-architected 24/7 infrastructure"/>
    <n v="3600"/>
    <n v="13950"/>
    <n v="3.875"/>
    <x v="1"/>
    <n v="157"/>
    <n v="88.853503184713375"/>
    <x v="4"/>
    <x v="4"/>
    <x v="145"/>
    <n v="1501995600"/>
    <b v="0"/>
    <b v="0"/>
    <x v="12"/>
    <x v="4"/>
    <x v="12"/>
  </r>
  <r>
    <x v="826"/>
    <x v="806"/>
    <s v="Digitized 6thgeneration Local Area Network"/>
    <n v="2800"/>
    <n v="12797"/>
    <n v="4.5703571428571426"/>
    <x v="1"/>
    <n v="194"/>
    <n v="65.963917525773198"/>
    <x v="1"/>
    <x v="1"/>
    <x v="741"/>
    <n v="1294639200"/>
    <b v="0"/>
    <b v="1"/>
    <x v="3"/>
    <x v="3"/>
    <x v="3"/>
  </r>
  <r>
    <x v="827"/>
    <x v="807"/>
    <s v="Innovative actuating artificial intelligence"/>
    <n v="2300"/>
    <n v="6134"/>
    <n v="2.6669565217391304"/>
    <x v="1"/>
    <n v="82"/>
    <n v="74.804878048780495"/>
    <x v="2"/>
    <x v="2"/>
    <x v="742"/>
    <n v="1305435600"/>
    <b v="0"/>
    <b v="1"/>
    <x v="6"/>
    <x v="4"/>
    <x v="6"/>
  </r>
  <r>
    <x v="828"/>
    <x v="808"/>
    <s v="Cross-platform reciprocal budgetary management"/>
    <n v="7100"/>
    <n v="4899"/>
    <n v="0.69"/>
    <x v="0"/>
    <n v="70"/>
    <n v="69.98571428571428"/>
    <x v="1"/>
    <x v="1"/>
    <x v="202"/>
    <n v="1537592400"/>
    <b v="0"/>
    <b v="0"/>
    <x v="3"/>
    <x v="3"/>
    <x v="3"/>
  </r>
  <r>
    <x v="829"/>
    <x v="809"/>
    <s v="Vision-oriented scalable portal"/>
    <n v="9600"/>
    <n v="4929"/>
    <n v="0.51343749999999999"/>
    <x v="0"/>
    <n v="154"/>
    <n v="32.006493506493506"/>
    <x v="1"/>
    <x v="1"/>
    <x v="743"/>
    <n v="1435122000"/>
    <b v="0"/>
    <b v="0"/>
    <x v="3"/>
    <x v="3"/>
    <x v="3"/>
  </r>
  <r>
    <x v="830"/>
    <x v="810"/>
    <s v="Persevering zero administration knowledge user"/>
    <n v="121600"/>
    <n v="1424"/>
    <n v="1.1710526315789473E-2"/>
    <x v="0"/>
    <n v="22"/>
    <n v="64.727272727272734"/>
    <x v="1"/>
    <x v="1"/>
    <x v="744"/>
    <n v="1520056800"/>
    <b v="0"/>
    <b v="0"/>
    <x v="3"/>
    <x v="3"/>
    <x v="3"/>
  </r>
  <r>
    <x v="831"/>
    <x v="811"/>
    <s v="Front-line bottom-line Graphic Interface"/>
    <n v="97100"/>
    <n v="105817"/>
    <n v="1.089773429454171"/>
    <x v="1"/>
    <n v="4233"/>
    <n v="24.998110087408456"/>
    <x v="1"/>
    <x v="1"/>
    <x v="745"/>
    <n v="1335675600"/>
    <b v="0"/>
    <b v="0"/>
    <x v="14"/>
    <x v="7"/>
    <x v="14"/>
  </r>
  <r>
    <x v="832"/>
    <x v="812"/>
    <s v="Synergized fault-tolerant hierarchy"/>
    <n v="43200"/>
    <n v="136156"/>
    <n v="3.1517592592592591"/>
    <x v="1"/>
    <n v="1297"/>
    <n v="104.97764070932922"/>
    <x v="3"/>
    <x v="3"/>
    <x v="746"/>
    <n v="1448431200"/>
    <b v="1"/>
    <b v="0"/>
    <x v="18"/>
    <x v="5"/>
    <x v="18"/>
  </r>
  <r>
    <x v="833"/>
    <x v="813"/>
    <s v="Expanded asynchronous groupware"/>
    <n v="6800"/>
    <n v="10723"/>
    <n v="1.5769117647058823"/>
    <x v="1"/>
    <n v="165"/>
    <n v="64.987878787878785"/>
    <x v="3"/>
    <x v="3"/>
    <x v="747"/>
    <n v="1298613600"/>
    <b v="0"/>
    <b v="0"/>
    <x v="18"/>
    <x v="5"/>
    <x v="18"/>
  </r>
  <r>
    <x v="834"/>
    <x v="814"/>
    <s v="Expanded fault-tolerant emulation"/>
    <n v="7300"/>
    <n v="11228"/>
    <n v="1.5380821917808218"/>
    <x v="1"/>
    <n v="119"/>
    <n v="94.352941176470594"/>
    <x v="1"/>
    <x v="1"/>
    <x v="362"/>
    <n v="1372482000"/>
    <b v="0"/>
    <b v="0"/>
    <x v="3"/>
    <x v="3"/>
    <x v="3"/>
  </r>
  <r>
    <x v="835"/>
    <x v="815"/>
    <s v="Future-proofed 24hour model"/>
    <n v="86200"/>
    <n v="77355"/>
    <n v="0.89738979118329465"/>
    <x v="0"/>
    <n v="1758"/>
    <n v="44.001706484641637"/>
    <x v="1"/>
    <x v="1"/>
    <x v="748"/>
    <n v="1425621600"/>
    <b v="0"/>
    <b v="0"/>
    <x v="2"/>
    <x v="2"/>
    <x v="2"/>
  </r>
  <r>
    <x v="836"/>
    <x v="816"/>
    <s v="Optimized didactic intranet"/>
    <n v="8100"/>
    <n v="6086"/>
    <n v="0.75135802469135804"/>
    <x v="0"/>
    <n v="94"/>
    <n v="64.744680851063833"/>
    <x v="1"/>
    <x v="1"/>
    <x v="749"/>
    <n v="1266300000"/>
    <b v="0"/>
    <b v="0"/>
    <x v="7"/>
    <x v="1"/>
    <x v="7"/>
  </r>
  <r>
    <x v="837"/>
    <x v="817"/>
    <s v="Right-sized dedicated standardization"/>
    <n v="17700"/>
    <n v="150960"/>
    <n v="8.5288135593220336"/>
    <x v="1"/>
    <n v="1797"/>
    <n v="84.00667779632721"/>
    <x v="1"/>
    <x v="1"/>
    <x v="643"/>
    <n v="1305867600"/>
    <b v="0"/>
    <b v="0"/>
    <x v="17"/>
    <x v="1"/>
    <x v="17"/>
  </r>
  <r>
    <x v="838"/>
    <x v="818"/>
    <s v="Vision-oriented high-level extranet"/>
    <n v="6400"/>
    <n v="8890"/>
    <n v="1.3890625000000001"/>
    <x v="1"/>
    <n v="261"/>
    <n v="34.061302681992338"/>
    <x v="1"/>
    <x v="1"/>
    <x v="750"/>
    <n v="1538802000"/>
    <b v="0"/>
    <b v="0"/>
    <x v="3"/>
    <x v="3"/>
    <x v="3"/>
  </r>
  <r>
    <x v="839"/>
    <x v="819"/>
    <s v="Organized scalable initiative"/>
    <n v="7700"/>
    <n v="14644"/>
    <n v="1.9018181818181819"/>
    <x v="1"/>
    <n v="157"/>
    <n v="93.273885350318466"/>
    <x v="1"/>
    <x v="1"/>
    <x v="751"/>
    <n v="1398920400"/>
    <b v="0"/>
    <b v="1"/>
    <x v="4"/>
    <x v="4"/>
    <x v="4"/>
  </r>
  <r>
    <x v="840"/>
    <x v="820"/>
    <s v="Enhanced regional moderator"/>
    <n v="116300"/>
    <n v="116583"/>
    <n v="1.0024333619948409"/>
    <x v="1"/>
    <n v="3533"/>
    <n v="32.998301726577978"/>
    <x v="1"/>
    <x v="1"/>
    <x v="752"/>
    <n v="1405659600"/>
    <b v="0"/>
    <b v="1"/>
    <x v="3"/>
    <x v="3"/>
    <x v="3"/>
  </r>
  <r>
    <x v="841"/>
    <x v="821"/>
    <s v="Automated even-keeled emulation"/>
    <n v="9100"/>
    <n v="12991"/>
    <n v="1.4275824175824177"/>
    <x v="1"/>
    <n v="155"/>
    <n v="83.812903225806451"/>
    <x v="1"/>
    <x v="1"/>
    <x v="753"/>
    <n v="1457244000"/>
    <b v="0"/>
    <b v="0"/>
    <x v="2"/>
    <x v="2"/>
    <x v="2"/>
  </r>
  <r>
    <x v="842"/>
    <x v="822"/>
    <s v="Reverse-engineered multi-tasking product"/>
    <n v="1500"/>
    <n v="8447"/>
    <n v="5.6313333333333331"/>
    <x v="1"/>
    <n v="132"/>
    <n v="63.992424242424242"/>
    <x v="6"/>
    <x v="6"/>
    <x v="754"/>
    <n v="1529298000"/>
    <b v="0"/>
    <b v="0"/>
    <x v="8"/>
    <x v="2"/>
    <x v="8"/>
  </r>
  <r>
    <x v="843"/>
    <x v="823"/>
    <s v="De-engineered next generation parallelism"/>
    <n v="8800"/>
    <n v="2703"/>
    <n v="0.30715909090909088"/>
    <x v="0"/>
    <n v="33"/>
    <n v="81.909090909090907"/>
    <x v="1"/>
    <x v="1"/>
    <x v="755"/>
    <n v="1535778000"/>
    <b v="0"/>
    <b v="0"/>
    <x v="14"/>
    <x v="7"/>
    <x v="14"/>
  </r>
  <r>
    <x v="844"/>
    <x v="824"/>
    <s v="Intuitive cohesive groupware"/>
    <n v="8800"/>
    <n v="8747"/>
    <n v="0.99397727272727276"/>
    <x v="3"/>
    <n v="94"/>
    <n v="93.053191489361708"/>
    <x v="1"/>
    <x v="1"/>
    <x v="756"/>
    <n v="1327471200"/>
    <b v="0"/>
    <b v="0"/>
    <x v="4"/>
    <x v="4"/>
    <x v="4"/>
  </r>
  <r>
    <x v="845"/>
    <x v="825"/>
    <s v="Up-sized high-level access"/>
    <n v="69900"/>
    <n v="138087"/>
    <n v="1.9754935622317598"/>
    <x v="1"/>
    <n v="1354"/>
    <n v="101.98449039881831"/>
    <x v="4"/>
    <x v="4"/>
    <x v="757"/>
    <n v="1529557200"/>
    <b v="0"/>
    <b v="0"/>
    <x v="2"/>
    <x v="2"/>
    <x v="2"/>
  </r>
  <r>
    <x v="846"/>
    <x v="826"/>
    <s v="Phased empowering success"/>
    <n v="1000"/>
    <n v="5085"/>
    <n v="5.085"/>
    <x v="1"/>
    <n v="48"/>
    <n v="105.9375"/>
    <x v="1"/>
    <x v="1"/>
    <x v="758"/>
    <n v="1535259600"/>
    <b v="1"/>
    <b v="1"/>
    <x v="2"/>
    <x v="2"/>
    <x v="2"/>
  </r>
  <r>
    <x v="847"/>
    <x v="827"/>
    <s v="Distributed actuating project"/>
    <n v="4700"/>
    <n v="11174"/>
    <n v="2.3774468085106384"/>
    <x v="1"/>
    <n v="110"/>
    <n v="101.58181818181818"/>
    <x v="1"/>
    <x v="1"/>
    <x v="759"/>
    <n v="1515564000"/>
    <b v="0"/>
    <b v="0"/>
    <x v="0"/>
    <x v="0"/>
    <x v="0"/>
  </r>
  <r>
    <x v="848"/>
    <x v="828"/>
    <s v="Robust motivating orchestration"/>
    <n v="3200"/>
    <n v="10831"/>
    <n v="3.3846875000000001"/>
    <x v="1"/>
    <n v="172"/>
    <n v="62.970930232558139"/>
    <x v="1"/>
    <x v="1"/>
    <x v="760"/>
    <n v="1277096400"/>
    <b v="0"/>
    <b v="0"/>
    <x v="6"/>
    <x v="4"/>
    <x v="6"/>
  </r>
  <r>
    <x v="849"/>
    <x v="829"/>
    <s v="Vision-oriented uniform instruction set"/>
    <n v="6700"/>
    <n v="8917"/>
    <n v="1.3308955223880596"/>
    <x v="1"/>
    <n v="307"/>
    <n v="29.045602605863191"/>
    <x v="1"/>
    <x v="1"/>
    <x v="761"/>
    <n v="1329026400"/>
    <b v="0"/>
    <b v="1"/>
    <x v="7"/>
    <x v="1"/>
    <x v="7"/>
  </r>
  <r>
    <x v="850"/>
    <x v="830"/>
    <s v="Cross-group upward-trending hierarchy"/>
    <n v="100"/>
    <n v="1"/>
    <n v="0.01"/>
    <x v="0"/>
    <n v="1"/>
    <n v="1"/>
    <x v="1"/>
    <x v="1"/>
    <x v="762"/>
    <n v="1322978400"/>
    <b v="1"/>
    <b v="0"/>
    <x v="1"/>
    <x v="1"/>
    <x v="1"/>
  </r>
  <r>
    <x v="851"/>
    <x v="831"/>
    <s v="Object-based needs-based info-mediaries"/>
    <n v="6000"/>
    <n v="12468"/>
    <n v="2.0779999999999998"/>
    <x v="1"/>
    <n v="160"/>
    <n v="77.924999999999997"/>
    <x v="1"/>
    <x v="1"/>
    <x v="444"/>
    <n v="1338786000"/>
    <b v="0"/>
    <b v="0"/>
    <x v="5"/>
    <x v="1"/>
    <x v="5"/>
  </r>
  <r>
    <x v="852"/>
    <x v="832"/>
    <s v="Open-source reciprocal standardization"/>
    <n v="4900"/>
    <n v="2505"/>
    <n v="0.51122448979591839"/>
    <x v="0"/>
    <n v="31"/>
    <n v="80.806451612903231"/>
    <x v="1"/>
    <x v="1"/>
    <x v="763"/>
    <n v="1311656400"/>
    <b v="0"/>
    <b v="1"/>
    <x v="11"/>
    <x v="6"/>
    <x v="11"/>
  </r>
  <r>
    <x v="853"/>
    <x v="833"/>
    <s v="Secured well-modulated projection"/>
    <n v="17100"/>
    <n v="111502"/>
    <n v="6.5205847953216374"/>
    <x v="1"/>
    <n v="1467"/>
    <n v="76.006816632583508"/>
    <x v="0"/>
    <x v="0"/>
    <x v="764"/>
    <n v="1308978000"/>
    <b v="0"/>
    <b v="1"/>
    <x v="7"/>
    <x v="1"/>
    <x v="7"/>
  </r>
  <r>
    <x v="854"/>
    <x v="834"/>
    <s v="Multi-channeled secondary middleware"/>
    <n v="171000"/>
    <n v="194309"/>
    <n v="1.1363099415204678"/>
    <x v="1"/>
    <n v="2662"/>
    <n v="72.993613824192337"/>
    <x v="0"/>
    <x v="0"/>
    <x v="765"/>
    <n v="1576389600"/>
    <b v="0"/>
    <b v="0"/>
    <x v="13"/>
    <x v="5"/>
    <x v="13"/>
  </r>
  <r>
    <x v="855"/>
    <x v="835"/>
    <s v="Horizontal clear-thinking framework"/>
    <n v="23400"/>
    <n v="23956"/>
    <n v="1.0237606837606839"/>
    <x v="1"/>
    <n v="452"/>
    <n v="53"/>
    <x v="2"/>
    <x v="2"/>
    <x v="766"/>
    <n v="1311051600"/>
    <b v="0"/>
    <b v="0"/>
    <x v="3"/>
    <x v="3"/>
    <x v="3"/>
  </r>
  <r>
    <x v="856"/>
    <x v="764"/>
    <s v="Profound composite core"/>
    <n v="2400"/>
    <n v="8558"/>
    <n v="3.5658333333333334"/>
    <x v="1"/>
    <n v="158"/>
    <n v="54.164556962025316"/>
    <x v="1"/>
    <x v="1"/>
    <x v="767"/>
    <n v="1336712400"/>
    <b v="0"/>
    <b v="0"/>
    <x v="0"/>
    <x v="0"/>
    <x v="0"/>
  </r>
  <r>
    <x v="857"/>
    <x v="836"/>
    <s v="Programmable disintermediate matrices"/>
    <n v="5300"/>
    <n v="7413"/>
    <n v="1.3986792452830188"/>
    <x v="1"/>
    <n v="225"/>
    <n v="32.946666666666665"/>
    <x v="5"/>
    <x v="5"/>
    <x v="768"/>
    <n v="1330408800"/>
    <b v="1"/>
    <b v="0"/>
    <x v="12"/>
    <x v="4"/>
    <x v="12"/>
  </r>
  <r>
    <x v="858"/>
    <x v="837"/>
    <s v="Realigned 5thgeneration knowledge user"/>
    <n v="4000"/>
    <n v="2778"/>
    <n v="0.69450000000000001"/>
    <x v="0"/>
    <n v="35"/>
    <n v="79.371428571428567"/>
    <x v="1"/>
    <x v="1"/>
    <x v="769"/>
    <n v="1524891600"/>
    <b v="1"/>
    <b v="0"/>
    <x v="0"/>
    <x v="0"/>
    <x v="0"/>
  </r>
  <r>
    <x v="859"/>
    <x v="838"/>
    <s v="Multi-layered upward-trending groupware"/>
    <n v="7300"/>
    <n v="2594"/>
    <n v="0.35534246575342465"/>
    <x v="0"/>
    <n v="63"/>
    <n v="41.174603174603178"/>
    <x v="1"/>
    <x v="1"/>
    <x v="770"/>
    <n v="1363669200"/>
    <b v="0"/>
    <b v="1"/>
    <x v="3"/>
    <x v="3"/>
    <x v="3"/>
  </r>
  <r>
    <x v="860"/>
    <x v="839"/>
    <s v="Re-contextualized leadingedge firmware"/>
    <n v="2000"/>
    <n v="5033"/>
    <n v="2.5165000000000002"/>
    <x v="1"/>
    <n v="65"/>
    <n v="77.430769230769229"/>
    <x v="1"/>
    <x v="1"/>
    <x v="771"/>
    <n v="1551420000"/>
    <b v="0"/>
    <b v="1"/>
    <x v="8"/>
    <x v="2"/>
    <x v="8"/>
  </r>
  <r>
    <x v="861"/>
    <x v="840"/>
    <s v="Devolved disintermediate analyzer"/>
    <n v="8800"/>
    <n v="9317"/>
    <n v="1.0587500000000001"/>
    <x v="1"/>
    <n v="163"/>
    <n v="57.159509202453989"/>
    <x v="1"/>
    <x v="1"/>
    <x v="772"/>
    <n v="1269838800"/>
    <b v="0"/>
    <b v="0"/>
    <x v="3"/>
    <x v="3"/>
    <x v="3"/>
  </r>
  <r>
    <x v="862"/>
    <x v="841"/>
    <s v="Profound disintermediate open system"/>
    <n v="3500"/>
    <n v="6560"/>
    <n v="1.8742857142857143"/>
    <x v="1"/>
    <n v="85"/>
    <n v="77.17647058823529"/>
    <x v="1"/>
    <x v="1"/>
    <x v="773"/>
    <n v="1312520400"/>
    <b v="0"/>
    <b v="0"/>
    <x v="3"/>
    <x v="3"/>
    <x v="3"/>
  </r>
  <r>
    <x v="863"/>
    <x v="842"/>
    <s v="Automated reciprocal protocol"/>
    <n v="1400"/>
    <n v="5415"/>
    <n v="3.8678571428571429"/>
    <x v="1"/>
    <n v="217"/>
    <n v="24.953917050691246"/>
    <x v="1"/>
    <x v="1"/>
    <x v="774"/>
    <n v="1436504400"/>
    <b v="0"/>
    <b v="1"/>
    <x v="19"/>
    <x v="4"/>
    <x v="19"/>
  </r>
  <r>
    <x v="864"/>
    <x v="843"/>
    <s v="Automated static workforce"/>
    <n v="4200"/>
    <n v="14577"/>
    <n v="3.4707142857142856"/>
    <x v="1"/>
    <n v="150"/>
    <n v="97.18"/>
    <x v="1"/>
    <x v="1"/>
    <x v="775"/>
    <n v="1472014800"/>
    <b v="0"/>
    <b v="0"/>
    <x v="12"/>
    <x v="4"/>
    <x v="12"/>
  </r>
  <r>
    <x v="865"/>
    <x v="844"/>
    <s v="Horizontal attitude-oriented help-desk"/>
    <n v="81000"/>
    <n v="150515"/>
    <n v="1.8582098765432098"/>
    <x v="1"/>
    <n v="3272"/>
    <n v="46.000916870415651"/>
    <x v="1"/>
    <x v="1"/>
    <x v="776"/>
    <n v="1411534800"/>
    <b v="0"/>
    <b v="0"/>
    <x v="3"/>
    <x v="3"/>
    <x v="3"/>
  </r>
  <r>
    <x v="866"/>
    <x v="845"/>
    <s v="Versatile 5thgeneration matrices"/>
    <n v="182800"/>
    <n v="79045"/>
    <n v="0.43241247264770238"/>
    <x v="3"/>
    <n v="898"/>
    <n v="88.023385300668153"/>
    <x v="1"/>
    <x v="1"/>
    <x v="777"/>
    <n v="1304917200"/>
    <b v="0"/>
    <b v="0"/>
    <x v="14"/>
    <x v="7"/>
    <x v="14"/>
  </r>
  <r>
    <x v="867"/>
    <x v="846"/>
    <s v="Cross-platform next generation service-desk"/>
    <n v="4800"/>
    <n v="7797"/>
    <n v="1.6243749999999999"/>
    <x v="1"/>
    <n v="300"/>
    <n v="25.99"/>
    <x v="1"/>
    <x v="1"/>
    <x v="778"/>
    <n v="1539579600"/>
    <b v="0"/>
    <b v="0"/>
    <x v="0"/>
    <x v="0"/>
    <x v="0"/>
  </r>
  <r>
    <x v="868"/>
    <x v="847"/>
    <s v="Front-line web-enabled installation"/>
    <n v="7000"/>
    <n v="12939"/>
    <n v="1.8484285714285715"/>
    <x v="1"/>
    <n v="126"/>
    <n v="102.69047619047619"/>
    <x v="1"/>
    <x v="1"/>
    <x v="779"/>
    <n v="1382504400"/>
    <b v="0"/>
    <b v="0"/>
    <x v="3"/>
    <x v="3"/>
    <x v="3"/>
  </r>
  <r>
    <x v="869"/>
    <x v="848"/>
    <s v="Multi-channeled responsive product"/>
    <n v="161900"/>
    <n v="38376"/>
    <n v="0.23703520691785052"/>
    <x v="0"/>
    <n v="526"/>
    <n v="72.958174904942965"/>
    <x v="1"/>
    <x v="1"/>
    <x v="780"/>
    <n v="1278306000"/>
    <b v="0"/>
    <b v="0"/>
    <x v="6"/>
    <x v="4"/>
    <x v="6"/>
  </r>
  <r>
    <x v="870"/>
    <x v="849"/>
    <s v="Adaptive demand-driven encryption"/>
    <n v="7700"/>
    <n v="6920"/>
    <n v="0.89870129870129867"/>
    <x v="0"/>
    <n v="121"/>
    <n v="57.190082644628099"/>
    <x v="1"/>
    <x v="1"/>
    <x v="335"/>
    <n v="1442552400"/>
    <b v="0"/>
    <b v="0"/>
    <x v="3"/>
    <x v="3"/>
    <x v="3"/>
  </r>
  <r>
    <x v="871"/>
    <x v="850"/>
    <s v="Re-engineered client-driven knowledge user"/>
    <n v="71500"/>
    <n v="194912"/>
    <n v="2.7260419580419581"/>
    <x v="1"/>
    <n v="2320"/>
    <n v="84.013793103448279"/>
    <x v="1"/>
    <x v="1"/>
    <x v="535"/>
    <n v="1511071200"/>
    <b v="0"/>
    <b v="1"/>
    <x v="3"/>
    <x v="3"/>
    <x v="3"/>
  </r>
  <r>
    <x v="872"/>
    <x v="851"/>
    <s v="Compatible logistical paradigm"/>
    <n v="4700"/>
    <n v="7992"/>
    <n v="1.7004255319148935"/>
    <x v="1"/>
    <n v="81"/>
    <n v="98.666666666666671"/>
    <x v="2"/>
    <x v="2"/>
    <x v="270"/>
    <n v="1536382800"/>
    <b v="0"/>
    <b v="0"/>
    <x v="22"/>
    <x v="4"/>
    <x v="22"/>
  </r>
  <r>
    <x v="873"/>
    <x v="852"/>
    <s v="Intuitive value-added installation"/>
    <n v="42100"/>
    <n v="79268"/>
    <n v="1.8828503562945369"/>
    <x v="1"/>
    <n v="1887"/>
    <n v="42.007419183889773"/>
    <x v="1"/>
    <x v="1"/>
    <x v="781"/>
    <n v="1389592800"/>
    <b v="0"/>
    <b v="0"/>
    <x v="14"/>
    <x v="7"/>
    <x v="14"/>
  </r>
  <r>
    <x v="874"/>
    <x v="853"/>
    <s v="Managed discrete parallelism"/>
    <n v="40200"/>
    <n v="139468"/>
    <n v="3.4693532338308457"/>
    <x v="1"/>
    <n v="4358"/>
    <n v="32.002753556677376"/>
    <x v="1"/>
    <x v="1"/>
    <x v="782"/>
    <n v="1275282000"/>
    <b v="0"/>
    <b v="1"/>
    <x v="14"/>
    <x v="7"/>
    <x v="14"/>
  </r>
  <r>
    <x v="875"/>
    <x v="854"/>
    <s v="Implemented tangible approach"/>
    <n v="7900"/>
    <n v="5465"/>
    <n v="0.6917721518987342"/>
    <x v="0"/>
    <n v="67"/>
    <n v="81.567164179104481"/>
    <x v="1"/>
    <x v="1"/>
    <x v="783"/>
    <n v="1294984800"/>
    <b v="0"/>
    <b v="0"/>
    <x v="1"/>
    <x v="1"/>
    <x v="1"/>
  </r>
  <r>
    <x v="876"/>
    <x v="855"/>
    <s v="Re-engineered encompassing definition"/>
    <n v="8300"/>
    <n v="2111"/>
    <n v="0.25433734939759034"/>
    <x v="0"/>
    <n v="57"/>
    <n v="37.035087719298247"/>
    <x v="0"/>
    <x v="0"/>
    <x v="784"/>
    <n v="1562043600"/>
    <b v="0"/>
    <b v="0"/>
    <x v="14"/>
    <x v="7"/>
    <x v="14"/>
  </r>
  <r>
    <x v="877"/>
    <x v="856"/>
    <s v="Multi-lateral uniform collaboration"/>
    <n v="163600"/>
    <n v="126628"/>
    <n v="0.77400977995110021"/>
    <x v="0"/>
    <n v="1229"/>
    <n v="103.033360455655"/>
    <x v="1"/>
    <x v="1"/>
    <x v="785"/>
    <n v="1469595600"/>
    <b v="0"/>
    <b v="0"/>
    <x v="0"/>
    <x v="0"/>
    <x v="0"/>
  </r>
  <r>
    <x v="878"/>
    <x v="857"/>
    <s v="Enterprise-wide foreground paradigm"/>
    <n v="2700"/>
    <n v="1012"/>
    <n v="0.37481481481481482"/>
    <x v="0"/>
    <n v="12"/>
    <n v="84.333333333333329"/>
    <x v="6"/>
    <x v="6"/>
    <x v="786"/>
    <n v="1581141600"/>
    <b v="0"/>
    <b v="0"/>
    <x v="16"/>
    <x v="1"/>
    <x v="16"/>
  </r>
  <r>
    <x v="879"/>
    <x v="858"/>
    <s v="Stand-alone incremental parallelism"/>
    <n v="1000"/>
    <n v="5438"/>
    <n v="5.4379999999999997"/>
    <x v="1"/>
    <n v="53"/>
    <n v="102.60377358490567"/>
    <x v="1"/>
    <x v="1"/>
    <x v="787"/>
    <n v="1488520800"/>
    <b v="0"/>
    <b v="0"/>
    <x v="9"/>
    <x v="5"/>
    <x v="9"/>
  </r>
  <r>
    <x v="880"/>
    <x v="859"/>
    <s v="Persevering 5thgeneration throughput"/>
    <n v="84500"/>
    <n v="193101"/>
    <n v="2.2852189349112426"/>
    <x v="1"/>
    <n v="2414"/>
    <n v="79.992129246064621"/>
    <x v="1"/>
    <x v="1"/>
    <x v="788"/>
    <n v="1563858000"/>
    <b v="0"/>
    <b v="0"/>
    <x v="5"/>
    <x v="1"/>
    <x v="5"/>
  </r>
  <r>
    <x v="881"/>
    <x v="860"/>
    <s v="Implemented object-oriented synergy"/>
    <n v="81300"/>
    <n v="31665"/>
    <n v="0.38948339483394834"/>
    <x v="0"/>
    <n v="452"/>
    <n v="70.055309734513273"/>
    <x v="1"/>
    <x v="1"/>
    <x v="330"/>
    <n v="1438923600"/>
    <b v="0"/>
    <b v="1"/>
    <x v="3"/>
    <x v="3"/>
    <x v="3"/>
  </r>
  <r>
    <x v="882"/>
    <x v="861"/>
    <s v="Balanced demand-driven definition"/>
    <n v="800"/>
    <n v="2960"/>
    <n v="3.7"/>
    <x v="1"/>
    <n v="80"/>
    <n v="37"/>
    <x v="1"/>
    <x v="1"/>
    <x v="789"/>
    <n v="1422165600"/>
    <b v="0"/>
    <b v="0"/>
    <x v="3"/>
    <x v="3"/>
    <x v="3"/>
  </r>
  <r>
    <x v="883"/>
    <x v="862"/>
    <s v="Customer-focused mobile Graphic Interface"/>
    <n v="3400"/>
    <n v="8089"/>
    <n v="2.3791176470588233"/>
    <x v="1"/>
    <n v="193"/>
    <n v="41.911917098445599"/>
    <x v="1"/>
    <x v="1"/>
    <x v="790"/>
    <n v="1277874000"/>
    <b v="0"/>
    <b v="0"/>
    <x v="12"/>
    <x v="4"/>
    <x v="12"/>
  </r>
  <r>
    <x v="884"/>
    <x v="863"/>
    <s v="Horizontal secondary interface"/>
    <n v="170800"/>
    <n v="109374"/>
    <n v="0.64036299765807958"/>
    <x v="0"/>
    <n v="1886"/>
    <n v="57.992576882290564"/>
    <x v="1"/>
    <x v="1"/>
    <x v="791"/>
    <n v="1399352400"/>
    <b v="0"/>
    <b v="1"/>
    <x v="3"/>
    <x v="3"/>
    <x v="3"/>
  </r>
  <r>
    <x v="885"/>
    <x v="864"/>
    <s v="Virtual analyzing collaboration"/>
    <n v="1800"/>
    <n v="2129"/>
    <n v="1.1827777777777777"/>
    <x v="1"/>
    <n v="52"/>
    <n v="40.942307692307693"/>
    <x v="1"/>
    <x v="1"/>
    <x v="792"/>
    <n v="1279083600"/>
    <b v="0"/>
    <b v="0"/>
    <x v="3"/>
    <x v="3"/>
    <x v="3"/>
  </r>
  <r>
    <x v="886"/>
    <x v="865"/>
    <s v="Multi-tiered explicit focus group"/>
    <n v="150600"/>
    <n v="127745"/>
    <n v="0.84824037184594958"/>
    <x v="0"/>
    <n v="1825"/>
    <n v="69.9972602739726"/>
    <x v="1"/>
    <x v="1"/>
    <x v="793"/>
    <n v="1284354000"/>
    <b v="0"/>
    <b v="0"/>
    <x v="7"/>
    <x v="1"/>
    <x v="7"/>
  </r>
  <r>
    <x v="887"/>
    <x v="866"/>
    <s v="Multi-layered systematic knowledgebase"/>
    <n v="7800"/>
    <n v="2289"/>
    <n v="0.29346153846153844"/>
    <x v="0"/>
    <n v="31"/>
    <n v="73.838709677419359"/>
    <x v="1"/>
    <x v="1"/>
    <x v="794"/>
    <n v="1441170000"/>
    <b v="0"/>
    <b v="1"/>
    <x v="3"/>
    <x v="3"/>
    <x v="3"/>
  </r>
  <r>
    <x v="888"/>
    <x v="867"/>
    <s v="Reverse-engineered uniform knowledge user"/>
    <n v="5800"/>
    <n v="12174"/>
    <n v="2.0989655172413793"/>
    <x v="1"/>
    <n v="290"/>
    <n v="41.979310344827589"/>
    <x v="1"/>
    <x v="1"/>
    <x v="795"/>
    <n v="1493528400"/>
    <b v="0"/>
    <b v="0"/>
    <x v="3"/>
    <x v="3"/>
    <x v="3"/>
  </r>
  <r>
    <x v="889"/>
    <x v="868"/>
    <s v="Secured dynamic capacity"/>
    <n v="5600"/>
    <n v="9508"/>
    <n v="1.697857142857143"/>
    <x v="1"/>
    <n v="122"/>
    <n v="77.93442622950819"/>
    <x v="1"/>
    <x v="1"/>
    <x v="796"/>
    <n v="1395205200"/>
    <b v="0"/>
    <b v="1"/>
    <x v="5"/>
    <x v="1"/>
    <x v="5"/>
  </r>
  <r>
    <x v="890"/>
    <x v="869"/>
    <s v="Devolved foreground throughput"/>
    <n v="134400"/>
    <n v="155849"/>
    <n v="1.1595907738095239"/>
    <x v="1"/>
    <n v="1470"/>
    <n v="106.01972789115646"/>
    <x v="1"/>
    <x v="1"/>
    <x v="797"/>
    <n v="1561438800"/>
    <b v="0"/>
    <b v="0"/>
    <x v="7"/>
    <x v="1"/>
    <x v="7"/>
  </r>
  <r>
    <x v="891"/>
    <x v="870"/>
    <s v="Synchronized demand-driven infrastructure"/>
    <n v="3000"/>
    <n v="7758"/>
    <n v="2.5859999999999999"/>
    <x v="1"/>
    <n v="165"/>
    <n v="47.018181818181816"/>
    <x v="0"/>
    <x v="0"/>
    <x v="798"/>
    <n v="1326693600"/>
    <b v="0"/>
    <b v="0"/>
    <x v="4"/>
    <x v="4"/>
    <x v="4"/>
  </r>
  <r>
    <x v="892"/>
    <x v="871"/>
    <s v="Realigned discrete structure"/>
    <n v="6000"/>
    <n v="13835"/>
    <n v="2.3058333333333332"/>
    <x v="1"/>
    <n v="182"/>
    <n v="76.016483516483518"/>
    <x v="1"/>
    <x v="1"/>
    <x v="799"/>
    <n v="1277960400"/>
    <b v="0"/>
    <b v="0"/>
    <x v="18"/>
    <x v="5"/>
    <x v="18"/>
  </r>
  <r>
    <x v="893"/>
    <x v="872"/>
    <s v="Progressive grid-enabled website"/>
    <n v="8400"/>
    <n v="10770"/>
    <n v="1.2821428571428573"/>
    <x v="1"/>
    <n v="199"/>
    <n v="54.120603015075375"/>
    <x v="6"/>
    <x v="6"/>
    <x v="800"/>
    <n v="1434690000"/>
    <b v="0"/>
    <b v="1"/>
    <x v="4"/>
    <x v="4"/>
    <x v="4"/>
  </r>
  <r>
    <x v="894"/>
    <x v="873"/>
    <s v="Organic cohesive neural-net"/>
    <n v="1700"/>
    <n v="3208"/>
    <n v="1.8870588235294117"/>
    <x v="1"/>
    <n v="56"/>
    <n v="57.285714285714285"/>
    <x v="4"/>
    <x v="4"/>
    <x v="801"/>
    <n v="1376110800"/>
    <b v="0"/>
    <b v="1"/>
    <x v="19"/>
    <x v="4"/>
    <x v="19"/>
  </r>
  <r>
    <x v="895"/>
    <x v="874"/>
    <s v="Integrated demand-driven info-mediaries"/>
    <n v="159800"/>
    <n v="11108"/>
    <n v="6.9511889862327911E-2"/>
    <x v="0"/>
    <n v="107"/>
    <n v="103.81308411214954"/>
    <x v="1"/>
    <x v="1"/>
    <x v="802"/>
    <n v="1518415200"/>
    <b v="0"/>
    <b v="0"/>
    <x v="3"/>
    <x v="3"/>
    <x v="3"/>
  </r>
  <r>
    <x v="896"/>
    <x v="875"/>
    <s v="Reverse-engineered client-server extranet"/>
    <n v="19800"/>
    <n v="153338"/>
    <n v="7.7443434343434348"/>
    <x v="1"/>
    <n v="1460"/>
    <n v="105.02602739726028"/>
    <x v="2"/>
    <x v="2"/>
    <x v="803"/>
    <n v="1310878800"/>
    <b v="0"/>
    <b v="1"/>
    <x v="0"/>
    <x v="0"/>
    <x v="0"/>
  </r>
  <r>
    <x v="897"/>
    <x v="876"/>
    <s v="Organized discrete encoding"/>
    <n v="8800"/>
    <n v="2437"/>
    <n v="0.27693181818181817"/>
    <x v="0"/>
    <n v="27"/>
    <n v="90.259259259259252"/>
    <x v="1"/>
    <x v="1"/>
    <x v="212"/>
    <n v="1556600400"/>
    <b v="0"/>
    <b v="0"/>
    <x v="3"/>
    <x v="3"/>
    <x v="3"/>
  </r>
  <r>
    <x v="898"/>
    <x v="877"/>
    <s v="Balanced regional flexibility"/>
    <n v="179100"/>
    <n v="93991"/>
    <n v="0.52479620323841425"/>
    <x v="0"/>
    <n v="1221"/>
    <n v="76.978705978705975"/>
    <x v="1"/>
    <x v="1"/>
    <x v="804"/>
    <n v="1576994400"/>
    <b v="0"/>
    <b v="0"/>
    <x v="4"/>
    <x v="4"/>
    <x v="4"/>
  </r>
  <r>
    <x v="899"/>
    <x v="878"/>
    <s v="Implemented multimedia time-frame"/>
    <n v="3100"/>
    <n v="12620"/>
    <n v="4.0709677419354842"/>
    <x v="1"/>
    <n v="123"/>
    <n v="102.60162601626017"/>
    <x v="5"/>
    <x v="5"/>
    <x v="805"/>
    <n v="1382677200"/>
    <b v="0"/>
    <b v="0"/>
    <x v="17"/>
    <x v="1"/>
    <x v="17"/>
  </r>
  <r>
    <x v="900"/>
    <x v="879"/>
    <s v="Enhanced uniform service-desk"/>
    <n v="100"/>
    <n v="2"/>
    <n v="0.02"/>
    <x v="0"/>
    <n v="1"/>
    <n v="2"/>
    <x v="1"/>
    <x v="1"/>
    <x v="806"/>
    <n v="1411189200"/>
    <b v="0"/>
    <b v="1"/>
    <x v="2"/>
    <x v="2"/>
    <x v="2"/>
  </r>
  <r>
    <x v="901"/>
    <x v="880"/>
    <s v="Versatile bottom-line definition"/>
    <n v="5600"/>
    <n v="8746"/>
    <n v="1.5617857142857143"/>
    <x v="1"/>
    <n v="159"/>
    <n v="55.0062893081761"/>
    <x v="1"/>
    <x v="1"/>
    <x v="807"/>
    <n v="1534654800"/>
    <b v="0"/>
    <b v="1"/>
    <x v="1"/>
    <x v="1"/>
    <x v="1"/>
  </r>
  <r>
    <x v="902"/>
    <x v="881"/>
    <s v="Integrated bifurcated software"/>
    <n v="1400"/>
    <n v="3534"/>
    <n v="2.5242857142857145"/>
    <x v="1"/>
    <n v="110"/>
    <n v="32.127272727272725"/>
    <x v="1"/>
    <x v="1"/>
    <x v="722"/>
    <n v="1457762400"/>
    <b v="0"/>
    <b v="0"/>
    <x v="2"/>
    <x v="2"/>
    <x v="2"/>
  </r>
  <r>
    <x v="903"/>
    <x v="882"/>
    <s v="Assimilated next generation instruction set"/>
    <n v="41000"/>
    <n v="709"/>
    <n v="1.729268292682927E-2"/>
    <x v="2"/>
    <n v="14"/>
    <n v="50.642857142857146"/>
    <x v="1"/>
    <x v="1"/>
    <x v="477"/>
    <n v="1337490000"/>
    <b v="0"/>
    <b v="1"/>
    <x v="9"/>
    <x v="5"/>
    <x v="9"/>
  </r>
  <r>
    <x v="904"/>
    <x v="883"/>
    <s v="Digitized foreground array"/>
    <n v="6500"/>
    <n v="795"/>
    <n v="0.12230769230769231"/>
    <x v="0"/>
    <n v="16"/>
    <n v="49.6875"/>
    <x v="1"/>
    <x v="1"/>
    <x v="259"/>
    <n v="1349672400"/>
    <b v="0"/>
    <b v="0"/>
    <x v="15"/>
    <x v="5"/>
    <x v="15"/>
  </r>
  <r>
    <x v="905"/>
    <x v="884"/>
    <s v="Re-engineered clear-thinking project"/>
    <n v="7900"/>
    <n v="12955"/>
    <n v="1.6398734177215191"/>
    <x v="1"/>
    <n v="236"/>
    <n v="54.894067796610166"/>
    <x v="1"/>
    <x v="1"/>
    <x v="9"/>
    <n v="1379826000"/>
    <b v="0"/>
    <b v="0"/>
    <x v="3"/>
    <x v="3"/>
    <x v="3"/>
  </r>
  <r>
    <x v="906"/>
    <x v="885"/>
    <s v="Implemented even-keeled standardization"/>
    <n v="5500"/>
    <n v="8964"/>
    <n v="1.6298181818181818"/>
    <x v="1"/>
    <n v="191"/>
    <n v="46.931937172774866"/>
    <x v="1"/>
    <x v="1"/>
    <x v="808"/>
    <n v="1497762000"/>
    <b v="1"/>
    <b v="1"/>
    <x v="4"/>
    <x v="4"/>
    <x v="4"/>
  </r>
  <r>
    <x v="907"/>
    <x v="886"/>
    <s v="Quality-focused asymmetric adapter"/>
    <n v="9100"/>
    <n v="1843"/>
    <n v="0.20252747252747252"/>
    <x v="0"/>
    <n v="41"/>
    <n v="44.951219512195124"/>
    <x v="1"/>
    <x v="1"/>
    <x v="809"/>
    <n v="1304485200"/>
    <b v="0"/>
    <b v="0"/>
    <x v="3"/>
    <x v="3"/>
    <x v="3"/>
  </r>
  <r>
    <x v="908"/>
    <x v="887"/>
    <s v="Networked intangible help-desk"/>
    <n v="38200"/>
    <n v="121950"/>
    <n v="3.1924083769633507"/>
    <x v="1"/>
    <n v="3934"/>
    <n v="30.99898322318251"/>
    <x v="1"/>
    <x v="1"/>
    <x v="444"/>
    <n v="1336885200"/>
    <b v="0"/>
    <b v="0"/>
    <x v="11"/>
    <x v="6"/>
    <x v="11"/>
  </r>
  <r>
    <x v="909"/>
    <x v="888"/>
    <s v="Synchronized attitude-oriented frame"/>
    <n v="1800"/>
    <n v="8621"/>
    <n v="4.7894444444444444"/>
    <x v="1"/>
    <n v="80"/>
    <n v="107.7625"/>
    <x v="0"/>
    <x v="0"/>
    <x v="384"/>
    <n v="1530421200"/>
    <b v="0"/>
    <b v="1"/>
    <x v="3"/>
    <x v="3"/>
    <x v="3"/>
  </r>
  <r>
    <x v="910"/>
    <x v="889"/>
    <s v="Proactive incremental architecture"/>
    <n v="154500"/>
    <n v="30215"/>
    <n v="0.19556634304207121"/>
    <x v="3"/>
    <n v="296"/>
    <n v="102.07770270270271"/>
    <x v="1"/>
    <x v="1"/>
    <x v="810"/>
    <n v="1421992800"/>
    <b v="0"/>
    <b v="0"/>
    <x v="3"/>
    <x v="3"/>
    <x v="3"/>
  </r>
  <r>
    <x v="911"/>
    <x v="890"/>
    <s v="Cloned responsive standardization"/>
    <n v="5800"/>
    <n v="11539"/>
    <n v="1.9894827586206896"/>
    <x v="1"/>
    <n v="462"/>
    <n v="24.976190476190474"/>
    <x v="1"/>
    <x v="1"/>
    <x v="811"/>
    <n v="1568178000"/>
    <b v="1"/>
    <b v="0"/>
    <x v="2"/>
    <x v="2"/>
    <x v="2"/>
  </r>
  <r>
    <x v="912"/>
    <x v="891"/>
    <s v="Reduced bifurcated pricing structure"/>
    <n v="1800"/>
    <n v="14310"/>
    <n v="7.95"/>
    <x v="1"/>
    <n v="179"/>
    <n v="79.944134078212286"/>
    <x v="1"/>
    <x v="1"/>
    <x v="812"/>
    <n v="1347944400"/>
    <b v="1"/>
    <b v="0"/>
    <x v="6"/>
    <x v="4"/>
    <x v="6"/>
  </r>
  <r>
    <x v="913"/>
    <x v="892"/>
    <s v="Re-engineered asymmetric challenge"/>
    <n v="70200"/>
    <n v="35536"/>
    <n v="0.50621082621082625"/>
    <x v="0"/>
    <n v="523"/>
    <n v="67.946462715105156"/>
    <x v="2"/>
    <x v="2"/>
    <x v="813"/>
    <n v="1558760400"/>
    <b v="0"/>
    <b v="0"/>
    <x v="6"/>
    <x v="4"/>
    <x v="6"/>
  </r>
  <r>
    <x v="914"/>
    <x v="893"/>
    <s v="Diverse client-driven conglomeration"/>
    <n v="6400"/>
    <n v="3676"/>
    <n v="0.57437499999999997"/>
    <x v="0"/>
    <n v="141"/>
    <n v="26.070921985815602"/>
    <x v="4"/>
    <x v="4"/>
    <x v="814"/>
    <n v="1376629200"/>
    <b v="0"/>
    <b v="0"/>
    <x v="3"/>
    <x v="3"/>
    <x v="3"/>
  </r>
  <r>
    <x v="915"/>
    <x v="894"/>
    <s v="Configurable upward-trending solution"/>
    <n v="125900"/>
    <n v="195936"/>
    <n v="1.5562827640984909"/>
    <x v="1"/>
    <n v="1866"/>
    <n v="105.0032154340836"/>
    <x v="4"/>
    <x v="4"/>
    <x v="80"/>
    <n v="1504760400"/>
    <b v="0"/>
    <b v="0"/>
    <x v="19"/>
    <x v="4"/>
    <x v="19"/>
  </r>
  <r>
    <x v="916"/>
    <x v="895"/>
    <s v="Persistent bandwidth-monitored framework"/>
    <n v="3700"/>
    <n v="1343"/>
    <n v="0.36297297297297298"/>
    <x v="0"/>
    <n v="52"/>
    <n v="25.826923076923077"/>
    <x v="1"/>
    <x v="1"/>
    <x v="815"/>
    <n v="1419660000"/>
    <b v="0"/>
    <b v="0"/>
    <x v="14"/>
    <x v="7"/>
    <x v="14"/>
  </r>
  <r>
    <x v="917"/>
    <x v="896"/>
    <s v="Polarized discrete product"/>
    <n v="3600"/>
    <n v="2097"/>
    <n v="0.58250000000000002"/>
    <x v="2"/>
    <n v="27"/>
    <n v="77.666666666666671"/>
    <x v="4"/>
    <x v="4"/>
    <x v="816"/>
    <n v="1311310800"/>
    <b v="0"/>
    <b v="1"/>
    <x v="12"/>
    <x v="4"/>
    <x v="12"/>
  </r>
  <r>
    <x v="918"/>
    <x v="897"/>
    <s v="Seamless dynamic website"/>
    <n v="3800"/>
    <n v="9021"/>
    <n v="2.3739473684210526"/>
    <x v="1"/>
    <n v="156"/>
    <n v="57.82692307692308"/>
    <x v="5"/>
    <x v="5"/>
    <x v="474"/>
    <n v="1344315600"/>
    <b v="0"/>
    <b v="0"/>
    <x v="15"/>
    <x v="5"/>
    <x v="15"/>
  </r>
  <r>
    <x v="919"/>
    <x v="898"/>
    <s v="Extended multimedia firmware"/>
    <n v="35600"/>
    <n v="20915"/>
    <n v="0.58750000000000002"/>
    <x v="0"/>
    <n v="225"/>
    <n v="92.955555555555549"/>
    <x v="2"/>
    <x v="2"/>
    <x v="817"/>
    <n v="1510725600"/>
    <b v="0"/>
    <b v="1"/>
    <x v="3"/>
    <x v="3"/>
    <x v="3"/>
  </r>
  <r>
    <x v="920"/>
    <x v="899"/>
    <s v="Versatile directional project"/>
    <n v="5300"/>
    <n v="9676"/>
    <n v="1.8256603773584905"/>
    <x v="1"/>
    <n v="255"/>
    <n v="37.945098039215686"/>
    <x v="1"/>
    <x v="1"/>
    <x v="818"/>
    <n v="1551247200"/>
    <b v="1"/>
    <b v="0"/>
    <x v="10"/>
    <x v="4"/>
    <x v="10"/>
  </r>
  <r>
    <x v="921"/>
    <x v="900"/>
    <s v="Profound directional knowledge user"/>
    <n v="160400"/>
    <n v="1210"/>
    <n v="7.5436408977556111E-3"/>
    <x v="0"/>
    <n v="38"/>
    <n v="31.842105263157894"/>
    <x v="1"/>
    <x v="1"/>
    <x v="819"/>
    <n v="1330236000"/>
    <b v="0"/>
    <b v="0"/>
    <x v="2"/>
    <x v="2"/>
    <x v="2"/>
  </r>
  <r>
    <x v="922"/>
    <x v="901"/>
    <s v="Ameliorated logistical capability"/>
    <n v="51400"/>
    <n v="90440"/>
    <n v="1.7595330739299611"/>
    <x v="1"/>
    <n v="2261"/>
    <n v="40"/>
    <x v="1"/>
    <x v="1"/>
    <x v="609"/>
    <n v="1545112800"/>
    <b v="0"/>
    <b v="1"/>
    <x v="21"/>
    <x v="1"/>
    <x v="21"/>
  </r>
  <r>
    <x v="923"/>
    <x v="902"/>
    <s v="Sharable discrete definition"/>
    <n v="1700"/>
    <n v="4044"/>
    <n v="2.3788235294117648"/>
    <x v="1"/>
    <n v="40"/>
    <n v="101.1"/>
    <x v="1"/>
    <x v="1"/>
    <x v="547"/>
    <n v="1279170000"/>
    <b v="0"/>
    <b v="0"/>
    <x v="3"/>
    <x v="3"/>
    <x v="3"/>
  </r>
  <r>
    <x v="924"/>
    <x v="903"/>
    <s v="User-friendly next generation core"/>
    <n v="39400"/>
    <n v="192292"/>
    <n v="4.8805076142131982"/>
    <x v="1"/>
    <n v="2289"/>
    <n v="84.006989951944078"/>
    <x v="6"/>
    <x v="6"/>
    <x v="820"/>
    <n v="1573452000"/>
    <b v="0"/>
    <b v="0"/>
    <x v="3"/>
    <x v="3"/>
    <x v="3"/>
  </r>
  <r>
    <x v="925"/>
    <x v="904"/>
    <s v="Profit-focused empowering system engine"/>
    <n v="3000"/>
    <n v="6722"/>
    <n v="2.2406666666666668"/>
    <x v="1"/>
    <n v="65"/>
    <n v="103.41538461538461"/>
    <x v="1"/>
    <x v="1"/>
    <x v="821"/>
    <n v="1507093200"/>
    <b v="0"/>
    <b v="0"/>
    <x v="3"/>
    <x v="3"/>
    <x v="3"/>
  </r>
  <r>
    <x v="926"/>
    <x v="905"/>
    <s v="Synchronized cohesive encoding"/>
    <n v="8700"/>
    <n v="1577"/>
    <n v="0.18126436781609195"/>
    <x v="0"/>
    <n v="15"/>
    <n v="105.13333333333334"/>
    <x v="1"/>
    <x v="1"/>
    <x v="151"/>
    <n v="1463374800"/>
    <b v="0"/>
    <b v="0"/>
    <x v="0"/>
    <x v="0"/>
    <x v="0"/>
  </r>
  <r>
    <x v="927"/>
    <x v="906"/>
    <s v="Synergistic dynamic utilization"/>
    <n v="7200"/>
    <n v="3301"/>
    <n v="0.45847222222222223"/>
    <x v="0"/>
    <n v="37"/>
    <n v="89.21621621621621"/>
    <x v="1"/>
    <x v="1"/>
    <x v="822"/>
    <n v="1344574800"/>
    <b v="0"/>
    <b v="0"/>
    <x v="3"/>
    <x v="3"/>
    <x v="3"/>
  </r>
  <r>
    <x v="928"/>
    <x v="907"/>
    <s v="Triple-buffered bi-directional model"/>
    <n v="167400"/>
    <n v="196386"/>
    <n v="1.1731541218637993"/>
    <x v="1"/>
    <n v="3777"/>
    <n v="51.995234312946785"/>
    <x v="6"/>
    <x v="6"/>
    <x v="823"/>
    <n v="1389074400"/>
    <b v="0"/>
    <b v="0"/>
    <x v="2"/>
    <x v="2"/>
    <x v="2"/>
  </r>
  <r>
    <x v="929"/>
    <x v="908"/>
    <s v="Polarized tertiary function"/>
    <n v="5500"/>
    <n v="11952"/>
    <n v="2.173090909090909"/>
    <x v="1"/>
    <n v="184"/>
    <n v="64.956521739130437"/>
    <x v="4"/>
    <x v="4"/>
    <x v="824"/>
    <n v="1494997200"/>
    <b v="0"/>
    <b v="0"/>
    <x v="3"/>
    <x v="3"/>
    <x v="3"/>
  </r>
  <r>
    <x v="930"/>
    <x v="909"/>
    <s v="Configurable fault-tolerant structure"/>
    <n v="3500"/>
    <n v="3930"/>
    <n v="1.1228571428571428"/>
    <x v="1"/>
    <n v="85"/>
    <n v="46.235294117647058"/>
    <x v="1"/>
    <x v="1"/>
    <x v="825"/>
    <n v="1425448800"/>
    <b v="0"/>
    <b v="1"/>
    <x v="3"/>
    <x v="3"/>
    <x v="3"/>
  </r>
  <r>
    <x v="931"/>
    <x v="910"/>
    <s v="Digitized 24/7 budgetary management"/>
    <n v="7900"/>
    <n v="5729"/>
    <n v="0.72518987341772156"/>
    <x v="0"/>
    <n v="112"/>
    <n v="51.151785714285715"/>
    <x v="1"/>
    <x v="1"/>
    <x v="826"/>
    <n v="1404104400"/>
    <b v="0"/>
    <b v="1"/>
    <x v="3"/>
    <x v="3"/>
    <x v="3"/>
  </r>
  <r>
    <x v="932"/>
    <x v="911"/>
    <s v="Stand-alone zero tolerance algorithm"/>
    <n v="2300"/>
    <n v="4883"/>
    <n v="2.1230434782608696"/>
    <x v="1"/>
    <n v="144"/>
    <n v="33.909722222222221"/>
    <x v="1"/>
    <x v="1"/>
    <x v="827"/>
    <n v="1394773200"/>
    <b v="0"/>
    <b v="0"/>
    <x v="1"/>
    <x v="1"/>
    <x v="1"/>
  </r>
  <r>
    <x v="933"/>
    <x v="912"/>
    <s v="Implemented tangible support"/>
    <n v="73000"/>
    <n v="175015"/>
    <n v="2.3974657534246577"/>
    <x v="1"/>
    <n v="1902"/>
    <n v="92.016298633017882"/>
    <x v="1"/>
    <x v="1"/>
    <x v="828"/>
    <n v="1366520400"/>
    <b v="0"/>
    <b v="0"/>
    <x v="3"/>
    <x v="3"/>
    <x v="3"/>
  </r>
  <r>
    <x v="934"/>
    <x v="913"/>
    <s v="Reactive radical framework"/>
    <n v="6200"/>
    <n v="11280"/>
    <n v="1.8193548387096774"/>
    <x v="1"/>
    <n v="105"/>
    <n v="107.42857142857143"/>
    <x v="1"/>
    <x v="1"/>
    <x v="829"/>
    <n v="1456639200"/>
    <b v="0"/>
    <b v="0"/>
    <x v="3"/>
    <x v="3"/>
    <x v="3"/>
  </r>
  <r>
    <x v="935"/>
    <x v="914"/>
    <s v="Object-based full-range knowledge user"/>
    <n v="6100"/>
    <n v="10012"/>
    <n v="1.6413114754098361"/>
    <x v="1"/>
    <n v="132"/>
    <n v="75.848484848484844"/>
    <x v="1"/>
    <x v="1"/>
    <x v="830"/>
    <n v="1438318800"/>
    <b v="0"/>
    <b v="0"/>
    <x v="3"/>
    <x v="3"/>
    <x v="3"/>
  </r>
  <r>
    <x v="936"/>
    <x v="591"/>
    <s v="Enhanced composite contingency"/>
    <n v="103200"/>
    <n v="1690"/>
    <n v="1.6375968992248063E-2"/>
    <x v="0"/>
    <n v="21"/>
    <n v="80.476190476190482"/>
    <x v="1"/>
    <x v="1"/>
    <x v="831"/>
    <n v="1564030800"/>
    <b v="1"/>
    <b v="0"/>
    <x v="3"/>
    <x v="3"/>
    <x v="3"/>
  </r>
  <r>
    <x v="937"/>
    <x v="915"/>
    <s v="Cloned fresh-thinking model"/>
    <n v="171000"/>
    <n v="84891"/>
    <n v="0.49643859649122807"/>
    <x v="3"/>
    <n v="976"/>
    <n v="86.978483606557376"/>
    <x v="1"/>
    <x v="1"/>
    <x v="832"/>
    <n v="1449295200"/>
    <b v="0"/>
    <b v="0"/>
    <x v="4"/>
    <x v="4"/>
    <x v="4"/>
  </r>
  <r>
    <x v="938"/>
    <x v="916"/>
    <s v="Total dedicated benchmark"/>
    <n v="9200"/>
    <n v="10093"/>
    <n v="1.0970652173913042"/>
    <x v="1"/>
    <n v="96"/>
    <n v="105.13541666666667"/>
    <x v="1"/>
    <x v="1"/>
    <x v="833"/>
    <n v="1531890000"/>
    <b v="0"/>
    <b v="1"/>
    <x v="13"/>
    <x v="5"/>
    <x v="13"/>
  </r>
  <r>
    <x v="939"/>
    <x v="917"/>
    <s v="Streamlined human-resource Graphic Interface"/>
    <n v="7800"/>
    <n v="3839"/>
    <n v="0.49217948717948717"/>
    <x v="0"/>
    <n v="67"/>
    <n v="57.298507462686565"/>
    <x v="1"/>
    <x v="1"/>
    <x v="834"/>
    <n v="1306213200"/>
    <b v="0"/>
    <b v="1"/>
    <x v="11"/>
    <x v="6"/>
    <x v="11"/>
  </r>
  <r>
    <x v="940"/>
    <x v="918"/>
    <s v="Upgradable analyzing core"/>
    <n v="9900"/>
    <n v="6161"/>
    <n v="0.62232323232323228"/>
    <x v="2"/>
    <n v="66"/>
    <n v="93.348484848484844"/>
    <x v="0"/>
    <x v="0"/>
    <x v="835"/>
    <n v="1356242400"/>
    <b v="0"/>
    <b v="0"/>
    <x v="2"/>
    <x v="2"/>
    <x v="2"/>
  </r>
  <r>
    <x v="941"/>
    <x v="919"/>
    <s v="Profound exuding pricing structure"/>
    <n v="43000"/>
    <n v="5615"/>
    <n v="0.1305813953488372"/>
    <x v="0"/>
    <n v="78"/>
    <n v="71.987179487179489"/>
    <x v="1"/>
    <x v="1"/>
    <x v="836"/>
    <n v="1297576800"/>
    <b v="1"/>
    <b v="0"/>
    <x v="3"/>
    <x v="3"/>
    <x v="3"/>
  </r>
  <r>
    <x v="942"/>
    <x v="916"/>
    <s v="Horizontal optimizing model"/>
    <n v="9600"/>
    <n v="6205"/>
    <n v="0.64635416666666667"/>
    <x v="0"/>
    <n v="67"/>
    <n v="92.611940298507463"/>
    <x v="2"/>
    <x v="2"/>
    <x v="837"/>
    <n v="1296194400"/>
    <b v="0"/>
    <b v="0"/>
    <x v="3"/>
    <x v="3"/>
    <x v="3"/>
  </r>
  <r>
    <x v="943"/>
    <x v="920"/>
    <s v="Synchronized fault-tolerant algorithm"/>
    <n v="7500"/>
    <n v="11969"/>
    <n v="1.5958666666666668"/>
    <x v="1"/>
    <n v="114"/>
    <n v="104.99122807017544"/>
    <x v="1"/>
    <x v="1"/>
    <x v="219"/>
    <n v="1414558800"/>
    <b v="0"/>
    <b v="0"/>
    <x v="0"/>
    <x v="0"/>
    <x v="0"/>
  </r>
  <r>
    <x v="944"/>
    <x v="921"/>
    <s v="Streamlined 5thgeneration intranet"/>
    <n v="10000"/>
    <n v="8142"/>
    <n v="0.81420000000000003"/>
    <x v="0"/>
    <n v="263"/>
    <n v="30.958174904942965"/>
    <x v="2"/>
    <x v="2"/>
    <x v="365"/>
    <n v="1488348000"/>
    <b v="0"/>
    <b v="0"/>
    <x v="14"/>
    <x v="7"/>
    <x v="14"/>
  </r>
  <r>
    <x v="945"/>
    <x v="922"/>
    <s v="Cross-group clear-thinking task-force"/>
    <n v="172000"/>
    <n v="55805"/>
    <n v="0.32444767441860467"/>
    <x v="0"/>
    <n v="1691"/>
    <n v="33.001182732111175"/>
    <x v="1"/>
    <x v="1"/>
    <x v="838"/>
    <n v="1334898000"/>
    <b v="1"/>
    <b v="0"/>
    <x v="14"/>
    <x v="7"/>
    <x v="14"/>
  </r>
  <r>
    <x v="946"/>
    <x v="923"/>
    <s v="Public-key bandwidth-monitored intranet"/>
    <n v="153700"/>
    <n v="15238"/>
    <n v="9.9141184124918666E-2"/>
    <x v="0"/>
    <n v="181"/>
    <n v="84.187845303867405"/>
    <x v="1"/>
    <x v="1"/>
    <x v="839"/>
    <n v="1308373200"/>
    <b v="0"/>
    <b v="0"/>
    <x v="3"/>
    <x v="3"/>
    <x v="3"/>
  </r>
  <r>
    <x v="947"/>
    <x v="924"/>
    <s v="Upgradable clear-thinking hardware"/>
    <n v="3600"/>
    <n v="961"/>
    <n v="0.26694444444444443"/>
    <x v="0"/>
    <n v="13"/>
    <n v="73.92307692307692"/>
    <x v="1"/>
    <x v="1"/>
    <x v="840"/>
    <n v="1412312400"/>
    <b v="0"/>
    <b v="0"/>
    <x v="3"/>
    <x v="3"/>
    <x v="3"/>
  </r>
  <r>
    <x v="948"/>
    <x v="925"/>
    <s v="Integrated holistic paradigm"/>
    <n v="9400"/>
    <n v="5918"/>
    <n v="0.62957446808510642"/>
    <x v="3"/>
    <n v="160"/>
    <n v="36.987499999999997"/>
    <x v="1"/>
    <x v="1"/>
    <x v="841"/>
    <n v="1419228000"/>
    <b v="1"/>
    <b v="1"/>
    <x v="4"/>
    <x v="4"/>
    <x v="4"/>
  </r>
  <r>
    <x v="949"/>
    <x v="926"/>
    <s v="Seamless clear-thinking conglomeration"/>
    <n v="5900"/>
    <n v="9520"/>
    <n v="1.6135593220338984"/>
    <x v="1"/>
    <n v="203"/>
    <n v="46.896551724137929"/>
    <x v="1"/>
    <x v="1"/>
    <x v="842"/>
    <n v="1430974800"/>
    <b v="0"/>
    <b v="0"/>
    <x v="2"/>
    <x v="2"/>
    <x v="2"/>
  </r>
  <r>
    <x v="950"/>
    <x v="927"/>
    <s v="Persistent content-based methodology"/>
    <n v="100"/>
    <n v="5"/>
    <n v="0.05"/>
    <x v="0"/>
    <n v="1"/>
    <n v="5"/>
    <x v="1"/>
    <x v="1"/>
    <x v="843"/>
    <n v="1555822800"/>
    <b v="0"/>
    <b v="1"/>
    <x v="3"/>
    <x v="3"/>
    <x v="3"/>
  </r>
  <r>
    <x v="951"/>
    <x v="928"/>
    <s v="Re-engineered 24hour matrix"/>
    <n v="14500"/>
    <n v="159056"/>
    <n v="10.969379310344827"/>
    <x v="1"/>
    <n v="1559"/>
    <n v="102.02437459910199"/>
    <x v="1"/>
    <x v="1"/>
    <x v="844"/>
    <n v="1482818400"/>
    <b v="0"/>
    <b v="1"/>
    <x v="1"/>
    <x v="1"/>
    <x v="1"/>
  </r>
  <r>
    <x v="952"/>
    <x v="929"/>
    <s v="Virtual multi-tasking core"/>
    <n v="145500"/>
    <n v="101987"/>
    <n v="0.70094158075601376"/>
    <x v="3"/>
    <n v="2266"/>
    <n v="45.007502206531335"/>
    <x v="1"/>
    <x v="1"/>
    <x v="845"/>
    <n v="1471928400"/>
    <b v="0"/>
    <b v="0"/>
    <x v="4"/>
    <x v="4"/>
    <x v="4"/>
  </r>
  <r>
    <x v="953"/>
    <x v="930"/>
    <s v="Streamlined fault-tolerant conglomeration"/>
    <n v="3300"/>
    <n v="1980"/>
    <n v="0.6"/>
    <x v="0"/>
    <n v="21"/>
    <n v="94.285714285714292"/>
    <x v="1"/>
    <x v="1"/>
    <x v="846"/>
    <n v="1453701600"/>
    <b v="0"/>
    <b v="1"/>
    <x v="22"/>
    <x v="4"/>
    <x v="22"/>
  </r>
  <r>
    <x v="954"/>
    <x v="931"/>
    <s v="Enterprise-wide client-driven policy"/>
    <n v="42600"/>
    <n v="156384"/>
    <n v="3.6709859154929578"/>
    <x v="1"/>
    <n v="1548"/>
    <n v="101.02325581395348"/>
    <x v="2"/>
    <x v="2"/>
    <x v="110"/>
    <n v="1350363600"/>
    <b v="0"/>
    <b v="0"/>
    <x v="2"/>
    <x v="2"/>
    <x v="2"/>
  </r>
  <r>
    <x v="955"/>
    <x v="932"/>
    <s v="Function-based next generation emulation"/>
    <n v="700"/>
    <n v="7763"/>
    <n v="11.09"/>
    <x v="1"/>
    <n v="80"/>
    <n v="97.037499999999994"/>
    <x v="1"/>
    <x v="1"/>
    <x v="847"/>
    <n v="1353996000"/>
    <b v="0"/>
    <b v="0"/>
    <x v="3"/>
    <x v="3"/>
    <x v="3"/>
  </r>
  <r>
    <x v="956"/>
    <x v="933"/>
    <s v="Re-engineered composite focus group"/>
    <n v="187600"/>
    <n v="35698"/>
    <n v="0.19028784648187633"/>
    <x v="0"/>
    <n v="830"/>
    <n v="43.00963855421687"/>
    <x v="1"/>
    <x v="1"/>
    <x v="848"/>
    <n v="1451109600"/>
    <b v="0"/>
    <b v="0"/>
    <x v="22"/>
    <x v="4"/>
    <x v="22"/>
  </r>
  <r>
    <x v="957"/>
    <x v="934"/>
    <s v="Profound mission-critical function"/>
    <n v="9800"/>
    <n v="12434"/>
    <n v="1.2687755102040816"/>
    <x v="1"/>
    <n v="131"/>
    <n v="94.916030534351151"/>
    <x v="1"/>
    <x v="1"/>
    <x v="849"/>
    <n v="1329631200"/>
    <b v="0"/>
    <b v="0"/>
    <x v="3"/>
    <x v="3"/>
    <x v="3"/>
  </r>
  <r>
    <x v="958"/>
    <x v="935"/>
    <s v="De-engineered zero-defect open system"/>
    <n v="1100"/>
    <n v="8081"/>
    <n v="7.3463636363636367"/>
    <x v="1"/>
    <n v="112"/>
    <n v="72.151785714285708"/>
    <x v="1"/>
    <x v="1"/>
    <x v="780"/>
    <n v="1278997200"/>
    <b v="0"/>
    <b v="0"/>
    <x v="10"/>
    <x v="4"/>
    <x v="10"/>
  </r>
  <r>
    <x v="959"/>
    <x v="936"/>
    <s v="Operative hybrid utilization"/>
    <n v="145000"/>
    <n v="6631"/>
    <n v="4.5731034482758622E-2"/>
    <x v="0"/>
    <n v="130"/>
    <n v="51.007692307692309"/>
    <x v="1"/>
    <x v="1"/>
    <x v="140"/>
    <n v="1280120400"/>
    <b v="0"/>
    <b v="0"/>
    <x v="18"/>
    <x v="5"/>
    <x v="18"/>
  </r>
  <r>
    <x v="960"/>
    <x v="937"/>
    <s v="Function-based interactive matrix"/>
    <n v="5500"/>
    <n v="4678"/>
    <n v="0.85054545454545449"/>
    <x v="0"/>
    <n v="55"/>
    <n v="85.054545454545448"/>
    <x v="1"/>
    <x v="1"/>
    <x v="850"/>
    <n v="1458104400"/>
    <b v="0"/>
    <b v="0"/>
    <x v="2"/>
    <x v="2"/>
    <x v="2"/>
  </r>
  <r>
    <x v="961"/>
    <x v="938"/>
    <s v="Optimized content-based collaboration"/>
    <n v="5700"/>
    <n v="6800"/>
    <n v="1.1929824561403508"/>
    <x v="1"/>
    <n v="155"/>
    <n v="43.87096774193548"/>
    <x v="1"/>
    <x v="1"/>
    <x v="851"/>
    <n v="1298268000"/>
    <b v="0"/>
    <b v="0"/>
    <x v="18"/>
    <x v="5"/>
    <x v="18"/>
  </r>
  <r>
    <x v="962"/>
    <x v="939"/>
    <s v="User-centric cohesive policy"/>
    <n v="3600"/>
    <n v="10657"/>
    <n v="2.9602777777777778"/>
    <x v="1"/>
    <n v="266"/>
    <n v="40.063909774436091"/>
    <x v="1"/>
    <x v="1"/>
    <x v="852"/>
    <n v="1386223200"/>
    <b v="0"/>
    <b v="0"/>
    <x v="0"/>
    <x v="0"/>
    <x v="0"/>
  </r>
  <r>
    <x v="963"/>
    <x v="940"/>
    <s v="Ergonomic methodical hub"/>
    <n v="5900"/>
    <n v="4997"/>
    <n v="0.84694915254237291"/>
    <x v="0"/>
    <n v="114"/>
    <n v="43.833333333333336"/>
    <x v="6"/>
    <x v="6"/>
    <x v="853"/>
    <n v="1299823200"/>
    <b v="0"/>
    <b v="1"/>
    <x v="14"/>
    <x v="7"/>
    <x v="14"/>
  </r>
  <r>
    <x v="964"/>
    <x v="941"/>
    <s v="Devolved disintermediate encryption"/>
    <n v="3700"/>
    <n v="13164"/>
    <n v="3.5578378378378379"/>
    <x v="1"/>
    <n v="155"/>
    <n v="84.92903225806451"/>
    <x v="1"/>
    <x v="1"/>
    <x v="854"/>
    <n v="1431752400"/>
    <b v="0"/>
    <b v="0"/>
    <x v="3"/>
    <x v="3"/>
    <x v="3"/>
  </r>
  <r>
    <x v="965"/>
    <x v="942"/>
    <s v="Phased clear-thinking policy"/>
    <n v="2200"/>
    <n v="8501"/>
    <n v="3.8640909090909092"/>
    <x v="1"/>
    <n v="207"/>
    <n v="41.067632850241544"/>
    <x v="4"/>
    <x v="4"/>
    <x v="67"/>
    <n v="1267855200"/>
    <b v="0"/>
    <b v="0"/>
    <x v="1"/>
    <x v="1"/>
    <x v="1"/>
  </r>
  <r>
    <x v="966"/>
    <x v="411"/>
    <s v="Seamless solution-oriented capacity"/>
    <n v="1700"/>
    <n v="13468"/>
    <n v="7.9223529411764702"/>
    <x v="1"/>
    <n v="245"/>
    <n v="54.971428571428568"/>
    <x v="1"/>
    <x v="1"/>
    <x v="855"/>
    <n v="1497675600"/>
    <b v="0"/>
    <b v="0"/>
    <x v="3"/>
    <x v="3"/>
    <x v="3"/>
  </r>
  <r>
    <x v="967"/>
    <x v="943"/>
    <s v="Organized human-resource attitude"/>
    <n v="88400"/>
    <n v="121138"/>
    <n v="1.3703393665158372"/>
    <x v="1"/>
    <n v="1573"/>
    <n v="77.010807374443743"/>
    <x v="1"/>
    <x v="1"/>
    <x v="107"/>
    <n v="1336885200"/>
    <b v="0"/>
    <b v="0"/>
    <x v="21"/>
    <x v="1"/>
    <x v="21"/>
  </r>
  <r>
    <x v="968"/>
    <x v="944"/>
    <s v="Open-architected disintermediate budgetary management"/>
    <n v="2400"/>
    <n v="8117"/>
    <n v="3.3820833333333336"/>
    <x v="1"/>
    <n v="114"/>
    <n v="71.201754385964918"/>
    <x v="1"/>
    <x v="1"/>
    <x v="344"/>
    <n v="1295157600"/>
    <b v="0"/>
    <b v="0"/>
    <x v="0"/>
    <x v="0"/>
    <x v="0"/>
  </r>
  <r>
    <x v="969"/>
    <x v="945"/>
    <s v="Multi-lateral radical solution"/>
    <n v="7900"/>
    <n v="8550"/>
    <n v="1.0822784810126582"/>
    <x v="1"/>
    <n v="93"/>
    <n v="91.935483870967744"/>
    <x v="1"/>
    <x v="1"/>
    <x v="856"/>
    <n v="1577599200"/>
    <b v="0"/>
    <b v="0"/>
    <x v="3"/>
    <x v="3"/>
    <x v="3"/>
  </r>
  <r>
    <x v="970"/>
    <x v="946"/>
    <s v="Inverse context-sensitive info-mediaries"/>
    <n v="94900"/>
    <n v="57659"/>
    <n v="0.60757639620653314"/>
    <x v="0"/>
    <n v="594"/>
    <n v="97.069023569023571"/>
    <x v="1"/>
    <x v="1"/>
    <x v="857"/>
    <n v="1305003600"/>
    <b v="0"/>
    <b v="0"/>
    <x v="3"/>
    <x v="3"/>
    <x v="3"/>
  </r>
  <r>
    <x v="971"/>
    <x v="947"/>
    <s v="Versatile neutral workforce"/>
    <n v="5100"/>
    <n v="1414"/>
    <n v="0.27725490196078434"/>
    <x v="0"/>
    <n v="24"/>
    <n v="58.916666666666664"/>
    <x v="1"/>
    <x v="1"/>
    <x v="858"/>
    <n v="1381726800"/>
    <b v="0"/>
    <b v="0"/>
    <x v="19"/>
    <x v="4"/>
    <x v="19"/>
  </r>
  <r>
    <x v="972"/>
    <x v="948"/>
    <s v="Multi-tiered systematic knowledge user"/>
    <n v="42700"/>
    <n v="97524"/>
    <n v="2.283934426229508"/>
    <x v="1"/>
    <n v="1681"/>
    <n v="58.015466983938133"/>
    <x v="1"/>
    <x v="1"/>
    <x v="859"/>
    <n v="1402462800"/>
    <b v="0"/>
    <b v="1"/>
    <x v="2"/>
    <x v="2"/>
    <x v="2"/>
  </r>
  <r>
    <x v="973"/>
    <x v="949"/>
    <s v="Programmable multi-state algorithm"/>
    <n v="121100"/>
    <n v="26176"/>
    <n v="0.21615194054500414"/>
    <x v="0"/>
    <n v="252"/>
    <n v="103.87301587301587"/>
    <x v="1"/>
    <x v="1"/>
    <x v="860"/>
    <n v="1292133600"/>
    <b v="0"/>
    <b v="1"/>
    <x v="3"/>
    <x v="3"/>
    <x v="3"/>
  </r>
  <r>
    <x v="974"/>
    <x v="950"/>
    <s v="Multi-channeled reciprocal interface"/>
    <n v="800"/>
    <n v="2991"/>
    <n v="3.73875"/>
    <x v="1"/>
    <n v="32"/>
    <n v="93.46875"/>
    <x v="1"/>
    <x v="1"/>
    <x v="170"/>
    <n v="1368939600"/>
    <b v="0"/>
    <b v="0"/>
    <x v="7"/>
    <x v="1"/>
    <x v="7"/>
  </r>
  <r>
    <x v="975"/>
    <x v="951"/>
    <s v="Right-sized maximized migration"/>
    <n v="5400"/>
    <n v="8366"/>
    <n v="1.5492592592592593"/>
    <x v="1"/>
    <n v="135"/>
    <n v="61.970370370370368"/>
    <x v="1"/>
    <x v="1"/>
    <x v="861"/>
    <n v="1452146400"/>
    <b v="0"/>
    <b v="1"/>
    <x v="3"/>
    <x v="3"/>
    <x v="3"/>
  </r>
  <r>
    <x v="976"/>
    <x v="952"/>
    <s v="Self-enabling value-added artificial intelligence"/>
    <n v="4000"/>
    <n v="12886"/>
    <n v="3.2214999999999998"/>
    <x v="1"/>
    <n v="140"/>
    <n v="92.042857142857144"/>
    <x v="1"/>
    <x v="1"/>
    <x v="862"/>
    <n v="1296712800"/>
    <b v="0"/>
    <b v="1"/>
    <x v="3"/>
    <x v="3"/>
    <x v="3"/>
  </r>
  <r>
    <x v="977"/>
    <x v="597"/>
    <s v="Vision-oriented interactive solution"/>
    <n v="7000"/>
    <n v="5177"/>
    <n v="0.73957142857142855"/>
    <x v="0"/>
    <n v="67"/>
    <n v="77.268656716417908"/>
    <x v="1"/>
    <x v="1"/>
    <x v="863"/>
    <n v="1520748000"/>
    <b v="0"/>
    <b v="0"/>
    <x v="0"/>
    <x v="0"/>
    <x v="0"/>
  </r>
  <r>
    <x v="978"/>
    <x v="953"/>
    <s v="Fundamental user-facing productivity"/>
    <n v="1000"/>
    <n v="8641"/>
    <n v="8.641"/>
    <x v="1"/>
    <n v="92"/>
    <n v="93.923913043478265"/>
    <x v="1"/>
    <x v="1"/>
    <x v="864"/>
    <n v="1480831200"/>
    <b v="0"/>
    <b v="0"/>
    <x v="11"/>
    <x v="6"/>
    <x v="11"/>
  </r>
  <r>
    <x v="979"/>
    <x v="954"/>
    <s v="Innovative well-modulated capability"/>
    <n v="60200"/>
    <n v="86244"/>
    <n v="1.432624584717608"/>
    <x v="1"/>
    <n v="1015"/>
    <n v="84.969458128078813"/>
    <x v="4"/>
    <x v="4"/>
    <x v="527"/>
    <n v="1426914000"/>
    <b v="0"/>
    <b v="0"/>
    <x v="3"/>
    <x v="3"/>
    <x v="3"/>
  </r>
  <r>
    <x v="980"/>
    <x v="955"/>
    <s v="Universal fault-tolerant orchestration"/>
    <n v="195200"/>
    <n v="78630"/>
    <n v="0.40281762295081969"/>
    <x v="0"/>
    <n v="742"/>
    <n v="105.97035040431267"/>
    <x v="1"/>
    <x v="1"/>
    <x v="865"/>
    <n v="1446616800"/>
    <b v="1"/>
    <b v="0"/>
    <x v="9"/>
    <x v="5"/>
    <x v="9"/>
  </r>
  <r>
    <x v="981"/>
    <x v="956"/>
    <s v="Grass-roots executive synergy"/>
    <n v="6700"/>
    <n v="11941"/>
    <n v="1.7822388059701493"/>
    <x v="1"/>
    <n v="323"/>
    <n v="36.969040247678016"/>
    <x v="1"/>
    <x v="1"/>
    <x v="866"/>
    <n v="1517032800"/>
    <b v="0"/>
    <b v="0"/>
    <x v="2"/>
    <x v="2"/>
    <x v="2"/>
  </r>
  <r>
    <x v="982"/>
    <x v="957"/>
    <s v="Multi-layered optimal application"/>
    <n v="7200"/>
    <n v="6115"/>
    <n v="0.84930555555555554"/>
    <x v="0"/>
    <n v="75"/>
    <n v="81.533333333333331"/>
    <x v="1"/>
    <x v="1"/>
    <x v="867"/>
    <n v="1311224400"/>
    <b v="0"/>
    <b v="1"/>
    <x v="4"/>
    <x v="4"/>
    <x v="4"/>
  </r>
  <r>
    <x v="983"/>
    <x v="958"/>
    <s v="Business-focused full-range core"/>
    <n v="129100"/>
    <n v="188404"/>
    <n v="1.4593648334624323"/>
    <x v="1"/>
    <n v="2326"/>
    <n v="80.999140154772135"/>
    <x v="1"/>
    <x v="1"/>
    <x v="868"/>
    <n v="1566190800"/>
    <b v="0"/>
    <b v="0"/>
    <x v="4"/>
    <x v="4"/>
    <x v="4"/>
  </r>
  <r>
    <x v="984"/>
    <x v="959"/>
    <s v="Exclusive system-worthy Graphic Interface"/>
    <n v="6500"/>
    <n v="9910"/>
    <n v="1.5246153846153847"/>
    <x v="1"/>
    <n v="381"/>
    <n v="26.010498687664043"/>
    <x v="1"/>
    <x v="1"/>
    <x v="105"/>
    <n v="1570165200"/>
    <b v="0"/>
    <b v="0"/>
    <x v="3"/>
    <x v="3"/>
    <x v="3"/>
  </r>
  <r>
    <x v="985"/>
    <x v="960"/>
    <s v="Enhanced optimal ability"/>
    <n v="170600"/>
    <n v="114523"/>
    <n v="0.67129542790152408"/>
    <x v="0"/>
    <n v="4405"/>
    <n v="25.998410896708286"/>
    <x v="1"/>
    <x v="1"/>
    <x v="481"/>
    <n v="1388556000"/>
    <b v="0"/>
    <b v="1"/>
    <x v="1"/>
    <x v="1"/>
    <x v="1"/>
  </r>
  <r>
    <x v="986"/>
    <x v="961"/>
    <s v="Optional zero administration neural-net"/>
    <n v="7800"/>
    <n v="3144"/>
    <n v="0.40307692307692305"/>
    <x v="0"/>
    <n v="92"/>
    <n v="34.173913043478258"/>
    <x v="1"/>
    <x v="1"/>
    <x v="253"/>
    <n v="1303189200"/>
    <b v="0"/>
    <b v="0"/>
    <x v="1"/>
    <x v="1"/>
    <x v="1"/>
  </r>
  <r>
    <x v="987"/>
    <x v="962"/>
    <s v="Ameliorated foreground focus group"/>
    <n v="6200"/>
    <n v="13441"/>
    <n v="2.1679032258064517"/>
    <x v="1"/>
    <n v="480"/>
    <n v="28.002083333333335"/>
    <x v="1"/>
    <x v="1"/>
    <x v="869"/>
    <n v="1494478800"/>
    <b v="0"/>
    <b v="0"/>
    <x v="4"/>
    <x v="4"/>
    <x v="4"/>
  </r>
  <r>
    <x v="988"/>
    <x v="963"/>
    <s v="Triple-buffered multi-tasking matrices"/>
    <n v="9400"/>
    <n v="4899"/>
    <n v="0.52117021276595743"/>
    <x v="0"/>
    <n v="64"/>
    <n v="76.546875"/>
    <x v="1"/>
    <x v="1"/>
    <x v="864"/>
    <n v="1480744800"/>
    <b v="0"/>
    <b v="0"/>
    <x v="15"/>
    <x v="5"/>
    <x v="15"/>
  </r>
  <r>
    <x v="989"/>
    <x v="964"/>
    <s v="Versatile dedicated migration"/>
    <n v="2400"/>
    <n v="11990"/>
    <n v="4.9958333333333336"/>
    <x v="1"/>
    <n v="226"/>
    <n v="53.053097345132741"/>
    <x v="1"/>
    <x v="1"/>
    <x v="843"/>
    <n v="1555822800"/>
    <b v="0"/>
    <b v="0"/>
    <x v="18"/>
    <x v="5"/>
    <x v="18"/>
  </r>
  <r>
    <x v="990"/>
    <x v="965"/>
    <s v="Devolved foreground customer loyalty"/>
    <n v="7800"/>
    <n v="6839"/>
    <n v="0.87679487179487181"/>
    <x v="0"/>
    <n v="64"/>
    <n v="106.859375"/>
    <x v="1"/>
    <x v="1"/>
    <x v="289"/>
    <n v="1458882000"/>
    <b v="0"/>
    <b v="1"/>
    <x v="6"/>
    <x v="4"/>
    <x v="6"/>
  </r>
  <r>
    <x v="991"/>
    <x v="509"/>
    <s v="Reduced reciprocal focus group"/>
    <n v="9800"/>
    <n v="11091"/>
    <n v="1.131734693877551"/>
    <x v="1"/>
    <n v="241"/>
    <n v="46.020746887966808"/>
    <x v="1"/>
    <x v="1"/>
    <x v="870"/>
    <n v="1411966800"/>
    <b v="0"/>
    <b v="1"/>
    <x v="1"/>
    <x v="1"/>
    <x v="1"/>
  </r>
  <r>
    <x v="992"/>
    <x v="966"/>
    <s v="Networked global migration"/>
    <n v="3100"/>
    <n v="13223"/>
    <n v="4.2654838709677421"/>
    <x v="1"/>
    <n v="132"/>
    <n v="100.17424242424242"/>
    <x v="1"/>
    <x v="1"/>
    <x v="871"/>
    <n v="1526878800"/>
    <b v="0"/>
    <b v="1"/>
    <x v="6"/>
    <x v="4"/>
    <x v="6"/>
  </r>
  <r>
    <x v="993"/>
    <x v="967"/>
    <s v="De-engineered even-keeled definition"/>
    <n v="9800"/>
    <n v="7608"/>
    <n v="0.77632653061224488"/>
    <x v="3"/>
    <n v="75"/>
    <n v="101.44"/>
    <x v="6"/>
    <x v="6"/>
    <x v="872"/>
    <n v="1452405600"/>
    <b v="0"/>
    <b v="1"/>
    <x v="14"/>
    <x v="7"/>
    <x v="14"/>
  </r>
  <r>
    <x v="994"/>
    <x v="968"/>
    <s v="Implemented bi-directional flexibility"/>
    <n v="141100"/>
    <n v="74073"/>
    <n v="0.52496810772501767"/>
    <x v="0"/>
    <n v="842"/>
    <n v="87.972684085510693"/>
    <x v="1"/>
    <x v="1"/>
    <x v="873"/>
    <n v="1414040400"/>
    <b v="0"/>
    <b v="1"/>
    <x v="18"/>
    <x v="5"/>
    <x v="18"/>
  </r>
  <r>
    <x v="995"/>
    <x v="969"/>
    <s v="Vision-oriented scalable definition"/>
    <n v="97300"/>
    <n v="153216"/>
    <n v="1.5746762589928058"/>
    <x v="1"/>
    <n v="2043"/>
    <n v="74.995594713656388"/>
    <x v="1"/>
    <x v="1"/>
    <x v="874"/>
    <n v="1543816800"/>
    <b v="0"/>
    <b v="1"/>
    <x v="0"/>
    <x v="0"/>
    <x v="0"/>
  </r>
  <r>
    <x v="996"/>
    <x v="970"/>
    <s v="Future-proofed upward-trending migration"/>
    <n v="6600"/>
    <n v="4814"/>
    <n v="0.72939393939393937"/>
    <x v="0"/>
    <n v="112"/>
    <n v="42.982142857142854"/>
    <x v="1"/>
    <x v="1"/>
    <x v="875"/>
    <n v="1359698400"/>
    <b v="0"/>
    <b v="0"/>
    <x v="3"/>
    <x v="3"/>
    <x v="3"/>
  </r>
  <r>
    <x v="997"/>
    <x v="971"/>
    <s v="Right-sized full-range throughput"/>
    <n v="7600"/>
    <n v="4603"/>
    <n v="0.60565789473684206"/>
    <x v="3"/>
    <n v="139"/>
    <n v="33.115107913669064"/>
    <x v="6"/>
    <x v="6"/>
    <x v="876"/>
    <n v="1390629600"/>
    <b v="0"/>
    <b v="0"/>
    <x v="3"/>
    <x v="3"/>
    <x v="3"/>
  </r>
  <r>
    <x v="998"/>
    <x v="972"/>
    <s v="Polarized composite customer loyalty"/>
    <n v="66600"/>
    <n v="37823"/>
    <n v="0.5679129129129129"/>
    <x v="0"/>
    <n v="374"/>
    <n v="101.13101604278074"/>
    <x v="1"/>
    <x v="1"/>
    <x v="877"/>
    <n v="1267077600"/>
    <b v="0"/>
    <b v="1"/>
    <x v="7"/>
    <x v="1"/>
    <x v="7"/>
  </r>
  <r>
    <x v="999"/>
    <x v="973"/>
    <s v="Expanded eco-centric policy"/>
    <n v="111100"/>
    <n v="62819"/>
    <n v="0.56542754275427543"/>
    <x v="3"/>
    <n v="1122"/>
    <n v="55.98841354723708"/>
    <x v="1"/>
    <x v="1"/>
    <x v="878"/>
    <n v="1467781200"/>
    <b v="0"/>
    <b v="0"/>
    <x v="0"/>
    <x v="0"/>
    <x v="0"/>
  </r>
  <r>
    <x v="1000"/>
    <x v="974"/>
    <m/>
    <m/>
    <m/>
    <m/>
    <x v="4"/>
    <m/>
    <m/>
    <x v="7"/>
    <x v="7"/>
    <x v="879"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3F788-3517-42C4-83C4-FFA1137E3DC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441E2-EDB1-4BE0-81FF-401322F278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30" firstHeaderRow="1" firstDataRow="2" firstDataCol="1" rowPageCount="2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8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8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8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8" format="1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1DF93-EF71-4221-A990-71B5143C6C4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0F20-247A-442A-A749-855633A1FBD3}">
  <dimension ref="A1:L566"/>
  <sheetViews>
    <sheetView topLeftCell="E1" workbookViewId="0">
      <selection activeCell="O4" sqref="O4"/>
    </sheetView>
  </sheetViews>
  <sheetFormatPr defaultRowHeight="15.75" x14ac:dyDescent="0.25"/>
  <cols>
    <col min="1" max="1" width="11.25" customWidth="1"/>
    <col min="2" max="2" width="13" bestFit="1" customWidth="1"/>
    <col min="3" max="3" width="3.625" style="11" customWidth="1"/>
    <col min="4" max="4" width="11.25" customWidth="1"/>
    <col min="5" max="5" width="13" bestFit="1" customWidth="1"/>
    <col min="7" max="7" width="11.25" customWidth="1"/>
    <col min="8" max="8" width="16.125" style="12" customWidth="1"/>
    <col min="9" max="9" width="4.25" style="13" customWidth="1"/>
    <col min="11" max="11" width="13.5" customWidth="1"/>
  </cols>
  <sheetData>
    <row r="1" spans="1:12" x14ac:dyDescent="0.25">
      <c r="A1" s="1" t="s">
        <v>4</v>
      </c>
      <c r="B1" s="1" t="s">
        <v>5</v>
      </c>
      <c r="D1" s="1" t="s">
        <v>4</v>
      </c>
      <c r="E1" s="1" t="s">
        <v>5</v>
      </c>
      <c r="G1" s="15" t="s">
        <v>2107</v>
      </c>
      <c r="H1" s="15"/>
      <c r="J1" s="15" t="s">
        <v>2108</v>
      </c>
      <c r="K1" s="15"/>
    </row>
    <row r="2" spans="1:12" x14ac:dyDescent="0.25">
      <c r="A2" t="s">
        <v>20</v>
      </c>
      <c r="B2">
        <v>158</v>
      </c>
      <c r="D2" t="s">
        <v>14</v>
      </c>
      <c r="E2">
        <v>0</v>
      </c>
      <c r="G2" t="s">
        <v>2109</v>
      </c>
      <c r="H2" s="14">
        <f>ROUND(AVERAGE(B2:B566),0)</f>
        <v>851</v>
      </c>
      <c r="J2" t="s">
        <v>2109</v>
      </c>
      <c r="K2" s="14">
        <f>ROUND(AVERAGE(E2:E365),0)</f>
        <v>586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G3" t="s">
        <v>2110</v>
      </c>
      <c r="H3" s="14">
        <f>MEDIAN(B2:B566)</f>
        <v>201</v>
      </c>
      <c r="J3" t="s">
        <v>2110</v>
      </c>
      <c r="K3" s="14">
        <f>MEDIAN(E2:E365)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G4" t="s">
        <v>2111</v>
      </c>
      <c r="H4" s="14">
        <f>MIN(B2:B566)</f>
        <v>16</v>
      </c>
      <c r="J4" t="s">
        <v>2111</v>
      </c>
      <c r="K4" s="14">
        <f>MIN(E2:E365)</f>
        <v>0</v>
      </c>
      <c r="L4" t="s">
        <v>2115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G5" t="s">
        <v>2112</v>
      </c>
      <c r="H5" s="14">
        <f>MAX(B2:B566)</f>
        <v>7295</v>
      </c>
      <c r="J5" t="s">
        <v>2112</v>
      </c>
      <c r="K5" s="14">
        <f>MAX(E2:E365)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G6" t="s">
        <v>2113</v>
      </c>
      <c r="H6" s="14">
        <f>ROUND(_xlfn.VAR.P(B2:B566),2)</f>
        <v>1603373.73</v>
      </c>
      <c r="J6" t="s">
        <v>2113</v>
      </c>
      <c r="K6" s="14">
        <f>ROUND(_xlfn.VAR.P(E2:E365),2)</f>
        <v>921574.68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G7" t="s">
        <v>2114</v>
      </c>
      <c r="H7" s="14">
        <f>ROUND(_xlfn.STDEV.P(B2:B566),2)</f>
        <v>1266.24</v>
      </c>
      <c r="J7" t="s">
        <v>2114</v>
      </c>
      <c r="K7" s="14">
        <f>ROUND(_xlfn.STDEV.P(E2:E365),2)</f>
        <v>959.99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mergeCells count="2">
    <mergeCell ref="G1:H1"/>
    <mergeCell ref="J1:K1"/>
  </mergeCells>
  <conditionalFormatting sqref="A1:A1048576">
    <cfRule type="containsText" dxfId="11" priority="7" operator="containsText" text="failed">
      <formula>NOT(ISERROR(SEARCH("failed",A1)))</formula>
    </cfRule>
    <cfRule type="containsText" dxfId="10" priority="8" operator="containsText" text="successful">
      <formula>NOT(ISERROR(SEARCH("successful",A1)))</formula>
    </cfRule>
  </conditionalFormatting>
  <conditionalFormatting sqref="A2:A1048576">
    <cfRule type="containsText" dxfId="9" priority="5" operator="containsText" text="canceled">
      <formula>NOT(ISERROR(SEARCH("canceled",A2)))</formula>
    </cfRule>
    <cfRule type="containsText" dxfId="8" priority="6" operator="containsText" text="live">
      <formula>NOT(ISERROR(SEARCH("live",A2)))</formula>
    </cfRule>
  </conditionalFormatting>
  <conditionalFormatting sqref="D1:D1048576">
    <cfRule type="containsText" dxfId="7" priority="3" operator="containsText" text="failed">
      <formula>NOT(ISERROR(SEARCH("failed",D1)))</formula>
    </cfRule>
    <cfRule type="containsText" dxfId="6" priority="4" operator="containsText" text="successful">
      <formula>NOT(ISERROR(SEARCH("successful",D1)))</formula>
    </cfRule>
  </conditionalFormatting>
  <conditionalFormatting sqref="D2:D1048576">
    <cfRule type="containsText" dxfId="5" priority="1" operator="containsText" text="canceled">
      <formula>NOT(ISERROR(SEARCH("canceled",D2)))</formula>
    </cfRule>
    <cfRule type="containsText" dxfId="4" priority="2" operator="containsText" text="live">
      <formula>NOT(ISERROR(SEARCH("live",D2)))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417-C9E9-4CF0-977A-27FA84DDE201}">
  <dimension ref="A1:H13"/>
  <sheetViews>
    <sheetView tabSelected="1" workbookViewId="0">
      <selection activeCell="J4" sqref="J4"/>
    </sheetView>
  </sheetViews>
  <sheetFormatPr defaultRowHeight="15.75" x14ac:dyDescent="0.25"/>
  <cols>
    <col min="1" max="1" width="17.5" customWidth="1"/>
    <col min="2" max="2" width="17.125" customWidth="1"/>
    <col min="3" max="3" width="13.375" customWidth="1"/>
    <col min="4" max="4" width="16.75" customWidth="1"/>
    <col min="5" max="5" width="13.25" customWidth="1"/>
    <col min="6" max="6" width="19.75" customWidth="1"/>
    <col min="7" max="7" width="17.125" customWidth="1"/>
    <col min="8" max="8" width="18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2094</v>
      </c>
      <c r="H1" t="s">
        <v>2093</v>
      </c>
    </row>
    <row r="2" spans="1:8" x14ac:dyDescent="0.25">
      <c r="A2" t="s">
        <v>2095</v>
      </c>
      <c r="B2">
        <f>COUNTIFS(Crowdfunding!D2:D1001,"&lt;1000",Crowdfunding!G2:G1001, "=successful")</f>
        <v>30</v>
      </c>
      <c r="C2">
        <f>COUNTIFS(Crowdfunding!D2:D1001,"&lt;1000",Crowdfunding!G2:G1001, "=failed")</f>
        <v>20</v>
      </c>
      <c r="D2">
        <f>COUNTIFS(Crowdfunding!D2:D1001,"&lt;1000",Crowdfunding!G2:G1001, "=canceled")</f>
        <v>1</v>
      </c>
      <c r="E2">
        <f>SUM(B2:D2)</f>
        <v>51</v>
      </c>
      <c r="F2" s="4">
        <f>B2/$E2</f>
        <v>0.58823529411764708</v>
      </c>
      <c r="G2" s="4">
        <f>C2/$E2</f>
        <v>0.39215686274509803</v>
      </c>
      <c r="H2" s="4">
        <f t="shared" ref="H2:H13" si="0">D2/$E2</f>
        <v>1.9607843137254902E-2</v>
      </c>
    </row>
    <row r="3" spans="1:8" x14ac:dyDescent="0.25">
      <c r="A3" t="s">
        <v>2096</v>
      </c>
      <c r="B3">
        <f>COUNTIFS(Crowdfunding!D2:D1001,"&gt;=1000", Crowdfunding!D2:D1001,"&lt;=4999", Crowdfunding!G2:G1001, "=successful")</f>
        <v>191</v>
      </c>
      <c r="C3">
        <f>COUNTIFS(Crowdfunding!D2:D1001,"&gt;=1000", Crowdfunding!D2:D1001,"&lt;=4999", Crowdfunding!G2:G1001, "=failed")</f>
        <v>38</v>
      </c>
      <c r="D3">
        <f>COUNTIFS(Crowdfunding!D2:D1001,"&gt;=1000", Crowdfunding!D2:D1001,"&lt;=4999", Crowdfunding!G2:G1001, "=canceled")</f>
        <v>2</v>
      </c>
      <c r="E3">
        <f t="shared" ref="E3:E12" si="1">SUM(B3:D3)</f>
        <v>231</v>
      </c>
      <c r="F3" s="4">
        <f>B3/$E3</f>
        <v>0.82683982683982682</v>
      </c>
      <c r="G3" s="4">
        <f t="shared" ref="G3:G13" si="2">C3/$E3</f>
        <v>0.16450216450216451</v>
      </c>
      <c r="H3" s="4">
        <f t="shared" si="0"/>
        <v>8.658008658008658E-3</v>
      </c>
    </row>
    <row r="4" spans="1:8" x14ac:dyDescent="0.25">
      <c r="A4" t="s">
        <v>2105</v>
      </c>
      <c r="B4">
        <f>COUNTIFS(Crowdfunding!D2:D1001,"&gt;=5000", Crowdfunding!D2:D1001,"&lt;=9999", Crowdfunding!G2:G1001, "=successful")</f>
        <v>164</v>
      </c>
      <c r="C4">
        <f>COUNTIFS(Crowdfunding!D$2:D$1001,"&gt;=5000", Crowdfunding!D$2:D$1001,"&lt;=9999", Crowdfunding!G$2:G$1001, "=failed")</f>
        <v>126</v>
      </c>
      <c r="D4">
        <f>COUNTIFS(Crowdfunding!D$2:D$1001,"&gt;=5000", Crowdfunding!D$2:D$1001,"&lt;=9999", Crowdfunding!G$2:G$1001, "=canceled")</f>
        <v>25</v>
      </c>
      <c r="E4">
        <f t="shared" si="1"/>
        <v>315</v>
      </c>
      <c r="F4" s="4">
        <f>B4/$E4</f>
        <v>0.52063492063492067</v>
      </c>
      <c r="G4" s="4">
        <f>C4/$E4</f>
        <v>0.4</v>
      </c>
      <c r="H4" s="4">
        <f t="shared" si="0"/>
        <v>7.9365079365079361E-2</v>
      </c>
    </row>
    <row r="5" spans="1:8" x14ac:dyDescent="0.25">
      <c r="A5" t="s">
        <v>2097</v>
      </c>
      <c r="B5">
        <f>COUNTIFS(Crowdfunding!D2:D1001,"&gt;=10000", Crowdfunding!D2:D1001,"&lt;=14999", Crowdfunding!G2:G1001, "=successful")</f>
        <v>4</v>
      </c>
      <c r="C5">
        <f>COUNTIFS(Crowdfunding!D2:D1001,"&gt;=10000", Crowdfunding!D2:D1001,"&lt;=14999", Crowdfunding!G2:G1001, "=failed")</f>
        <v>5</v>
      </c>
      <c r="D5">
        <f>COUNTIFS(Crowdfunding!D2:D1001,"&gt;=10000", Crowdfunding!D2:D1001,"&lt;=14999", Crowdfunding!G2:G1001, "=canceled")</f>
        <v>0</v>
      </c>
      <c r="E5">
        <f t="shared" si="1"/>
        <v>9</v>
      </c>
      <c r="F5" s="4">
        <f t="shared" ref="F5:F13" si="3">B5/$E5</f>
        <v>0.44444444444444442</v>
      </c>
      <c r="G5" s="4">
        <f t="shared" si="2"/>
        <v>0.55555555555555558</v>
      </c>
      <c r="H5" s="4">
        <f t="shared" si="0"/>
        <v>0</v>
      </c>
    </row>
    <row r="6" spans="1:8" x14ac:dyDescent="0.25">
      <c r="A6" t="s">
        <v>2098</v>
      </c>
      <c r="B6">
        <f>COUNTIFS(Crowdfunding!D2:D1001,"&gt;=15000", Crowdfunding!D2:D1001,"&lt;=19999", Crowdfunding!G2:G1001, "=successful")</f>
        <v>10</v>
      </c>
      <c r="C6">
        <f>COUNTIFS(Crowdfunding!D2:D1001,"&gt;=15000", Crowdfunding!D2:D1001,"&lt;=14999", Crowdfunding!G2:G1001, "=failed")</f>
        <v>0</v>
      </c>
      <c r="D6">
        <f>COUNTIFS(Crowdfunding!D2:D1001,"&gt;=15000", Crowdfunding!D2:D1001,"&lt;=19999", Crowdfunding!G2:G1001, "=canceled")</f>
        <v>0</v>
      </c>
      <c r="E6">
        <f t="shared" si="1"/>
        <v>10</v>
      </c>
      <c r="F6" s="4">
        <f t="shared" si="3"/>
        <v>1</v>
      </c>
      <c r="G6" s="4">
        <f t="shared" si="2"/>
        <v>0</v>
      </c>
      <c r="H6" s="4">
        <f t="shared" si="0"/>
        <v>0</v>
      </c>
    </row>
    <row r="7" spans="1:8" x14ac:dyDescent="0.25">
      <c r="A7" t="s">
        <v>2099</v>
      </c>
      <c r="B7">
        <f>COUNTIFS(Crowdfunding!D2:D1001,"&gt;=20000", Crowdfunding!D2:D1001,"&lt;=24999", Crowdfunding!G2:G1001, "=successful")</f>
        <v>7</v>
      </c>
      <c r="C7">
        <f>COUNTIFS(Crowdfunding!D2:D1001,"&gt;=20000", Crowdfunding!D2:D1001,"&lt;=24999", Crowdfunding!G2:G1001, "=failed")</f>
        <v>0</v>
      </c>
      <c r="D7">
        <f>COUNTIFS(Crowdfunding!D2:D1001,"&gt;=20000", Crowdfunding!D2:D1001,"&lt;=24999", Crowdfunding!G2:G1001, "=canceled")</f>
        <v>0</v>
      </c>
      <c r="E7">
        <f t="shared" si="1"/>
        <v>7</v>
      </c>
      <c r="F7" s="4">
        <f t="shared" si="3"/>
        <v>1</v>
      </c>
      <c r="G7" s="4">
        <f t="shared" si="2"/>
        <v>0</v>
      </c>
      <c r="H7" s="4">
        <f t="shared" si="0"/>
        <v>0</v>
      </c>
    </row>
    <row r="8" spans="1:8" x14ac:dyDescent="0.25">
      <c r="A8" t="s">
        <v>2100</v>
      </c>
      <c r="B8">
        <f>COUNTIFS(Crowdfunding!D2:D1001,"&gt;=25000", Crowdfunding!D2:D1001,"&lt;=29999", Crowdfunding!G2:G1001, "=successful")</f>
        <v>11</v>
      </c>
      <c r="C8">
        <f>COUNTIFS(Crowdfunding!D2:D1001,"&gt;25000", Crowdfunding!D2:D1001,"&lt;29999", Crowdfunding!G2:G1001, "=failed")</f>
        <v>3</v>
      </c>
      <c r="D8">
        <f>COUNTIFS(Crowdfunding!D2:D1001,"&gt;=25000", Crowdfunding!D2:D1001,"&lt;=29999", Crowdfunding!G2:G1001, "=canceled")</f>
        <v>0</v>
      </c>
      <c r="E8">
        <f t="shared" si="1"/>
        <v>14</v>
      </c>
      <c r="F8" s="4">
        <f t="shared" si="3"/>
        <v>0.7857142857142857</v>
      </c>
      <c r="G8" s="4">
        <f t="shared" si="2"/>
        <v>0.21428571428571427</v>
      </c>
      <c r="H8" s="4">
        <f t="shared" si="0"/>
        <v>0</v>
      </c>
    </row>
    <row r="9" spans="1:8" x14ac:dyDescent="0.25">
      <c r="A9" t="s">
        <v>2101</v>
      </c>
      <c r="B9">
        <f>COUNTIFS(Crowdfunding!D2:D1001,"&gt;=30000", Crowdfunding!D2:D1001,"&lt;=34999", Crowdfunding!G2:G1001, "=successful")</f>
        <v>7</v>
      </c>
      <c r="C9">
        <f>COUNTIFS(Crowdfunding!D2:D1001,"&gt;=30000", Crowdfunding!D2:D1001,"&lt;=34999", Crowdfunding!G2:G1001, "=failed")</f>
        <v>0</v>
      </c>
      <c r="D9">
        <f>COUNTIFS(Crowdfunding!D2:D1001,"&gt;30000", Crowdfunding!D2:D1001,"&lt;34999", Crowdfunding!G2:G1001, "=canceled")</f>
        <v>0</v>
      </c>
      <c r="E9">
        <f t="shared" si="1"/>
        <v>7</v>
      </c>
      <c r="F9" s="4">
        <f t="shared" si="3"/>
        <v>1</v>
      </c>
      <c r="G9" s="4">
        <f t="shared" si="2"/>
        <v>0</v>
      </c>
      <c r="H9" s="4">
        <f t="shared" si="0"/>
        <v>0</v>
      </c>
    </row>
    <row r="10" spans="1:8" x14ac:dyDescent="0.25">
      <c r="A10" t="s">
        <v>2102</v>
      </c>
      <c r="B10">
        <f>COUNTIFS(Crowdfunding!D2:D1001,"&gt;=35000", Crowdfunding!D2:D1001,"&lt;=39999", Crowdfunding!G2:G1001, "=successful")</f>
        <v>8</v>
      </c>
      <c r="C10">
        <f>COUNTIFS(Crowdfunding!D2:D1001,"&gt;=35000", Crowdfunding!D2:D1001,"&lt;=39999", Crowdfunding!G2:G1001, "=failed")</f>
        <v>3</v>
      </c>
      <c r="D10">
        <f>COUNTIFS(Crowdfunding!D2:D1001,"&gt;=35000", Crowdfunding!D2:D1001,"&lt;=39999", Crowdfunding!G2:G1001, "=canceled")</f>
        <v>1</v>
      </c>
      <c r="E10">
        <f t="shared" si="1"/>
        <v>12</v>
      </c>
      <c r="F10" s="4">
        <f t="shared" si="3"/>
        <v>0.66666666666666663</v>
      </c>
      <c r="G10" s="4">
        <f t="shared" si="2"/>
        <v>0.25</v>
      </c>
      <c r="H10" s="4">
        <f t="shared" si="0"/>
        <v>8.3333333333333329E-2</v>
      </c>
    </row>
    <row r="11" spans="1:8" x14ac:dyDescent="0.25">
      <c r="A11" t="s">
        <v>2103</v>
      </c>
      <c r="B11">
        <f>COUNTIFS(Crowdfunding!D2:D1001,"&gt;=40000", Crowdfunding!D2:D1001,"&lt;=44999", Crowdfunding!G2:G1001, "=successful")</f>
        <v>11</v>
      </c>
      <c r="C11">
        <f>COUNTIFS(Crowdfunding!D2:D1001,"&gt;=40000", Crowdfunding!D2:D1001,"&lt;=44999", Crowdfunding!G2:G1001, "=failed")</f>
        <v>3</v>
      </c>
      <c r="D11">
        <f>COUNTIFS(Crowdfunding!D2:D1001,"&gt;=40000", Crowdfunding!D2:D1001,"&lt;=44999", Crowdfunding!G2:G1001, "=canceled")</f>
        <v>0</v>
      </c>
      <c r="E11">
        <f t="shared" si="1"/>
        <v>14</v>
      </c>
      <c r="F11" s="4">
        <f t="shared" si="3"/>
        <v>0.7857142857142857</v>
      </c>
      <c r="G11" s="4">
        <f t="shared" si="2"/>
        <v>0.21428571428571427</v>
      </c>
      <c r="H11" s="4">
        <f t="shared" si="0"/>
        <v>0</v>
      </c>
    </row>
    <row r="12" spans="1:8" x14ac:dyDescent="0.25">
      <c r="A12" t="s">
        <v>2104</v>
      </c>
      <c r="B12">
        <f>COUNTIFS(Crowdfunding!D2:D1001,"&gt;=45000", Crowdfunding!D2:D1001,"&lt;=49999", Crowdfunding!G2:G1001, "=successful")</f>
        <v>8</v>
      </c>
      <c r="C12">
        <f>COUNTIFS(Crowdfunding!D2:D1001,"&gt;=45000", Crowdfunding!D2:D1001,"&lt;=49999", Crowdfunding!G2:G1001, "=failed")</f>
        <v>3</v>
      </c>
      <c r="D12">
        <f>COUNTIFS(Crowdfunding!D2:D1001,"&gt;=45000", Crowdfunding!D2:D1001,"&lt;=49999", Crowdfunding!G2:G1001, "=canceled")</f>
        <v>0</v>
      </c>
      <c r="E12">
        <f t="shared" si="1"/>
        <v>11</v>
      </c>
      <c r="F12" s="4">
        <f t="shared" si="3"/>
        <v>0.72727272727272729</v>
      </c>
      <c r="G12" s="4">
        <f t="shared" si="2"/>
        <v>0.27272727272727271</v>
      </c>
      <c r="H12" s="4">
        <f t="shared" si="0"/>
        <v>0</v>
      </c>
    </row>
    <row r="13" spans="1:8" x14ac:dyDescent="0.25">
      <c r="A13" t="s">
        <v>2106</v>
      </c>
      <c r="B13">
        <f>COUNTIFS(Crowdfunding!D2:D1001,"&gt;50000", Crowdfunding!G2:G1001, "=successful")</f>
        <v>114</v>
      </c>
      <c r="C13">
        <f>COUNTIFS(Crowdfunding!D2:D1001,"&gt;50000", Crowdfunding!G2:G1001, "=failed")</f>
        <v>163</v>
      </c>
      <c r="D13">
        <f>COUNTIFS(Crowdfunding!D2:D1001,"&gt;50000", Crowdfunding!G2:G1001, "=canceled")</f>
        <v>28</v>
      </c>
      <c r="E13">
        <f>SUM(B13:D13)</f>
        <v>305</v>
      </c>
      <c r="F13" s="4">
        <f t="shared" si="3"/>
        <v>0.3737704918032787</v>
      </c>
      <c r="G13" s="4">
        <f t="shared" si="2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5521-5058-4F77-9A5A-44CC78305FF9}">
  <dimension ref="A1:E18"/>
  <sheetViews>
    <sheetView workbookViewId="0">
      <selection activeCell="G21" sqref="G21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9.25" bestFit="1" customWidth="1"/>
    <col min="5" max="7" width="10.875" bestFit="1" customWidth="1"/>
  </cols>
  <sheetData>
    <row r="1" spans="1:5" x14ac:dyDescent="0.25">
      <c r="A1" s="7" t="s">
        <v>2031</v>
      </c>
      <c r="B1" t="s">
        <v>2036</v>
      </c>
    </row>
    <row r="2" spans="1:5" x14ac:dyDescent="0.25">
      <c r="A2" s="7" t="s">
        <v>2086</v>
      </c>
      <c r="B2" t="s">
        <v>2036</v>
      </c>
    </row>
    <row r="4" spans="1:5" x14ac:dyDescent="0.25">
      <c r="A4" s="7" t="s">
        <v>2047</v>
      </c>
      <c r="B4" s="7" t="s">
        <v>2035</v>
      </c>
    </row>
    <row r="5" spans="1:5" x14ac:dyDescent="0.25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260-5BAD-42D5-8CBD-3888382B092E}">
  <dimension ref="A1:F30"/>
  <sheetViews>
    <sheetView workbookViewId="0">
      <selection activeCell="AM10" sqref="AM10"/>
    </sheetView>
  </sheetViews>
  <sheetFormatPr defaultRowHeight="15.75" x14ac:dyDescent="0.25"/>
  <cols>
    <col min="1" max="1" width="17.375" bestFit="1" customWidth="1"/>
    <col min="2" max="2" width="16.375" bestFit="1" customWidth="1"/>
    <col min="3" max="3" width="5.625" bestFit="1" customWidth="1"/>
    <col min="4" max="4" width="3.75" bestFit="1" customWidth="1"/>
    <col min="5" max="5" width="9.25" bestFit="1" customWidth="1"/>
    <col min="6" max="7" width="10.875" bestFit="1" customWidth="1"/>
    <col min="8" max="11" width="1.875" bestFit="1" customWidth="1"/>
    <col min="12" max="101" width="2.875" bestFit="1" customWidth="1"/>
    <col min="102" max="1001" width="3.875" bestFit="1" customWidth="1"/>
    <col min="1002" max="1002" width="6.75" bestFit="1" customWidth="1"/>
    <col min="1003" max="1003" width="10.875" bestFit="1" customWidth="1"/>
  </cols>
  <sheetData>
    <row r="1" spans="1:6" x14ac:dyDescent="0.25">
      <c r="A1" s="7" t="s">
        <v>6</v>
      </c>
      <c r="B1" t="s">
        <v>2036</v>
      </c>
    </row>
    <row r="2" spans="1:6" x14ac:dyDescent="0.25">
      <c r="A2" s="7" t="s">
        <v>2031</v>
      </c>
      <c r="B2" t="s">
        <v>2046</v>
      </c>
    </row>
    <row r="4" spans="1:6" x14ac:dyDescent="0.25">
      <c r="A4" s="7" t="s">
        <v>2047</v>
      </c>
      <c r="B4" s="7" t="s">
        <v>2035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2057</v>
      </c>
      <c r="E7">
        <v>4</v>
      </c>
      <c r="F7">
        <v>4</v>
      </c>
    </row>
    <row r="8" spans="1:6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2058</v>
      </c>
      <c r="C10">
        <v>8</v>
      </c>
      <c r="E10">
        <v>10</v>
      </c>
      <c r="F10">
        <v>18</v>
      </c>
    </row>
    <row r="11" spans="1:6" x14ac:dyDescent="0.25">
      <c r="A11" s="8" t="s">
        <v>2065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2059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2060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2061</v>
      </c>
      <c r="C15">
        <v>3</v>
      </c>
      <c r="E15">
        <v>4</v>
      </c>
      <c r="F15">
        <v>7</v>
      </c>
    </row>
    <row r="16" spans="1:6" x14ac:dyDescent="0.25">
      <c r="A16" s="8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2066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2064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2071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2067</v>
      </c>
      <c r="C20">
        <v>4</v>
      </c>
      <c r="E20">
        <v>4</v>
      </c>
      <c r="F20">
        <v>8</v>
      </c>
    </row>
    <row r="21" spans="1:6" x14ac:dyDescent="0.2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2051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2053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2068</v>
      </c>
      <c r="C25">
        <v>7</v>
      </c>
      <c r="E25">
        <v>14</v>
      </c>
      <c r="F25">
        <v>21</v>
      </c>
    </row>
    <row r="26" spans="1:6" x14ac:dyDescent="0.25">
      <c r="A26" s="8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2063</v>
      </c>
      <c r="E29">
        <v>3</v>
      </c>
      <c r="F29">
        <v>3</v>
      </c>
    </row>
    <row r="30" spans="1:6" x14ac:dyDescent="0.2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2B89-F44D-4EDE-B00D-6207F03BAD23}">
  <dimension ref="A1:F14"/>
  <sheetViews>
    <sheetView workbookViewId="0">
      <selection activeCell="P16" sqref="P16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7" width="10.875" bestFit="1" customWidth="1"/>
  </cols>
  <sheetData>
    <row r="1" spans="1:6" x14ac:dyDescent="0.25">
      <c r="A1" s="7" t="s">
        <v>6</v>
      </c>
      <c r="B1" t="s">
        <v>2036</v>
      </c>
    </row>
    <row r="3" spans="1:6" x14ac:dyDescent="0.25">
      <c r="A3" s="7" t="s">
        <v>2047</v>
      </c>
      <c r="B3" s="7" t="s">
        <v>2035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2040</v>
      </c>
      <c r="E8">
        <v>4</v>
      </c>
      <c r="F8">
        <v>4</v>
      </c>
    </row>
    <row r="9" spans="1:6" x14ac:dyDescent="0.25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3" sqref="I3"/>
    </sheetView>
  </sheetViews>
  <sheetFormatPr defaultColWidth="11.25" defaultRowHeight="15.75" x14ac:dyDescent="0.25"/>
  <cols>
    <col min="1" max="1" width="4.25" bestFit="1" customWidth="1"/>
    <col min="2" max="2" width="30.75" bestFit="1" customWidth="1"/>
    <col min="3" max="3" width="33.5" style="3" customWidth="1"/>
    <col min="4" max="4" width="12.125" style="6" bestFit="1" customWidth="1"/>
    <col min="5" max="5" width="12.625" style="6" customWidth="1"/>
    <col min="6" max="6" width="15.5" style="4" customWidth="1"/>
    <col min="7" max="7" width="11.25" customWidth="1"/>
    <col min="8" max="8" width="13" bestFit="1" customWidth="1"/>
    <col min="9" max="9" width="16.75" customWidth="1"/>
    <col min="12" max="13" width="11.25" bestFit="1" customWidth="1"/>
    <col min="16" max="16" width="28" bestFit="1" customWidth="1"/>
    <col min="17" max="17" width="16.75" customWidth="1"/>
    <col min="18" max="18" width="14.75" customWidth="1"/>
    <col min="19" max="19" width="24.25" customWidth="1"/>
    <col min="20" max="20" width="21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 t="shared" ref="S2:S65" si="0">(((L2/60)/60)/24)+DATE(1970,1,1)</f>
        <v>42336.25</v>
      </c>
      <c r="T2" s="10">
        <f t="shared" ref="T2:T65" si="1"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4">
        <f t="shared" ref="F3:F66" si="2">E3/D3</f>
        <v>10.4</v>
      </c>
      <c r="G3" t="s">
        <v>20</v>
      </c>
      <c r="H3">
        <v>158</v>
      </c>
      <c r="I3" s="5">
        <f t="shared" ref="I3:I66" si="3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si="0"/>
        <v>41870.208333333336</v>
      </c>
      <c r="T3" s="10">
        <f t="shared" si="1"/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4">
        <f t="shared" si="2"/>
        <v>1.3147878228782288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0"/>
        <v>41595.25</v>
      </c>
      <c r="T4" s="10">
        <f t="shared" si="1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4">
        <f t="shared" si="2"/>
        <v>0.58976190476190471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0"/>
        <v>43688.208333333328</v>
      </c>
      <c r="T5" s="10">
        <f t="shared" si="1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4">
        <f t="shared" si="2"/>
        <v>0.69276315789473686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0"/>
        <v>43485.25</v>
      </c>
      <c r="T6" s="10">
        <f t="shared" si="1"/>
        <v>43489.25</v>
      </c>
    </row>
    <row r="7" spans="1:20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4">
        <f t="shared" si="2"/>
        <v>1.7361842105263159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0"/>
        <v>41149.208333333336</v>
      </c>
      <c r="T7" s="10">
        <f t="shared" si="1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4">
        <f t="shared" si="2"/>
        <v>0.20961538461538462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0"/>
        <v>42991.208333333328</v>
      </c>
      <c r="T8" s="10">
        <f t="shared" si="1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4">
        <f t="shared" si="2"/>
        <v>3.2757777777777779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0"/>
        <v>42229.208333333328</v>
      </c>
      <c r="T9" s="10">
        <f t="shared" si="1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4">
        <f t="shared" si="2"/>
        <v>0.19932788374205268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0"/>
        <v>40399.208333333336</v>
      </c>
      <c r="T10" s="10">
        <f t="shared" si="1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4">
        <f t="shared" si="2"/>
        <v>0.51741935483870971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0"/>
        <v>41536.208333333336</v>
      </c>
      <c r="T11" s="10">
        <f t="shared" si="1"/>
        <v>41585.25</v>
      </c>
    </row>
    <row r="12" spans="1:20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4">
        <f t="shared" si="2"/>
        <v>2.6611538461538462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0"/>
        <v>40404.208333333336</v>
      </c>
      <c r="T12" s="10">
        <f t="shared" si="1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4">
        <f t="shared" si="2"/>
        <v>0.48095238095238096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0"/>
        <v>40442.208333333336</v>
      </c>
      <c r="T13" s="10">
        <f t="shared" si="1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4">
        <f t="shared" si="2"/>
        <v>0.89349206349206345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0"/>
        <v>43760.208333333328</v>
      </c>
      <c r="T14" s="10">
        <f t="shared" si="1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4">
        <f t="shared" si="2"/>
        <v>2.4511904761904764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0"/>
        <v>42532.208333333328</v>
      </c>
      <c r="T15" s="10">
        <f t="shared" si="1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4">
        <f t="shared" si="2"/>
        <v>0.66769503546099296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0"/>
        <v>40974.25</v>
      </c>
      <c r="T16" s="10">
        <f t="shared" si="1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4">
        <f t="shared" si="2"/>
        <v>0.47307881773399013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0"/>
        <v>43809.25</v>
      </c>
      <c r="T17" s="10">
        <f t="shared" si="1"/>
        <v>43813.25</v>
      </c>
    </row>
    <row r="18" spans="1:20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4">
        <f t="shared" si="2"/>
        <v>6.4947058823529416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0"/>
        <v>41661.25</v>
      </c>
      <c r="T18" s="10">
        <f t="shared" si="1"/>
        <v>41683.25</v>
      </c>
    </row>
    <row r="19" spans="1:20" ht="16.5" x14ac:dyDescent="0.3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4">
        <f t="shared" si="2"/>
        <v>1.5939125295508274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0"/>
        <v>40555.25</v>
      </c>
      <c r="T19" s="10">
        <f t="shared" si="1"/>
        <v>40556.25</v>
      </c>
    </row>
    <row r="20" spans="1:20" ht="16.5" x14ac:dyDescent="0.3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4">
        <f t="shared" si="2"/>
        <v>0.66912087912087914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0"/>
        <v>43351.208333333328</v>
      </c>
      <c r="T20" s="10">
        <f t="shared" si="1"/>
        <v>43359.208333333328</v>
      </c>
    </row>
    <row r="21" spans="1:20" ht="16.5" x14ac:dyDescent="0.3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4">
        <f t="shared" si="2"/>
        <v>0.48529600000000001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0"/>
        <v>43528.25</v>
      </c>
      <c r="T21" s="10">
        <f t="shared" si="1"/>
        <v>43549.208333333328</v>
      </c>
    </row>
    <row r="22" spans="1:20" ht="16.5" x14ac:dyDescent="0.3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4">
        <f t="shared" si="2"/>
        <v>1.1224279210925645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0"/>
        <v>41848.208333333336</v>
      </c>
      <c r="T22" s="10">
        <f t="shared" si="1"/>
        <v>41848.208333333336</v>
      </c>
    </row>
    <row r="23" spans="1:20" ht="16.5" x14ac:dyDescent="0.3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4">
        <f t="shared" si="2"/>
        <v>0.40992553191489361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0"/>
        <v>40770.208333333336</v>
      </c>
      <c r="T23" s="10">
        <f t="shared" si="1"/>
        <v>40804.208333333336</v>
      </c>
    </row>
    <row r="24" spans="1:20" ht="16.5" x14ac:dyDescent="0.3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4">
        <f t="shared" si="2"/>
        <v>1.2807106598984772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0"/>
        <v>43193.208333333328</v>
      </c>
      <c r="T24" s="10">
        <f t="shared" si="1"/>
        <v>43208.208333333328</v>
      </c>
    </row>
    <row r="25" spans="1:20" ht="16.5" x14ac:dyDescent="0.3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4">
        <f t="shared" si="2"/>
        <v>3.3204444444444445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0"/>
        <v>43510.25</v>
      </c>
      <c r="T25" s="10">
        <f t="shared" si="1"/>
        <v>43563.208333333328</v>
      </c>
    </row>
    <row r="26" spans="1:20" ht="16.5" x14ac:dyDescent="0.3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4">
        <f t="shared" si="2"/>
        <v>1.1283225108225108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0"/>
        <v>41811.208333333336</v>
      </c>
      <c r="T26" s="10">
        <f t="shared" si="1"/>
        <v>41813.208333333336</v>
      </c>
    </row>
    <row r="27" spans="1:20" ht="16.5" x14ac:dyDescent="0.3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4">
        <f t="shared" si="2"/>
        <v>2.1643636363636363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0"/>
        <v>40681.208333333336</v>
      </c>
      <c r="T27" s="10">
        <f t="shared" si="1"/>
        <v>40701.208333333336</v>
      </c>
    </row>
    <row r="28" spans="1:20" ht="16.5" x14ac:dyDescent="0.3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4">
        <f t="shared" si="2"/>
        <v>0.4819906976744186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0"/>
        <v>43312.208333333328</v>
      </c>
      <c r="T28" s="10">
        <f t="shared" si="1"/>
        <v>43339.208333333328</v>
      </c>
    </row>
    <row r="29" spans="1:20" ht="16.5" x14ac:dyDescent="0.3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4">
        <f t="shared" si="2"/>
        <v>0.79949999999999999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0"/>
        <v>42280.208333333328</v>
      </c>
      <c r="T29" s="10">
        <f t="shared" si="1"/>
        <v>42288.208333333328</v>
      </c>
    </row>
    <row r="30" spans="1:20" ht="16.5" x14ac:dyDescent="0.3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4">
        <f t="shared" si="2"/>
        <v>1.0522553516819573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0"/>
        <v>40218.25</v>
      </c>
      <c r="T30" s="10">
        <f t="shared" si="1"/>
        <v>40241.25</v>
      </c>
    </row>
    <row r="31" spans="1:20" ht="16.5" x14ac:dyDescent="0.3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4">
        <f t="shared" si="2"/>
        <v>3.2889978213507627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0"/>
        <v>43301.208333333328</v>
      </c>
      <c r="T31" s="10">
        <f t="shared" si="1"/>
        <v>43341.208333333328</v>
      </c>
    </row>
    <row r="32" spans="1:20" ht="16.5" x14ac:dyDescent="0.3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4">
        <f t="shared" si="2"/>
        <v>1.606111111111111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0"/>
        <v>43609.208333333328</v>
      </c>
      <c r="T32" s="10">
        <f t="shared" si="1"/>
        <v>43614.208333333328</v>
      </c>
    </row>
    <row r="33" spans="1:20" ht="16.5" x14ac:dyDescent="0.3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4">
        <f t="shared" si="2"/>
        <v>3.1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0"/>
        <v>42374.25</v>
      </c>
      <c r="T33" s="10">
        <f t="shared" si="1"/>
        <v>42402.25</v>
      </c>
    </row>
    <row r="34" spans="1:20" ht="16.5" x14ac:dyDescent="0.3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4">
        <f t="shared" si="2"/>
        <v>0.86807920792079207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0"/>
        <v>43110.25</v>
      </c>
      <c r="T34" s="10">
        <f t="shared" si="1"/>
        <v>43137.25</v>
      </c>
    </row>
    <row r="35" spans="1:20" ht="16.5" x14ac:dyDescent="0.3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4">
        <f t="shared" si="2"/>
        <v>3.7782071713147412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0"/>
        <v>41917.208333333336</v>
      </c>
      <c r="T35" s="10">
        <f t="shared" si="1"/>
        <v>41954.25</v>
      </c>
    </row>
    <row r="36" spans="1:20" ht="32.25" x14ac:dyDescent="0.3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4">
        <f t="shared" si="2"/>
        <v>1.5080645161290323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0"/>
        <v>42817.208333333328</v>
      </c>
      <c r="T36" s="10">
        <f t="shared" si="1"/>
        <v>42822.208333333328</v>
      </c>
    </row>
    <row r="37" spans="1:20" ht="16.5" x14ac:dyDescent="0.3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4">
        <f t="shared" si="2"/>
        <v>1.5030119521912351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0"/>
        <v>43484.25</v>
      </c>
      <c r="T37" s="10">
        <f t="shared" si="1"/>
        <v>43526.25</v>
      </c>
    </row>
    <row r="38" spans="1:20" ht="16.5" x14ac:dyDescent="0.3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4">
        <f t="shared" si="2"/>
        <v>1.572857142857143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0"/>
        <v>40600.25</v>
      </c>
      <c r="T38" s="10">
        <f t="shared" si="1"/>
        <v>40625.208333333336</v>
      </c>
    </row>
    <row r="39" spans="1:20" ht="32.25" x14ac:dyDescent="0.3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4">
        <f t="shared" si="2"/>
        <v>1.3998765432098765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0"/>
        <v>43744.208333333328</v>
      </c>
      <c r="T39" s="10">
        <f t="shared" si="1"/>
        <v>43777.25</v>
      </c>
    </row>
    <row r="40" spans="1:20" ht="16.5" x14ac:dyDescent="0.3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4">
        <f t="shared" si="2"/>
        <v>3.2532258064516131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0"/>
        <v>40469.208333333336</v>
      </c>
      <c r="T40" s="10">
        <f t="shared" si="1"/>
        <v>40474.208333333336</v>
      </c>
    </row>
    <row r="41" spans="1:20" ht="16.5" x14ac:dyDescent="0.3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4">
        <f t="shared" si="2"/>
        <v>0.50777777777777777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0"/>
        <v>41330.25</v>
      </c>
      <c r="T41" s="10">
        <f t="shared" si="1"/>
        <v>41344.208333333336</v>
      </c>
    </row>
    <row r="42" spans="1:20" ht="16.5" x14ac:dyDescent="0.3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4">
        <f t="shared" si="2"/>
        <v>1.6906818181818182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0"/>
        <v>40334.208333333336</v>
      </c>
      <c r="T42" s="10">
        <f t="shared" si="1"/>
        <v>40353.208333333336</v>
      </c>
    </row>
    <row r="43" spans="1:20" ht="16.5" x14ac:dyDescent="0.3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4">
        <f t="shared" si="2"/>
        <v>2.1292857142857144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0"/>
        <v>41156.208333333336</v>
      </c>
      <c r="T43" s="10">
        <f t="shared" si="1"/>
        <v>41182.208333333336</v>
      </c>
    </row>
    <row r="44" spans="1:20" ht="16.5" x14ac:dyDescent="0.3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4">
        <f t="shared" si="2"/>
        <v>4.4394444444444447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0"/>
        <v>40728.208333333336</v>
      </c>
      <c r="T44" s="10">
        <f t="shared" si="1"/>
        <v>40737.208333333336</v>
      </c>
    </row>
    <row r="45" spans="1:20" ht="16.5" x14ac:dyDescent="0.3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4">
        <f t="shared" si="2"/>
        <v>1.859390243902439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0"/>
        <v>41844.208333333336</v>
      </c>
      <c r="T45" s="10">
        <f t="shared" si="1"/>
        <v>41860.208333333336</v>
      </c>
    </row>
    <row r="46" spans="1:20" ht="16.5" x14ac:dyDescent="0.3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4">
        <f t="shared" si="2"/>
        <v>6.5881249999999998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0"/>
        <v>43541.208333333328</v>
      </c>
      <c r="T46" s="10">
        <f t="shared" si="1"/>
        <v>43542.208333333328</v>
      </c>
    </row>
    <row r="47" spans="1:20" ht="32.25" x14ac:dyDescent="0.3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4">
        <f t="shared" si="2"/>
        <v>0.4768421052631579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0"/>
        <v>42676.208333333328</v>
      </c>
      <c r="T47" s="10">
        <f t="shared" si="1"/>
        <v>42691.25</v>
      </c>
    </row>
    <row r="48" spans="1:20" ht="16.5" x14ac:dyDescent="0.3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4">
        <f t="shared" si="2"/>
        <v>1.1478378378378378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0"/>
        <v>40367.208333333336</v>
      </c>
      <c r="T48" s="10">
        <f t="shared" si="1"/>
        <v>40390.208333333336</v>
      </c>
    </row>
    <row r="49" spans="1:20" ht="16.5" x14ac:dyDescent="0.3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4">
        <f t="shared" si="2"/>
        <v>4.7526666666666664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0"/>
        <v>41727.208333333336</v>
      </c>
      <c r="T49" s="10">
        <f t="shared" si="1"/>
        <v>41757.208333333336</v>
      </c>
    </row>
    <row r="50" spans="1:20" ht="16.5" x14ac:dyDescent="0.3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4">
        <f t="shared" si="2"/>
        <v>3.86972972972973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0"/>
        <v>42180.208333333328</v>
      </c>
      <c r="T50" s="10">
        <f t="shared" si="1"/>
        <v>42192.208333333328</v>
      </c>
    </row>
    <row r="51" spans="1:20" ht="16.5" x14ac:dyDescent="0.3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4">
        <f t="shared" si="2"/>
        <v>1.89625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0"/>
        <v>43758.208333333328</v>
      </c>
      <c r="T51" s="10">
        <f t="shared" si="1"/>
        <v>43803.25</v>
      </c>
    </row>
    <row r="52" spans="1:20" ht="32.25" x14ac:dyDescent="0.3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4">
        <f t="shared" si="2"/>
        <v>0.02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0"/>
        <v>41487.208333333336</v>
      </c>
      <c r="T52" s="10">
        <f t="shared" si="1"/>
        <v>41515.208333333336</v>
      </c>
    </row>
    <row r="53" spans="1:20" ht="16.5" x14ac:dyDescent="0.3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4">
        <f t="shared" si="2"/>
        <v>0.91867805186590767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0"/>
        <v>40995.208333333336</v>
      </c>
      <c r="T53" s="10">
        <f t="shared" si="1"/>
        <v>41011.208333333336</v>
      </c>
    </row>
    <row r="54" spans="1:20" ht="16.5" x14ac:dyDescent="0.3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4">
        <f t="shared" si="2"/>
        <v>0.34152777777777776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0"/>
        <v>40436.208333333336</v>
      </c>
      <c r="T54" s="10">
        <f t="shared" si="1"/>
        <v>40440.208333333336</v>
      </c>
    </row>
    <row r="55" spans="1:20" ht="16.5" x14ac:dyDescent="0.3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4">
        <f t="shared" si="2"/>
        <v>1.4040909090909091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0"/>
        <v>41779.208333333336</v>
      </c>
      <c r="T55" s="10">
        <f t="shared" si="1"/>
        <v>41818.208333333336</v>
      </c>
    </row>
    <row r="56" spans="1:20" ht="32.25" x14ac:dyDescent="0.3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4">
        <f t="shared" si="2"/>
        <v>0.89866666666666661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0"/>
        <v>43170.25</v>
      </c>
      <c r="T56" s="10">
        <f t="shared" si="1"/>
        <v>43176.208333333328</v>
      </c>
    </row>
    <row r="57" spans="1:20" ht="32.25" x14ac:dyDescent="0.3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4">
        <f t="shared" si="2"/>
        <v>1.7796969696969698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0"/>
        <v>43311.208333333328</v>
      </c>
      <c r="T57" s="10">
        <f t="shared" si="1"/>
        <v>43316.208333333328</v>
      </c>
    </row>
    <row r="58" spans="1:20" ht="32.25" x14ac:dyDescent="0.3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4">
        <f t="shared" si="2"/>
        <v>1.436625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0"/>
        <v>42014.25</v>
      </c>
      <c r="T58" s="10">
        <f t="shared" si="1"/>
        <v>42021.25</v>
      </c>
    </row>
    <row r="59" spans="1:20" ht="16.5" x14ac:dyDescent="0.3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4">
        <f t="shared" si="2"/>
        <v>2.1527586206896552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0"/>
        <v>42979.208333333328</v>
      </c>
      <c r="T59" s="10">
        <f t="shared" si="1"/>
        <v>42991.208333333328</v>
      </c>
    </row>
    <row r="60" spans="1:20" ht="16.5" x14ac:dyDescent="0.3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4">
        <f t="shared" si="2"/>
        <v>2.2711111111111113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0"/>
        <v>42268.208333333328</v>
      </c>
      <c r="T60" s="10">
        <f t="shared" si="1"/>
        <v>42281.208333333328</v>
      </c>
    </row>
    <row r="61" spans="1:20" ht="16.5" x14ac:dyDescent="0.3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4">
        <f t="shared" si="2"/>
        <v>2.7507142857142859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0"/>
        <v>42898.208333333328</v>
      </c>
      <c r="T61" s="10">
        <f t="shared" si="1"/>
        <v>42913.208333333328</v>
      </c>
    </row>
    <row r="62" spans="1:20" ht="16.5" x14ac:dyDescent="0.3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4">
        <f t="shared" si="2"/>
        <v>1.4437048832271762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0"/>
        <v>41107.208333333336</v>
      </c>
      <c r="T62" s="10">
        <f t="shared" si="1"/>
        <v>41110.208333333336</v>
      </c>
    </row>
    <row r="63" spans="1:20" ht="32.25" x14ac:dyDescent="0.3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4">
        <f t="shared" si="2"/>
        <v>0.92745983935742971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0"/>
        <v>40595.25</v>
      </c>
      <c r="T63" s="10">
        <f t="shared" si="1"/>
        <v>40635.208333333336</v>
      </c>
    </row>
    <row r="64" spans="1:20" ht="16.5" x14ac:dyDescent="0.3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4">
        <f t="shared" si="2"/>
        <v>7.226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0"/>
        <v>42160.208333333328</v>
      </c>
      <c r="T64" s="10">
        <f t="shared" si="1"/>
        <v>42161.208333333328</v>
      </c>
    </row>
    <row r="65" spans="1:20" ht="16.5" x14ac:dyDescent="0.3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4">
        <f t="shared" si="2"/>
        <v>0.11851063829787234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0"/>
        <v>42853.208333333328</v>
      </c>
      <c r="T65" s="10">
        <f t="shared" si="1"/>
        <v>42859.208333333328</v>
      </c>
    </row>
    <row r="66" spans="1:20" ht="16.5" x14ac:dyDescent="0.3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4">
        <f t="shared" si="2"/>
        <v>0.97642857142857142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ref="S66:S129" si="4">(((L66/60)/60)/24)+DATE(1970,1,1)</f>
        <v>43283.208333333328</v>
      </c>
      <c r="T66" s="10">
        <f t="shared" ref="T66:T129" si="5">(((M66/60)/60)/24)+DATE(1970,1,1)</f>
        <v>43298.208333333328</v>
      </c>
    </row>
    <row r="67" spans="1:20" ht="16.5" x14ac:dyDescent="0.3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5">
        <f t="shared" ref="I67:I130" si="7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si="4"/>
        <v>40570.25</v>
      </c>
      <c r="T67" s="10">
        <f t="shared" si="5"/>
        <v>40577.25</v>
      </c>
    </row>
    <row r="68" spans="1:20" ht="16.5" x14ac:dyDescent="0.3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4"/>
        <v>42102.208333333328</v>
      </c>
      <c r="T68" s="10">
        <f t="shared" si="5"/>
        <v>42107.208333333328</v>
      </c>
    </row>
    <row r="69" spans="1:20" ht="32.25" x14ac:dyDescent="0.3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4"/>
        <v>40203.25</v>
      </c>
      <c r="T69" s="10">
        <f t="shared" si="5"/>
        <v>40208.25</v>
      </c>
    </row>
    <row r="70" spans="1:20" ht="16.5" x14ac:dyDescent="0.3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4"/>
        <v>42943.208333333328</v>
      </c>
      <c r="T70" s="10">
        <f t="shared" si="5"/>
        <v>42990.208333333328</v>
      </c>
    </row>
    <row r="71" spans="1:20" ht="16.5" x14ac:dyDescent="0.3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4"/>
        <v>40531.25</v>
      </c>
      <c r="T71" s="10">
        <f t="shared" si="5"/>
        <v>40565.25</v>
      </c>
    </row>
    <row r="72" spans="1:20" ht="16.5" x14ac:dyDescent="0.3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4"/>
        <v>40484.208333333336</v>
      </c>
      <c r="T72" s="10">
        <f t="shared" si="5"/>
        <v>40533.25</v>
      </c>
    </row>
    <row r="73" spans="1:20" ht="32.25" x14ac:dyDescent="0.3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4"/>
        <v>43799.25</v>
      </c>
      <c r="T73" s="10">
        <f t="shared" si="5"/>
        <v>43803.25</v>
      </c>
    </row>
    <row r="74" spans="1:20" ht="16.5" x14ac:dyDescent="0.3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4"/>
        <v>42186.208333333328</v>
      </c>
      <c r="T74" s="10">
        <f t="shared" si="5"/>
        <v>42222.208333333328</v>
      </c>
    </row>
    <row r="75" spans="1:20" ht="16.5" x14ac:dyDescent="0.3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4"/>
        <v>42701.25</v>
      </c>
      <c r="T75" s="10">
        <f t="shared" si="5"/>
        <v>42704.25</v>
      </c>
    </row>
    <row r="76" spans="1:20" ht="16.5" x14ac:dyDescent="0.3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4"/>
        <v>42456.208333333328</v>
      </c>
      <c r="T76" s="10">
        <f t="shared" si="5"/>
        <v>42457.208333333328</v>
      </c>
    </row>
    <row r="77" spans="1:20" ht="16.5" x14ac:dyDescent="0.3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4"/>
        <v>43296.208333333328</v>
      </c>
      <c r="T77" s="10">
        <f t="shared" si="5"/>
        <v>43304.208333333328</v>
      </c>
    </row>
    <row r="78" spans="1:20" ht="16.5" x14ac:dyDescent="0.3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4"/>
        <v>42027.25</v>
      </c>
      <c r="T78" s="10">
        <f t="shared" si="5"/>
        <v>42076.208333333328</v>
      </c>
    </row>
    <row r="79" spans="1:20" ht="16.5" x14ac:dyDescent="0.3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4"/>
        <v>40448.208333333336</v>
      </c>
      <c r="T79" s="10">
        <f t="shared" si="5"/>
        <v>40462.208333333336</v>
      </c>
    </row>
    <row r="80" spans="1:20" ht="16.5" x14ac:dyDescent="0.3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4"/>
        <v>43206.208333333328</v>
      </c>
      <c r="T80" s="10">
        <f t="shared" si="5"/>
        <v>43207.208333333328</v>
      </c>
    </row>
    <row r="81" spans="1:20" ht="16.5" x14ac:dyDescent="0.3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4"/>
        <v>43267.208333333328</v>
      </c>
      <c r="T81" s="10">
        <f t="shared" si="5"/>
        <v>43272.208333333328</v>
      </c>
    </row>
    <row r="82" spans="1:20" ht="16.5" x14ac:dyDescent="0.3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4"/>
        <v>42976.208333333328</v>
      </c>
      <c r="T82" s="10">
        <f t="shared" si="5"/>
        <v>43006.208333333328</v>
      </c>
    </row>
    <row r="83" spans="1:20" ht="16.5" x14ac:dyDescent="0.3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4"/>
        <v>43062.25</v>
      </c>
      <c r="T83" s="10">
        <f t="shared" si="5"/>
        <v>43087.25</v>
      </c>
    </row>
    <row r="84" spans="1:20" ht="16.5" x14ac:dyDescent="0.3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4"/>
        <v>43482.25</v>
      </c>
      <c r="T84" s="10">
        <f t="shared" si="5"/>
        <v>43489.25</v>
      </c>
    </row>
    <row r="85" spans="1:20" ht="16.5" x14ac:dyDescent="0.3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4"/>
        <v>42579.208333333328</v>
      </c>
      <c r="T85" s="10">
        <f t="shared" si="5"/>
        <v>42601.208333333328</v>
      </c>
    </row>
    <row r="86" spans="1:20" ht="16.5" x14ac:dyDescent="0.3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4"/>
        <v>41118.208333333336</v>
      </c>
      <c r="T86" s="10">
        <f t="shared" si="5"/>
        <v>41128.208333333336</v>
      </c>
    </row>
    <row r="87" spans="1:20" ht="16.5" x14ac:dyDescent="0.3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4"/>
        <v>40797.208333333336</v>
      </c>
      <c r="T87" s="10">
        <f t="shared" si="5"/>
        <v>40805.208333333336</v>
      </c>
    </row>
    <row r="88" spans="1:20" ht="16.5" x14ac:dyDescent="0.3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4"/>
        <v>42128.208333333328</v>
      </c>
      <c r="T88" s="10">
        <f t="shared" si="5"/>
        <v>42141.208333333328</v>
      </c>
    </row>
    <row r="89" spans="1:20" ht="32.25" x14ac:dyDescent="0.3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4"/>
        <v>40610.25</v>
      </c>
      <c r="T89" s="10">
        <f t="shared" si="5"/>
        <v>40621.208333333336</v>
      </c>
    </row>
    <row r="90" spans="1:20" ht="16.5" x14ac:dyDescent="0.3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4"/>
        <v>42110.208333333328</v>
      </c>
      <c r="T90" s="10">
        <f t="shared" si="5"/>
        <v>42132.208333333328</v>
      </c>
    </row>
    <row r="91" spans="1:20" ht="16.5" x14ac:dyDescent="0.3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4"/>
        <v>40283.208333333336</v>
      </c>
      <c r="T91" s="10">
        <f t="shared" si="5"/>
        <v>40285.208333333336</v>
      </c>
    </row>
    <row r="92" spans="1:20" ht="16.5" x14ac:dyDescent="0.3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4"/>
        <v>42425.25</v>
      </c>
      <c r="T92" s="10">
        <f t="shared" si="5"/>
        <v>42425.25</v>
      </c>
    </row>
    <row r="93" spans="1:20" ht="16.5" x14ac:dyDescent="0.3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4"/>
        <v>42588.208333333328</v>
      </c>
      <c r="T93" s="10">
        <f t="shared" si="5"/>
        <v>42616.208333333328</v>
      </c>
    </row>
    <row r="94" spans="1:20" ht="32.25" x14ac:dyDescent="0.3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4"/>
        <v>40352.208333333336</v>
      </c>
      <c r="T94" s="10">
        <f t="shared" si="5"/>
        <v>40353.208333333336</v>
      </c>
    </row>
    <row r="95" spans="1:20" ht="16.5" x14ac:dyDescent="0.3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4"/>
        <v>41202.208333333336</v>
      </c>
      <c r="T95" s="10">
        <f t="shared" si="5"/>
        <v>41206.208333333336</v>
      </c>
    </row>
    <row r="96" spans="1:20" ht="16.5" x14ac:dyDescent="0.3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4"/>
        <v>43562.208333333328</v>
      </c>
      <c r="T96" s="10">
        <f t="shared" si="5"/>
        <v>43573.208333333328</v>
      </c>
    </row>
    <row r="97" spans="1:20" ht="32.25" x14ac:dyDescent="0.3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4"/>
        <v>43752.208333333328</v>
      </c>
      <c r="T97" s="10">
        <f t="shared" si="5"/>
        <v>43759.208333333328</v>
      </c>
    </row>
    <row r="98" spans="1:20" ht="16.5" x14ac:dyDescent="0.3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4"/>
        <v>40612.25</v>
      </c>
      <c r="T98" s="10">
        <f t="shared" si="5"/>
        <v>40625.208333333336</v>
      </c>
    </row>
    <row r="99" spans="1:20" ht="16.5" x14ac:dyDescent="0.3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4"/>
        <v>42180.208333333328</v>
      </c>
      <c r="T99" s="10">
        <f t="shared" si="5"/>
        <v>42234.208333333328</v>
      </c>
    </row>
    <row r="100" spans="1:20" ht="16.5" x14ac:dyDescent="0.3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4"/>
        <v>42212.208333333328</v>
      </c>
      <c r="T100" s="10">
        <f t="shared" si="5"/>
        <v>42216.208333333328</v>
      </c>
    </row>
    <row r="101" spans="1:20" ht="16.5" x14ac:dyDescent="0.3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4"/>
        <v>41968.25</v>
      </c>
      <c r="T101" s="10">
        <f t="shared" si="5"/>
        <v>41997.25</v>
      </c>
    </row>
    <row r="102" spans="1:20" ht="16.5" x14ac:dyDescent="0.3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4"/>
        <v>40835.208333333336</v>
      </c>
      <c r="T102" s="10">
        <f t="shared" si="5"/>
        <v>40853.208333333336</v>
      </c>
    </row>
    <row r="103" spans="1:20" ht="16.5" x14ac:dyDescent="0.3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4"/>
        <v>42056.25</v>
      </c>
      <c r="T103" s="10">
        <f t="shared" si="5"/>
        <v>42063.25</v>
      </c>
    </row>
    <row r="104" spans="1:20" ht="16.5" x14ac:dyDescent="0.3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4"/>
        <v>43234.208333333328</v>
      </c>
      <c r="T104" s="10">
        <f t="shared" si="5"/>
        <v>43241.208333333328</v>
      </c>
    </row>
    <row r="105" spans="1:20" ht="16.5" x14ac:dyDescent="0.3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4"/>
        <v>40475.208333333336</v>
      </c>
      <c r="T105" s="10">
        <f t="shared" si="5"/>
        <v>40484.208333333336</v>
      </c>
    </row>
    <row r="106" spans="1:20" ht="16.5" x14ac:dyDescent="0.3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4"/>
        <v>42878.208333333328</v>
      </c>
      <c r="T106" s="10">
        <f t="shared" si="5"/>
        <v>42879.208333333328</v>
      </c>
    </row>
    <row r="107" spans="1:20" ht="16.5" x14ac:dyDescent="0.3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4"/>
        <v>41366.208333333336</v>
      </c>
      <c r="T107" s="10">
        <f t="shared" si="5"/>
        <v>41384.208333333336</v>
      </c>
    </row>
    <row r="108" spans="1:20" ht="16.5" x14ac:dyDescent="0.3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4"/>
        <v>43716.208333333328</v>
      </c>
      <c r="T108" s="10">
        <f t="shared" si="5"/>
        <v>43721.208333333328</v>
      </c>
    </row>
    <row r="109" spans="1:20" ht="32.25" x14ac:dyDescent="0.3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4"/>
        <v>43213.208333333328</v>
      </c>
      <c r="T109" s="10">
        <f t="shared" si="5"/>
        <v>43230.208333333328</v>
      </c>
    </row>
    <row r="110" spans="1:20" ht="32.25" x14ac:dyDescent="0.3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4"/>
        <v>41005.208333333336</v>
      </c>
      <c r="T110" s="10">
        <f t="shared" si="5"/>
        <v>41042.208333333336</v>
      </c>
    </row>
    <row r="111" spans="1:20" ht="16.5" x14ac:dyDescent="0.3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4"/>
        <v>41651.25</v>
      </c>
      <c r="T111" s="10">
        <f t="shared" si="5"/>
        <v>41653.25</v>
      </c>
    </row>
    <row r="112" spans="1:20" ht="32.25" x14ac:dyDescent="0.3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4"/>
        <v>43354.208333333328</v>
      </c>
      <c r="T112" s="10">
        <f t="shared" si="5"/>
        <v>43373.208333333328</v>
      </c>
    </row>
    <row r="113" spans="1:20" ht="16.5" x14ac:dyDescent="0.3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4"/>
        <v>41174.208333333336</v>
      </c>
      <c r="T113" s="10">
        <f t="shared" si="5"/>
        <v>41180.208333333336</v>
      </c>
    </row>
    <row r="114" spans="1:20" ht="16.5" x14ac:dyDescent="0.3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4"/>
        <v>41875.208333333336</v>
      </c>
      <c r="T114" s="10">
        <f t="shared" si="5"/>
        <v>41890.208333333336</v>
      </c>
    </row>
    <row r="115" spans="1:20" ht="16.5" x14ac:dyDescent="0.3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4"/>
        <v>42990.208333333328</v>
      </c>
      <c r="T115" s="10">
        <f t="shared" si="5"/>
        <v>42997.208333333328</v>
      </c>
    </row>
    <row r="116" spans="1:20" ht="16.5" x14ac:dyDescent="0.3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4"/>
        <v>43564.208333333328</v>
      </c>
      <c r="T116" s="10">
        <f t="shared" si="5"/>
        <v>43565.208333333328</v>
      </c>
    </row>
    <row r="117" spans="1:20" ht="16.5" x14ac:dyDescent="0.3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4"/>
        <v>43056.25</v>
      </c>
      <c r="T117" s="10">
        <f t="shared" si="5"/>
        <v>43091.25</v>
      </c>
    </row>
    <row r="118" spans="1:20" ht="32.25" x14ac:dyDescent="0.3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4"/>
        <v>42265.208333333328</v>
      </c>
      <c r="T118" s="10">
        <f t="shared" si="5"/>
        <v>42266.208333333328</v>
      </c>
    </row>
    <row r="119" spans="1:20" ht="16.5" x14ac:dyDescent="0.3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4"/>
        <v>40808.208333333336</v>
      </c>
      <c r="T119" s="10">
        <f t="shared" si="5"/>
        <v>40814.208333333336</v>
      </c>
    </row>
    <row r="120" spans="1:20" ht="16.5" x14ac:dyDescent="0.3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4"/>
        <v>41665.25</v>
      </c>
      <c r="T120" s="10">
        <f t="shared" si="5"/>
        <v>41671.25</v>
      </c>
    </row>
    <row r="121" spans="1:20" ht="32.25" x14ac:dyDescent="0.3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4"/>
        <v>41806.208333333336</v>
      </c>
      <c r="T121" s="10">
        <f t="shared" si="5"/>
        <v>41823.208333333336</v>
      </c>
    </row>
    <row r="122" spans="1:20" ht="16.5" x14ac:dyDescent="0.3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4"/>
        <v>42111.208333333328</v>
      </c>
      <c r="T122" s="10">
        <f t="shared" si="5"/>
        <v>42115.208333333328</v>
      </c>
    </row>
    <row r="123" spans="1:20" ht="16.5" x14ac:dyDescent="0.3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4"/>
        <v>41917.208333333336</v>
      </c>
      <c r="T123" s="10">
        <f t="shared" si="5"/>
        <v>41930.208333333336</v>
      </c>
    </row>
    <row r="124" spans="1:20" ht="16.5" x14ac:dyDescent="0.3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4"/>
        <v>41970.25</v>
      </c>
      <c r="T124" s="10">
        <f t="shared" si="5"/>
        <v>41997.25</v>
      </c>
    </row>
    <row r="125" spans="1:20" ht="16.5" x14ac:dyDescent="0.3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4"/>
        <v>42332.25</v>
      </c>
      <c r="T125" s="10">
        <f t="shared" si="5"/>
        <v>42335.25</v>
      </c>
    </row>
    <row r="126" spans="1:20" ht="16.5" x14ac:dyDescent="0.3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4"/>
        <v>43598.208333333328</v>
      </c>
      <c r="T126" s="10">
        <f t="shared" si="5"/>
        <v>43651.208333333328</v>
      </c>
    </row>
    <row r="127" spans="1:20" ht="16.5" x14ac:dyDescent="0.3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4"/>
        <v>43362.208333333328</v>
      </c>
      <c r="T127" s="10">
        <f t="shared" si="5"/>
        <v>43366.208333333328</v>
      </c>
    </row>
    <row r="128" spans="1:20" ht="16.5" x14ac:dyDescent="0.3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4"/>
        <v>42596.208333333328</v>
      </c>
      <c r="T128" s="10">
        <f t="shared" si="5"/>
        <v>42624.208333333328</v>
      </c>
    </row>
    <row r="129" spans="1:20" ht="16.5" x14ac:dyDescent="0.3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4"/>
        <v>40310.208333333336</v>
      </c>
      <c r="T129" s="10">
        <f t="shared" si="5"/>
        <v>40313.208333333336</v>
      </c>
    </row>
    <row r="130" spans="1:20" ht="16.5" x14ac:dyDescent="0.3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4">
        <f t="shared" si="6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ref="S130:S193" si="8">(((L130/60)/60)/24)+DATE(1970,1,1)</f>
        <v>40417.208333333336</v>
      </c>
      <c r="T130" s="10">
        <f t="shared" ref="T130:T193" si="9">(((M130/60)/60)/24)+DATE(1970,1,1)</f>
        <v>40430.208333333336</v>
      </c>
    </row>
    <row r="131" spans="1:20" ht="16.5" x14ac:dyDescent="0.3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4">
        <f t="shared" ref="F131:F194" si="10">E131/D131</f>
        <v>3.2026936026936029E-2</v>
      </c>
      <c r="G131" t="s">
        <v>74</v>
      </c>
      <c r="H131">
        <v>55</v>
      </c>
      <c r="I131" s="5">
        <f t="shared" ref="I131:I194" si="11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si="8"/>
        <v>42038.25</v>
      </c>
      <c r="T131" s="10">
        <f t="shared" si="9"/>
        <v>42063.25</v>
      </c>
    </row>
    <row r="132" spans="1:20" ht="16.5" x14ac:dyDescent="0.3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4">
        <f t="shared" si="10"/>
        <v>1.5546875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8"/>
        <v>40842.208333333336</v>
      </c>
      <c r="T132" s="10">
        <f t="shared" si="9"/>
        <v>40858.25</v>
      </c>
    </row>
    <row r="133" spans="1:20" ht="32.25" x14ac:dyDescent="0.3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4">
        <f t="shared" si="10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8"/>
        <v>41607.25</v>
      </c>
      <c r="T133" s="10">
        <f t="shared" si="9"/>
        <v>41620.25</v>
      </c>
    </row>
    <row r="134" spans="1:20" ht="16.5" x14ac:dyDescent="0.3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4">
        <f t="shared" si="10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8"/>
        <v>43112.25</v>
      </c>
      <c r="T134" s="10">
        <f t="shared" si="9"/>
        <v>43128.25</v>
      </c>
    </row>
    <row r="135" spans="1:20" ht="16.5" x14ac:dyDescent="0.3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4">
        <f t="shared" si="10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8"/>
        <v>40767.208333333336</v>
      </c>
      <c r="T135" s="10">
        <f t="shared" si="9"/>
        <v>40789.208333333336</v>
      </c>
    </row>
    <row r="136" spans="1:20" ht="16.5" x14ac:dyDescent="0.3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4">
        <f t="shared" si="10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8"/>
        <v>40713.208333333336</v>
      </c>
      <c r="T136" s="10">
        <f t="shared" si="9"/>
        <v>40762.208333333336</v>
      </c>
    </row>
    <row r="137" spans="1:20" ht="16.5" x14ac:dyDescent="0.3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4">
        <f t="shared" si="10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8"/>
        <v>41340.25</v>
      </c>
      <c r="T137" s="10">
        <f t="shared" si="9"/>
        <v>41345.208333333336</v>
      </c>
    </row>
    <row r="138" spans="1:20" ht="16.5" x14ac:dyDescent="0.3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4">
        <f t="shared" si="10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8"/>
        <v>41797.208333333336</v>
      </c>
      <c r="T138" s="10">
        <f t="shared" si="9"/>
        <v>41809.208333333336</v>
      </c>
    </row>
    <row r="139" spans="1:20" ht="16.5" x14ac:dyDescent="0.3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4">
        <f t="shared" si="10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8"/>
        <v>40457.208333333336</v>
      </c>
      <c r="T139" s="10">
        <f t="shared" si="9"/>
        <v>40463.208333333336</v>
      </c>
    </row>
    <row r="140" spans="1:20" ht="32.25" x14ac:dyDescent="0.3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4">
        <f t="shared" si="10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8"/>
        <v>41180.208333333336</v>
      </c>
      <c r="T140" s="10">
        <f t="shared" si="9"/>
        <v>41186.208333333336</v>
      </c>
    </row>
    <row r="141" spans="1:20" ht="16.5" x14ac:dyDescent="0.3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4">
        <f t="shared" si="10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8"/>
        <v>42115.208333333328</v>
      </c>
      <c r="T141" s="10">
        <f t="shared" si="9"/>
        <v>42131.208333333328</v>
      </c>
    </row>
    <row r="142" spans="1:20" ht="32.25" x14ac:dyDescent="0.3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4">
        <f t="shared" si="10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8"/>
        <v>43156.25</v>
      </c>
      <c r="T142" s="10">
        <f t="shared" si="9"/>
        <v>43161.25</v>
      </c>
    </row>
    <row r="143" spans="1:20" ht="16.5" x14ac:dyDescent="0.3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4">
        <f t="shared" si="10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8"/>
        <v>42167.208333333328</v>
      </c>
      <c r="T143" s="10">
        <f t="shared" si="9"/>
        <v>42173.208333333328</v>
      </c>
    </row>
    <row r="144" spans="1:20" ht="16.5" x14ac:dyDescent="0.3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4">
        <f t="shared" si="10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8"/>
        <v>41005.208333333336</v>
      </c>
      <c r="T144" s="10">
        <f t="shared" si="9"/>
        <v>41046.208333333336</v>
      </c>
    </row>
    <row r="145" spans="1:20" ht="16.5" x14ac:dyDescent="0.3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4">
        <f t="shared" si="10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8"/>
        <v>40357.208333333336</v>
      </c>
      <c r="T145" s="10">
        <f t="shared" si="9"/>
        <v>40377.208333333336</v>
      </c>
    </row>
    <row r="146" spans="1:20" ht="16.5" x14ac:dyDescent="0.3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4">
        <f t="shared" si="10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8"/>
        <v>43633.208333333328</v>
      </c>
      <c r="T146" s="10">
        <f t="shared" si="9"/>
        <v>43641.208333333328</v>
      </c>
    </row>
    <row r="147" spans="1:20" ht="16.5" x14ac:dyDescent="0.3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4">
        <f t="shared" si="10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8"/>
        <v>41889.208333333336</v>
      </c>
      <c r="T147" s="10">
        <f t="shared" si="9"/>
        <v>41894.208333333336</v>
      </c>
    </row>
    <row r="148" spans="1:20" ht="32.25" x14ac:dyDescent="0.3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4">
        <f t="shared" si="10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8"/>
        <v>40855.25</v>
      </c>
      <c r="T148" s="10">
        <f t="shared" si="9"/>
        <v>40875.25</v>
      </c>
    </row>
    <row r="149" spans="1:20" ht="16.5" x14ac:dyDescent="0.3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4">
        <f t="shared" si="10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8"/>
        <v>42534.208333333328</v>
      </c>
      <c r="T149" s="10">
        <f t="shared" si="9"/>
        <v>42540.208333333328</v>
      </c>
    </row>
    <row r="150" spans="1:20" ht="16.5" x14ac:dyDescent="0.3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4">
        <f t="shared" si="10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8"/>
        <v>42941.208333333328</v>
      </c>
      <c r="T150" s="10">
        <f t="shared" si="9"/>
        <v>42950.208333333328</v>
      </c>
    </row>
    <row r="151" spans="1:20" ht="16.5" x14ac:dyDescent="0.3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4">
        <f t="shared" si="10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8"/>
        <v>41275.25</v>
      </c>
      <c r="T151" s="10">
        <f t="shared" si="9"/>
        <v>41327.25</v>
      </c>
    </row>
    <row r="152" spans="1:20" ht="16.5" x14ac:dyDescent="0.3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4">
        <f t="shared" si="10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8"/>
        <v>43450.25</v>
      </c>
      <c r="T152" s="10">
        <f t="shared" si="9"/>
        <v>43451.25</v>
      </c>
    </row>
    <row r="153" spans="1:20" ht="16.5" x14ac:dyDescent="0.3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4">
        <f t="shared" si="10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8"/>
        <v>41799.208333333336</v>
      </c>
      <c r="T153" s="10">
        <f t="shared" si="9"/>
        <v>41850.208333333336</v>
      </c>
    </row>
    <row r="154" spans="1:20" ht="16.5" x14ac:dyDescent="0.3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4">
        <f t="shared" si="10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8"/>
        <v>42783.25</v>
      </c>
      <c r="T154" s="10">
        <f t="shared" si="9"/>
        <v>42790.25</v>
      </c>
    </row>
    <row r="155" spans="1:20" ht="16.5" x14ac:dyDescent="0.3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4">
        <f t="shared" si="10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8"/>
        <v>41201.208333333336</v>
      </c>
      <c r="T155" s="10">
        <f t="shared" si="9"/>
        <v>41207.208333333336</v>
      </c>
    </row>
    <row r="156" spans="1:20" ht="16.5" x14ac:dyDescent="0.3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4">
        <f t="shared" si="10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8"/>
        <v>42502.208333333328</v>
      </c>
      <c r="T156" s="10">
        <f t="shared" si="9"/>
        <v>42525.208333333328</v>
      </c>
    </row>
    <row r="157" spans="1:20" ht="16.5" x14ac:dyDescent="0.3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4">
        <f t="shared" si="10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8"/>
        <v>40262.208333333336</v>
      </c>
      <c r="T157" s="10">
        <f t="shared" si="9"/>
        <v>40277.208333333336</v>
      </c>
    </row>
    <row r="158" spans="1:20" ht="16.5" x14ac:dyDescent="0.3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4">
        <f t="shared" si="10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8"/>
        <v>43743.208333333328</v>
      </c>
      <c r="T158" s="10">
        <f t="shared" si="9"/>
        <v>43767.208333333328</v>
      </c>
    </row>
    <row r="159" spans="1:20" ht="16.5" x14ac:dyDescent="0.3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4">
        <f t="shared" si="10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8"/>
        <v>41638.25</v>
      </c>
      <c r="T159" s="10">
        <f t="shared" si="9"/>
        <v>41650.25</v>
      </c>
    </row>
    <row r="160" spans="1:20" ht="16.5" x14ac:dyDescent="0.3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4">
        <f t="shared" si="10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8"/>
        <v>42346.25</v>
      </c>
      <c r="T160" s="10">
        <f t="shared" si="9"/>
        <v>42347.25</v>
      </c>
    </row>
    <row r="161" spans="1:20" ht="16.5" x14ac:dyDescent="0.3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4">
        <f t="shared" si="10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8"/>
        <v>43551.208333333328</v>
      </c>
      <c r="T161" s="10">
        <f t="shared" si="9"/>
        <v>43569.208333333328</v>
      </c>
    </row>
    <row r="162" spans="1:20" ht="16.5" x14ac:dyDescent="0.3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4">
        <f t="shared" si="10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8"/>
        <v>43582.208333333328</v>
      </c>
      <c r="T162" s="10">
        <f t="shared" si="9"/>
        <v>43598.208333333328</v>
      </c>
    </row>
    <row r="163" spans="1:20" ht="32.25" x14ac:dyDescent="0.3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4">
        <f t="shared" si="10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8"/>
        <v>42270.208333333328</v>
      </c>
      <c r="T163" s="10">
        <f t="shared" si="9"/>
        <v>42276.208333333328</v>
      </c>
    </row>
    <row r="164" spans="1:20" ht="32.25" x14ac:dyDescent="0.3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4">
        <f t="shared" si="10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8"/>
        <v>43442.25</v>
      </c>
      <c r="T164" s="10">
        <f t="shared" si="9"/>
        <v>43472.25</v>
      </c>
    </row>
    <row r="165" spans="1:20" ht="16.5" x14ac:dyDescent="0.3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4">
        <f t="shared" si="10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8"/>
        <v>43028.208333333328</v>
      </c>
      <c r="T165" s="10">
        <f t="shared" si="9"/>
        <v>43077.25</v>
      </c>
    </row>
    <row r="166" spans="1:20" ht="16.5" x14ac:dyDescent="0.3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4">
        <f t="shared" si="10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8"/>
        <v>43016.208333333328</v>
      </c>
      <c r="T166" s="10">
        <f t="shared" si="9"/>
        <v>43017.208333333328</v>
      </c>
    </row>
    <row r="167" spans="1:20" ht="16.5" x14ac:dyDescent="0.3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4">
        <f t="shared" si="10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8"/>
        <v>42948.208333333328</v>
      </c>
      <c r="T167" s="10">
        <f t="shared" si="9"/>
        <v>42980.208333333328</v>
      </c>
    </row>
    <row r="168" spans="1:20" ht="16.5" x14ac:dyDescent="0.3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4">
        <f t="shared" si="10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8"/>
        <v>40534.25</v>
      </c>
      <c r="T168" s="10">
        <f t="shared" si="9"/>
        <v>40538.25</v>
      </c>
    </row>
    <row r="169" spans="1:20" ht="16.5" x14ac:dyDescent="0.3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4">
        <f t="shared" si="10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8"/>
        <v>41435.208333333336</v>
      </c>
      <c r="T169" s="10">
        <f t="shared" si="9"/>
        <v>41445.208333333336</v>
      </c>
    </row>
    <row r="170" spans="1:20" ht="16.5" x14ac:dyDescent="0.3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4">
        <f t="shared" si="10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8"/>
        <v>43518.25</v>
      </c>
      <c r="T170" s="10">
        <f t="shared" si="9"/>
        <v>43541.208333333328</v>
      </c>
    </row>
    <row r="171" spans="1:20" ht="16.5" x14ac:dyDescent="0.3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4">
        <f t="shared" si="10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8"/>
        <v>41077.208333333336</v>
      </c>
      <c r="T171" s="10">
        <f t="shared" si="9"/>
        <v>41105.208333333336</v>
      </c>
    </row>
    <row r="172" spans="1:20" ht="16.5" x14ac:dyDescent="0.3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4">
        <f t="shared" si="10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8"/>
        <v>42950.208333333328</v>
      </c>
      <c r="T172" s="10">
        <f t="shared" si="9"/>
        <v>42957.208333333328</v>
      </c>
    </row>
    <row r="173" spans="1:20" ht="32.25" x14ac:dyDescent="0.3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4">
        <f t="shared" si="10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8"/>
        <v>41718.208333333336</v>
      </c>
      <c r="T173" s="10">
        <f t="shared" si="9"/>
        <v>41740.208333333336</v>
      </c>
    </row>
    <row r="174" spans="1:20" ht="16.5" x14ac:dyDescent="0.3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4">
        <f t="shared" si="10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8"/>
        <v>41839.208333333336</v>
      </c>
      <c r="T174" s="10">
        <f t="shared" si="9"/>
        <v>41854.208333333336</v>
      </c>
    </row>
    <row r="175" spans="1:20" ht="16.5" x14ac:dyDescent="0.3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4">
        <f t="shared" si="10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8"/>
        <v>41412.208333333336</v>
      </c>
      <c r="T175" s="10">
        <f t="shared" si="9"/>
        <v>41418.208333333336</v>
      </c>
    </row>
    <row r="176" spans="1:20" ht="16.5" x14ac:dyDescent="0.3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4">
        <f t="shared" si="10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8"/>
        <v>42282.208333333328</v>
      </c>
      <c r="T176" s="10">
        <f t="shared" si="9"/>
        <v>42283.208333333328</v>
      </c>
    </row>
    <row r="177" spans="1:20" ht="16.5" x14ac:dyDescent="0.3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4">
        <f t="shared" si="10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8"/>
        <v>42613.208333333328</v>
      </c>
      <c r="T177" s="10">
        <f t="shared" si="9"/>
        <v>42632.208333333328</v>
      </c>
    </row>
    <row r="178" spans="1:20" ht="32.25" x14ac:dyDescent="0.3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4">
        <f t="shared" si="10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8"/>
        <v>42616.208333333328</v>
      </c>
      <c r="T178" s="10">
        <f t="shared" si="9"/>
        <v>42625.208333333328</v>
      </c>
    </row>
    <row r="179" spans="1:20" ht="16.5" x14ac:dyDescent="0.3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4">
        <f t="shared" si="10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8"/>
        <v>40497.25</v>
      </c>
      <c r="T179" s="10">
        <f t="shared" si="9"/>
        <v>40522.25</v>
      </c>
    </row>
    <row r="180" spans="1:20" ht="16.5" x14ac:dyDescent="0.3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4">
        <f t="shared" si="10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8"/>
        <v>42999.208333333328</v>
      </c>
      <c r="T180" s="10">
        <f t="shared" si="9"/>
        <v>43008.208333333328</v>
      </c>
    </row>
    <row r="181" spans="1:20" ht="32.25" x14ac:dyDescent="0.3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4">
        <f t="shared" si="10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8"/>
        <v>41350.208333333336</v>
      </c>
      <c r="T181" s="10">
        <f t="shared" si="9"/>
        <v>41351.208333333336</v>
      </c>
    </row>
    <row r="182" spans="1:20" ht="16.5" x14ac:dyDescent="0.3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4">
        <f t="shared" si="10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8"/>
        <v>40259.208333333336</v>
      </c>
      <c r="T182" s="10">
        <f t="shared" si="9"/>
        <v>40264.208333333336</v>
      </c>
    </row>
    <row r="183" spans="1:20" ht="16.5" x14ac:dyDescent="0.3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4">
        <f t="shared" si="10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8"/>
        <v>43012.208333333328</v>
      </c>
      <c r="T183" s="10">
        <f t="shared" si="9"/>
        <v>43030.208333333328</v>
      </c>
    </row>
    <row r="184" spans="1:20" ht="32.25" x14ac:dyDescent="0.3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4">
        <f t="shared" si="10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8"/>
        <v>43631.208333333328</v>
      </c>
      <c r="T184" s="10">
        <f t="shared" si="9"/>
        <v>43647.208333333328</v>
      </c>
    </row>
    <row r="185" spans="1:20" ht="32.25" x14ac:dyDescent="0.3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4">
        <f t="shared" si="10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8"/>
        <v>40430.208333333336</v>
      </c>
      <c r="T185" s="10">
        <f t="shared" si="9"/>
        <v>40443.208333333336</v>
      </c>
    </row>
    <row r="186" spans="1:20" ht="16.5" x14ac:dyDescent="0.3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4">
        <f t="shared" si="10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8"/>
        <v>43588.208333333328</v>
      </c>
      <c r="T186" s="10">
        <f t="shared" si="9"/>
        <v>43589.208333333328</v>
      </c>
    </row>
    <row r="187" spans="1:20" ht="16.5" x14ac:dyDescent="0.3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4">
        <f t="shared" si="10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8"/>
        <v>43233.208333333328</v>
      </c>
      <c r="T187" s="10">
        <f t="shared" si="9"/>
        <v>43244.208333333328</v>
      </c>
    </row>
    <row r="188" spans="1:20" ht="16.5" x14ac:dyDescent="0.3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4">
        <f t="shared" si="10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8"/>
        <v>41782.208333333336</v>
      </c>
      <c r="T188" s="10">
        <f t="shared" si="9"/>
        <v>41797.208333333336</v>
      </c>
    </row>
    <row r="189" spans="1:20" ht="16.5" x14ac:dyDescent="0.3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4">
        <f t="shared" si="10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8"/>
        <v>41328.25</v>
      </c>
      <c r="T189" s="10">
        <f t="shared" si="9"/>
        <v>41356.208333333336</v>
      </c>
    </row>
    <row r="190" spans="1:20" ht="16.5" x14ac:dyDescent="0.3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4">
        <f t="shared" si="10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8"/>
        <v>41975.25</v>
      </c>
      <c r="T190" s="10">
        <f t="shared" si="9"/>
        <v>41976.25</v>
      </c>
    </row>
    <row r="191" spans="1:20" ht="16.5" x14ac:dyDescent="0.3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4">
        <f t="shared" si="10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8"/>
        <v>42433.25</v>
      </c>
      <c r="T191" s="10">
        <f t="shared" si="9"/>
        <v>42433.25</v>
      </c>
    </row>
    <row r="192" spans="1:20" ht="16.5" x14ac:dyDescent="0.3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4">
        <f t="shared" si="10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8"/>
        <v>41429.208333333336</v>
      </c>
      <c r="T192" s="10">
        <f t="shared" si="9"/>
        <v>41430.208333333336</v>
      </c>
    </row>
    <row r="193" spans="1:20" ht="16.5" x14ac:dyDescent="0.3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4">
        <f t="shared" si="10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8"/>
        <v>43536.208333333328</v>
      </c>
      <c r="T193" s="10">
        <f t="shared" si="9"/>
        <v>43539.208333333328</v>
      </c>
    </row>
    <row r="194" spans="1:20" ht="16.5" x14ac:dyDescent="0.3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4">
        <f t="shared" si="10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ref="S194:S257" si="12">(((L194/60)/60)/24)+DATE(1970,1,1)</f>
        <v>41817.208333333336</v>
      </c>
      <c r="T194" s="10">
        <f t="shared" ref="T194:T257" si="13">(((M194/60)/60)/24)+DATE(1970,1,1)</f>
        <v>41821.208333333336</v>
      </c>
    </row>
    <row r="195" spans="1:20" ht="16.5" x14ac:dyDescent="0.3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4">
        <f t="shared" ref="F195:F258" si="14">E195/D195</f>
        <v>0.45636363636363636</v>
      </c>
      <c r="G195" t="s">
        <v>14</v>
      </c>
      <c r="H195">
        <v>65</v>
      </c>
      <c r="I195" s="5">
        <f t="shared" ref="I195:I258" si="15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si="12"/>
        <v>43198.208333333328</v>
      </c>
      <c r="T195" s="10">
        <f t="shared" si="13"/>
        <v>43202.208333333328</v>
      </c>
    </row>
    <row r="196" spans="1:20" ht="16.5" x14ac:dyDescent="0.3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4">
        <f t="shared" si="14"/>
        <v>1.227605633802817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2"/>
        <v>42261.208333333328</v>
      </c>
      <c r="T196" s="10">
        <f t="shared" si="13"/>
        <v>42277.208333333328</v>
      </c>
    </row>
    <row r="197" spans="1:20" ht="16.5" x14ac:dyDescent="0.3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4">
        <f t="shared" si="14"/>
        <v>3.61753164556962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2"/>
        <v>43310.208333333328</v>
      </c>
      <c r="T197" s="10">
        <f t="shared" si="13"/>
        <v>43317.208333333328</v>
      </c>
    </row>
    <row r="198" spans="1:20" ht="16.5" x14ac:dyDescent="0.3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4">
        <f t="shared" si="14"/>
        <v>0.63146341463414635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2"/>
        <v>42616.208333333328</v>
      </c>
      <c r="T198" s="10">
        <f t="shared" si="13"/>
        <v>42635.208333333328</v>
      </c>
    </row>
    <row r="199" spans="1:20" ht="16.5" x14ac:dyDescent="0.3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4">
        <f t="shared" si="14"/>
        <v>2.9820475319926874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2"/>
        <v>42909.208333333328</v>
      </c>
      <c r="T199" s="10">
        <f t="shared" si="13"/>
        <v>42923.208333333328</v>
      </c>
    </row>
    <row r="200" spans="1:20" ht="16.5" x14ac:dyDescent="0.3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4">
        <f t="shared" si="14"/>
        <v>9.5585443037974685E-2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2"/>
        <v>40396.208333333336</v>
      </c>
      <c r="T200" s="10">
        <f t="shared" si="13"/>
        <v>40425.208333333336</v>
      </c>
    </row>
    <row r="201" spans="1:20" ht="16.5" x14ac:dyDescent="0.3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4">
        <f t="shared" si="14"/>
        <v>0.5377777777777778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2"/>
        <v>42192.208333333328</v>
      </c>
      <c r="T201" s="10">
        <f t="shared" si="13"/>
        <v>42196.208333333328</v>
      </c>
    </row>
    <row r="202" spans="1:20" ht="16.5" x14ac:dyDescent="0.3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4">
        <f t="shared" si="14"/>
        <v>0.02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2"/>
        <v>40262.208333333336</v>
      </c>
      <c r="T202" s="10">
        <f t="shared" si="13"/>
        <v>40273.208333333336</v>
      </c>
    </row>
    <row r="203" spans="1:20" ht="16.5" x14ac:dyDescent="0.3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4">
        <f t="shared" si="14"/>
        <v>6.8119047619047617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2"/>
        <v>41845.208333333336</v>
      </c>
      <c r="T203" s="10">
        <f t="shared" si="13"/>
        <v>41863.208333333336</v>
      </c>
    </row>
    <row r="204" spans="1:20" ht="16.5" x14ac:dyDescent="0.3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4">
        <f t="shared" si="14"/>
        <v>0.78831325301204824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2"/>
        <v>40818.208333333336</v>
      </c>
      <c r="T204" s="10">
        <f t="shared" si="13"/>
        <v>40822.208333333336</v>
      </c>
    </row>
    <row r="205" spans="1:20" ht="32.25" x14ac:dyDescent="0.3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4">
        <f t="shared" si="14"/>
        <v>1.3440792216817234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2"/>
        <v>42752.25</v>
      </c>
      <c r="T205" s="10">
        <f t="shared" si="13"/>
        <v>42754.25</v>
      </c>
    </row>
    <row r="206" spans="1:20" ht="16.5" x14ac:dyDescent="0.3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4">
        <f t="shared" si="14"/>
        <v>3.372E-2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2"/>
        <v>40636.208333333336</v>
      </c>
      <c r="T206" s="10">
        <f t="shared" si="13"/>
        <v>40646.208333333336</v>
      </c>
    </row>
    <row r="207" spans="1:20" ht="16.5" x14ac:dyDescent="0.3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4">
        <f t="shared" si="14"/>
        <v>4.3184615384615386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2"/>
        <v>43390.208333333328</v>
      </c>
      <c r="T207" s="10">
        <f t="shared" si="13"/>
        <v>43402.208333333328</v>
      </c>
    </row>
    <row r="208" spans="1:20" ht="16.5" x14ac:dyDescent="0.3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4">
        <f t="shared" si="14"/>
        <v>0.38844444444444443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2"/>
        <v>40236.25</v>
      </c>
      <c r="T208" s="10">
        <f t="shared" si="13"/>
        <v>40245.25</v>
      </c>
    </row>
    <row r="209" spans="1:20" ht="32.25" x14ac:dyDescent="0.3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4">
        <f t="shared" si="14"/>
        <v>4.2569999999999997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2"/>
        <v>43340.208333333328</v>
      </c>
      <c r="T209" s="10">
        <f t="shared" si="13"/>
        <v>43360.208333333328</v>
      </c>
    </row>
    <row r="210" spans="1:20" ht="16.5" x14ac:dyDescent="0.3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4">
        <f t="shared" si="14"/>
        <v>1.0112239715591671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2"/>
        <v>43048.25</v>
      </c>
      <c r="T210" s="10">
        <f t="shared" si="13"/>
        <v>43072.25</v>
      </c>
    </row>
    <row r="211" spans="1:20" ht="16.5" x14ac:dyDescent="0.3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4">
        <f t="shared" si="14"/>
        <v>0.21188688946015424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2"/>
        <v>42496.208333333328</v>
      </c>
      <c r="T211" s="10">
        <f t="shared" si="13"/>
        <v>42503.208333333328</v>
      </c>
    </row>
    <row r="212" spans="1:20" ht="16.5" x14ac:dyDescent="0.3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4">
        <f t="shared" si="14"/>
        <v>0.67425531914893622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2"/>
        <v>42797.25</v>
      </c>
      <c r="T212" s="10">
        <f t="shared" si="13"/>
        <v>42824.208333333328</v>
      </c>
    </row>
    <row r="213" spans="1:20" ht="32.25" x14ac:dyDescent="0.3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4">
        <f t="shared" si="14"/>
        <v>0.9492337164750958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2"/>
        <v>41513.208333333336</v>
      </c>
      <c r="T213" s="10">
        <f t="shared" si="13"/>
        <v>41537.208333333336</v>
      </c>
    </row>
    <row r="214" spans="1:20" ht="16.5" x14ac:dyDescent="0.3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4">
        <f t="shared" si="14"/>
        <v>1.5185185185185186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2"/>
        <v>43814.25</v>
      </c>
      <c r="T214" s="10">
        <f t="shared" si="13"/>
        <v>43860.25</v>
      </c>
    </row>
    <row r="215" spans="1:20" ht="32.25" x14ac:dyDescent="0.3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4">
        <f t="shared" si="14"/>
        <v>1.9516382252559727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2"/>
        <v>40488.208333333336</v>
      </c>
      <c r="T215" s="10">
        <f t="shared" si="13"/>
        <v>40496.25</v>
      </c>
    </row>
    <row r="216" spans="1:20" ht="16.5" x14ac:dyDescent="0.3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4">
        <f t="shared" si="14"/>
        <v>10.231428571428571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2"/>
        <v>40409.208333333336</v>
      </c>
      <c r="T216" s="10">
        <f t="shared" si="13"/>
        <v>40415.208333333336</v>
      </c>
    </row>
    <row r="217" spans="1:20" ht="16.5" x14ac:dyDescent="0.3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4">
        <f t="shared" si="14"/>
        <v>3.8418367346938778E-2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2"/>
        <v>43509.25</v>
      </c>
      <c r="T217" s="10">
        <f t="shared" si="13"/>
        <v>43511.25</v>
      </c>
    </row>
    <row r="218" spans="1:20" ht="16.5" x14ac:dyDescent="0.3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4">
        <f t="shared" si="14"/>
        <v>1.5507066557107643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2"/>
        <v>40869.25</v>
      </c>
      <c r="T218" s="10">
        <f t="shared" si="13"/>
        <v>40871.25</v>
      </c>
    </row>
    <row r="219" spans="1:20" ht="16.5" x14ac:dyDescent="0.3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4">
        <f t="shared" si="14"/>
        <v>0.44753477588871715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2"/>
        <v>43583.208333333328</v>
      </c>
      <c r="T219" s="10">
        <f t="shared" si="13"/>
        <v>43592.208333333328</v>
      </c>
    </row>
    <row r="220" spans="1:20" ht="16.5" x14ac:dyDescent="0.3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4">
        <f t="shared" si="14"/>
        <v>2.1594736842105262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2"/>
        <v>40858.25</v>
      </c>
      <c r="T220" s="10">
        <f t="shared" si="13"/>
        <v>40892.25</v>
      </c>
    </row>
    <row r="221" spans="1:20" ht="16.5" x14ac:dyDescent="0.3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4">
        <f t="shared" si="14"/>
        <v>3.3212709832134291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2"/>
        <v>41137.208333333336</v>
      </c>
      <c r="T221" s="10">
        <f t="shared" si="13"/>
        <v>41149.208333333336</v>
      </c>
    </row>
    <row r="222" spans="1:20" ht="16.5" x14ac:dyDescent="0.3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4">
        <f t="shared" si="14"/>
        <v>8.4430379746835441E-2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2"/>
        <v>40725.208333333336</v>
      </c>
      <c r="T222" s="10">
        <f t="shared" si="13"/>
        <v>40743.208333333336</v>
      </c>
    </row>
    <row r="223" spans="1:20" ht="32.25" x14ac:dyDescent="0.3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4">
        <f t="shared" si="14"/>
        <v>0.9862551440329218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2"/>
        <v>41081.208333333336</v>
      </c>
      <c r="T223" s="10">
        <f t="shared" si="13"/>
        <v>41083.208333333336</v>
      </c>
    </row>
    <row r="224" spans="1:20" ht="16.5" x14ac:dyDescent="0.3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4">
        <f t="shared" si="14"/>
        <v>1.3797916666666667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2"/>
        <v>41914.208333333336</v>
      </c>
      <c r="T224" s="10">
        <f t="shared" si="13"/>
        <v>41915.208333333336</v>
      </c>
    </row>
    <row r="225" spans="1:20" ht="16.5" x14ac:dyDescent="0.3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4">
        <f t="shared" si="14"/>
        <v>0.93810996563573879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2"/>
        <v>42445.208333333328</v>
      </c>
      <c r="T225" s="10">
        <f t="shared" si="13"/>
        <v>42459.208333333328</v>
      </c>
    </row>
    <row r="226" spans="1:20" ht="16.5" x14ac:dyDescent="0.3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4">
        <f t="shared" si="14"/>
        <v>4.0363930885529156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2"/>
        <v>41906.208333333336</v>
      </c>
      <c r="T226" s="10">
        <f t="shared" si="13"/>
        <v>41951.25</v>
      </c>
    </row>
    <row r="227" spans="1:20" ht="16.5" x14ac:dyDescent="0.3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4">
        <f t="shared" si="14"/>
        <v>2.6017404129793511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2"/>
        <v>41762.208333333336</v>
      </c>
      <c r="T227" s="10">
        <f t="shared" si="13"/>
        <v>41762.208333333336</v>
      </c>
    </row>
    <row r="228" spans="1:20" ht="16.5" x14ac:dyDescent="0.3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4">
        <f t="shared" si="14"/>
        <v>3.6663333333333332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2"/>
        <v>40276.208333333336</v>
      </c>
      <c r="T228" s="10">
        <f t="shared" si="13"/>
        <v>40313.208333333336</v>
      </c>
    </row>
    <row r="229" spans="1:20" ht="16.5" x14ac:dyDescent="0.3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4">
        <f t="shared" si="14"/>
        <v>1.687208538587849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2"/>
        <v>42139.208333333328</v>
      </c>
      <c r="T229" s="10">
        <f t="shared" si="13"/>
        <v>42145.208333333328</v>
      </c>
    </row>
    <row r="230" spans="1:20" ht="16.5" x14ac:dyDescent="0.3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4">
        <f t="shared" si="14"/>
        <v>1.1990717911530093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2"/>
        <v>42613.208333333328</v>
      </c>
      <c r="T230" s="10">
        <f t="shared" si="13"/>
        <v>42638.208333333328</v>
      </c>
    </row>
    <row r="231" spans="1:20" ht="16.5" x14ac:dyDescent="0.3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4">
        <f t="shared" si="14"/>
        <v>1.936892523364486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2"/>
        <v>42887.208333333328</v>
      </c>
      <c r="T231" s="10">
        <f t="shared" si="13"/>
        <v>42935.208333333328</v>
      </c>
    </row>
    <row r="232" spans="1:20" ht="16.5" x14ac:dyDescent="0.3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4">
        <f t="shared" si="14"/>
        <v>4.2016666666666671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2"/>
        <v>43805.25</v>
      </c>
      <c r="T232" s="10">
        <f t="shared" si="13"/>
        <v>43805.25</v>
      </c>
    </row>
    <row r="233" spans="1:20" ht="16.5" x14ac:dyDescent="0.3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4">
        <f t="shared" si="14"/>
        <v>0.76708333333333334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2"/>
        <v>41415.208333333336</v>
      </c>
      <c r="T233" s="10">
        <f t="shared" si="13"/>
        <v>41473.208333333336</v>
      </c>
    </row>
    <row r="234" spans="1:20" ht="16.5" x14ac:dyDescent="0.3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4">
        <f t="shared" si="14"/>
        <v>1.7126470588235294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2"/>
        <v>42576.208333333328</v>
      </c>
      <c r="T234" s="10">
        <f t="shared" si="13"/>
        <v>42577.208333333328</v>
      </c>
    </row>
    <row r="235" spans="1:20" ht="16.5" x14ac:dyDescent="0.3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4">
        <f t="shared" si="14"/>
        <v>1.5789473684210527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2"/>
        <v>40706.208333333336</v>
      </c>
      <c r="T235" s="10">
        <f t="shared" si="13"/>
        <v>40722.208333333336</v>
      </c>
    </row>
    <row r="236" spans="1:20" ht="16.5" x14ac:dyDescent="0.3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4">
        <f t="shared" si="14"/>
        <v>1.0908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2"/>
        <v>42969.208333333328</v>
      </c>
      <c r="T236" s="10">
        <f t="shared" si="13"/>
        <v>42976.208333333328</v>
      </c>
    </row>
    <row r="237" spans="1:20" ht="32.25" x14ac:dyDescent="0.3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4">
        <f t="shared" si="14"/>
        <v>0.41732558139534881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2"/>
        <v>42779.25</v>
      </c>
      <c r="T237" s="10">
        <f t="shared" si="13"/>
        <v>42784.25</v>
      </c>
    </row>
    <row r="238" spans="1:20" ht="16.5" x14ac:dyDescent="0.3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4">
        <f t="shared" si="14"/>
        <v>0.10944303797468355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2"/>
        <v>43641.208333333328</v>
      </c>
      <c r="T238" s="10">
        <f t="shared" si="13"/>
        <v>43648.208333333328</v>
      </c>
    </row>
    <row r="239" spans="1:20" ht="32.25" x14ac:dyDescent="0.3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4">
        <f t="shared" si="14"/>
        <v>1.593763440860215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2"/>
        <v>41754.208333333336</v>
      </c>
      <c r="T239" s="10">
        <f t="shared" si="13"/>
        <v>41756.208333333336</v>
      </c>
    </row>
    <row r="240" spans="1:20" ht="16.5" x14ac:dyDescent="0.3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4">
        <f t="shared" si="14"/>
        <v>4.2241666666666671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2"/>
        <v>43083.25</v>
      </c>
      <c r="T240" s="10">
        <f t="shared" si="13"/>
        <v>43108.25</v>
      </c>
    </row>
    <row r="241" spans="1:20" ht="16.5" x14ac:dyDescent="0.3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4">
        <f t="shared" si="14"/>
        <v>0.97718749999999999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2"/>
        <v>42245.208333333328</v>
      </c>
      <c r="T241" s="10">
        <f t="shared" si="13"/>
        <v>42249.208333333328</v>
      </c>
    </row>
    <row r="242" spans="1:20" ht="16.5" x14ac:dyDescent="0.3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4">
        <f t="shared" si="14"/>
        <v>4.1878911564625847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2"/>
        <v>40396.208333333336</v>
      </c>
      <c r="T242" s="10">
        <f t="shared" si="13"/>
        <v>40397.208333333336</v>
      </c>
    </row>
    <row r="243" spans="1:20" ht="16.5" x14ac:dyDescent="0.3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4">
        <f t="shared" si="14"/>
        <v>1.0191632047477746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2"/>
        <v>41742.208333333336</v>
      </c>
      <c r="T243" s="10">
        <f t="shared" si="13"/>
        <v>41752.208333333336</v>
      </c>
    </row>
    <row r="244" spans="1:20" ht="16.5" x14ac:dyDescent="0.3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4">
        <f t="shared" si="14"/>
        <v>1.2772619047619047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2"/>
        <v>42865.208333333328</v>
      </c>
      <c r="T244" s="10">
        <f t="shared" si="13"/>
        <v>42875.208333333328</v>
      </c>
    </row>
    <row r="245" spans="1:20" ht="32.25" x14ac:dyDescent="0.3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4">
        <f t="shared" si="14"/>
        <v>4.4521739130434783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2"/>
        <v>43163.25</v>
      </c>
      <c r="T245" s="10">
        <f t="shared" si="13"/>
        <v>43166.25</v>
      </c>
    </row>
    <row r="246" spans="1:20" ht="32.25" x14ac:dyDescent="0.3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4">
        <f t="shared" si="14"/>
        <v>5.6971428571428575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2"/>
        <v>41834.208333333336</v>
      </c>
      <c r="T246" s="10">
        <f t="shared" si="13"/>
        <v>41886.208333333336</v>
      </c>
    </row>
    <row r="247" spans="1:20" ht="16.5" x14ac:dyDescent="0.3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4">
        <f t="shared" si="14"/>
        <v>5.0934482758620687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2"/>
        <v>41736.208333333336</v>
      </c>
      <c r="T247" s="10">
        <f t="shared" si="13"/>
        <v>41737.208333333336</v>
      </c>
    </row>
    <row r="248" spans="1:20" ht="16.5" x14ac:dyDescent="0.3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4">
        <f t="shared" si="14"/>
        <v>3.2553333333333332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2"/>
        <v>41491.208333333336</v>
      </c>
      <c r="T248" s="10">
        <f t="shared" si="13"/>
        <v>41495.208333333336</v>
      </c>
    </row>
    <row r="249" spans="1:20" ht="16.5" x14ac:dyDescent="0.3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4">
        <f t="shared" si="14"/>
        <v>9.3261616161616168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2"/>
        <v>42726.25</v>
      </c>
      <c r="T249" s="10">
        <f t="shared" si="13"/>
        <v>42741.25</v>
      </c>
    </row>
    <row r="250" spans="1:20" ht="16.5" x14ac:dyDescent="0.3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4">
        <f t="shared" si="14"/>
        <v>2.1133870967741935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2"/>
        <v>42004.25</v>
      </c>
      <c r="T250" s="10">
        <f t="shared" si="13"/>
        <v>42009.25</v>
      </c>
    </row>
    <row r="251" spans="1:20" ht="16.5" x14ac:dyDescent="0.3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4">
        <f t="shared" si="14"/>
        <v>2.7332520325203253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2"/>
        <v>42006.25</v>
      </c>
      <c r="T251" s="10">
        <f t="shared" si="13"/>
        <v>42013.25</v>
      </c>
    </row>
    <row r="252" spans="1:20" ht="16.5" x14ac:dyDescent="0.3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4">
        <f t="shared" si="14"/>
        <v>0.03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2"/>
        <v>40203.25</v>
      </c>
      <c r="T252" s="10">
        <f t="shared" si="13"/>
        <v>40238.25</v>
      </c>
    </row>
    <row r="253" spans="1:20" ht="16.5" x14ac:dyDescent="0.3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4">
        <f t="shared" si="14"/>
        <v>0.54084507042253516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2"/>
        <v>41252.25</v>
      </c>
      <c r="T253" s="10">
        <f t="shared" si="13"/>
        <v>41254.25</v>
      </c>
    </row>
    <row r="254" spans="1:20" ht="32.25" x14ac:dyDescent="0.3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4">
        <f t="shared" si="14"/>
        <v>6.2629999999999999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2"/>
        <v>41572.208333333336</v>
      </c>
      <c r="T254" s="10">
        <f t="shared" si="13"/>
        <v>41577.208333333336</v>
      </c>
    </row>
    <row r="255" spans="1:20" ht="16.5" x14ac:dyDescent="0.3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4">
        <f t="shared" si="14"/>
        <v>0.8902139917695473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2"/>
        <v>40641.208333333336</v>
      </c>
      <c r="T255" s="10">
        <f t="shared" si="13"/>
        <v>40653.208333333336</v>
      </c>
    </row>
    <row r="256" spans="1:20" ht="32.25" x14ac:dyDescent="0.3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4">
        <f t="shared" si="14"/>
        <v>1.8489130434782608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2"/>
        <v>42787.25</v>
      </c>
      <c r="T256" s="10">
        <f t="shared" si="13"/>
        <v>42789.25</v>
      </c>
    </row>
    <row r="257" spans="1:20" ht="32.25" x14ac:dyDescent="0.3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4">
        <f t="shared" si="14"/>
        <v>1.2016770186335404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2"/>
        <v>40590.25</v>
      </c>
      <c r="T257" s="10">
        <f t="shared" si="13"/>
        <v>40595.25</v>
      </c>
    </row>
    <row r="258" spans="1:20" ht="16.5" x14ac:dyDescent="0.3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4">
        <f t="shared" si="14"/>
        <v>0.23390243902439026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ref="S258:S321" si="16">(((L258/60)/60)/24)+DATE(1970,1,1)</f>
        <v>42393.25</v>
      </c>
      <c r="T258" s="10">
        <f t="shared" ref="T258:T321" si="17">(((M258/60)/60)/24)+DATE(1970,1,1)</f>
        <v>42430.25</v>
      </c>
    </row>
    <row r="259" spans="1:20" ht="16.5" x14ac:dyDescent="0.3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4">
        <f t="shared" ref="F259:F322" si="18">E259/D259</f>
        <v>1.46</v>
      </c>
      <c r="G259" t="s">
        <v>20</v>
      </c>
      <c r="H259">
        <v>92</v>
      </c>
      <c r="I259" s="5">
        <f t="shared" ref="I259:I322" si="19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si="16"/>
        <v>41338.25</v>
      </c>
      <c r="T259" s="10">
        <f t="shared" si="17"/>
        <v>41352.208333333336</v>
      </c>
    </row>
    <row r="260" spans="1:20" ht="16.5" x14ac:dyDescent="0.3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4">
        <f t="shared" si="18"/>
        <v>2.6848000000000001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6"/>
        <v>42712.25</v>
      </c>
      <c r="T260" s="10">
        <f t="shared" si="17"/>
        <v>42732.25</v>
      </c>
    </row>
    <row r="261" spans="1:20" ht="32.25" x14ac:dyDescent="0.3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4">
        <f t="shared" si="18"/>
        <v>5.9749999999999996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6"/>
        <v>41251.25</v>
      </c>
      <c r="T261" s="10">
        <f t="shared" si="17"/>
        <v>41270.25</v>
      </c>
    </row>
    <row r="262" spans="1:20" ht="16.5" x14ac:dyDescent="0.3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4">
        <f t="shared" si="18"/>
        <v>1.5769841269841269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6"/>
        <v>41180.208333333336</v>
      </c>
      <c r="T262" s="10">
        <f t="shared" si="17"/>
        <v>41192.208333333336</v>
      </c>
    </row>
    <row r="263" spans="1:20" ht="32.25" x14ac:dyDescent="0.3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4">
        <f t="shared" si="18"/>
        <v>0.31201660735468567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6"/>
        <v>40415.208333333336</v>
      </c>
      <c r="T263" s="10">
        <f t="shared" si="17"/>
        <v>40419.208333333336</v>
      </c>
    </row>
    <row r="264" spans="1:20" ht="16.5" x14ac:dyDescent="0.3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4">
        <f t="shared" si="18"/>
        <v>3.1341176470588237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6"/>
        <v>40638.208333333336</v>
      </c>
      <c r="T264" s="10">
        <f t="shared" si="17"/>
        <v>40664.208333333336</v>
      </c>
    </row>
    <row r="265" spans="1:20" ht="16.5" x14ac:dyDescent="0.3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4">
        <f t="shared" si="18"/>
        <v>3.7089655172413791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6"/>
        <v>40187.25</v>
      </c>
      <c r="T265" s="10">
        <f t="shared" si="17"/>
        <v>40187.25</v>
      </c>
    </row>
    <row r="266" spans="1:20" ht="16.5" x14ac:dyDescent="0.3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4">
        <f t="shared" si="18"/>
        <v>3.6266447368421053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6"/>
        <v>41317.25</v>
      </c>
      <c r="T266" s="10">
        <f t="shared" si="17"/>
        <v>41333.25</v>
      </c>
    </row>
    <row r="267" spans="1:20" ht="16.5" x14ac:dyDescent="0.3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4">
        <f t="shared" si="18"/>
        <v>1.2308163265306122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6"/>
        <v>42372.25</v>
      </c>
      <c r="T267" s="10">
        <f t="shared" si="17"/>
        <v>42416.25</v>
      </c>
    </row>
    <row r="268" spans="1:20" ht="16.5" x14ac:dyDescent="0.3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4">
        <f t="shared" si="18"/>
        <v>0.76766756032171579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6"/>
        <v>41950.25</v>
      </c>
      <c r="T268" s="10">
        <f t="shared" si="17"/>
        <v>41983.25</v>
      </c>
    </row>
    <row r="269" spans="1:20" ht="16.5" x14ac:dyDescent="0.3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4">
        <f t="shared" si="18"/>
        <v>2.3362012987012988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6"/>
        <v>41206.208333333336</v>
      </c>
      <c r="T269" s="10">
        <f t="shared" si="17"/>
        <v>41222.25</v>
      </c>
    </row>
    <row r="270" spans="1:20" ht="16.5" x14ac:dyDescent="0.3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4">
        <f t="shared" si="18"/>
        <v>1.8053333333333332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6"/>
        <v>41186.208333333336</v>
      </c>
      <c r="T270" s="10">
        <f t="shared" si="17"/>
        <v>41232.25</v>
      </c>
    </row>
    <row r="271" spans="1:20" ht="16.5" x14ac:dyDescent="0.3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4">
        <f t="shared" si="18"/>
        <v>2.5262857142857142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6"/>
        <v>43496.25</v>
      </c>
      <c r="T271" s="10">
        <f t="shared" si="17"/>
        <v>43517.25</v>
      </c>
    </row>
    <row r="272" spans="1:20" ht="16.5" x14ac:dyDescent="0.3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4">
        <f t="shared" si="18"/>
        <v>0.27176538240368026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6"/>
        <v>40514.25</v>
      </c>
      <c r="T272" s="10">
        <f t="shared" si="17"/>
        <v>40516.25</v>
      </c>
    </row>
    <row r="273" spans="1:20" ht="32.25" x14ac:dyDescent="0.3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4">
        <f t="shared" si="18"/>
        <v>1.2706571242680547E-2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6"/>
        <v>42345.25</v>
      </c>
      <c r="T273" s="10">
        <f t="shared" si="17"/>
        <v>42376.25</v>
      </c>
    </row>
    <row r="274" spans="1:20" ht="16.5" x14ac:dyDescent="0.3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4">
        <f t="shared" si="18"/>
        <v>3.0400978473581213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6"/>
        <v>43656.208333333328</v>
      </c>
      <c r="T274" s="10">
        <f t="shared" si="17"/>
        <v>43681.208333333328</v>
      </c>
    </row>
    <row r="275" spans="1:20" ht="16.5" x14ac:dyDescent="0.3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4">
        <f t="shared" si="18"/>
        <v>1.3723076923076922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6"/>
        <v>42995.208333333328</v>
      </c>
      <c r="T275" s="10">
        <f t="shared" si="17"/>
        <v>42998.208333333328</v>
      </c>
    </row>
    <row r="276" spans="1:20" ht="32.25" x14ac:dyDescent="0.3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4">
        <f t="shared" si="18"/>
        <v>0.32208333333333333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6"/>
        <v>43045.25</v>
      </c>
      <c r="T276" s="10">
        <f t="shared" si="17"/>
        <v>43050.25</v>
      </c>
    </row>
    <row r="277" spans="1:20" ht="32.25" x14ac:dyDescent="0.3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4">
        <f t="shared" si="18"/>
        <v>2.4151282051282053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6"/>
        <v>43561.208333333328</v>
      </c>
      <c r="T277" s="10">
        <f t="shared" si="17"/>
        <v>43569.208333333328</v>
      </c>
    </row>
    <row r="278" spans="1:20" ht="16.5" x14ac:dyDescent="0.3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4">
        <f t="shared" si="18"/>
        <v>0.96799999999999997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6"/>
        <v>41018.208333333336</v>
      </c>
      <c r="T278" s="10">
        <f t="shared" si="17"/>
        <v>41023.208333333336</v>
      </c>
    </row>
    <row r="279" spans="1:20" ht="32.25" x14ac:dyDescent="0.3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4">
        <f t="shared" si="18"/>
        <v>10.664285714285715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6"/>
        <v>40378.208333333336</v>
      </c>
      <c r="T279" s="10">
        <f t="shared" si="17"/>
        <v>40380.208333333336</v>
      </c>
    </row>
    <row r="280" spans="1:20" ht="16.5" x14ac:dyDescent="0.3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4">
        <f t="shared" si="18"/>
        <v>3.2588888888888889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6"/>
        <v>41239.25</v>
      </c>
      <c r="T280" s="10">
        <f t="shared" si="17"/>
        <v>41264.25</v>
      </c>
    </row>
    <row r="281" spans="1:20" ht="16.5" x14ac:dyDescent="0.3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4">
        <f t="shared" si="18"/>
        <v>1.7070000000000001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6"/>
        <v>43346.208333333328</v>
      </c>
      <c r="T281" s="10">
        <f t="shared" si="17"/>
        <v>43349.208333333328</v>
      </c>
    </row>
    <row r="282" spans="1:20" ht="32.25" x14ac:dyDescent="0.3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4">
        <f t="shared" si="18"/>
        <v>5.8144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6"/>
        <v>43060.25</v>
      </c>
      <c r="T282" s="10">
        <f t="shared" si="17"/>
        <v>43066.25</v>
      </c>
    </row>
    <row r="283" spans="1:20" ht="16.5" x14ac:dyDescent="0.3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4">
        <f t="shared" si="18"/>
        <v>0.91520972644376897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6"/>
        <v>40979.25</v>
      </c>
      <c r="T283" s="10">
        <f t="shared" si="17"/>
        <v>41000.208333333336</v>
      </c>
    </row>
    <row r="284" spans="1:20" ht="16.5" x14ac:dyDescent="0.3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4">
        <f t="shared" si="18"/>
        <v>1.0804761904761904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6"/>
        <v>42701.25</v>
      </c>
      <c r="T284" s="10">
        <f t="shared" si="17"/>
        <v>42707.25</v>
      </c>
    </row>
    <row r="285" spans="1:20" ht="32.25" x14ac:dyDescent="0.3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4">
        <f t="shared" si="18"/>
        <v>0.18728395061728395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6"/>
        <v>42520.208333333328</v>
      </c>
      <c r="T285" s="10">
        <f t="shared" si="17"/>
        <v>42525.208333333328</v>
      </c>
    </row>
    <row r="286" spans="1:20" ht="16.5" x14ac:dyDescent="0.3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4">
        <f t="shared" si="18"/>
        <v>0.83193877551020412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6"/>
        <v>41030.208333333336</v>
      </c>
      <c r="T286" s="10">
        <f t="shared" si="17"/>
        <v>41035.208333333336</v>
      </c>
    </row>
    <row r="287" spans="1:20" ht="16.5" x14ac:dyDescent="0.3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4">
        <f t="shared" si="18"/>
        <v>7.0633333333333335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6"/>
        <v>42623.208333333328</v>
      </c>
      <c r="T287" s="10">
        <f t="shared" si="17"/>
        <v>42661.208333333328</v>
      </c>
    </row>
    <row r="288" spans="1:20" ht="16.5" x14ac:dyDescent="0.3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4">
        <f t="shared" si="18"/>
        <v>0.17446030330062445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6"/>
        <v>42697.25</v>
      </c>
      <c r="T288" s="10">
        <f t="shared" si="17"/>
        <v>42704.25</v>
      </c>
    </row>
    <row r="289" spans="1:20" ht="16.5" x14ac:dyDescent="0.3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4">
        <f t="shared" si="18"/>
        <v>2.0973015873015872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6"/>
        <v>42122.208333333328</v>
      </c>
      <c r="T289" s="10">
        <f t="shared" si="17"/>
        <v>42122.208333333328</v>
      </c>
    </row>
    <row r="290" spans="1:20" ht="16.5" x14ac:dyDescent="0.3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4">
        <f t="shared" si="18"/>
        <v>0.97785714285714287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6"/>
        <v>40982.208333333336</v>
      </c>
      <c r="T290" s="10">
        <f t="shared" si="17"/>
        <v>40983.208333333336</v>
      </c>
    </row>
    <row r="291" spans="1:20" ht="16.5" x14ac:dyDescent="0.3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4">
        <f t="shared" si="18"/>
        <v>16.842500000000001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6"/>
        <v>42219.208333333328</v>
      </c>
      <c r="T291" s="10">
        <f t="shared" si="17"/>
        <v>42222.208333333328</v>
      </c>
    </row>
    <row r="292" spans="1:20" ht="16.5" x14ac:dyDescent="0.3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4">
        <f t="shared" si="18"/>
        <v>0.54402135231316728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6"/>
        <v>41404.208333333336</v>
      </c>
      <c r="T292" s="10">
        <f t="shared" si="17"/>
        <v>41436.208333333336</v>
      </c>
    </row>
    <row r="293" spans="1:20" ht="16.5" x14ac:dyDescent="0.3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4">
        <f t="shared" si="18"/>
        <v>4.5661111111111108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6"/>
        <v>40831.208333333336</v>
      </c>
      <c r="T293" s="10">
        <f t="shared" si="17"/>
        <v>40835.208333333336</v>
      </c>
    </row>
    <row r="294" spans="1:20" ht="16.5" x14ac:dyDescent="0.3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4">
        <f t="shared" si="18"/>
        <v>9.8219178082191785E-2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6"/>
        <v>40984.208333333336</v>
      </c>
      <c r="T294" s="10">
        <f t="shared" si="17"/>
        <v>41002.208333333336</v>
      </c>
    </row>
    <row r="295" spans="1:20" ht="16.5" x14ac:dyDescent="0.3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4">
        <f t="shared" si="18"/>
        <v>0.16384615384615384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6"/>
        <v>40456.208333333336</v>
      </c>
      <c r="T295" s="10">
        <f t="shared" si="17"/>
        <v>40465.208333333336</v>
      </c>
    </row>
    <row r="296" spans="1:20" ht="16.5" x14ac:dyDescent="0.3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4">
        <f t="shared" si="18"/>
        <v>13.396666666666667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6"/>
        <v>43399.208333333328</v>
      </c>
      <c r="T296" s="10">
        <f t="shared" si="17"/>
        <v>43411.25</v>
      </c>
    </row>
    <row r="297" spans="1:20" ht="32.25" x14ac:dyDescent="0.3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4">
        <f t="shared" si="18"/>
        <v>0.35650077760497667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6"/>
        <v>41562.208333333336</v>
      </c>
      <c r="T297" s="10">
        <f t="shared" si="17"/>
        <v>41587.25</v>
      </c>
    </row>
    <row r="298" spans="1:20" ht="32.25" x14ac:dyDescent="0.3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4">
        <f t="shared" si="18"/>
        <v>0.54950819672131146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6"/>
        <v>43493.25</v>
      </c>
      <c r="T298" s="10">
        <f t="shared" si="17"/>
        <v>43515.25</v>
      </c>
    </row>
    <row r="299" spans="1:20" ht="16.5" x14ac:dyDescent="0.3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4">
        <f t="shared" si="18"/>
        <v>0.94236111111111109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6"/>
        <v>41653.25</v>
      </c>
      <c r="T299" s="10">
        <f t="shared" si="17"/>
        <v>41662.25</v>
      </c>
    </row>
    <row r="300" spans="1:20" ht="16.5" x14ac:dyDescent="0.3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4">
        <f t="shared" si="18"/>
        <v>1.4391428571428571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6"/>
        <v>42426.25</v>
      </c>
      <c r="T300" s="10">
        <f t="shared" si="17"/>
        <v>42444.208333333328</v>
      </c>
    </row>
    <row r="301" spans="1:20" ht="32.25" x14ac:dyDescent="0.3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4">
        <f t="shared" si="18"/>
        <v>0.51421052631578945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6"/>
        <v>42432.25</v>
      </c>
      <c r="T301" s="10">
        <f t="shared" si="17"/>
        <v>42488.208333333328</v>
      </c>
    </row>
    <row r="302" spans="1:20" ht="16.5" x14ac:dyDescent="0.3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4">
        <f t="shared" si="18"/>
        <v>0.05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6"/>
        <v>42977.208333333328</v>
      </c>
      <c r="T302" s="10">
        <f t="shared" si="17"/>
        <v>42978.208333333328</v>
      </c>
    </row>
    <row r="303" spans="1:20" ht="16.5" x14ac:dyDescent="0.3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4">
        <f t="shared" si="18"/>
        <v>13.446666666666667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6"/>
        <v>42061.25</v>
      </c>
      <c r="T303" s="10">
        <f t="shared" si="17"/>
        <v>42078.208333333328</v>
      </c>
    </row>
    <row r="304" spans="1:20" ht="16.5" x14ac:dyDescent="0.3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4">
        <f t="shared" si="18"/>
        <v>0.31844940867279897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6"/>
        <v>43345.208333333328</v>
      </c>
      <c r="T304" s="10">
        <f t="shared" si="17"/>
        <v>43359.208333333328</v>
      </c>
    </row>
    <row r="305" spans="1:20" ht="16.5" x14ac:dyDescent="0.3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4">
        <f t="shared" si="18"/>
        <v>0.82617647058823529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6"/>
        <v>42376.25</v>
      </c>
      <c r="T305" s="10">
        <f t="shared" si="17"/>
        <v>42381.25</v>
      </c>
    </row>
    <row r="306" spans="1:20" ht="16.5" x14ac:dyDescent="0.3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4">
        <f t="shared" si="18"/>
        <v>5.4614285714285717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6"/>
        <v>42589.208333333328</v>
      </c>
      <c r="T306" s="10">
        <f t="shared" si="17"/>
        <v>42630.208333333328</v>
      </c>
    </row>
    <row r="307" spans="1:20" ht="16.5" x14ac:dyDescent="0.3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4">
        <f t="shared" si="18"/>
        <v>2.8621428571428571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6"/>
        <v>42448.208333333328</v>
      </c>
      <c r="T307" s="10">
        <f t="shared" si="17"/>
        <v>42489.208333333328</v>
      </c>
    </row>
    <row r="308" spans="1:20" ht="32.25" x14ac:dyDescent="0.3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4">
        <f t="shared" si="18"/>
        <v>7.9076923076923072E-2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6"/>
        <v>42930.208333333328</v>
      </c>
      <c r="T308" s="10">
        <f t="shared" si="17"/>
        <v>42933.208333333328</v>
      </c>
    </row>
    <row r="309" spans="1:20" ht="16.5" x14ac:dyDescent="0.3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4">
        <f t="shared" si="18"/>
        <v>1.3213677811550153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6"/>
        <v>41066.208333333336</v>
      </c>
      <c r="T309" s="10">
        <f t="shared" si="17"/>
        <v>41086.208333333336</v>
      </c>
    </row>
    <row r="310" spans="1:20" ht="16.5" x14ac:dyDescent="0.3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4">
        <f t="shared" si="18"/>
        <v>0.74077834179357027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6"/>
        <v>40651.208333333336</v>
      </c>
      <c r="T310" s="10">
        <f t="shared" si="17"/>
        <v>40652.208333333336</v>
      </c>
    </row>
    <row r="311" spans="1:20" ht="16.5" x14ac:dyDescent="0.3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4">
        <f t="shared" si="18"/>
        <v>0.75292682926829269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6"/>
        <v>40807.208333333336</v>
      </c>
      <c r="T311" s="10">
        <f t="shared" si="17"/>
        <v>40827.208333333336</v>
      </c>
    </row>
    <row r="312" spans="1:20" ht="16.5" x14ac:dyDescent="0.3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4">
        <f t="shared" si="18"/>
        <v>0.20333333333333334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6"/>
        <v>40277.208333333336</v>
      </c>
      <c r="T312" s="10">
        <f t="shared" si="17"/>
        <v>40293.208333333336</v>
      </c>
    </row>
    <row r="313" spans="1:20" ht="16.5" x14ac:dyDescent="0.3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4">
        <f t="shared" si="18"/>
        <v>2.0336507936507937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6"/>
        <v>40590.25</v>
      </c>
      <c r="T313" s="10">
        <f t="shared" si="17"/>
        <v>40602.25</v>
      </c>
    </row>
    <row r="314" spans="1:20" ht="16.5" x14ac:dyDescent="0.3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4">
        <f t="shared" si="18"/>
        <v>3.1022842639593908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6"/>
        <v>41572.208333333336</v>
      </c>
      <c r="T314" s="10">
        <f t="shared" si="17"/>
        <v>41579.208333333336</v>
      </c>
    </row>
    <row r="315" spans="1:20" ht="16.5" x14ac:dyDescent="0.3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4">
        <f t="shared" si="18"/>
        <v>3.9531818181818181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6"/>
        <v>40966.25</v>
      </c>
      <c r="T315" s="10">
        <f t="shared" si="17"/>
        <v>40968.25</v>
      </c>
    </row>
    <row r="316" spans="1:20" ht="16.5" x14ac:dyDescent="0.3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4">
        <f t="shared" si="18"/>
        <v>2.9471428571428571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6"/>
        <v>43536.208333333328</v>
      </c>
      <c r="T316" s="10">
        <f t="shared" si="17"/>
        <v>43541.208333333328</v>
      </c>
    </row>
    <row r="317" spans="1:20" ht="32.25" x14ac:dyDescent="0.3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4">
        <f t="shared" si="18"/>
        <v>0.33894736842105261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6"/>
        <v>41783.208333333336</v>
      </c>
      <c r="T317" s="10">
        <f t="shared" si="17"/>
        <v>41812.208333333336</v>
      </c>
    </row>
    <row r="318" spans="1:20" ht="16.5" x14ac:dyDescent="0.3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4">
        <f t="shared" si="18"/>
        <v>0.66677083333333331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6"/>
        <v>43788.25</v>
      </c>
      <c r="T318" s="10">
        <f t="shared" si="17"/>
        <v>43789.25</v>
      </c>
    </row>
    <row r="319" spans="1:20" ht="16.5" x14ac:dyDescent="0.3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4">
        <f t="shared" si="18"/>
        <v>0.19227272727272726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6"/>
        <v>42869.208333333328</v>
      </c>
      <c r="T319" s="10">
        <f t="shared" si="17"/>
        <v>42882.208333333328</v>
      </c>
    </row>
    <row r="320" spans="1:20" ht="32.25" x14ac:dyDescent="0.3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4">
        <f t="shared" si="18"/>
        <v>0.15842105263157893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6"/>
        <v>41684.25</v>
      </c>
      <c r="T320" s="10">
        <f t="shared" si="17"/>
        <v>41686.25</v>
      </c>
    </row>
    <row r="321" spans="1:20" ht="16.5" x14ac:dyDescent="0.3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4">
        <f t="shared" si="18"/>
        <v>0.38702380952380955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6"/>
        <v>40402.208333333336</v>
      </c>
      <c r="T321" s="10">
        <f t="shared" si="17"/>
        <v>40426.208333333336</v>
      </c>
    </row>
    <row r="322" spans="1:20" ht="16.5" x14ac:dyDescent="0.3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4">
        <f t="shared" si="18"/>
        <v>9.5876777251184833E-2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ref="S322:S385" si="20">(((L322/60)/60)/24)+DATE(1970,1,1)</f>
        <v>40673.208333333336</v>
      </c>
      <c r="T322" s="10">
        <f t="shared" ref="T322:T385" si="21">(((M322/60)/60)/24)+DATE(1970,1,1)</f>
        <v>40682.208333333336</v>
      </c>
    </row>
    <row r="323" spans="1:20" ht="32.25" x14ac:dyDescent="0.3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4">
        <f t="shared" ref="F323:F386" si="22">E323/D323</f>
        <v>0.94144366197183094</v>
      </c>
      <c r="G323" t="s">
        <v>14</v>
      </c>
      <c r="H323">
        <v>2468</v>
      </c>
      <c r="I323" s="5">
        <f t="shared" ref="I323:I386" si="23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si="20"/>
        <v>40634.208333333336</v>
      </c>
      <c r="T323" s="10">
        <f t="shared" si="21"/>
        <v>40642.208333333336</v>
      </c>
    </row>
    <row r="324" spans="1:20" ht="32.25" x14ac:dyDescent="0.3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4">
        <f t="shared" si="22"/>
        <v>1.6656234096692113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0"/>
        <v>40507.25</v>
      </c>
      <c r="T324" s="10">
        <f t="shared" si="21"/>
        <v>40520.25</v>
      </c>
    </row>
    <row r="325" spans="1:20" ht="16.5" x14ac:dyDescent="0.3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4">
        <f t="shared" si="22"/>
        <v>0.24134831460674158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0"/>
        <v>41725.208333333336</v>
      </c>
      <c r="T325" s="10">
        <f t="shared" si="21"/>
        <v>41727.208333333336</v>
      </c>
    </row>
    <row r="326" spans="1:20" ht="16.5" x14ac:dyDescent="0.3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4">
        <f t="shared" si="22"/>
        <v>1.6405633802816901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0"/>
        <v>42176.208333333328</v>
      </c>
      <c r="T326" s="10">
        <f t="shared" si="21"/>
        <v>42188.208333333328</v>
      </c>
    </row>
    <row r="327" spans="1:20" ht="32.25" x14ac:dyDescent="0.3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4">
        <f t="shared" si="22"/>
        <v>0.90723076923076929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0"/>
        <v>43267.208333333328</v>
      </c>
      <c r="T327" s="10">
        <f t="shared" si="21"/>
        <v>43290.208333333328</v>
      </c>
    </row>
    <row r="328" spans="1:20" ht="32.25" x14ac:dyDescent="0.3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4">
        <f t="shared" si="22"/>
        <v>0.46194444444444444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0"/>
        <v>42364.25</v>
      </c>
      <c r="T328" s="10">
        <f t="shared" si="21"/>
        <v>42370.25</v>
      </c>
    </row>
    <row r="329" spans="1:20" ht="16.5" x14ac:dyDescent="0.3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4">
        <f t="shared" si="22"/>
        <v>0.38538461538461538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0"/>
        <v>43705.208333333328</v>
      </c>
      <c r="T329" s="10">
        <f t="shared" si="21"/>
        <v>43709.208333333328</v>
      </c>
    </row>
    <row r="330" spans="1:20" ht="32.25" x14ac:dyDescent="0.3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4">
        <f t="shared" si="22"/>
        <v>1.3356231003039514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0"/>
        <v>43434.25</v>
      </c>
      <c r="T330" s="10">
        <f t="shared" si="21"/>
        <v>43445.25</v>
      </c>
    </row>
    <row r="331" spans="1:20" ht="16.5" x14ac:dyDescent="0.3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4">
        <f t="shared" si="22"/>
        <v>0.22896588486140726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0"/>
        <v>42716.25</v>
      </c>
      <c r="T331" s="10">
        <f t="shared" si="21"/>
        <v>42727.25</v>
      </c>
    </row>
    <row r="332" spans="1:20" ht="32.25" x14ac:dyDescent="0.3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4">
        <f t="shared" si="22"/>
        <v>1.8495548961424333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0"/>
        <v>43077.25</v>
      </c>
      <c r="T332" s="10">
        <f t="shared" si="21"/>
        <v>43078.25</v>
      </c>
    </row>
    <row r="333" spans="1:20" ht="16.5" x14ac:dyDescent="0.3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4">
        <f t="shared" si="22"/>
        <v>4.4372727272727275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0"/>
        <v>40896.25</v>
      </c>
      <c r="T333" s="10">
        <f t="shared" si="21"/>
        <v>40897.25</v>
      </c>
    </row>
    <row r="334" spans="1:20" ht="32.25" x14ac:dyDescent="0.3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4">
        <f t="shared" si="22"/>
        <v>1.999806763285024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0"/>
        <v>41361.208333333336</v>
      </c>
      <c r="T334" s="10">
        <f t="shared" si="21"/>
        <v>41362.208333333336</v>
      </c>
    </row>
    <row r="335" spans="1:20" ht="16.5" x14ac:dyDescent="0.3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4">
        <f t="shared" si="22"/>
        <v>1.2395833333333333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0"/>
        <v>43424.25</v>
      </c>
      <c r="T335" s="10">
        <f t="shared" si="21"/>
        <v>43452.25</v>
      </c>
    </row>
    <row r="336" spans="1:20" ht="16.5" x14ac:dyDescent="0.3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4">
        <f t="shared" si="22"/>
        <v>1.8661329305135952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0"/>
        <v>43110.25</v>
      </c>
      <c r="T336" s="10">
        <f t="shared" si="21"/>
        <v>43117.25</v>
      </c>
    </row>
    <row r="337" spans="1:20" ht="16.5" x14ac:dyDescent="0.3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4">
        <f t="shared" si="22"/>
        <v>1.1428538550057536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0"/>
        <v>43784.25</v>
      </c>
      <c r="T337" s="10">
        <f t="shared" si="21"/>
        <v>43797.25</v>
      </c>
    </row>
    <row r="338" spans="1:20" ht="16.5" x14ac:dyDescent="0.3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4">
        <f t="shared" si="22"/>
        <v>0.97032531824611035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0"/>
        <v>40527.25</v>
      </c>
      <c r="T338" s="10">
        <f t="shared" si="21"/>
        <v>40528.25</v>
      </c>
    </row>
    <row r="339" spans="1:20" ht="16.5" x14ac:dyDescent="0.3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4">
        <f t="shared" si="22"/>
        <v>1.2281904761904763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0"/>
        <v>43780.25</v>
      </c>
      <c r="T339" s="10">
        <f t="shared" si="21"/>
        <v>43781.25</v>
      </c>
    </row>
    <row r="340" spans="1:20" ht="16.5" x14ac:dyDescent="0.3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4">
        <f t="shared" si="22"/>
        <v>1.7914326647564469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0"/>
        <v>40821.208333333336</v>
      </c>
      <c r="T340" s="10">
        <f t="shared" si="21"/>
        <v>40851.208333333336</v>
      </c>
    </row>
    <row r="341" spans="1:20" ht="16.5" x14ac:dyDescent="0.3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4">
        <f t="shared" si="22"/>
        <v>0.79951577402787966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0"/>
        <v>42949.208333333328</v>
      </c>
      <c r="T341" s="10">
        <f t="shared" si="21"/>
        <v>42963.208333333328</v>
      </c>
    </row>
    <row r="342" spans="1:20" ht="16.5" x14ac:dyDescent="0.3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4">
        <f t="shared" si="22"/>
        <v>0.94242587601078165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0"/>
        <v>40889.25</v>
      </c>
      <c r="T342" s="10">
        <f t="shared" si="21"/>
        <v>40890.25</v>
      </c>
    </row>
    <row r="343" spans="1:20" ht="16.5" x14ac:dyDescent="0.3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4">
        <f t="shared" si="22"/>
        <v>0.84669291338582675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0"/>
        <v>42244.208333333328</v>
      </c>
      <c r="T343" s="10">
        <f t="shared" si="21"/>
        <v>42251.208333333328</v>
      </c>
    </row>
    <row r="344" spans="1:20" ht="16.5" x14ac:dyDescent="0.3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4">
        <f t="shared" si="22"/>
        <v>0.66521920668058454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0"/>
        <v>41475.208333333336</v>
      </c>
      <c r="T344" s="10">
        <f t="shared" si="21"/>
        <v>41487.208333333336</v>
      </c>
    </row>
    <row r="345" spans="1:20" ht="16.5" x14ac:dyDescent="0.3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4">
        <f t="shared" si="22"/>
        <v>0.53922222222222227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0"/>
        <v>41597.25</v>
      </c>
      <c r="T345" s="10">
        <f t="shared" si="21"/>
        <v>41650.25</v>
      </c>
    </row>
    <row r="346" spans="1:20" ht="16.5" x14ac:dyDescent="0.3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4">
        <f t="shared" si="22"/>
        <v>0.41983299595141699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0"/>
        <v>43122.25</v>
      </c>
      <c r="T346" s="10">
        <f t="shared" si="21"/>
        <v>43162.25</v>
      </c>
    </row>
    <row r="347" spans="1:20" ht="16.5" x14ac:dyDescent="0.3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4">
        <f t="shared" si="22"/>
        <v>0.14694796954314721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0"/>
        <v>42194.208333333328</v>
      </c>
      <c r="T347" s="10">
        <f t="shared" si="21"/>
        <v>42195.208333333328</v>
      </c>
    </row>
    <row r="348" spans="1:20" ht="16.5" x14ac:dyDescent="0.3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4">
        <f t="shared" si="22"/>
        <v>0.34475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0"/>
        <v>42971.208333333328</v>
      </c>
      <c r="T348" s="10">
        <f t="shared" si="21"/>
        <v>43026.208333333328</v>
      </c>
    </row>
    <row r="349" spans="1:20" ht="16.5" x14ac:dyDescent="0.3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4">
        <f t="shared" si="22"/>
        <v>14.007777777777777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0"/>
        <v>42046.25</v>
      </c>
      <c r="T349" s="10">
        <f t="shared" si="21"/>
        <v>42070.25</v>
      </c>
    </row>
    <row r="350" spans="1:20" ht="16.5" x14ac:dyDescent="0.3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4">
        <f t="shared" si="22"/>
        <v>0.71770351758793971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0"/>
        <v>42782.25</v>
      </c>
      <c r="T350" s="10">
        <f t="shared" si="21"/>
        <v>42795.25</v>
      </c>
    </row>
    <row r="351" spans="1:20" ht="16.5" x14ac:dyDescent="0.3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4">
        <f t="shared" si="22"/>
        <v>0.53074115044247783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0"/>
        <v>42930.208333333328</v>
      </c>
      <c r="T351" s="10">
        <f t="shared" si="21"/>
        <v>42960.208333333328</v>
      </c>
    </row>
    <row r="352" spans="1:20" ht="16.5" x14ac:dyDescent="0.3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4">
        <f t="shared" si="22"/>
        <v>0.05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0"/>
        <v>42144.208333333328</v>
      </c>
      <c r="T352" s="10">
        <f t="shared" si="21"/>
        <v>42162.208333333328</v>
      </c>
    </row>
    <row r="353" spans="1:20" ht="16.5" x14ac:dyDescent="0.3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4">
        <f t="shared" si="22"/>
        <v>1.2770715249662619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0"/>
        <v>42240.208333333328</v>
      </c>
      <c r="T353" s="10">
        <f t="shared" si="21"/>
        <v>42254.208333333328</v>
      </c>
    </row>
    <row r="354" spans="1:20" ht="16.5" x14ac:dyDescent="0.3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4">
        <f t="shared" si="22"/>
        <v>0.34892857142857142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0"/>
        <v>42315.25</v>
      </c>
      <c r="T354" s="10">
        <f t="shared" si="21"/>
        <v>42323.25</v>
      </c>
    </row>
    <row r="355" spans="1:20" ht="16.5" x14ac:dyDescent="0.3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4">
        <f t="shared" si="22"/>
        <v>4.105982142857143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0"/>
        <v>43651.208333333328</v>
      </c>
      <c r="T355" s="10">
        <f t="shared" si="21"/>
        <v>43652.208333333328</v>
      </c>
    </row>
    <row r="356" spans="1:20" ht="16.5" x14ac:dyDescent="0.3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4">
        <f t="shared" si="22"/>
        <v>1.2373770491803278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0"/>
        <v>41520.208333333336</v>
      </c>
      <c r="T356" s="10">
        <f t="shared" si="21"/>
        <v>41527.208333333336</v>
      </c>
    </row>
    <row r="357" spans="1:20" ht="16.5" x14ac:dyDescent="0.3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4">
        <f t="shared" si="22"/>
        <v>0.58973684210526311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0"/>
        <v>42757.25</v>
      </c>
      <c r="T357" s="10">
        <f t="shared" si="21"/>
        <v>42797.25</v>
      </c>
    </row>
    <row r="358" spans="1:20" ht="16.5" x14ac:dyDescent="0.3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4">
        <f t="shared" si="22"/>
        <v>0.36892473118279567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0"/>
        <v>40922.25</v>
      </c>
      <c r="T358" s="10">
        <f t="shared" si="21"/>
        <v>40931.25</v>
      </c>
    </row>
    <row r="359" spans="1:20" ht="16.5" x14ac:dyDescent="0.3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4">
        <f t="shared" si="22"/>
        <v>1.8491304347826087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0"/>
        <v>42250.208333333328</v>
      </c>
      <c r="T359" s="10">
        <f t="shared" si="21"/>
        <v>42275.208333333328</v>
      </c>
    </row>
    <row r="360" spans="1:20" ht="16.5" x14ac:dyDescent="0.3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4">
        <f t="shared" si="22"/>
        <v>0.11814432989690722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0"/>
        <v>43322.208333333328</v>
      </c>
      <c r="T360" s="10">
        <f t="shared" si="21"/>
        <v>43325.208333333328</v>
      </c>
    </row>
    <row r="361" spans="1:20" ht="16.5" x14ac:dyDescent="0.3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4">
        <f t="shared" si="22"/>
        <v>2.9870000000000001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0"/>
        <v>40782.208333333336</v>
      </c>
      <c r="T361" s="10">
        <f t="shared" si="21"/>
        <v>40789.208333333336</v>
      </c>
    </row>
    <row r="362" spans="1:20" ht="16.5" x14ac:dyDescent="0.3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4">
        <f t="shared" si="22"/>
        <v>2.2635175879396985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0"/>
        <v>40544.25</v>
      </c>
      <c r="T362" s="10">
        <f t="shared" si="21"/>
        <v>40558.25</v>
      </c>
    </row>
    <row r="363" spans="1:20" ht="16.5" x14ac:dyDescent="0.3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4">
        <f t="shared" si="22"/>
        <v>1.7356363636363636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0"/>
        <v>43015.208333333328</v>
      </c>
      <c r="T363" s="10">
        <f t="shared" si="21"/>
        <v>43039.208333333328</v>
      </c>
    </row>
    <row r="364" spans="1:20" ht="16.5" x14ac:dyDescent="0.3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4">
        <f t="shared" si="22"/>
        <v>3.7175675675675675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0"/>
        <v>40570.25</v>
      </c>
      <c r="T364" s="10">
        <f t="shared" si="21"/>
        <v>40608.25</v>
      </c>
    </row>
    <row r="365" spans="1:20" ht="16.5" x14ac:dyDescent="0.3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4">
        <f t="shared" si="22"/>
        <v>1.601923076923077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0"/>
        <v>40904.25</v>
      </c>
      <c r="T365" s="10">
        <f t="shared" si="21"/>
        <v>40905.25</v>
      </c>
    </row>
    <row r="366" spans="1:20" ht="16.5" x14ac:dyDescent="0.3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4">
        <f t="shared" si="22"/>
        <v>16.163333333333334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0"/>
        <v>43164.25</v>
      </c>
      <c r="T366" s="10">
        <f t="shared" si="21"/>
        <v>43194.208333333328</v>
      </c>
    </row>
    <row r="367" spans="1:20" ht="16.5" x14ac:dyDescent="0.3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4">
        <f t="shared" si="22"/>
        <v>7.3343749999999996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0"/>
        <v>42733.25</v>
      </c>
      <c r="T367" s="10">
        <f t="shared" si="21"/>
        <v>42760.25</v>
      </c>
    </row>
    <row r="368" spans="1:20" ht="16.5" x14ac:dyDescent="0.3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4">
        <f t="shared" si="22"/>
        <v>5.9211111111111112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0"/>
        <v>40546.25</v>
      </c>
      <c r="T368" s="10">
        <f t="shared" si="21"/>
        <v>40547.25</v>
      </c>
    </row>
    <row r="369" spans="1:20" ht="16.5" x14ac:dyDescent="0.3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4">
        <f t="shared" si="22"/>
        <v>0.18888888888888888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0"/>
        <v>41930.208333333336</v>
      </c>
      <c r="T369" s="10">
        <f t="shared" si="21"/>
        <v>41954.25</v>
      </c>
    </row>
    <row r="370" spans="1:20" ht="16.5" x14ac:dyDescent="0.3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4">
        <f t="shared" si="22"/>
        <v>2.7680769230769231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0"/>
        <v>40464.208333333336</v>
      </c>
      <c r="T370" s="10">
        <f t="shared" si="21"/>
        <v>40487.208333333336</v>
      </c>
    </row>
    <row r="371" spans="1:20" ht="16.5" x14ac:dyDescent="0.3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4">
        <f t="shared" si="22"/>
        <v>2.730185185185185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0"/>
        <v>41308.25</v>
      </c>
      <c r="T371" s="10">
        <f t="shared" si="21"/>
        <v>41347.208333333336</v>
      </c>
    </row>
    <row r="372" spans="1:20" ht="16.5" x14ac:dyDescent="0.3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4">
        <f t="shared" si="22"/>
        <v>1.593633125556545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0"/>
        <v>43570.208333333328</v>
      </c>
      <c r="T372" s="10">
        <f t="shared" si="21"/>
        <v>43576.208333333328</v>
      </c>
    </row>
    <row r="373" spans="1:20" ht="16.5" x14ac:dyDescent="0.3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4">
        <f t="shared" si="22"/>
        <v>0.67869978858350954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0"/>
        <v>42043.25</v>
      </c>
      <c r="T373" s="10">
        <f t="shared" si="21"/>
        <v>42094.208333333328</v>
      </c>
    </row>
    <row r="374" spans="1:20" ht="32.25" x14ac:dyDescent="0.3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4">
        <f t="shared" si="22"/>
        <v>15.915555555555555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0"/>
        <v>42012.25</v>
      </c>
      <c r="T374" s="10">
        <f t="shared" si="21"/>
        <v>42032.25</v>
      </c>
    </row>
    <row r="375" spans="1:20" ht="16.5" x14ac:dyDescent="0.3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4">
        <f t="shared" si="22"/>
        <v>7.3018222222222224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0"/>
        <v>42964.208333333328</v>
      </c>
      <c r="T375" s="10">
        <f t="shared" si="21"/>
        <v>42972.208333333328</v>
      </c>
    </row>
    <row r="376" spans="1:20" ht="32.25" x14ac:dyDescent="0.3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4">
        <f t="shared" si="22"/>
        <v>0.13185782556750297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0"/>
        <v>43476.25</v>
      </c>
      <c r="T376" s="10">
        <f t="shared" si="21"/>
        <v>43481.25</v>
      </c>
    </row>
    <row r="377" spans="1:20" ht="32.25" x14ac:dyDescent="0.3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4">
        <f t="shared" si="22"/>
        <v>0.54777777777777781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0"/>
        <v>42293.208333333328</v>
      </c>
      <c r="T377" s="10">
        <f t="shared" si="21"/>
        <v>42350.25</v>
      </c>
    </row>
    <row r="378" spans="1:20" ht="16.5" x14ac:dyDescent="0.3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4">
        <f t="shared" si="22"/>
        <v>3.6102941176470589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0"/>
        <v>41826.208333333336</v>
      </c>
      <c r="T378" s="10">
        <f t="shared" si="21"/>
        <v>41832.208333333336</v>
      </c>
    </row>
    <row r="379" spans="1:20" ht="16.5" x14ac:dyDescent="0.3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4">
        <f t="shared" si="22"/>
        <v>0.10257545271629778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0"/>
        <v>43760.208333333328</v>
      </c>
      <c r="T379" s="10">
        <f t="shared" si="21"/>
        <v>43774.25</v>
      </c>
    </row>
    <row r="380" spans="1:20" ht="16.5" x14ac:dyDescent="0.3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4">
        <f t="shared" si="22"/>
        <v>0.13962962962962963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0"/>
        <v>43241.208333333328</v>
      </c>
      <c r="T380" s="10">
        <f t="shared" si="21"/>
        <v>43279.208333333328</v>
      </c>
    </row>
    <row r="381" spans="1:20" ht="16.5" x14ac:dyDescent="0.3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4">
        <f t="shared" si="22"/>
        <v>0.40444444444444444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0"/>
        <v>40843.208333333336</v>
      </c>
      <c r="T381" s="10">
        <f t="shared" si="21"/>
        <v>40857.25</v>
      </c>
    </row>
    <row r="382" spans="1:20" ht="32.25" x14ac:dyDescent="0.3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4">
        <f t="shared" si="22"/>
        <v>1.6032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0"/>
        <v>41448.208333333336</v>
      </c>
      <c r="T382" s="10">
        <f t="shared" si="21"/>
        <v>41453.208333333336</v>
      </c>
    </row>
    <row r="383" spans="1:20" ht="16.5" x14ac:dyDescent="0.3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4">
        <f t="shared" si="22"/>
        <v>1.8394339622641509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0"/>
        <v>42163.208333333328</v>
      </c>
      <c r="T383" s="10">
        <f t="shared" si="21"/>
        <v>42209.208333333328</v>
      </c>
    </row>
    <row r="384" spans="1:20" ht="32.25" x14ac:dyDescent="0.3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4">
        <f t="shared" si="22"/>
        <v>0.63769230769230767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0"/>
        <v>43024.208333333328</v>
      </c>
      <c r="T384" s="10">
        <f t="shared" si="21"/>
        <v>43043.208333333328</v>
      </c>
    </row>
    <row r="385" spans="1:20" ht="16.5" x14ac:dyDescent="0.3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4">
        <f t="shared" si="22"/>
        <v>2.2538095238095237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0"/>
        <v>43509.25</v>
      </c>
      <c r="T385" s="10">
        <f t="shared" si="21"/>
        <v>43515.25</v>
      </c>
    </row>
    <row r="386" spans="1:20" ht="16.5" x14ac:dyDescent="0.3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4">
        <f t="shared" si="22"/>
        <v>1.7200961538461539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ref="S386:S449" si="24">(((L386/60)/60)/24)+DATE(1970,1,1)</f>
        <v>42776.25</v>
      </c>
      <c r="T386" s="10">
        <f t="shared" ref="T386:T449" si="25">(((M386/60)/60)/24)+DATE(1970,1,1)</f>
        <v>42803.25</v>
      </c>
    </row>
    <row r="387" spans="1:20" ht="32.25" x14ac:dyDescent="0.3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4">
        <f t="shared" ref="F387:F450" si="26">E387/D387</f>
        <v>1.4616709511568124</v>
      </c>
      <c r="G387" t="s">
        <v>20</v>
      </c>
      <c r="H387">
        <v>1137</v>
      </c>
      <c r="I387" s="5">
        <f t="shared" ref="I387:I450" si="27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si="24"/>
        <v>43553.208333333328</v>
      </c>
      <c r="T387" s="10">
        <f t="shared" si="25"/>
        <v>43585.208333333328</v>
      </c>
    </row>
    <row r="388" spans="1:20" ht="32.25" x14ac:dyDescent="0.3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4">
        <f t="shared" si="26"/>
        <v>0.76423616236162362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4"/>
        <v>40355.208333333336</v>
      </c>
      <c r="T388" s="10">
        <f t="shared" si="25"/>
        <v>40367.208333333336</v>
      </c>
    </row>
    <row r="389" spans="1:20" ht="16.5" x14ac:dyDescent="0.3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4">
        <f t="shared" si="26"/>
        <v>0.39261467889908258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4"/>
        <v>41072.208333333336</v>
      </c>
      <c r="T389" s="10">
        <f t="shared" si="25"/>
        <v>41077.208333333336</v>
      </c>
    </row>
    <row r="390" spans="1:20" ht="16.5" x14ac:dyDescent="0.3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4">
        <f t="shared" si="26"/>
        <v>0.11270034843205574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4"/>
        <v>40912.25</v>
      </c>
      <c r="T390" s="10">
        <f t="shared" si="25"/>
        <v>40914.25</v>
      </c>
    </row>
    <row r="391" spans="1:20" ht="16.5" x14ac:dyDescent="0.3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4">
        <f t="shared" si="26"/>
        <v>1.2211084337349398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4"/>
        <v>40479.208333333336</v>
      </c>
      <c r="T391" s="10">
        <f t="shared" si="25"/>
        <v>40506.25</v>
      </c>
    </row>
    <row r="392" spans="1:20" ht="16.5" x14ac:dyDescent="0.3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4">
        <f t="shared" si="26"/>
        <v>1.8654166666666667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4"/>
        <v>41530.208333333336</v>
      </c>
      <c r="T392" s="10">
        <f t="shared" si="25"/>
        <v>41545.208333333336</v>
      </c>
    </row>
    <row r="393" spans="1:20" ht="16.5" x14ac:dyDescent="0.3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4">
        <f t="shared" si="26"/>
        <v>7.27317880794702E-2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4"/>
        <v>41653.25</v>
      </c>
      <c r="T393" s="10">
        <f t="shared" si="25"/>
        <v>41655.25</v>
      </c>
    </row>
    <row r="394" spans="1:20" ht="32.25" x14ac:dyDescent="0.3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4">
        <f t="shared" si="26"/>
        <v>0.65642371234207963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4"/>
        <v>40549.25</v>
      </c>
      <c r="T394" s="10">
        <f t="shared" si="25"/>
        <v>40551.25</v>
      </c>
    </row>
    <row r="395" spans="1:20" ht="16.5" x14ac:dyDescent="0.3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4">
        <f t="shared" si="26"/>
        <v>2.2896178343949045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4"/>
        <v>42933.208333333328</v>
      </c>
      <c r="T395" s="10">
        <f t="shared" si="25"/>
        <v>42934.208333333328</v>
      </c>
    </row>
    <row r="396" spans="1:20" ht="16.5" x14ac:dyDescent="0.3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4">
        <f t="shared" si="26"/>
        <v>4.6937499999999996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4"/>
        <v>41484.208333333336</v>
      </c>
      <c r="T396" s="10">
        <f t="shared" si="25"/>
        <v>41494.208333333336</v>
      </c>
    </row>
    <row r="397" spans="1:20" ht="32.25" x14ac:dyDescent="0.3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4">
        <f t="shared" si="26"/>
        <v>1.3011267605633803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4"/>
        <v>40885.25</v>
      </c>
      <c r="T397" s="10">
        <f t="shared" si="25"/>
        <v>40886.25</v>
      </c>
    </row>
    <row r="398" spans="1:20" ht="16.5" x14ac:dyDescent="0.3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4">
        <f t="shared" si="26"/>
        <v>1.6705422993492407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4"/>
        <v>43378.208333333328</v>
      </c>
      <c r="T398" s="10">
        <f t="shared" si="25"/>
        <v>43386.208333333328</v>
      </c>
    </row>
    <row r="399" spans="1:20" ht="16.5" x14ac:dyDescent="0.3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4">
        <f t="shared" si="26"/>
        <v>1.738641975308642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4"/>
        <v>41417.208333333336</v>
      </c>
      <c r="T399" s="10">
        <f t="shared" si="25"/>
        <v>41423.208333333336</v>
      </c>
    </row>
    <row r="400" spans="1:20" ht="16.5" x14ac:dyDescent="0.3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4">
        <f t="shared" si="26"/>
        <v>7.1776470588235295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4"/>
        <v>43228.208333333328</v>
      </c>
      <c r="T400" s="10">
        <f t="shared" si="25"/>
        <v>43230.208333333328</v>
      </c>
    </row>
    <row r="401" spans="1:20" ht="16.5" x14ac:dyDescent="0.3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4">
        <f t="shared" si="26"/>
        <v>0.63850976361767731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4"/>
        <v>40576.25</v>
      </c>
      <c r="T401" s="10">
        <f t="shared" si="25"/>
        <v>40583.25</v>
      </c>
    </row>
    <row r="402" spans="1:20" ht="32.25" x14ac:dyDescent="0.3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4">
        <f t="shared" si="26"/>
        <v>0.02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4"/>
        <v>41502.208333333336</v>
      </c>
      <c r="T402" s="10">
        <f t="shared" si="25"/>
        <v>41524.208333333336</v>
      </c>
    </row>
    <row r="403" spans="1:20" ht="16.5" x14ac:dyDescent="0.3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4">
        <f t="shared" si="26"/>
        <v>15.302222222222222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4"/>
        <v>43765.208333333328</v>
      </c>
      <c r="T403" s="10">
        <f t="shared" si="25"/>
        <v>43765.208333333328</v>
      </c>
    </row>
    <row r="404" spans="1:20" ht="16.5" x14ac:dyDescent="0.3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4">
        <f t="shared" si="26"/>
        <v>0.40356164383561643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4"/>
        <v>40914.25</v>
      </c>
      <c r="T404" s="10">
        <f t="shared" si="25"/>
        <v>40961.25</v>
      </c>
    </row>
    <row r="405" spans="1:20" ht="16.5" x14ac:dyDescent="0.3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4">
        <f t="shared" si="26"/>
        <v>0.86220633299284988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4"/>
        <v>40310.208333333336</v>
      </c>
      <c r="T405" s="10">
        <f t="shared" si="25"/>
        <v>40346.208333333336</v>
      </c>
    </row>
    <row r="406" spans="1:20" ht="16.5" x14ac:dyDescent="0.3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4">
        <f t="shared" si="26"/>
        <v>3.1558486707566464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4"/>
        <v>43053.25</v>
      </c>
      <c r="T406" s="10">
        <f t="shared" si="25"/>
        <v>43056.25</v>
      </c>
    </row>
    <row r="407" spans="1:20" ht="16.5" x14ac:dyDescent="0.3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4">
        <f t="shared" si="26"/>
        <v>0.89618243243243245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4"/>
        <v>43255.208333333328</v>
      </c>
      <c r="T407" s="10">
        <f t="shared" si="25"/>
        <v>43305.208333333328</v>
      </c>
    </row>
    <row r="408" spans="1:20" ht="16.5" x14ac:dyDescent="0.3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4">
        <f t="shared" si="26"/>
        <v>1.8214503816793892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4"/>
        <v>41304.25</v>
      </c>
      <c r="T408" s="10">
        <f t="shared" si="25"/>
        <v>41316.25</v>
      </c>
    </row>
    <row r="409" spans="1:20" ht="16.5" x14ac:dyDescent="0.3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4">
        <f t="shared" si="26"/>
        <v>3.5588235294117645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4"/>
        <v>43751.208333333328</v>
      </c>
      <c r="T409" s="10">
        <f t="shared" si="25"/>
        <v>43758.208333333328</v>
      </c>
    </row>
    <row r="410" spans="1:20" ht="16.5" x14ac:dyDescent="0.3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4">
        <f t="shared" si="26"/>
        <v>1.3183695652173912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4"/>
        <v>42541.208333333328</v>
      </c>
      <c r="T410" s="10">
        <f t="shared" si="25"/>
        <v>42561.208333333328</v>
      </c>
    </row>
    <row r="411" spans="1:20" ht="16.5" x14ac:dyDescent="0.3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4">
        <f t="shared" si="26"/>
        <v>0.46315634218289087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4"/>
        <v>42843.208333333328</v>
      </c>
      <c r="T411" s="10">
        <f t="shared" si="25"/>
        <v>42847.208333333328</v>
      </c>
    </row>
    <row r="412" spans="1:20" ht="16.5" x14ac:dyDescent="0.3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4">
        <f t="shared" si="26"/>
        <v>0.36132726089785294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4"/>
        <v>42122.208333333328</v>
      </c>
      <c r="T412" s="10">
        <f t="shared" si="25"/>
        <v>42122.208333333328</v>
      </c>
    </row>
    <row r="413" spans="1:20" ht="16.5" x14ac:dyDescent="0.3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4">
        <f t="shared" si="26"/>
        <v>1.0462820512820512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4"/>
        <v>42884.208333333328</v>
      </c>
      <c r="T413" s="10">
        <f t="shared" si="25"/>
        <v>42886.208333333328</v>
      </c>
    </row>
    <row r="414" spans="1:20" ht="16.5" x14ac:dyDescent="0.3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4">
        <f t="shared" si="26"/>
        <v>6.6885714285714286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4"/>
        <v>41642.25</v>
      </c>
      <c r="T414" s="10">
        <f t="shared" si="25"/>
        <v>41652.25</v>
      </c>
    </row>
    <row r="415" spans="1:20" ht="16.5" x14ac:dyDescent="0.3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4">
        <f t="shared" si="26"/>
        <v>0.62072823218997364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4"/>
        <v>43431.25</v>
      </c>
      <c r="T415" s="10">
        <f t="shared" si="25"/>
        <v>43458.25</v>
      </c>
    </row>
    <row r="416" spans="1:20" ht="16.5" x14ac:dyDescent="0.3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4">
        <f t="shared" si="26"/>
        <v>0.84699787460148779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4"/>
        <v>40288.208333333336</v>
      </c>
      <c r="T416" s="10">
        <f t="shared" si="25"/>
        <v>40296.208333333336</v>
      </c>
    </row>
    <row r="417" spans="1:20" ht="16.5" x14ac:dyDescent="0.3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4">
        <f t="shared" si="26"/>
        <v>0.11059030837004405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4"/>
        <v>40921.25</v>
      </c>
      <c r="T417" s="10">
        <f t="shared" si="25"/>
        <v>40938.25</v>
      </c>
    </row>
    <row r="418" spans="1:20" ht="32.25" x14ac:dyDescent="0.3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4">
        <f t="shared" si="26"/>
        <v>0.43838781575037145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4"/>
        <v>40560.25</v>
      </c>
      <c r="T418" s="10">
        <f t="shared" si="25"/>
        <v>40569.25</v>
      </c>
    </row>
    <row r="419" spans="1:20" ht="16.5" x14ac:dyDescent="0.3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4">
        <f t="shared" si="26"/>
        <v>0.55470588235294116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4"/>
        <v>43407.208333333328</v>
      </c>
      <c r="T419" s="10">
        <f t="shared" si="25"/>
        <v>43431.25</v>
      </c>
    </row>
    <row r="420" spans="1:20" ht="16.5" x14ac:dyDescent="0.3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4">
        <f t="shared" si="26"/>
        <v>0.57399511301160655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4"/>
        <v>41035.208333333336</v>
      </c>
      <c r="T420" s="10">
        <f t="shared" si="25"/>
        <v>41036.208333333336</v>
      </c>
    </row>
    <row r="421" spans="1:20" ht="16.5" x14ac:dyDescent="0.3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4">
        <f t="shared" si="26"/>
        <v>1.2343497363796134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4"/>
        <v>40899.25</v>
      </c>
      <c r="T421" s="10">
        <f t="shared" si="25"/>
        <v>40905.25</v>
      </c>
    </row>
    <row r="422" spans="1:20" ht="16.5" x14ac:dyDescent="0.3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4">
        <f t="shared" si="26"/>
        <v>1.2846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4"/>
        <v>42911.208333333328</v>
      </c>
      <c r="T422" s="10">
        <f t="shared" si="25"/>
        <v>42925.208333333328</v>
      </c>
    </row>
    <row r="423" spans="1:20" ht="16.5" x14ac:dyDescent="0.3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4">
        <f t="shared" si="26"/>
        <v>0.63989361702127656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4"/>
        <v>42915.208333333328</v>
      </c>
      <c r="T423" s="10">
        <f t="shared" si="25"/>
        <v>42945.208333333328</v>
      </c>
    </row>
    <row r="424" spans="1:20" ht="32.25" x14ac:dyDescent="0.3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4">
        <f t="shared" si="26"/>
        <v>1.2729885057471264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4"/>
        <v>40285.208333333336</v>
      </c>
      <c r="T424" s="10">
        <f t="shared" si="25"/>
        <v>40305.208333333336</v>
      </c>
    </row>
    <row r="425" spans="1:20" ht="16.5" x14ac:dyDescent="0.3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4">
        <f t="shared" si="26"/>
        <v>0.10638024357239513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4"/>
        <v>40808.208333333336</v>
      </c>
      <c r="T425" s="10">
        <f t="shared" si="25"/>
        <v>40810.208333333336</v>
      </c>
    </row>
    <row r="426" spans="1:20" ht="16.5" x14ac:dyDescent="0.3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4">
        <f t="shared" si="26"/>
        <v>0.40470588235294119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4"/>
        <v>43208.208333333328</v>
      </c>
      <c r="T426" s="10">
        <f t="shared" si="25"/>
        <v>43214.208333333328</v>
      </c>
    </row>
    <row r="427" spans="1:20" ht="16.5" x14ac:dyDescent="0.3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4">
        <f t="shared" si="26"/>
        <v>2.8766666666666665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4"/>
        <v>42213.208333333328</v>
      </c>
      <c r="T427" s="10">
        <f t="shared" si="25"/>
        <v>42219.208333333328</v>
      </c>
    </row>
    <row r="428" spans="1:20" ht="16.5" x14ac:dyDescent="0.3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4">
        <f t="shared" si="26"/>
        <v>5.7294444444444448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4"/>
        <v>41332.25</v>
      </c>
      <c r="T428" s="10">
        <f t="shared" si="25"/>
        <v>41339.25</v>
      </c>
    </row>
    <row r="429" spans="1:20" ht="16.5" x14ac:dyDescent="0.3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4">
        <f t="shared" si="26"/>
        <v>1.1290429799426933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4"/>
        <v>41895.208333333336</v>
      </c>
      <c r="T429" s="10">
        <f t="shared" si="25"/>
        <v>41927.208333333336</v>
      </c>
    </row>
    <row r="430" spans="1:20" ht="16.5" x14ac:dyDescent="0.3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4">
        <f t="shared" si="26"/>
        <v>0.46387573964497042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4"/>
        <v>40585.25</v>
      </c>
      <c r="T430" s="10">
        <f t="shared" si="25"/>
        <v>40592.25</v>
      </c>
    </row>
    <row r="431" spans="1:20" ht="16.5" x14ac:dyDescent="0.3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4">
        <f t="shared" si="26"/>
        <v>0.90675916230366493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4"/>
        <v>41680.25</v>
      </c>
      <c r="T431" s="10">
        <f t="shared" si="25"/>
        <v>41708.208333333336</v>
      </c>
    </row>
    <row r="432" spans="1:20" ht="16.5" x14ac:dyDescent="0.3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4">
        <f t="shared" si="26"/>
        <v>0.67740740740740746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4"/>
        <v>43737.208333333328</v>
      </c>
      <c r="T432" s="10">
        <f t="shared" si="25"/>
        <v>43771.208333333328</v>
      </c>
    </row>
    <row r="433" spans="1:20" ht="16.5" x14ac:dyDescent="0.3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4">
        <f t="shared" si="26"/>
        <v>1.9249019607843136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4"/>
        <v>43273.208333333328</v>
      </c>
      <c r="T433" s="10">
        <f t="shared" si="25"/>
        <v>43290.208333333328</v>
      </c>
    </row>
    <row r="434" spans="1:20" ht="16.5" x14ac:dyDescent="0.3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4">
        <f t="shared" si="26"/>
        <v>0.82714285714285718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4"/>
        <v>41761.208333333336</v>
      </c>
      <c r="T434" s="10">
        <f t="shared" si="25"/>
        <v>41781.208333333336</v>
      </c>
    </row>
    <row r="435" spans="1:20" ht="16.5" x14ac:dyDescent="0.3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4">
        <f t="shared" si="26"/>
        <v>0.54163920922570019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4"/>
        <v>41603.25</v>
      </c>
      <c r="T435" s="10">
        <f t="shared" si="25"/>
        <v>41619.25</v>
      </c>
    </row>
    <row r="436" spans="1:20" ht="16.5" x14ac:dyDescent="0.3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4">
        <f t="shared" si="26"/>
        <v>0.16722222222222222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4"/>
        <v>42705.25</v>
      </c>
      <c r="T436" s="10">
        <f t="shared" si="25"/>
        <v>42719.25</v>
      </c>
    </row>
    <row r="437" spans="1:20" ht="16.5" x14ac:dyDescent="0.3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4">
        <f t="shared" si="26"/>
        <v>1.168766404199475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4"/>
        <v>41988.25</v>
      </c>
      <c r="T437" s="10">
        <f t="shared" si="25"/>
        <v>42000.25</v>
      </c>
    </row>
    <row r="438" spans="1:20" ht="16.5" x14ac:dyDescent="0.3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4">
        <f t="shared" si="26"/>
        <v>10.521538461538462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4"/>
        <v>43575.208333333328</v>
      </c>
      <c r="T438" s="10">
        <f t="shared" si="25"/>
        <v>43576.208333333328</v>
      </c>
    </row>
    <row r="439" spans="1:20" ht="16.5" x14ac:dyDescent="0.3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4">
        <f t="shared" si="26"/>
        <v>1.2307407407407407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4"/>
        <v>42260.208333333328</v>
      </c>
      <c r="T439" s="10">
        <f t="shared" si="25"/>
        <v>42263.208333333328</v>
      </c>
    </row>
    <row r="440" spans="1:20" ht="32.25" x14ac:dyDescent="0.3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4">
        <f t="shared" si="26"/>
        <v>1.7863855421686747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4"/>
        <v>41337.25</v>
      </c>
      <c r="T440" s="10">
        <f t="shared" si="25"/>
        <v>41367.208333333336</v>
      </c>
    </row>
    <row r="441" spans="1:20" ht="16.5" x14ac:dyDescent="0.3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4">
        <f t="shared" si="26"/>
        <v>3.5528169014084505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4"/>
        <v>42680.208333333328</v>
      </c>
      <c r="T441" s="10">
        <f t="shared" si="25"/>
        <v>42687.25</v>
      </c>
    </row>
    <row r="442" spans="1:20" ht="16.5" x14ac:dyDescent="0.3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4">
        <f t="shared" si="26"/>
        <v>1.6190634146341463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4"/>
        <v>42916.208333333328</v>
      </c>
      <c r="T442" s="10">
        <f t="shared" si="25"/>
        <v>42926.208333333328</v>
      </c>
    </row>
    <row r="443" spans="1:20" ht="16.5" x14ac:dyDescent="0.3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4">
        <f t="shared" si="26"/>
        <v>0.24914285714285714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4"/>
        <v>41025.208333333336</v>
      </c>
      <c r="T443" s="10">
        <f t="shared" si="25"/>
        <v>41053.208333333336</v>
      </c>
    </row>
    <row r="444" spans="1:20" ht="16.5" x14ac:dyDescent="0.3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4">
        <f t="shared" si="26"/>
        <v>1.9872222222222222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4"/>
        <v>42980.208333333328</v>
      </c>
      <c r="T444" s="10">
        <f t="shared" si="25"/>
        <v>42996.208333333328</v>
      </c>
    </row>
    <row r="445" spans="1:20" ht="16.5" x14ac:dyDescent="0.3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4">
        <f t="shared" si="26"/>
        <v>0.34752688172043011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4"/>
        <v>40451.208333333336</v>
      </c>
      <c r="T445" s="10">
        <f t="shared" si="25"/>
        <v>40470.208333333336</v>
      </c>
    </row>
    <row r="446" spans="1:20" ht="16.5" x14ac:dyDescent="0.3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4">
        <f t="shared" si="26"/>
        <v>1.7641935483870967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4"/>
        <v>40748.208333333336</v>
      </c>
      <c r="T446" s="10">
        <f t="shared" si="25"/>
        <v>40750.208333333336</v>
      </c>
    </row>
    <row r="447" spans="1:20" ht="32.25" x14ac:dyDescent="0.3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4">
        <f t="shared" si="26"/>
        <v>5.1138095238095236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4"/>
        <v>40515.25</v>
      </c>
      <c r="T447" s="10">
        <f t="shared" si="25"/>
        <v>40536.25</v>
      </c>
    </row>
    <row r="448" spans="1:20" ht="16.5" x14ac:dyDescent="0.3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4">
        <f t="shared" si="26"/>
        <v>0.82044117647058823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4"/>
        <v>41261.25</v>
      </c>
      <c r="T448" s="10">
        <f t="shared" si="25"/>
        <v>41263.25</v>
      </c>
    </row>
    <row r="449" spans="1:20" ht="32.25" x14ac:dyDescent="0.3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4">
        <f t="shared" si="26"/>
        <v>0.24326030927835052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4"/>
        <v>43088.25</v>
      </c>
      <c r="T449" s="10">
        <f t="shared" si="25"/>
        <v>43104.25</v>
      </c>
    </row>
    <row r="450" spans="1:20" ht="16.5" x14ac:dyDescent="0.3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4">
        <f t="shared" si="26"/>
        <v>0.50482758620689661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ref="S450:S513" si="28">(((L450/60)/60)/24)+DATE(1970,1,1)</f>
        <v>41378.208333333336</v>
      </c>
      <c r="T450" s="10">
        <f t="shared" ref="T450:T513" si="29">(((M450/60)/60)/24)+DATE(1970,1,1)</f>
        <v>41380.208333333336</v>
      </c>
    </row>
    <row r="451" spans="1:20" ht="16.5" x14ac:dyDescent="0.3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4">
        <f t="shared" ref="F451:F514" si="30">E451/D451</f>
        <v>9.67</v>
      </c>
      <c r="G451" t="s">
        <v>20</v>
      </c>
      <c r="H451">
        <v>86</v>
      </c>
      <c r="I451" s="5">
        <f t="shared" ref="I451:I514" si="31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si="28"/>
        <v>43530.25</v>
      </c>
      <c r="T451" s="10">
        <f t="shared" si="29"/>
        <v>43547.208333333328</v>
      </c>
    </row>
    <row r="452" spans="1:20" ht="16.5" x14ac:dyDescent="0.3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4">
        <f t="shared" si="30"/>
        <v>0.04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28"/>
        <v>43394.208333333328</v>
      </c>
      <c r="T452" s="10">
        <f t="shared" si="29"/>
        <v>43417.25</v>
      </c>
    </row>
    <row r="453" spans="1:20" ht="16.5" x14ac:dyDescent="0.3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4">
        <f t="shared" si="30"/>
        <v>1.2284501347708894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28"/>
        <v>42935.208333333328</v>
      </c>
      <c r="T453" s="10">
        <f t="shared" si="29"/>
        <v>42966.208333333328</v>
      </c>
    </row>
    <row r="454" spans="1:20" ht="32.25" x14ac:dyDescent="0.3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4">
        <f t="shared" si="30"/>
        <v>0.63437500000000002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28"/>
        <v>40365.208333333336</v>
      </c>
      <c r="T454" s="10">
        <f t="shared" si="29"/>
        <v>40366.208333333336</v>
      </c>
    </row>
    <row r="455" spans="1:20" ht="32.25" x14ac:dyDescent="0.3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4">
        <f t="shared" si="30"/>
        <v>0.56331688596491225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28"/>
        <v>42705.25</v>
      </c>
      <c r="T455" s="10">
        <f t="shared" si="29"/>
        <v>42746.25</v>
      </c>
    </row>
    <row r="456" spans="1:20" ht="16.5" x14ac:dyDescent="0.3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4">
        <f t="shared" si="30"/>
        <v>0.44074999999999998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28"/>
        <v>41568.208333333336</v>
      </c>
      <c r="T456" s="10">
        <f t="shared" si="29"/>
        <v>41604.25</v>
      </c>
    </row>
    <row r="457" spans="1:20" ht="16.5" x14ac:dyDescent="0.3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4">
        <f t="shared" si="30"/>
        <v>1.1837253218884121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28"/>
        <v>40809.208333333336</v>
      </c>
      <c r="T457" s="10">
        <f t="shared" si="29"/>
        <v>40832.208333333336</v>
      </c>
    </row>
    <row r="458" spans="1:20" ht="32.25" x14ac:dyDescent="0.3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4">
        <f t="shared" si="30"/>
        <v>1.041243169398907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28"/>
        <v>43141.25</v>
      </c>
      <c r="T458" s="10">
        <f t="shared" si="29"/>
        <v>43141.25</v>
      </c>
    </row>
    <row r="459" spans="1:20" ht="16.5" x14ac:dyDescent="0.3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4">
        <f t="shared" si="30"/>
        <v>0.26640000000000003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28"/>
        <v>42657.208333333328</v>
      </c>
      <c r="T459" s="10">
        <f t="shared" si="29"/>
        <v>42659.208333333328</v>
      </c>
    </row>
    <row r="460" spans="1:20" ht="16.5" x14ac:dyDescent="0.3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4">
        <f t="shared" si="30"/>
        <v>3.5120118343195266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28"/>
        <v>40265.208333333336</v>
      </c>
      <c r="T460" s="10">
        <f t="shared" si="29"/>
        <v>40309.208333333336</v>
      </c>
    </row>
    <row r="461" spans="1:20" ht="16.5" x14ac:dyDescent="0.3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4">
        <f t="shared" si="30"/>
        <v>0.90063492063492068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28"/>
        <v>42001.25</v>
      </c>
      <c r="T461" s="10">
        <f t="shared" si="29"/>
        <v>42026.25</v>
      </c>
    </row>
    <row r="462" spans="1:20" ht="16.5" x14ac:dyDescent="0.3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4">
        <f t="shared" si="30"/>
        <v>1.7162500000000001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28"/>
        <v>40399.208333333336</v>
      </c>
      <c r="T462" s="10">
        <f t="shared" si="29"/>
        <v>40402.208333333336</v>
      </c>
    </row>
    <row r="463" spans="1:20" ht="16.5" x14ac:dyDescent="0.3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4">
        <f t="shared" si="30"/>
        <v>1.4104655870445344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28"/>
        <v>41757.208333333336</v>
      </c>
      <c r="T463" s="10">
        <f t="shared" si="29"/>
        <v>41777.208333333336</v>
      </c>
    </row>
    <row r="464" spans="1:20" ht="16.5" x14ac:dyDescent="0.3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4">
        <f t="shared" si="30"/>
        <v>0.30579449152542371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28"/>
        <v>41304.25</v>
      </c>
      <c r="T464" s="10">
        <f t="shared" si="29"/>
        <v>41342.25</v>
      </c>
    </row>
    <row r="465" spans="1:20" ht="32.25" x14ac:dyDescent="0.3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4">
        <f t="shared" si="30"/>
        <v>1.0816455696202532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28"/>
        <v>41639.25</v>
      </c>
      <c r="T465" s="10">
        <f t="shared" si="29"/>
        <v>41643.25</v>
      </c>
    </row>
    <row r="466" spans="1:20" ht="16.5" x14ac:dyDescent="0.3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4">
        <f t="shared" si="30"/>
        <v>1.3345505617977529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28"/>
        <v>43142.25</v>
      </c>
      <c r="T466" s="10">
        <f t="shared" si="29"/>
        <v>43156.25</v>
      </c>
    </row>
    <row r="467" spans="1:20" ht="16.5" x14ac:dyDescent="0.3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4">
        <f t="shared" si="30"/>
        <v>1.8785106382978722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28"/>
        <v>43127.25</v>
      </c>
      <c r="T467" s="10">
        <f t="shared" si="29"/>
        <v>43136.25</v>
      </c>
    </row>
    <row r="468" spans="1:20" ht="16.5" x14ac:dyDescent="0.3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4">
        <f t="shared" si="30"/>
        <v>3.32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28"/>
        <v>41409.208333333336</v>
      </c>
      <c r="T468" s="10">
        <f t="shared" si="29"/>
        <v>41432.208333333336</v>
      </c>
    </row>
    <row r="469" spans="1:20" ht="32.25" x14ac:dyDescent="0.3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4">
        <f t="shared" si="30"/>
        <v>5.7521428571428572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28"/>
        <v>42331.25</v>
      </c>
      <c r="T469" s="10">
        <f t="shared" si="29"/>
        <v>42338.25</v>
      </c>
    </row>
    <row r="470" spans="1:20" ht="16.5" x14ac:dyDescent="0.3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4">
        <f t="shared" si="30"/>
        <v>0.40500000000000003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28"/>
        <v>43569.208333333328</v>
      </c>
      <c r="T470" s="10">
        <f t="shared" si="29"/>
        <v>43585.208333333328</v>
      </c>
    </row>
    <row r="471" spans="1:20" ht="16.5" x14ac:dyDescent="0.3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4">
        <f t="shared" si="30"/>
        <v>1.8442857142857143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28"/>
        <v>42142.208333333328</v>
      </c>
      <c r="T471" s="10">
        <f t="shared" si="29"/>
        <v>42144.208333333328</v>
      </c>
    </row>
    <row r="472" spans="1:20" ht="16.5" x14ac:dyDescent="0.3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4">
        <f t="shared" si="30"/>
        <v>2.8580555555555556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28"/>
        <v>42716.25</v>
      </c>
      <c r="T472" s="10">
        <f t="shared" si="29"/>
        <v>42723.25</v>
      </c>
    </row>
    <row r="473" spans="1:20" ht="16.5" x14ac:dyDescent="0.3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4">
        <f t="shared" si="30"/>
        <v>3.19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28"/>
        <v>41031.208333333336</v>
      </c>
      <c r="T473" s="10">
        <f t="shared" si="29"/>
        <v>41031.208333333336</v>
      </c>
    </row>
    <row r="474" spans="1:20" ht="16.5" x14ac:dyDescent="0.3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4">
        <f t="shared" si="30"/>
        <v>0.39234070221066319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28"/>
        <v>43535.208333333328</v>
      </c>
      <c r="T474" s="10">
        <f t="shared" si="29"/>
        <v>43589.208333333328</v>
      </c>
    </row>
    <row r="475" spans="1:20" ht="16.5" x14ac:dyDescent="0.3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4">
        <f t="shared" si="30"/>
        <v>1.7814000000000001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28"/>
        <v>43277.208333333328</v>
      </c>
      <c r="T475" s="10">
        <f t="shared" si="29"/>
        <v>43278.208333333328</v>
      </c>
    </row>
    <row r="476" spans="1:20" ht="16.5" x14ac:dyDescent="0.3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4">
        <f t="shared" si="30"/>
        <v>3.6515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28"/>
        <v>41989.25</v>
      </c>
      <c r="T476" s="10">
        <f t="shared" si="29"/>
        <v>41990.25</v>
      </c>
    </row>
    <row r="477" spans="1:20" ht="32.25" x14ac:dyDescent="0.3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4">
        <f t="shared" si="30"/>
        <v>1.1394594594594594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28"/>
        <v>41450.208333333336</v>
      </c>
      <c r="T477" s="10">
        <f t="shared" si="29"/>
        <v>41454.208333333336</v>
      </c>
    </row>
    <row r="478" spans="1:20" ht="32.25" x14ac:dyDescent="0.3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4">
        <f t="shared" si="30"/>
        <v>0.29828720626631855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28"/>
        <v>43322.208333333328</v>
      </c>
      <c r="T478" s="10">
        <f t="shared" si="29"/>
        <v>43328.208333333328</v>
      </c>
    </row>
    <row r="479" spans="1:20" ht="16.5" x14ac:dyDescent="0.3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4">
        <f t="shared" si="30"/>
        <v>0.54270588235294115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28"/>
        <v>40720.208333333336</v>
      </c>
      <c r="T479" s="10">
        <f t="shared" si="29"/>
        <v>40747.208333333336</v>
      </c>
    </row>
    <row r="480" spans="1:20" ht="16.5" x14ac:dyDescent="0.3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4">
        <f t="shared" si="30"/>
        <v>2.3634156976744185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28"/>
        <v>42072.208333333328</v>
      </c>
      <c r="T480" s="10">
        <f t="shared" si="29"/>
        <v>42084.208333333328</v>
      </c>
    </row>
    <row r="481" spans="1:20" ht="16.5" x14ac:dyDescent="0.3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4">
        <f t="shared" si="30"/>
        <v>5.1291666666666664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28"/>
        <v>42945.208333333328</v>
      </c>
      <c r="T481" s="10">
        <f t="shared" si="29"/>
        <v>42947.208333333328</v>
      </c>
    </row>
    <row r="482" spans="1:20" ht="16.5" x14ac:dyDescent="0.3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4">
        <f t="shared" si="30"/>
        <v>1.0065116279069768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28"/>
        <v>40248.25</v>
      </c>
      <c r="T482" s="10">
        <f t="shared" si="29"/>
        <v>40257.208333333336</v>
      </c>
    </row>
    <row r="483" spans="1:20" ht="32.25" x14ac:dyDescent="0.3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4">
        <f t="shared" si="30"/>
        <v>0.81348423194303154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28"/>
        <v>41913.208333333336</v>
      </c>
      <c r="T483" s="10">
        <f t="shared" si="29"/>
        <v>41955.25</v>
      </c>
    </row>
    <row r="484" spans="1:20" ht="32.25" x14ac:dyDescent="0.3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4">
        <f t="shared" si="30"/>
        <v>0.16404761904761905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28"/>
        <v>40963.25</v>
      </c>
      <c r="T484" s="10">
        <f t="shared" si="29"/>
        <v>40974.25</v>
      </c>
    </row>
    <row r="485" spans="1:20" ht="16.5" x14ac:dyDescent="0.3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4">
        <f t="shared" si="30"/>
        <v>0.52774617067833696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28"/>
        <v>43811.25</v>
      </c>
      <c r="T485" s="10">
        <f t="shared" si="29"/>
        <v>43818.25</v>
      </c>
    </row>
    <row r="486" spans="1:20" ht="16.5" x14ac:dyDescent="0.3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4">
        <f t="shared" si="30"/>
        <v>2.6020608108108108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28"/>
        <v>41855.208333333336</v>
      </c>
      <c r="T486" s="10">
        <f t="shared" si="29"/>
        <v>41904.208333333336</v>
      </c>
    </row>
    <row r="487" spans="1:20" ht="32.25" x14ac:dyDescent="0.3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4">
        <f t="shared" si="30"/>
        <v>0.30732891832229581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28"/>
        <v>43626.208333333328</v>
      </c>
      <c r="T487" s="10">
        <f t="shared" si="29"/>
        <v>43667.208333333328</v>
      </c>
    </row>
    <row r="488" spans="1:20" ht="32.25" x14ac:dyDescent="0.3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4">
        <f t="shared" si="30"/>
        <v>0.13500000000000001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28"/>
        <v>43168.25</v>
      </c>
      <c r="T488" s="10">
        <f t="shared" si="29"/>
        <v>43183.208333333328</v>
      </c>
    </row>
    <row r="489" spans="1:20" ht="16.5" x14ac:dyDescent="0.3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4">
        <f t="shared" si="30"/>
        <v>1.7862556663644606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28"/>
        <v>42845.208333333328</v>
      </c>
      <c r="T489" s="10">
        <f t="shared" si="29"/>
        <v>42878.208333333328</v>
      </c>
    </row>
    <row r="490" spans="1:20" ht="16.5" x14ac:dyDescent="0.3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4">
        <f t="shared" si="30"/>
        <v>2.2005660377358489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28"/>
        <v>42403.25</v>
      </c>
      <c r="T490" s="10">
        <f t="shared" si="29"/>
        <v>42420.25</v>
      </c>
    </row>
    <row r="491" spans="1:20" ht="16.5" x14ac:dyDescent="0.3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4">
        <f t="shared" si="30"/>
        <v>1.015108695652174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28"/>
        <v>40406.208333333336</v>
      </c>
      <c r="T491" s="10">
        <f t="shared" si="29"/>
        <v>40411.208333333336</v>
      </c>
    </row>
    <row r="492" spans="1:20" ht="16.5" x14ac:dyDescent="0.3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4">
        <f t="shared" si="30"/>
        <v>1.915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28"/>
        <v>43786.25</v>
      </c>
      <c r="T492" s="10">
        <f t="shared" si="29"/>
        <v>43793.25</v>
      </c>
    </row>
    <row r="493" spans="1:20" ht="32.25" x14ac:dyDescent="0.3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4">
        <f t="shared" si="30"/>
        <v>3.0534683098591549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28"/>
        <v>41456.208333333336</v>
      </c>
      <c r="T493" s="10">
        <f t="shared" si="29"/>
        <v>41482.208333333336</v>
      </c>
    </row>
    <row r="494" spans="1:20" ht="16.5" x14ac:dyDescent="0.3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4">
        <f t="shared" si="30"/>
        <v>0.23995287958115183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28"/>
        <v>40336.208333333336</v>
      </c>
      <c r="T494" s="10">
        <f t="shared" si="29"/>
        <v>40371.208333333336</v>
      </c>
    </row>
    <row r="495" spans="1:20" ht="16.5" x14ac:dyDescent="0.3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4">
        <f t="shared" si="30"/>
        <v>7.2377777777777776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28"/>
        <v>43645.208333333328</v>
      </c>
      <c r="T495" s="10">
        <f t="shared" si="29"/>
        <v>43658.208333333328</v>
      </c>
    </row>
    <row r="496" spans="1:20" ht="16.5" x14ac:dyDescent="0.3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4">
        <f t="shared" si="30"/>
        <v>5.4736000000000002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28"/>
        <v>40990.208333333336</v>
      </c>
      <c r="T496" s="10">
        <f t="shared" si="29"/>
        <v>40991.208333333336</v>
      </c>
    </row>
    <row r="497" spans="1:20" ht="16.5" x14ac:dyDescent="0.3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4">
        <f t="shared" si="30"/>
        <v>4.1449999999999996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28"/>
        <v>41800.208333333336</v>
      </c>
      <c r="T497" s="10">
        <f t="shared" si="29"/>
        <v>41804.208333333336</v>
      </c>
    </row>
    <row r="498" spans="1:20" ht="16.5" x14ac:dyDescent="0.3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4">
        <f t="shared" si="30"/>
        <v>9.0696409140369975E-3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28"/>
        <v>42876.208333333328</v>
      </c>
      <c r="T498" s="10">
        <f t="shared" si="29"/>
        <v>42893.208333333328</v>
      </c>
    </row>
    <row r="499" spans="1:20" ht="16.5" x14ac:dyDescent="0.3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4">
        <f t="shared" si="30"/>
        <v>0.34173469387755101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28"/>
        <v>42724.25</v>
      </c>
      <c r="T499" s="10">
        <f t="shared" si="29"/>
        <v>42724.25</v>
      </c>
    </row>
    <row r="500" spans="1:20" ht="16.5" x14ac:dyDescent="0.3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4">
        <f t="shared" si="30"/>
        <v>0.239488107549121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28"/>
        <v>42005.25</v>
      </c>
      <c r="T500" s="10">
        <f t="shared" si="29"/>
        <v>42007.25</v>
      </c>
    </row>
    <row r="501" spans="1:20" ht="32.25" x14ac:dyDescent="0.3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4">
        <f t="shared" si="30"/>
        <v>0.48072649572649573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28"/>
        <v>42444.208333333328</v>
      </c>
      <c r="T501" s="10">
        <f t="shared" si="29"/>
        <v>42449.208333333328</v>
      </c>
    </row>
    <row r="502" spans="1:20" ht="16.5" x14ac:dyDescent="0.3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4">
        <f t="shared" si="30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28"/>
        <v>41395.208333333336</v>
      </c>
      <c r="T502" s="10">
        <f t="shared" si="29"/>
        <v>41423.208333333336</v>
      </c>
    </row>
    <row r="503" spans="1:20" ht="16.5" x14ac:dyDescent="0.3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4">
        <f t="shared" si="30"/>
        <v>0.70145182291666663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28"/>
        <v>41345.208333333336</v>
      </c>
      <c r="T503" s="10">
        <f t="shared" si="29"/>
        <v>41347.208333333336</v>
      </c>
    </row>
    <row r="504" spans="1:20" ht="16.5" x14ac:dyDescent="0.3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4">
        <f t="shared" si="30"/>
        <v>5.2992307692307694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28"/>
        <v>41117.208333333336</v>
      </c>
      <c r="T504" s="10">
        <f t="shared" si="29"/>
        <v>41146.208333333336</v>
      </c>
    </row>
    <row r="505" spans="1:20" ht="32.25" x14ac:dyDescent="0.3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4">
        <f t="shared" si="30"/>
        <v>1.8032549019607844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28"/>
        <v>42186.208333333328</v>
      </c>
      <c r="T505" s="10">
        <f t="shared" si="29"/>
        <v>42206.208333333328</v>
      </c>
    </row>
    <row r="506" spans="1:20" ht="16.5" x14ac:dyDescent="0.3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4">
        <f t="shared" si="30"/>
        <v>0.92320000000000002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28"/>
        <v>42142.208333333328</v>
      </c>
      <c r="T506" s="10">
        <f t="shared" si="29"/>
        <v>42143.208333333328</v>
      </c>
    </row>
    <row r="507" spans="1:20" ht="16.5" x14ac:dyDescent="0.3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4">
        <f t="shared" si="30"/>
        <v>0.13901001112347053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28"/>
        <v>41341.25</v>
      </c>
      <c r="T507" s="10">
        <f t="shared" si="29"/>
        <v>41383.208333333336</v>
      </c>
    </row>
    <row r="508" spans="1:20" ht="16.5" x14ac:dyDescent="0.3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4">
        <f t="shared" si="30"/>
        <v>9.2707777777777771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28"/>
        <v>43062.25</v>
      </c>
      <c r="T508" s="10">
        <f t="shared" si="29"/>
        <v>43079.25</v>
      </c>
    </row>
    <row r="509" spans="1:20" ht="32.25" x14ac:dyDescent="0.3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4">
        <f t="shared" si="30"/>
        <v>0.39857142857142858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28"/>
        <v>41373.208333333336</v>
      </c>
      <c r="T509" s="10">
        <f t="shared" si="29"/>
        <v>41422.208333333336</v>
      </c>
    </row>
    <row r="510" spans="1:20" ht="16.5" x14ac:dyDescent="0.3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4">
        <f t="shared" si="30"/>
        <v>1.1222929936305732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28"/>
        <v>43310.208333333328</v>
      </c>
      <c r="T510" s="10">
        <f t="shared" si="29"/>
        <v>43331.208333333328</v>
      </c>
    </row>
    <row r="511" spans="1:20" ht="16.5" x14ac:dyDescent="0.3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4">
        <f t="shared" si="30"/>
        <v>0.70925816023738875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28"/>
        <v>41034.208333333336</v>
      </c>
      <c r="T511" s="10">
        <f t="shared" si="29"/>
        <v>41044.208333333336</v>
      </c>
    </row>
    <row r="512" spans="1:20" ht="16.5" x14ac:dyDescent="0.3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4">
        <f t="shared" si="30"/>
        <v>1.1908974358974358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28"/>
        <v>43251.208333333328</v>
      </c>
      <c r="T512" s="10">
        <f t="shared" si="29"/>
        <v>43275.208333333328</v>
      </c>
    </row>
    <row r="513" spans="1:20" ht="16.5" x14ac:dyDescent="0.3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4">
        <f t="shared" si="30"/>
        <v>0.24017591339648173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28"/>
        <v>43671.208333333328</v>
      </c>
      <c r="T513" s="10">
        <f t="shared" si="29"/>
        <v>43681.208333333328</v>
      </c>
    </row>
    <row r="514" spans="1:20" ht="16.5" x14ac:dyDescent="0.3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4">
        <f t="shared" si="30"/>
        <v>1.3931868131868133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ref="S514:S577" si="32">(((L514/60)/60)/24)+DATE(1970,1,1)</f>
        <v>41825.208333333336</v>
      </c>
      <c r="T514" s="10">
        <f t="shared" ref="T514:T577" si="33">(((M514/60)/60)/24)+DATE(1970,1,1)</f>
        <v>41826.208333333336</v>
      </c>
    </row>
    <row r="515" spans="1:20" ht="16.5" x14ac:dyDescent="0.3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4">
        <f t="shared" ref="F515:F578" si="34">E515/D515</f>
        <v>0.39277108433734942</v>
      </c>
      <c r="G515" t="s">
        <v>74</v>
      </c>
      <c r="H515">
        <v>35</v>
      </c>
      <c r="I515" s="5">
        <f t="shared" ref="I515:I578" si="35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si="32"/>
        <v>40430.208333333336</v>
      </c>
      <c r="T515" s="10">
        <f t="shared" si="33"/>
        <v>40432.208333333336</v>
      </c>
    </row>
    <row r="516" spans="1:20" ht="16.5" x14ac:dyDescent="0.3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4">
        <f t="shared" si="34"/>
        <v>0.22439077144917088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2"/>
        <v>41614.25</v>
      </c>
      <c r="T516" s="10">
        <f t="shared" si="33"/>
        <v>41619.25</v>
      </c>
    </row>
    <row r="517" spans="1:20" ht="16.5" x14ac:dyDescent="0.3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4">
        <f t="shared" si="34"/>
        <v>0.55779069767441858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2"/>
        <v>40900.25</v>
      </c>
      <c r="T517" s="10">
        <f t="shared" si="33"/>
        <v>40902.25</v>
      </c>
    </row>
    <row r="518" spans="1:20" ht="16.5" x14ac:dyDescent="0.3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4">
        <f t="shared" si="34"/>
        <v>0.42523125996810207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2"/>
        <v>40396.208333333336</v>
      </c>
      <c r="T518" s="10">
        <f t="shared" si="33"/>
        <v>40434.208333333336</v>
      </c>
    </row>
    <row r="519" spans="1:20" ht="16.5" x14ac:dyDescent="0.3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4">
        <f t="shared" si="34"/>
        <v>1.1200000000000001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2"/>
        <v>42860.208333333328</v>
      </c>
      <c r="T519" s="10">
        <f t="shared" si="33"/>
        <v>42865.208333333328</v>
      </c>
    </row>
    <row r="520" spans="1:20" ht="32.25" x14ac:dyDescent="0.3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4">
        <f t="shared" si="34"/>
        <v>7.0681818181818179E-2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2"/>
        <v>43154.25</v>
      </c>
      <c r="T520" s="10">
        <f t="shared" si="33"/>
        <v>43156.25</v>
      </c>
    </row>
    <row r="521" spans="1:20" ht="16.5" x14ac:dyDescent="0.3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4">
        <f t="shared" si="34"/>
        <v>1.0174563871693867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2"/>
        <v>42012.25</v>
      </c>
      <c r="T521" s="10">
        <f t="shared" si="33"/>
        <v>42026.25</v>
      </c>
    </row>
    <row r="522" spans="1:20" ht="16.5" x14ac:dyDescent="0.3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4">
        <f t="shared" si="34"/>
        <v>4.2575000000000003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2"/>
        <v>43574.208333333328</v>
      </c>
      <c r="T522" s="10">
        <f t="shared" si="33"/>
        <v>43577.208333333328</v>
      </c>
    </row>
    <row r="523" spans="1:20" ht="16.5" x14ac:dyDescent="0.3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4">
        <f t="shared" si="34"/>
        <v>1.4553947368421052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2"/>
        <v>42605.208333333328</v>
      </c>
      <c r="T523" s="10">
        <f t="shared" si="33"/>
        <v>42611.208333333328</v>
      </c>
    </row>
    <row r="524" spans="1:20" ht="32.25" x14ac:dyDescent="0.3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4">
        <f t="shared" si="34"/>
        <v>0.32453465346534655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2"/>
        <v>41093.208333333336</v>
      </c>
      <c r="T524" s="10">
        <f t="shared" si="33"/>
        <v>41105.208333333336</v>
      </c>
    </row>
    <row r="525" spans="1:20" ht="16.5" x14ac:dyDescent="0.3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4">
        <f t="shared" si="34"/>
        <v>7.003333333333333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2"/>
        <v>40241.25</v>
      </c>
      <c r="T525" s="10">
        <f t="shared" si="33"/>
        <v>40246.25</v>
      </c>
    </row>
    <row r="526" spans="1:20" ht="16.5" x14ac:dyDescent="0.3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4">
        <f t="shared" si="34"/>
        <v>0.83904860392967939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2"/>
        <v>40294.208333333336</v>
      </c>
      <c r="T526" s="10">
        <f t="shared" si="33"/>
        <v>40307.208333333336</v>
      </c>
    </row>
    <row r="527" spans="1:20" ht="16.5" x14ac:dyDescent="0.3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4">
        <f t="shared" si="34"/>
        <v>0.84190476190476193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2"/>
        <v>40505.25</v>
      </c>
      <c r="T527" s="10">
        <f t="shared" si="33"/>
        <v>40509.25</v>
      </c>
    </row>
    <row r="528" spans="1:20" ht="32.25" x14ac:dyDescent="0.3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4">
        <f t="shared" si="34"/>
        <v>1.5595180722891566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2"/>
        <v>42364.25</v>
      </c>
      <c r="T528" s="10">
        <f t="shared" si="33"/>
        <v>42401.25</v>
      </c>
    </row>
    <row r="529" spans="1:20" ht="16.5" x14ac:dyDescent="0.3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4">
        <f t="shared" si="34"/>
        <v>0.99619450317124736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2"/>
        <v>42405.25</v>
      </c>
      <c r="T529" s="10">
        <f t="shared" si="33"/>
        <v>42441.25</v>
      </c>
    </row>
    <row r="530" spans="1:20" ht="16.5" x14ac:dyDescent="0.3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4">
        <f t="shared" si="34"/>
        <v>0.80300000000000005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2"/>
        <v>41601.25</v>
      </c>
      <c r="T530" s="10">
        <f t="shared" si="33"/>
        <v>41646.25</v>
      </c>
    </row>
    <row r="531" spans="1:20" ht="16.5" x14ac:dyDescent="0.3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4">
        <f t="shared" si="34"/>
        <v>0.11254901960784314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2"/>
        <v>41769.208333333336</v>
      </c>
      <c r="T531" s="10">
        <f t="shared" si="33"/>
        <v>41797.208333333336</v>
      </c>
    </row>
    <row r="532" spans="1:20" ht="16.5" x14ac:dyDescent="0.3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4">
        <f t="shared" si="34"/>
        <v>0.91740952380952379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2"/>
        <v>40421.208333333336</v>
      </c>
      <c r="T532" s="10">
        <f t="shared" si="33"/>
        <v>40435.208333333336</v>
      </c>
    </row>
    <row r="533" spans="1:20" ht="32.25" x14ac:dyDescent="0.3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4">
        <f t="shared" si="34"/>
        <v>0.95521156936261387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2"/>
        <v>41589.25</v>
      </c>
      <c r="T533" s="10">
        <f t="shared" si="33"/>
        <v>41645.25</v>
      </c>
    </row>
    <row r="534" spans="1:20" ht="16.5" x14ac:dyDescent="0.3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4">
        <f t="shared" si="34"/>
        <v>5.0287499999999996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2"/>
        <v>43125.25</v>
      </c>
      <c r="T534" s="10">
        <f t="shared" si="33"/>
        <v>43126.25</v>
      </c>
    </row>
    <row r="535" spans="1:20" ht="16.5" x14ac:dyDescent="0.3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4">
        <f t="shared" si="34"/>
        <v>1.5924394463667819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2"/>
        <v>41479.208333333336</v>
      </c>
      <c r="T535" s="10">
        <f t="shared" si="33"/>
        <v>41515.208333333336</v>
      </c>
    </row>
    <row r="536" spans="1:20" ht="16.5" x14ac:dyDescent="0.3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4">
        <f t="shared" si="34"/>
        <v>0.15022446689113356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2"/>
        <v>43329.208333333328</v>
      </c>
      <c r="T536" s="10">
        <f t="shared" si="33"/>
        <v>43330.208333333328</v>
      </c>
    </row>
    <row r="537" spans="1:20" ht="16.5" x14ac:dyDescent="0.3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4">
        <f t="shared" si="34"/>
        <v>4.820384615384615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2"/>
        <v>43259.208333333328</v>
      </c>
      <c r="T537" s="10">
        <f t="shared" si="33"/>
        <v>43261.208333333328</v>
      </c>
    </row>
    <row r="538" spans="1:20" ht="16.5" x14ac:dyDescent="0.3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4">
        <f t="shared" si="34"/>
        <v>1.4996938775510205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2"/>
        <v>40414.208333333336</v>
      </c>
      <c r="T538" s="10">
        <f t="shared" si="33"/>
        <v>40440.208333333336</v>
      </c>
    </row>
    <row r="539" spans="1:20" ht="16.5" x14ac:dyDescent="0.3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4">
        <f t="shared" si="34"/>
        <v>1.1722156398104266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2"/>
        <v>43342.208333333328</v>
      </c>
      <c r="T539" s="10">
        <f t="shared" si="33"/>
        <v>43365.208333333328</v>
      </c>
    </row>
    <row r="540" spans="1:20" ht="16.5" x14ac:dyDescent="0.3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4">
        <f t="shared" si="34"/>
        <v>0.37695968274950431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2"/>
        <v>41539.208333333336</v>
      </c>
      <c r="T540" s="10">
        <f t="shared" si="33"/>
        <v>41555.208333333336</v>
      </c>
    </row>
    <row r="541" spans="1:20" ht="16.5" x14ac:dyDescent="0.3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4">
        <f t="shared" si="34"/>
        <v>0.72653061224489801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2"/>
        <v>43647.208333333328</v>
      </c>
      <c r="T541" s="10">
        <f t="shared" si="33"/>
        <v>43653.208333333328</v>
      </c>
    </row>
    <row r="542" spans="1:20" ht="16.5" x14ac:dyDescent="0.3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4">
        <f t="shared" si="34"/>
        <v>2.6598113207547169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2"/>
        <v>43225.208333333328</v>
      </c>
      <c r="T542" s="10">
        <f t="shared" si="33"/>
        <v>43247.208333333328</v>
      </c>
    </row>
    <row r="543" spans="1:20" ht="16.5" x14ac:dyDescent="0.3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4">
        <f t="shared" si="34"/>
        <v>0.24205617977528091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2"/>
        <v>42165.208333333328</v>
      </c>
      <c r="T543" s="10">
        <f t="shared" si="33"/>
        <v>42191.208333333328</v>
      </c>
    </row>
    <row r="544" spans="1:20" ht="16.5" x14ac:dyDescent="0.3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4">
        <f t="shared" si="34"/>
        <v>2.5064935064935064E-2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2"/>
        <v>42391.25</v>
      </c>
      <c r="T544" s="10">
        <f t="shared" si="33"/>
        <v>42421.25</v>
      </c>
    </row>
    <row r="545" spans="1:20" ht="16.5" x14ac:dyDescent="0.3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4">
        <f t="shared" si="34"/>
        <v>0.1632979976442874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2"/>
        <v>41528.208333333336</v>
      </c>
      <c r="T545" s="10">
        <f t="shared" si="33"/>
        <v>41543.208333333336</v>
      </c>
    </row>
    <row r="546" spans="1:20" ht="32.25" x14ac:dyDescent="0.3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4">
        <f t="shared" si="34"/>
        <v>2.7650000000000001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2"/>
        <v>42377.25</v>
      </c>
      <c r="T546" s="10">
        <f t="shared" si="33"/>
        <v>42390.25</v>
      </c>
    </row>
    <row r="547" spans="1:20" ht="16.5" x14ac:dyDescent="0.3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4">
        <f t="shared" si="34"/>
        <v>0.88803571428571426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2"/>
        <v>43824.25</v>
      </c>
      <c r="T547" s="10">
        <f t="shared" si="33"/>
        <v>43844.25</v>
      </c>
    </row>
    <row r="548" spans="1:20" ht="16.5" x14ac:dyDescent="0.3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4">
        <f t="shared" si="34"/>
        <v>1.6357142857142857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2"/>
        <v>43360.208333333328</v>
      </c>
      <c r="T548" s="10">
        <f t="shared" si="33"/>
        <v>43363.208333333328</v>
      </c>
    </row>
    <row r="549" spans="1:20" ht="16.5" x14ac:dyDescent="0.3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4">
        <f t="shared" si="34"/>
        <v>9.69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2"/>
        <v>42029.25</v>
      </c>
      <c r="T549" s="10">
        <f t="shared" si="33"/>
        <v>42041.25</v>
      </c>
    </row>
    <row r="550" spans="1:20" ht="16.5" x14ac:dyDescent="0.3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4">
        <f t="shared" si="34"/>
        <v>2.7091376701966716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2"/>
        <v>42461.208333333328</v>
      </c>
      <c r="T550" s="10">
        <f t="shared" si="33"/>
        <v>42474.208333333328</v>
      </c>
    </row>
    <row r="551" spans="1:20" ht="32.25" x14ac:dyDescent="0.3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4">
        <f t="shared" si="34"/>
        <v>2.8421355932203389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2"/>
        <v>41422.208333333336</v>
      </c>
      <c r="T551" s="10">
        <f t="shared" si="33"/>
        <v>41431.208333333336</v>
      </c>
    </row>
    <row r="552" spans="1:20" ht="32.25" x14ac:dyDescent="0.3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4">
        <f t="shared" si="34"/>
        <v>0.04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2"/>
        <v>40968.25</v>
      </c>
      <c r="T552" s="10">
        <f t="shared" si="33"/>
        <v>40989.208333333336</v>
      </c>
    </row>
    <row r="553" spans="1:20" ht="16.5" x14ac:dyDescent="0.3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4">
        <f t="shared" si="34"/>
        <v>0.58632981676846196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2"/>
        <v>41993.25</v>
      </c>
      <c r="T553" s="10">
        <f t="shared" si="33"/>
        <v>42033.25</v>
      </c>
    </row>
    <row r="554" spans="1:20" ht="16.5" x14ac:dyDescent="0.3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4">
        <f t="shared" si="34"/>
        <v>0.98511111111111116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2"/>
        <v>42700.25</v>
      </c>
      <c r="T554" s="10">
        <f t="shared" si="33"/>
        <v>42702.25</v>
      </c>
    </row>
    <row r="555" spans="1:20" ht="32.25" x14ac:dyDescent="0.3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4">
        <f t="shared" si="34"/>
        <v>0.43975381008206332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2"/>
        <v>40545.25</v>
      </c>
      <c r="T555" s="10">
        <f t="shared" si="33"/>
        <v>40546.25</v>
      </c>
    </row>
    <row r="556" spans="1:20" ht="32.25" x14ac:dyDescent="0.3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4">
        <f t="shared" si="34"/>
        <v>1.5166315789473683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2"/>
        <v>42723.25</v>
      </c>
      <c r="T556" s="10">
        <f t="shared" si="33"/>
        <v>42729.25</v>
      </c>
    </row>
    <row r="557" spans="1:20" ht="16.5" x14ac:dyDescent="0.3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4">
        <f t="shared" si="34"/>
        <v>2.2363492063492063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2"/>
        <v>41731.208333333336</v>
      </c>
      <c r="T557" s="10">
        <f t="shared" si="33"/>
        <v>41762.208333333336</v>
      </c>
    </row>
    <row r="558" spans="1:20" ht="16.5" x14ac:dyDescent="0.3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4">
        <f t="shared" si="34"/>
        <v>2.3975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2"/>
        <v>40792.208333333336</v>
      </c>
      <c r="T558" s="10">
        <f t="shared" si="33"/>
        <v>40799.208333333336</v>
      </c>
    </row>
    <row r="559" spans="1:20" ht="16.5" x14ac:dyDescent="0.3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4">
        <f t="shared" si="34"/>
        <v>1.9933333333333334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2"/>
        <v>42279.208333333328</v>
      </c>
      <c r="T559" s="10">
        <f t="shared" si="33"/>
        <v>42282.208333333328</v>
      </c>
    </row>
    <row r="560" spans="1:20" ht="16.5" x14ac:dyDescent="0.3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4">
        <f t="shared" si="34"/>
        <v>1.373448275862069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2"/>
        <v>42424.25</v>
      </c>
      <c r="T560" s="10">
        <f t="shared" si="33"/>
        <v>42467.208333333328</v>
      </c>
    </row>
    <row r="561" spans="1:20" ht="16.5" x14ac:dyDescent="0.3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4">
        <f t="shared" si="34"/>
        <v>1.009696106362773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2"/>
        <v>42584.208333333328</v>
      </c>
      <c r="T561" s="10">
        <f t="shared" si="33"/>
        <v>42591.208333333328</v>
      </c>
    </row>
    <row r="562" spans="1:20" ht="16.5" x14ac:dyDescent="0.3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4">
        <f t="shared" si="34"/>
        <v>7.9416000000000002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2"/>
        <v>40865.25</v>
      </c>
      <c r="T562" s="10">
        <f t="shared" si="33"/>
        <v>40905.25</v>
      </c>
    </row>
    <row r="563" spans="1:20" ht="16.5" x14ac:dyDescent="0.3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4">
        <f t="shared" si="34"/>
        <v>3.6970000000000001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2"/>
        <v>40833.208333333336</v>
      </c>
      <c r="T563" s="10">
        <f t="shared" si="33"/>
        <v>40835.208333333336</v>
      </c>
    </row>
    <row r="564" spans="1:20" ht="32.25" x14ac:dyDescent="0.3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4">
        <f t="shared" si="34"/>
        <v>0.12818181818181817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2"/>
        <v>43536.208333333328</v>
      </c>
      <c r="T564" s="10">
        <f t="shared" si="33"/>
        <v>43538.208333333328</v>
      </c>
    </row>
    <row r="565" spans="1:20" ht="16.5" x14ac:dyDescent="0.3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4">
        <f t="shared" si="34"/>
        <v>1.3802702702702703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2"/>
        <v>43417.25</v>
      </c>
      <c r="T565" s="10">
        <f t="shared" si="33"/>
        <v>43437.25</v>
      </c>
    </row>
    <row r="566" spans="1:20" ht="16.5" x14ac:dyDescent="0.3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4">
        <f t="shared" si="34"/>
        <v>0.83813278008298753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2"/>
        <v>42078.208333333328</v>
      </c>
      <c r="T566" s="10">
        <f t="shared" si="33"/>
        <v>42086.208333333328</v>
      </c>
    </row>
    <row r="567" spans="1:20" ht="16.5" x14ac:dyDescent="0.3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4">
        <f t="shared" si="34"/>
        <v>2.0460063224446787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2"/>
        <v>40862.25</v>
      </c>
      <c r="T567" s="10">
        <f t="shared" si="33"/>
        <v>40882.25</v>
      </c>
    </row>
    <row r="568" spans="1:20" ht="16.5" x14ac:dyDescent="0.3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4">
        <f t="shared" si="34"/>
        <v>0.44344086021505374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2"/>
        <v>42424.25</v>
      </c>
      <c r="T568" s="10">
        <f t="shared" si="33"/>
        <v>42447.208333333328</v>
      </c>
    </row>
    <row r="569" spans="1:20" ht="32.25" x14ac:dyDescent="0.3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4">
        <f t="shared" si="34"/>
        <v>2.1860294117647059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2"/>
        <v>41830.208333333336</v>
      </c>
      <c r="T569" s="10">
        <f t="shared" si="33"/>
        <v>41832.208333333336</v>
      </c>
    </row>
    <row r="570" spans="1:20" ht="16.5" x14ac:dyDescent="0.3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4">
        <f t="shared" si="34"/>
        <v>1.8603314917127072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2"/>
        <v>40374.208333333336</v>
      </c>
      <c r="T570" s="10">
        <f t="shared" si="33"/>
        <v>40419.208333333336</v>
      </c>
    </row>
    <row r="571" spans="1:20" ht="16.5" x14ac:dyDescent="0.3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4">
        <f t="shared" si="34"/>
        <v>2.3733830845771142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2"/>
        <v>40554.25</v>
      </c>
      <c r="T571" s="10">
        <f t="shared" si="33"/>
        <v>40566.25</v>
      </c>
    </row>
    <row r="572" spans="1:20" ht="16.5" x14ac:dyDescent="0.3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4">
        <f t="shared" si="34"/>
        <v>3.0565384615384614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2"/>
        <v>41993.25</v>
      </c>
      <c r="T572" s="10">
        <f t="shared" si="33"/>
        <v>41999.25</v>
      </c>
    </row>
    <row r="573" spans="1:20" ht="16.5" x14ac:dyDescent="0.3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4">
        <f t="shared" si="34"/>
        <v>0.94142857142857139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2"/>
        <v>42174.208333333328</v>
      </c>
      <c r="T573" s="10">
        <f t="shared" si="33"/>
        <v>42221.208333333328</v>
      </c>
    </row>
    <row r="574" spans="1:20" ht="16.5" x14ac:dyDescent="0.3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4">
        <f t="shared" si="34"/>
        <v>0.54400000000000004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2"/>
        <v>42275.208333333328</v>
      </c>
      <c r="T574" s="10">
        <f t="shared" si="33"/>
        <v>42291.208333333328</v>
      </c>
    </row>
    <row r="575" spans="1:20" ht="16.5" x14ac:dyDescent="0.3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4">
        <f t="shared" si="34"/>
        <v>1.1188059701492536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2"/>
        <v>41761.208333333336</v>
      </c>
      <c r="T575" s="10">
        <f t="shared" si="33"/>
        <v>41763.208333333336</v>
      </c>
    </row>
    <row r="576" spans="1:20" ht="16.5" x14ac:dyDescent="0.3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4">
        <f t="shared" si="34"/>
        <v>3.6914814814814814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2"/>
        <v>43806.25</v>
      </c>
      <c r="T576" s="10">
        <f t="shared" si="33"/>
        <v>43816.25</v>
      </c>
    </row>
    <row r="577" spans="1:20" ht="16.5" x14ac:dyDescent="0.3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4">
        <f t="shared" si="34"/>
        <v>0.62930372148859548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2"/>
        <v>41779.208333333336</v>
      </c>
      <c r="T577" s="10">
        <f t="shared" si="33"/>
        <v>41782.208333333336</v>
      </c>
    </row>
    <row r="578" spans="1:20" ht="32.25" x14ac:dyDescent="0.3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4">
        <f t="shared" si="34"/>
        <v>0.6492783505154639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ref="S578:S641" si="36">(((L578/60)/60)/24)+DATE(1970,1,1)</f>
        <v>43040.208333333328</v>
      </c>
      <c r="T578" s="10">
        <f t="shared" ref="T578:T641" si="37">(((M578/60)/60)/24)+DATE(1970,1,1)</f>
        <v>43057.25</v>
      </c>
    </row>
    <row r="579" spans="1:20" ht="16.5" x14ac:dyDescent="0.3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4">
        <f t="shared" ref="F579:F642" si="38">E579/D579</f>
        <v>0.18853658536585366</v>
      </c>
      <c r="G579" t="s">
        <v>74</v>
      </c>
      <c r="H579">
        <v>37</v>
      </c>
      <c r="I579" s="5">
        <f t="shared" ref="I579:I642" si="39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si="36"/>
        <v>40613.25</v>
      </c>
      <c r="T579" s="10">
        <f t="shared" si="37"/>
        <v>40639.208333333336</v>
      </c>
    </row>
    <row r="580" spans="1:20" ht="16.5" x14ac:dyDescent="0.3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4">
        <f t="shared" si="38"/>
        <v>0.1675440414507772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6"/>
        <v>40878.25</v>
      </c>
      <c r="T580" s="10">
        <f t="shared" si="37"/>
        <v>40881.25</v>
      </c>
    </row>
    <row r="581" spans="1:20" ht="16.5" x14ac:dyDescent="0.3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4">
        <f t="shared" si="38"/>
        <v>1.0111290322580646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6"/>
        <v>40762.208333333336</v>
      </c>
      <c r="T581" s="10">
        <f t="shared" si="37"/>
        <v>40774.208333333336</v>
      </c>
    </row>
    <row r="582" spans="1:20" ht="16.5" x14ac:dyDescent="0.3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4">
        <f t="shared" si="38"/>
        <v>3.4150228310502282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6"/>
        <v>41696.25</v>
      </c>
      <c r="T582" s="10">
        <f t="shared" si="37"/>
        <v>41704.25</v>
      </c>
    </row>
    <row r="583" spans="1:20" ht="16.5" x14ac:dyDescent="0.3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4">
        <f t="shared" si="38"/>
        <v>0.64016666666666666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6"/>
        <v>40662.208333333336</v>
      </c>
      <c r="T583" s="10">
        <f t="shared" si="37"/>
        <v>40677.208333333336</v>
      </c>
    </row>
    <row r="584" spans="1:20" ht="16.5" x14ac:dyDescent="0.3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4">
        <f t="shared" si="38"/>
        <v>0.5208045977011494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6"/>
        <v>42165.208333333328</v>
      </c>
      <c r="T584" s="10">
        <f t="shared" si="37"/>
        <v>42170.208333333328</v>
      </c>
    </row>
    <row r="585" spans="1:20" ht="32.25" x14ac:dyDescent="0.3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4">
        <f t="shared" si="38"/>
        <v>3.2240211640211642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6"/>
        <v>40959.25</v>
      </c>
      <c r="T585" s="10">
        <f t="shared" si="37"/>
        <v>40976.25</v>
      </c>
    </row>
    <row r="586" spans="1:20" ht="16.5" x14ac:dyDescent="0.3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4">
        <f t="shared" si="38"/>
        <v>1.1950810185185186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6"/>
        <v>41024.208333333336</v>
      </c>
      <c r="T586" s="10">
        <f t="shared" si="37"/>
        <v>41038.208333333336</v>
      </c>
    </row>
    <row r="587" spans="1:20" ht="16.5" x14ac:dyDescent="0.3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4">
        <f t="shared" si="38"/>
        <v>1.4679775280898877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6"/>
        <v>40255.208333333336</v>
      </c>
      <c r="T587" s="10">
        <f t="shared" si="37"/>
        <v>40265.208333333336</v>
      </c>
    </row>
    <row r="588" spans="1:20" ht="16.5" x14ac:dyDescent="0.3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4">
        <f t="shared" si="38"/>
        <v>9.5057142857142853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6"/>
        <v>40499.25</v>
      </c>
      <c r="T588" s="10">
        <f t="shared" si="37"/>
        <v>40518.25</v>
      </c>
    </row>
    <row r="589" spans="1:20" ht="16.5" x14ac:dyDescent="0.3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4">
        <f t="shared" si="38"/>
        <v>0.72893617021276591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6"/>
        <v>43484.25</v>
      </c>
      <c r="T589" s="10">
        <f t="shared" si="37"/>
        <v>43536.208333333328</v>
      </c>
    </row>
    <row r="590" spans="1:20" ht="16.5" x14ac:dyDescent="0.3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4">
        <f t="shared" si="38"/>
        <v>0.7900824873096447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6"/>
        <v>40262.208333333336</v>
      </c>
      <c r="T590" s="10">
        <f t="shared" si="37"/>
        <v>40293.208333333336</v>
      </c>
    </row>
    <row r="591" spans="1:20" ht="16.5" x14ac:dyDescent="0.3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4">
        <f t="shared" si="38"/>
        <v>0.64721518987341775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6"/>
        <v>42190.208333333328</v>
      </c>
      <c r="T591" s="10">
        <f t="shared" si="37"/>
        <v>42197.208333333328</v>
      </c>
    </row>
    <row r="592" spans="1:20" ht="32.25" x14ac:dyDescent="0.3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4">
        <f t="shared" si="38"/>
        <v>0.82028169014084507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6"/>
        <v>41994.25</v>
      </c>
      <c r="T592" s="10">
        <f t="shared" si="37"/>
        <v>42005.25</v>
      </c>
    </row>
    <row r="593" spans="1:20" ht="16.5" x14ac:dyDescent="0.3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4">
        <f t="shared" si="38"/>
        <v>10.376666666666667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6"/>
        <v>40373.208333333336</v>
      </c>
      <c r="T593" s="10">
        <f t="shared" si="37"/>
        <v>40383.208333333336</v>
      </c>
    </row>
    <row r="594" spans="1:20" ht="32.25" x14ac:dyDescent="0.3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4">
        <f t="shared" si="38"/>
        <v>0.12910076530612244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6"/>
        <v>41789.208333333336</v>
      </c>
      <c r="T594" s="10">
        <f t="shared" si="37"/>
        <v>41798.208333333336</v>
      </c>
    </row>
    <row r="595" spans="1:20" ht="16.5" x14ac:dyDescent="0.3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4">
        <f t="shared" si="38"/>
        <v>1.5484210526315789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6"/>
        <v>41724.208333333336</v>
      </c>
      <c r="T595" s="10">
        <f t="shared" si="37"/>
        <v>41737.208333333336</v>
      </c>
    </row>
    <row r="596" spans="1:20" ht="32.25" x14ac:dyDescent="0.3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4">
        <f t="shared" si="38"/>
        <v>7.0991735537190084E-2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6"/>
        <v>42548.208333333328</v>
      </c>
      <c r="T596" s="10">
        <f t="shared" si="37"/>
        <v>42551.208333333328</v>
      </c>
    </row>
    <row r="597" spans="1:20" ht="32.25" x14ac:dyDescent="0.3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4">
        <f t="shared" si="38"/>
        <v>2.0852773826458035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6"/>
        <v>40253.208333333336</v>
      </c>
      <c r="T597" s="10">
        <f t="shared" si="37"/>
        <v>40274.208333333336</v>
      </c>
    </row>
    <row r="598" spans="1:20" ht="16.5" x14ac:dyDescent="0.3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4">
        <f t="shared" si="38"/>
        <v>0.99683544303797467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6"/>
        <v>42434.25</v>
      </c>
      <c r="T598" s="10">
        <f t="shared" si="37"/>
        <v>42441.25</v>
      </c>
    </row>
    <row r="599" spans="1:20" ht="16.5" x14ac:dyDescent="0.3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4">
        <f t="shared" si="38"/>
        <v>2.0159756097560977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6"/>
        <v>43786.25</v>
      </c>
      <c r="T599" s="10">
        <f t="shared" si="37"/>
        <v>43804.25</v>
      </c>
    </row>
    <row r="600" spans="1:20" ht="16.5" x14ac:dyDescent="0.3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4">
        <f t="shared" si="38"/>
        <v>1.6209032258064515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6"/>
        <v>40344.208333333336</v>
      </c>
      <c r="T600" s="10">
        <f t="shared" si="37"/>
        <v>40373.208333333336</v>
      </c>
    </row>
    <row r="601" spans="1:20" ht="32.25" x14ac:dyDescent="0.3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4">
        <f t="shared" si="38"/>
        <v>3.6436208125445471E-2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6"/>
        <v>42047.25</v>
      </c>
      <c r="T601" s="10">
        <f t="shared" si="37"/>
        <v>42055.25</v>
      </c>
    </row>
    <row r="602" spans="1:20" ht="16.5" x14ac:dyDescent="0.3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4">
        <f t="shared" si="38"/>
        <v>0.05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6"/>
        <v>41485.208333333336</v>
      </c>
      <c r="T602" s="10">
        <f t="shared" si="37"/>
        <v>41497.208333333336</v>
      </c>
    </row>
    <row r="603" spans="1:20" ht="16.5" x14ac:dyDescent="0.3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4">
        <f t="shared" si="38"/>
        <v>2.0663492063492064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6"/>
        <v>41789.208333333336</v>
      </c>
      <c r="T603" s="10">
        <f t="shared" si="37"/>
        <v>41806.208333333336</v>
      </c>
    </row>
    <row r="604" spans="1:20" ht="16.5" x14ac:dyDescent="0.3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4">
        <f t="shared" si="38"/>
        <v>1.2823628691983122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6"/>
        <v>42160.208333333328</v>
      </c>
      <c r="T604" s="10">
        <f t="shared" si="37"/>
        <v>42171.208333333328</v>
      </c>
    </row>
    <row r="605" spans="1:20" ht="16.5" x14ac:dyDescent="0.3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4">
        <f t="shared" si="38"/>
        <v>1.1966037735849056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6"/>
        <v>43573.208333333328</v>
      </c>
      <c r="T605" s="10">
        <f t="shared" si="37"/>
        <v>43600.208333333328</v>
      </c>
    </row>
    <row r="606" spans="1:20" ht="16.5" x14ac:dyDescent="0.3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4">
        <f t="shared" si="38"/>
        <v>1.7073055242390078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6"/>
        <v>40565.25</v>
      </c>
      <c r="T606" s="10">
        <f t="shared" si="37"/>
        <v>40586.25</v>
      </c>
    </row>
    <row r="607" spans="1:20" ht="16.5" x14ac:dyDescent="0.3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4">
        <f t="shared" si="38"/>
        <v>1.8721212121212121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6"/>
        <v>42280.208333333328</v>
      </c>
      <c r="T607" s="10">
        <f t="shared" si="37"/>
        <v>42321.25</v>
      </c>
    </row>
    <row r="608" spans="1:20" ht="16.5" x14ac:dyDescent="0.3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4">
        <f t="shared" si="38"/>
        <v>1.8838235294117647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6"/>
        <v>42436.25</v>
      </c>
      <c r="T608" s="10">
        <f t="shared" si="37"/>
        <v>42447.208333333328</v>
      </c>
    </row>
    <row r="609" spans="1:20" ht="16.5" x14ac:dyDescent="0.3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4">
        <f t="shared" si="38"/>
        <v>1.3129869186046512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6"/>
        <v>41721.208333333336</v>
      </c>
      <c r="T609" s="10">
        <f t="shared" si="37"/>
        <v>41723.208333333336</v>
      </c>
    </row>
    <row r="610" spans="1:20" ht="16.5" x14ac:dyDescent="0.3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4">
        <f t="shared" si="38"/>
        <v>2.8397435897435899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6"/>
        <v>43530.25</v>
      </c>
      <c r="T610" s="10">
        <f t="shared" si="37"/>
        <v>43534.25</v>
      </c>
    </row>
    <row r="611" spans="1:20" ht="16.5" x14ac:dyDescent="0.3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4">
        <f t="shared" si="38"/>
        <v>1.2041999999999999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6"/>
        <v>43481.25</v>
      </c>
      <c r="T611" s="10">
        <f t="shared" si="37"/>
        <v>43498.25</v>
      </c>
    </row>
    <row r="612" spans="1:20" ht="32.25" x14ac:dyDescent="0.3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4">
        <f t="shared" si="38"/>
        <v>4.1905607476635511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6"/>
        <v>41259.25</v>
      </c>
      <c r="T612" s="10">
        <f t="shared" si="37"/>
        <v>41273.25</v>
      </c>
    </row>
    <row r="613" spans="1:20" ht="16.5" x14ac:dyDescent="0.3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4">
        <f t="shared" si="38"/>
        <v>0.13853658536585367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6"/>
        <v>41480.208333333336</v>
      </c>
      <c r="T613" s="10">
        <f t="shared" si="37"/>
        <v>41492.208333333336</v>
      </c>
    </row>
    <row r="614" spans="1:20" ht="16.5" x14ac:dyDescent="0.3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4">
        <f t="shared" si="38"/>
        <v>1.3943548387096774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6"/>
        <v>40474.208333333336</v>
      </c>
      <c r="T614" s="10">
        <f t="shared" si="37"/>
        <v>40497.25</v>
      </c>
    </row>
    <row r="615" spans="1:20" ht="16.5" x14ac:dyDescent="0.3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4">
        <f t="shared" si="38"/>
        <v>1.74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6"/>
        <v>42973.208333333328</v>
      </c>
      <c r="T615" s="10">
        <f t="shared" si="37"/>
        <v>42982.208333333328</v>
      </c>
    </row>
    <row r="616" spans="1:20" ht="32.25" x14ac:dyDescent="0.3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4">
        <f t="shared" si="38"/>
        <v>1.5549056603773586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6"/>
        <v>42746.25</v>
      </c>
      <c r="T616" s="10">
        <f t="shared" si="37"/>
        <v>42764.25</v>
      </c>
    </row>
    <row r="617" spans="1:20" ht="16.5" x14ac:dyDescent="0.3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4">
        <f t="shared" si="38"/>
        <v>1.7044705882352942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6"/>
        <v>42489.208333333328</v>
      </c>
      <c r="T617" s="10">
        <f t="shared" si="37"/>
        <v>42499.208333333328</v>
      </c>
    </row>
    <row r="618" spans="1:20" ht="16.5" x14ac:dyDescent="0.3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4">
        <f t="shared" si="38"/>
        <v>1.8951562500000001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6"/>
        <v>41537.208333333336</v>
      </c>
      <c r="T618" s="10">
        <f t="shared" si="37"/>
        <v>41538.208333333336</v>
      </c>
    </row>
    <row r="619" spans="1:20" ht="16.5" x14ac:dyDescent="0.3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4">
        <f t="shared" si="38"/>
        <v>2.4971428571428573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6"/>
        <v>41794.208333333336</v>
      </c>
      <c r="T619" s="10">
        <f t="shared" si="37"/>
        <v>41804.208333333336</v>
      </c>
    </row>
    <row r="620" spans="1:20" ht="16.5" x14ac:dyDescent="0.3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4">
        <f t="shared" si="38"/>
        <v>0.48860523665659616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6"/>
        <v>41396.208333333336</v>
      </c>
      <c r="T620" s="10">
        <f t="shared" si="37"/>
        <v>41417.208333333336</v>
      </c>
    </row>
    <row r="621" spans="1:20" ht="16.5" x14ac:dyDescent="0.3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4">
        <f t="shared" si="38"/>
        <v>0.28461970393057684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6"/>
        <v>40669.208333333336</v>
      </c>
      <c r="T621" s="10">
        <f t="shared" si="37"/>
        <v>40670.208333333336</v>
      </c>
    </row>
    <row r="622" spans="1:20" ht="16.5" x14ac:dyDescent="0.3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4">
        <f t="shared" si="38"/>
        <v>2.6802325581395348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6"/>
        <v>42559.208333333328</v>
      </c>
      <c r="T622" s="10">
        <f t="shared" si="37"/>
        <v>42563.208333333328</v>
      </c>
    </row>
    <row r="623" spans="1:20" ht="16.5" x14ac:dyDescent="0.3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4">
        <f t="shared" si="38"/>
        <v>6.1980078125000002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6"/>
        <v>42626.208333333328</v>
      </c>
      <c r="T623" s="10">
        <f t="shared" si="37"/>
        <v>42631.208333333328</v>
      </c>
    </row>
    <row r="624" spans="1:20" ht="16.5" x14ac:dyDescent="0.3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4">
        <f t="shared" si="38"/>
        <v>3.1301587301587303E-2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6"/>
        <v>43205.208333333328</v>
      </c>
      <c r="T624" s="10">
        <f t="shared" si="37"/>
        <v>43231.208333333328</v>
      </c>
    </row>
    <row r="625" spans="1:20" ht="16.5" x14ac:dyDescent="0.3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4">
        <f t="shared" si="38"/>
        <v>1.5992152704135738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6"/>
        <v>42201.208333333328</v>
      </c>
      <c r="T625" s="10">
        <f t="shared" si="37"/>
        <v>42206.208333333328</v>
      </c>
    </row>
    <row r="626" spans="1:20" ht="16.5" x14ac:dyDescent="0.3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4">
        <f t="shared" si="38"/>
        <v>2.793921568627451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6"/>
        <v>42029.25</v>
      </c>
      <c r="T626" s="10">
        <f t="shared" si="37"/>
        <v>42035.25</v>
      </c>
    </row>
    <row r="627" spans="1:20" ht="32.25" x14ac:dyDescent="0.3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4">
        <f t="shared" si="38"/>
        <v>0.77373333333333338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6"/>
        <v>43857.25</v>
      </c>
      <c r="T627" s="10">
        <f t="shared" si="37"/>
        <v>43871.25</v>
      </c>
    </row>
    <row r="628" spans="1:20" ht="32.25" x14ac:dyDescent="0.3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4">
        <f t="shared" si="38"/>
        <v>2.0632812500000002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6"/>
        <v>40449.208333333336</v>
      </c>
      <c r="T628" s="10">
        <f t="shared" si="37"/>
        <v>40458.208333333336</v>
      </c>
    </row>
    <row r="629" spans="1:20" ht="16.5" x14ac:dyDescent="0.3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4">
        <f t="shared" si="38"/>
        <v>6.9424999999999999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6"/>
        <v>40345.208333333336</v>
      </c>
      <c r="T629" s="10">
        <f t="shared" si="37"/>
        <v>40369.208333333336</v>
      </c>
    </row>
    <row r="630" spans="1:20" ht="16.5" x14ac:dyDescent="0.3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4">
        <f t="shared" si="38"/>
        <v>1.5178947368421052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6"/>
        <v>40455.208333333336</v>
      </c>
      <c r="T630" s="10">
        <f t="shared" si="37"/>
        <v>40458.208333333336</v>
      </c>
    </row>
    <row r="631" spans="1:20" ht="16.5" x14ac:dyDescent="0.3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4">
        <f t="shared" si="38"/>
        <v>0.64582072176949945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6"/>
        <v>42557.208333333328</v>
      </c>
      <c r="T631" s="10">
        <f t="shared" si="37"/>
        <v>42559.208333333328</v>
      </c>
    </row>
    <row r="632" spans="1:20" ht="16.5" x14ac:dyDescent="0.3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4">
        <f t="shared" si="38"/>
        <v>0.62873684210526315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6"/>
        <v>43586.208333333328</v>
      </c>
      <c r="T632" s="10">
        <f t="shared" si="37"/>
        <v>43597.208333333328</v>
      </c>
    </row>
    <row r="633" spans="1:20" ht="16.5" x14ac:dyDescent="0.3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4">
        <f t="shared" si="38"/>
        <v>3.1039864864864866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6"/>
        <v>43550.208333333328</v>
      </c>
      <c r="T633" s="10">
        <f t="shared" si="37"/>
        <v>43554.208333333328</v>
      </c>
    </row>
    <row r="634" spans="1:20" ht="16.5" x14ac:dyDescent="0.3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4">
        <f t="shared" si="38"/>
        <v>0.42859916782246882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6"/>
        <v>41945.208333333336</v>
      </c>
      <c r="T634" s="10">
        <f t="shared" si="37"/>
        <v>41963.25</v>
      </c>
    </row>
    <row r="635" spans="1:20" ht="16.5" x14ac:dyDescent="0.3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4">
        <f t="shared" si="38"/>
        <v>0.83119402985074631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6"/>
        <v>42315.25</v>
      </c>
      <c r="T635" s="10">
        <f t="shared" si="37"/>
        <v>42319.25</v>
      </c>
    </row>
    <row r="636" spans="1:20" ht="16.5" x14ac:dyDescent="0.3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4">
        <f t="shared" si="38"/>
        <v>0.78531302876480547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6"/>
        <v>42819.208333333328</v>
      </c>
      <c r="T636" s="10">
        <f t="shared" si="37"/>
        <v>42833.208333333328</v>
      </c>
    </row>
    <row r="637" spans="1:20" ht="16.5" x14ac:dyDescent="0.3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4">
        <f t="shared" si="38"/>
        <v>1.1409352517985611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6"/>
        <v>41314.25</v>
      </c>
      <c r="T637" s="10">
        <f t="shared" si="37"/>
        <v>41346.208333333336</v>
      </c>
    </row>
    <row r="638" spans="1:20" ht="16.5" x14ac:dyDescent="0.3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4">
        <f t="shared" si="38"/>
        <v>0.64537683358624176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6"/>
        <v>40926.25</v>
      </c>
      <c r="T638" s="10">
        <f t="shared" si="37"/>
        <v>40971.25</v>
      </c>
    </row>
    <row r="639" spans="1:20" ht="16.5" x14ac:dyDescent="0.3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4">
        <f t="shared" si="38"/>
        <v>0.79411764705882348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6"/>
        <v>42688.25</v>
      </c>
      <c r="T639" s="10">
        <f t="shared" si="37"/>
        <v>42696.25</v>
      </c>
    </row>
    <row r="640" spans="1:20" ht="16.5" x14ac:dyDescent="0.3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4">
        <f t="shared" si="38"/>
        <v>0.11419117647058824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6"/>
        <v>40386.208333333336</v>
      </c>
      <c r="T640" s="10">
        <f t="shared" si="37"/>
        <v>40398.208333333336</v>
      </c>
    </row>
    <row r="641" spans="1:20" ht="16.5" x14ac:dyDescent="0.3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4">
        <f t="shared" si="38"/>
        <v>0.56186046511627907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6"/>
        <v>43309.208333333328</v>
      </c>
      <c r="T641" s="10">
        <f t="shared" si="37"/>
        <v>43309.208333333328</v>
      </c>
    </row>
    <row r="642" spans="1:20" ht="16.5" x14ac:dyDescent="0.3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4">
        <f t="shared" si="38"/>
        <v>0.16501669449081802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ref="S642:S705" si="40">(((L642/60)/60)/24)+DATE(1970,1,1)</f>
        <v>42387.25</v>
      </c>
      <c r="T642" s="10">
        <f t="shared" ref="T642:T705" si="41">(((M642/60)/60)/24)+DATE(1970,1,1)</f>
        <v>42390.25</v>
      </c>
    </row>
    <row r="643" spans="1:20" ht="32.25" x14ac:dyDescent="0.3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4">
        <f t="shared" ref="F643:F706" si="42">E643/D643</f>
        <v>1.1996808510638297</v>
      </c>
      <c r="G643" t="s">
        <v>20</v>
      </c>
      <c r="H643">
        <v>194</v>
      </c>
      <c r="I643" s="5">
        <f t="shared" ref="I643:I706" si="43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si="40"/>
        <v>42786.25</v>
      </c>
      <c r="T643" s="10">
        <f t="shared" si="41"/>
        <v>42814.208333333328</v>
      </c>
    </row>
    <row r="644" spans="1:20" ht="16.5" x14ac:dyDescent="0.3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4">
        <f t="shared" si="42"/>
        <v>1.4545652173913044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0"/>
        <v>43451.25</v>
      </c>
      <c r="T644" s="10">
        <f t="shared" si="41"/>
        <v>43460.25</v>
      </c>
    </row>
    <row r="645" spans="1:20" ht="16.5" x14ac:dyDescent="0.3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4">
        <f t="shared" si="42"/>
        <v>2.2138255033557046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0"/>
        <v>42795.25</v>
      </c>
      <c r="T645" s="10">
        <f t="shared" si="41"/>
        <v>42813.208333333328</v>
      </c>
    </row>
    <row r="646" spans="1:20" ht="16.5" x14ac:dyDescent="0.3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4">
        <f t="shared" si="42"/>
        <v>0.48396694214876035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0"/>
        <v>43452.25</v>
      </c>
      <c r="T646" s="10">
        <f t="shared" si="41"/>
        <v>43468.25</v>
      </c>
    </row>
    <row r="647" spans="1:20" ht="16.5" x14ac:dyDescent="0.3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4">
        <f t="shared" si="42"/>
        <v>0.92911504424778757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0"/>
        <v>43369.208333333328</v>
      </c>
      <c r="T647" s="10">
        <f t="shared" si="41"/>
        <v>43390.208333333328</v>
      </c>
    </row>
    <row r="648" spans="1:20" ht="16.5" x14ac:dyDescent="0.3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4">
        <f t="shared" si="42"/>
        <v>0.88599797365754818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0"/>
        <v>41346.208333333336</v>
      </c>
      <c r="T648" s="10">
        <f t="shared" si="41"/>
        <v>41357.208333333336</v>
      </c>
    </row>
    <row r="649" spans="1:20" ht="16.5" x14ac:dyDescent="0.3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4">
        <f t="shared" si="42"/>
        <v>0.41399999999999998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0"/>
        <v>43199.208333333328</v>
      </c>
      <c r="T649" s="10">
        <f t="shared" si="41"/>
        <v>43223.208333333328</v>
      </c>
    </row>
    <row r="650" spans="1:20" ht="16.5" x14ac:dyDescent="0.3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4">
        <f t="shared" si="42"/>
        <v>0.63056795131845844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0"/>
        <v>42922.208333333328</v>
      </c>
      <c r="T650" s="10">
        <f t="shared" si="41"/>
        <v>42940.208333333328</v>
      </c>
    </row>
    <row r="651" spans="1:20" ht="16.5" x14ac:dyDescent="0.3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4">
        <f t="shared" si="42"/>
        <v>0.48482333607230893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0"/>
        <v>40471.208333333336</v>
      </c>
      <c r="T651" s="10">
        <f t="shared" si="41"/>
        <v>40482.208333333336</v>
      </c>
    </row>
    <row r="652" spans="1:20" ht="16.5" x14ac:dyDescent="0.3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4">
        <f t="shared" si="42"/>
        <v>0.02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0"/>
        <v>41828.208333333336</v>
      </c>
      <c r="T652" s="10">
        <f t="shared" si="41"/>
        <v>41855.208333333336</v>
      </c>
    </row>
    <row r="653" spans="1:20" ht="16.5" x14ac:dyDescent="0.3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4">
        <f t="shared" si="42"/>
        <v>0.88479410269445857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0"/>
        <v>41692.25</v>
      </c>
      <c r="T653" s="10">
        <f t="shared" si="41"/>
        <v>41707.25</v>
      </c>
    </row>
    <row r="654" spans="1:20" ht="16.5" x14ac:dyDescent="0.3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4">
        <f t="shared" si="42"/>
        <v>1.2684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0"/>
        <v>42587.208333333328</v>
      </c>
      <c r="T654" s="10">
        <f t="shared" si="41"/>
        <v>42630.208333333328</v>
      </c>
    </row>
    <row r="655" spans="1:20" ht="16.5" x14ac:dyDescent="0.3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4">
        <f t="shared" si="42"/>
        <v>23.388333333333332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0"/>
        <v>42468.208333333328</v>
      </c>
      <c r="T655" s="10">
        <f t="shared" si="41"/>
        <v>42470.208333333328</v>
      </c>
    </row>
    <row r="656" spans="1:20" ht="16.5" x14ac:dyDescent="0.3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4">
        <f t="shared" si="42"/>
        <v>5.0838857142857146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0"/>
        <v>42240.208333333328</v>
      </c>
      <c r="T656" s="10">
        <f t="shared" si="41"/>
        <v>42245.208333333328</v>
      </c>
    </row>
    <row r="657" spans="1:20" ht="16.5" x14ac:dyDescent="0.3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4">
        <f t="shared" si="42"/>
        <v>1.9147826086956521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0"/>
        <v>42796.25</v>
      </c>
      <c r="T657" s="10">
        <f t="shared" si="41"/>
        <v>42809.208333333328</v>
      </c>
    </row>
    <row r="658" spans="1:20" ht="32.25" x14ac:dyDescent="0.3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4">
        <f t="shared" si="42"/>
        <v>0.42127533783783783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0"/>
        <v>43097.25</v>
      </c>
      <c r="T658" s="10">
        <f t="shared" si="41"/>
        <v>43102.25</v>
      </c>
    </row>
    <row r="659" spans="1:20" ht="16.5" x14ac:dyDescent="0.3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4">
        <f t="shared" si="42"/>
        <v>8.2400000000000001E-2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0"/>
        <v>43096.25</v>
      </c>
      <c r="T659" s="10">
        <f t="shared" si="41"/>
        <v>43112.25</v>
      </c>
    </row>
    <row r="660" spans="1:20" ht="16.5" x14ac:dyDescent="0.3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4">
        <f t="shared" si="42"/>
        <v>0.60064638783269964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0"/>
        <v>42246.208333333328</v>
      </c>
      <c r="T660" s="10">
        <f t="shared" si="41"/>
        <v>42269.208333333328</v>
      </c>
    </row>
    <row r="661" spans="1:20" ht="16.5" x14ac:dyDescent="0.3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4">
        <f t="shared" si="42"/>
        <v>0.47232808616404309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0"/>
        <v>40570.25</v>
      </c>
      <c r="T661" s="10">
        <f t="shared" si="41"/>
        <v>40571.25</v>
      </c>
    </row>
    <row r="662" spans="1:20" ht="16.5" x14ac:dyDescent="0.3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4">
        <f t="shared" si="42"/>
        <v>0.81736263736263737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0"/>
        <v>42237.208333333328</v>
      </c>
      <c r="T662" s="10">
        <f t="shared" si="41"/>
        <v>42246.208333333328</v>
      </c>
    </row>
    <row r="663" spans="1:20" ht="16.5" x14ac:dyDescent="0.3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4">
        <f t="shared" si="42"/>
        <v>0.54187265917603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0"/>
        <v>40996.208333333336</v>
      </c>
      <c r="T663" s="10">
        <f t="shared" si="41"/>
        <v>41026.208333333336</v>
      </c>
    </row>
    <row r="664" spans="1:20" ht="16.5" x14ac:dyDescent="0.3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4">
        <f t="shared" si="42"/>
        <v>0.97868131868131869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0"/>
        <v>43443.25</v>
      </c>
      <c r="T664" s="10">
        <f t="shared" si="41"/>
        <v>43447.25</v>
      </c>
    </row>
    <row r="665" spans="1:20" ht="16.5" x14ac:dyDescent="0.3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4">
        <f t="shared" si="42"/>
        <v>0.77239999999999998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0"/>
        <v>40458.208333333336</v>
      </c>
      <c r="T665" s="10">
        <f t="shared" si="41"/>
        <v>40481.208333333336</v>
      </c>
    </row>
    <row r="666" spans="1:20" ht="16.5" x14ac:dyDescent="0.3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4">
        <f t="shared" si="42"/>
        <v>0.33464735516372796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0"/>
        <v>40959.25</v>
      </c>
      <c r="T666" s="10">
        <f t="shared" si="41"/>
        <v>40969.25</v>
      </c>
    </row>
    <row r="667" spans="1:20" ht="16.5" x14ac:dyDescent="0.3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4">
        <f t="shared" si="42"/>
        <v>2.3958823529411766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0"/>
        <v>40733.208333333336</v>
      </c>
      <c r="T667" s="10">
        <f t="shared" si="41"/>
        <v>40747.208333333336</v>
      </c>
    </row>
    <row r="668" spans="1:20" ht="16.5" x14ac:dyDescent="0.3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4">
        <f t="shared" si="42"/>
        <v>0.64032258064516134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0"/>
        <v>41516.208333333336</v>
      </c>
      <c r="T668" s="10">
        <f t="shared" si="41"/>
        <v>41522.208333333336</v>
      </c>
    </row>
    <row r="669" spans="1:20" ht="32.25" x14ac:dyDescent="0.3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4">
        <f t="shared" si="42"/>
        <v>1.7615942028985507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0"/>
        <v>41892.208333333336</v>
      </c>
      <c r="T669" s="10">
        <f t="shared" si="41"/>
        <v>41901.208333333336</v>
      </c>
    </row>
    <row r="670" spans="1:20" ht="32.25" x14ac:dyDescent="0.3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4">
        <f t="shared" si="42"/>
        <v>0.20338181818181819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0"/>
        <v>41122.208333333336</v>
      </c>
      <c r="T670" s="10">
        <f t="shared" si="41"/>
        <v>41134.208333333336</v>
      </c>
    </row>
    <row r="671" spans="1:20" ht="16.5" x14ac:dyDescent="0.3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4">
        <f t="shared" si="42"/>
        <v>3.5864754098360656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0"/>
        <v>42912.208333333328</v>
      </c>
      <c r="T671" s="10">
        <f t="shared" si="41"/>
        <v>42921.208333333328</v>
      </c>
    </row>
    <row r="672" spans="1:20" ht="32.25" x14ac:dyDescent="0.3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4">
        <f t="shared" si="42"/>
        <v>4.6885802469135802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0"/>
        <v>42425.25</v>
      </c>
      <c r="T672" s="10">
        <f t="shared" si="41"/>
        <v>42437.25</v>
      </c>
    </row>
    <row r="673" spans="1:20" ht="32.25" x14ac:dyDescent="0.3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4">
        <f t="shared" si="42"/>
        <v>1.220563524590164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0"/>
        <v>40390.208333333336</v>
      </c>
      <c r="T673" s="10">
        <f t="shared" si="41"/>
        <v>40394.208333333336</v>
      </c>
    </row>
    <row r="674" spans="1:20" ht="16.5" x14ac:dyDescent="0.3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4">
        <f t="shared" si="42"/>
        <v>0.55931783729156137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0"/>
        <v>43180.208333333328</v>
      </c>
      <c r="T674" s="10">
        <f t="shared" si="41"/>
        <v>43190.208333333328</v>
      </c>
    </row>
    <row r="675" spans="1:20" ht="16.5" x14ac:dyDescent="0.3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4">
        <f t="shared" si="42"/>
        <v>0.43660714285714286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0"/>
        <v>42475.208333333328</v>
      </c>
      <c r="T675" s="10">
        <f t="shared" si="41"/>
        <v>42496.208333333328</v>
      </c>
    </row>
    <row r="676" spans="1:20" ht="16.5" x14ac:dyDescent="0.3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4">
        <f t="shared" si="42"/>
        <v>0.33538371411833628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0"/>
        <v>40774.208333333336</v>
      </c>
      <c r="T676" s="10">
        <f t="shared" si="41"/>
        <v>40821.208333333336</v>
      </c>
    </row>
    <row r="677" spans="1:20" ht="16.5" x14ac:dyDescent="0.3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4">
        <f t="shared" si="42"/>
        <v>1.2297938144329896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0"/>
        <v>43719.208333333328</v>
      </c>
      <c r="T677" s="10">
        <f t="shared" si="41"/>
        <v>43726.208333333328</v>
      </c>
    </row>
    <row r="678" spans="1:20" ht="16.5" x14ac:dyDescent="0.3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4">
        <f t="shared" si="42"/>
        <v>1.8974959871589085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0"/>
        <v>41178.208333333336</v>
      </c>
      <c r="T678" s="10">
        <f t="shared" si="41"/>
        <v>41187.208333333336</v>
      </c>
    </row>
    <row r="679" spans="1:20" ht="16.5" x14ac:dyDescent="0.3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4">
        <f t="shared" si="42"/>
        <v>0.83622641509433959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0"/>
        <v>42561.208333333328</v>
      </c>
      <c r="T679" s="10">
        <f t="shared" si="41"/>
        <v>42611.208333333328</v>
      </c>
    </row>
    <row r="680" spans="1:20" ht="16.5" x14ac:dyDescent="0.3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4">
        <f t="shared" si="42"/>
        <v>0.17968844221105529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0"/>
        <v>43484.25</v>
      </c>
      <c r="T680" s="10">
        <f t="shared" si="41"/>
        <v>43486.25</v>
      </c>
    </row>
    <row r="681" spans="1:20" ht="16.5" x14ac:dyDescent="0.3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4">
        <f t="shared" si="42"/>
        <v>10.365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0"/>
        <v>43756.208333333328</v>
      </c>
      <c r="T681" s="10">
        <f t="shared" si="41"/>
        <v>43761.208333333328</v>
      </c>
    </row>
    <row r="682" spans="1:20" ht="32.25" x14ac:dyDescent="0.3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4">
        <f t="shared" si="42"/>
        <v>0.97405219780219776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0"/>
        <v>43813.25</v>
      </c>
      <c r="T682" s="10">
        <f t="shared" si="41"/>
        <v>43815.25</v>
      </c>
    </row>
    <row r="683" spans="1:20" ht="32.25" x14ac:dyDescent="0.3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4">
        <f t="shared" si="42"/>
        <v>0.86386203150461705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0"/>
        <v>40898.25</v>
      </c>
      <c r="T683" s="10">
        <f t="shared" si="41"/>
        <v>40904.25</v>
      </c>
    </row>
    <row r="684" spans="1:20" ht="16.5" x14ac:dyDescent="0.3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4">
        <f t="shared" si="42"/>
        <v>1.5016666666666667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0"/>
        <v>41619.25</v>
      </c>
      <c r="T684" s="10">
        <f t="shared" si="41"/>
        <v>41628.25</v>
      </c>
    </row>
    <row r="685" spans="1:20" ht="16.5" x14ac:dyDescent="0.3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4">
        <f t="shared" si="42"/>
        <v>3.5843478260869563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0"/>
        <v>43359.208333333328</v>
      </c>
      <c r="T685" s="10">
        <f t="shared" si="41"/>
        <v>43361.208333333328</v>
      </c>
    </row>
    <row r="686" spans="1:20" ht="16.5" x14ac:dyDescent="0.3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4">
        <f t="shared" si="42"/>
        <v>5.4285714285714288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0"/>
        <v>40358.208333333336</v>
      </c>
      <c r="T686" s="10">
        <f t="shared" si="41"/>
        <v>40378.208333333336</v>
      </c>
    </row>
    <row r="687" spans="1:20" ht="16.5" x14ac:dyDescent="0.3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4">
        <f t="shared" si="42"/>
        <v>0.67500714285714281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0"/>
        <v>42239.208333333328</v>
      </c>
      <c r="T687" s="10">
        <f t="shared" si="41"/>
        <v>42263.208333333328</v>
      </c>
    </row>
    <row r="688" spans="1:20" ht="16.5" x14ac:dyDescent="0.3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4">
        <f t="shared" si="42"/>
        <v>1.9174666666666667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0"/>
        <v>43186.208333333328</v>
      </c>
      <c r="T688" s="10">
        <f t="shared" si="41"/>
        <v>43197.208333333328</v>
      </c>
    </row>
    <row r="689" spans="1:20" ht="16.5" x14ac:dyDescent="0.3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4">
        <f t="shared" si="42"/>
        <v>9.32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0"/>
        <v>42806.25</v>
      </c>
      <c r="T689" s="10">
        <f t="shared" si="41"/>
        <v>42809.208333333328</v>
      </c>
    </row>
    <row r="690" spans="1:20" ht="16.5" x14ac:dyDescent="0.3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4">
        <f t="shared" si="42"/>
        <v>4.2927586206896553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0"/>
        <v>43475.25</v>
      </c>
      <c r="T690" s="10">
        <f t="shared" si="41"/>
        <v>43491.25</v>
      </c>
    </row>
    <row r="691" spans="1:20" ht="16.5" x14ac:dyDescent="0.3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4">
        <f t="shared" si="42"/>
        <v>1.0065753424657535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0"/>
        <v>41576.208333333336</v>
      </c>
      <c r="T691" s="10">
        <f t="shared" si="41"/>
        <v>41588.25</v>
      </c>
    </row>
    <row r="692" spans="1:20" ht="16.5" x14ac:dyDescent="0.3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4">
        <f t="shared" si="42"/>
        <v>2.266111111111111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0"/>
        <v>40874.25</v>
      </c>
      <c r="T692" s="10">
        <f t="shared" si="41"/>
        <v>40880.25</v>
      </c>
    </row>
    <row r="693" spans="1:20" ht="16.5" x14ac:dyDescent="0.3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4">
        <f t="shared" si="42"/>
        <v>1.4238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0"/>
        <v>41185.208333333336</v>
      </c>
      <c r="T693" s="10">
        <f t="shared" si="41"/>
        <v>41202.208333333336</v>
      </c>
    </row>
    <row r="694" spans="1:20" ht="16.5" x14ac:dyDescent="0.3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4">
        <f t="shared" si="42"/>
        <v>0.90633333333333332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0"/>
        <v>43655.208333333328</v>
      </c>
      <c r="T694" s="10">
        <f t="shared" si="41"/>
        <v>43673.208333333328</v>
      </c>
    </row>
    <row r="695" spans="1:20" ht="32.25" x14ac:dyDescent="0.3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4">
        <f t="shared" si="42"/>
        <v>0.63966740576496672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0"/>
        <v>43025.208333333328</v>
      </c>
      <c r="T695" s="10">
        <f t="shared" si="41"/>
        <v>43042.208333333328</v>
      </c>
    </row>
    <row r="696" spans="1:20" ht="16.5" x14ac:dyDescent="0.3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4">
        <f t="shared" si="42"/>
        <v>0.84131868131868137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0"/>
        <v>43066.25</v>
      </c>
      <c r="T696" s="10">
        <f t="shared" si="41"/>
        <v>43103.25</v>
      </c>
    </row>
    <row r="697" spans="1:20" ht="16.5" x14ac:dyDescent="0.3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4">
        <f t="shared" si="42"/>
        <v>1.3393478260869565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0"/>
        <v>42322.25</v>
      </c>
      <c r="T697" s="10">
        <f t="shared" si="41"/>
        <v>42338.25</v>
      </c>
    </row>
    <row r="698" spans="1:20" ht="16.5" x14ac:dyDescent="0.3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4">
        <f t="shared" si="42"/>
        <v>0.59042047531992692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0"/>
        <v>42114.208333333328</v>
      </c>
      <c r="T698" s="10">
        <f t="shared" si="41"/>
        <v>42115.208333333328</v>
      </c>
    </row>
    <row r="699" spans="1:20" ht="16.5" x14ac:dyDescent="0.3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4">
        <f t="shared" si="42"/>
        <v>1.5280062063615205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0"/>
        <v>43190.208333333328</v>
      </c>
      <c r="T699" s="10">
        <f t="shared" si="41"/>
        <v>43192.208333333328</v>
      </c>
    </row>
    <row r="700" spans="1:20" ht="16.5" x14ac:dyDescent="0.3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4">
        <f t="shared" si="42"/>
        <v>4.466912114014252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0"/>
        <v>40871.25</v>
      </c>
      <c r="T700" s="10">
        <f t="shared" si="41"/>
        <v>40885.25</v>
      </c>
    </row>
    <row r="701" spans="1:20" ht="16.5" x14ac:dyDescent="0.3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4">
        <f t="shared" si="42"/>
        <v>0.8439189189189189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0"/>
        <v>43641.208333333328</v>
      </c>
      <c r="T701" s="10">
        <f t="shared" si="41"/>
        <v>43642.208333333328</v>
      </c>
    </row>
    <row r="702" spans="1:20" ht="32.25" x14ac:dyDescent="0.3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4">
        <f t="shared" si="42"/>
        <v>0.03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0"/>
        <v>40203.25</v>
      </c>
      <c r="T702" s="10">
        <f t="shared" si="41"/>
        <v>40218.25</v>
      </c>
    </row>
    <row r="703" spans="1:20" ht="32.25" x14ac:dyDescent="0.3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4">
        <f t="shared" si="42"/>
        <v>1.7502692307692307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0"/>
        <v>40629.208333333336</v>
      </c>
      <c r="T703" s="10">
        <f t="shared" si="41"/>
        <v>40636.208333333336</v>
      </c>
    </row>
    <row r="704" spans="1:20" ht="32.25" x14ac:dyDescent="0.3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4">
        <f t="shared" si="42"/>
        <v>0.54137931034482756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0"/>
        <v>41477.208333333336</v>
      </c>
      <c r="T704" s="10">
        <f t="shared" si="41"/>
        <v>41482.208333333336</v>
      </c>
    </row>
    <row r="705" spans="1:20" ht="16.5" x14ac:dyDescent="0.3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4">
        <f t="shared" si="42"/>
        <v>3.1187381703470032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0"/>
        <v>41020.208333333336</v>
      </c>
      <c r="T705" s="10">
        <f t="shared" si="41"/>
        <v>41037.208333333336</v>
      </c>
    </row>
    <row r="706" spans="1:20" ht="32.25" x14ac:dyDescent="0.3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4">
        <f t="shared" si="42"/>
        <v>1.2278160919540231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ref="S706:S769" si="44">(((L706/60)/60)/24)+DATE(1970,1,1)</f>
        <v>42555.208333333328</v>
      </c>
      <c r="T706" s="10">
        <f t="shared" ref="T706:T769" si="45">(((M706/60)/60)/24)+DATE(1970,1,1)</f>
        <v>42570.208333333328</v>
      </c>
    </row>
    <row r="707" spans="1:20" ht="16.5" x14ac:dyDescent="0.3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4">
        <f t="shared" ref="F707:F770" si="46">E707/D707</f>
        <v>0.99026517383618151</v>
      </c>
      <c r="G707" t="s">
        <v>14</v>
      </c>
      <c r="H707">
        <v>2025</v>
      </c>
      <c r="I707" s="5">
        <f t="shared" ref="I707:I770" si="47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si="44"/>
        <v>41619.25</v>
      </c>
      <c r="T707" s="10">
        <f t="shared" si="45"/>
        <v>41623.25</v>
      </c>
    </row>
    <row r="708" spans="1:20" ht="32.25" x14ac:dyDescent="0.3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4">
        <f t="shared" si="46"/>
        <v>1.278468634686347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4"/>
        <v>43471.25</v>
      </c>
      <c r="T708" s="10">
        <f t="shared" si="45"/>
        <v>43479.25</v>
      </c>
    </row>
    <row r="709" spans="1:20" ht="32.25" x14ac:dyDescent="0.3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4">
        <f t="shared" si="46"/>
        <v>1.5861643835616439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4"/>
        <v>43442.25</v>
      </c>
      <c r="T709" s="10">
        <f t="shared" si="45"/>
        <v>43478.25</v>
      </c>
    </row>
    <row r="710" spans="1:20" ht="16.5" x14ac:dyDescent="0.3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4">
        <f t="shared" si="46"/>
        <v>7.0705882352941174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4"/>
        <v>42877.208333333328</v>
      </c>
      <c r="T710" s="10">
        <f t="shared" si="45"/>
        <v>42887.208333333328</v>
      </c>
    </row>
    <row r="711" spans="1:20" ht="16.5" x14ac:dyDescent="0.3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4">
        <f t="shared" si="46"/>
        <v>1.4238775510204082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4"/>
        <v>41018.208333333336</v>
      </c>
      <c r="T711" s="10">
        <f t="shared" si="45"/>
        <v>41025.208333333336</v>
      </c>
    </row>
    <row r="712" spans="1:20" ht="32.25" x14ac:dyDescent="0.3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4">
        <f t="shared" si="46"/>
        <v>1.4786046511627906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4"/>
        <v>43295.208333333328</v>
      </c>
      <c r="T712" s="10">
        <f t="shared" si="45"/>
        <v>43302.208333333328</v>
      </c>
    </row>
    <row r="713" spans="1:20" ht="32.25" x14ac:dyDescent="0.3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4">
        <f t="shared" si="46"/>
        <v>0.20322580645161289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4"/>
        <v>42393.25</v>
      </c>
      <c r="T713" s="10">
        <f t="shared" si="45"/>
        <v>42395.25</v>
      </c>
    </row>
    <row r="714" spans="1:20" ht="32.25" x14ac:dyDescent="0.3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4">
        <f t="shared" si="46"/>
        <v>18.40625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4"/>
        <v>42559.208333333328</v>
      </c>
      <c r="T714" s="10">
        <f t="shared" si="45"/>
        <v>42600.208333333328</v>
      </c>
    </row>
    <row r="715" spans="1:20" ht="16.5" x14ac:dyDescent="0.3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4">
        <f t="shared" si="46"/>
        <v>1.6194202898550725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4"/>
        <v>42604.208333333328</v>
      </c>
      <c r="T715" s="10">
        <f t="shared" si="45"/>
        <v>42616.208333333328</v>
      </c>
    </row>
    <row r="716" spans="1:20" ht="16.5" x14ac:dyDescent="0.3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4">
        <f t="shared" si="46"/>
        <v>4.7282077922077921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4"/>
        <v>41870.208333333336</v>
      </c>
      <c r="T716" s="10">
        <f t="shared" si="45"/>
        <v>41871.208333333336</v>
      </c>
    </row>
    <row r="717" spans="1:20" ht="16.5" x14ac:dyDescent="0.3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4">
        <f t="shared" si="46"/>
        <v>0.24466101694915254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4"/>
        <v>40397.208333333336</v>
      </c>
      <c r="T717" s="10">
        <f t="shared" si="45"/>
        <v>40402.208333333336</v>
      </c>
    </row>
    <row r="718" spans="1:20" ht="16.5" x14ac:dyDescent="0.3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4">
        <f t="shared" si="46"/>
        <v>5.1764999999999999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4"/>
        <v>41465.208333333336</v>
      </c>
      <c r="T718" s="10">
        <f t="shared" si="45"/>
        <v>41493.208333333336</v>
      </c>
    </row>
    <row r="719" spans="1:20" ht="32.25" x14ac:dyDescent="0.3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4">
        <f t="shared" si="46"/>
        <v>2.4764285714285714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4"/>
        <v>40777.208333333336</v>
      </c>
      <c r="T719" s="10">
        <f t="shared" si="45"/>
        <v>40798.208333333336</v>
      </c>
    </row>
    <row r="720" spans="1:20" ht="16.5" x14ac:dyDescent="0.3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4">
        <f t="shared" si="46"/>
        <v>1.0020481927710843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4"/>
        <v>41442.208333333336</v>
      </c>
      <c r="T720" s="10">
        <f t="shared" si="45"/>
        <v>41468.208333333336</v>
      </c>
    </row>
    <row r="721" spans="1:20" ht="16.5" x14ac:dyDescent="0.3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4">
        <f t="shared" si="46"/>
        <v>1.53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4"/>
        <v>41058.208333333336</v>
      </c>
      <c r="T721" s="10">
        <f t="shared" si="45"/>
        <v>41069.208333333336</v>
      </c>
    </row>
    <row r="722" spans="1:20" ht="32.25" x14ac:dyDescent="0.3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4">
        <f t="shared" si="46"/>
        <v>0.37091954022988505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4"/>
        <v>43152.25</v>
      </c>
      <c r="T722" s="10">
        <f t="shared" si="45"/>
        <v>43166.25</v>
      </c>
    </row>
    <row r="723" spans="1:20" ht="16.5" x14ac:dyDescent="0.3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4">
        <f t="shared" si="46"/>
        <v>4.3923948220064728E-2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4"/>
        <v>43194.208333333328</v>
      </c>
      <c r="T723" s="10">
        <f t="shared" si="45"/>
        <v>43200.208333333328</v>
      </c>
    </row>
    <row r="724" spans="1:20" ht="16.5" x14ac:dyDescent="0.3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4">
        <f t="shared" si="46"/>
        <v>1.5650721649484536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4"/>
        <v>43045.25</v>
      </c>
      <c r="T724" s="10">
        <f t="shared" si="45"/>
        <v>43072.25</v>
      </c>
    </row>
    <row r="725" spans="1:20" ht="16.5" x14ac:dyDescent="0.3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4">
        <f t="shared" si="46"/>
        <v>2.704081632653061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4"/>
        <v>42431.25</v>
      </c>
      <c r="T725" s="10">
        <f t="shared" si="45"/>
        <v>42452.208333333328</v>
      </c>
    </row>
    <row r="726" spans="1:20" ht="32.25" x14ac:dyDescent="0.3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4">
        <f t="shared" si="46"/>
        <v>1.3405952380952382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4"/>
        <v>41934.208333333336</v>
      </c>
      <c r="T726" s="10">
        <f t="shared" si="45"/>
        <v>41936.208333333336</v>
      </c>
    </row>
    <row r="727" spans="1:20" ht="16.5" x14ac:dyDescent="0.3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4">
        <f t="shared" si="46"/>
        <v>0.50398033126293995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4"/>
        <v>41958.25</v>
      </c>
      <c r="T727" s="10">
        <f t="shared" si="45"/>
        <v>41960.25</v>
      </c>
    </row>
    <row r="728" spans="1:20" ht="16.5" x14ac:dyDescent="0.3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4">
        <f t="shared" si="46"/>
        <v>0.88815837937384901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4"/>
        <v>40476.208333333336</v>
      </c>
      <c r="T728" s="10">
        <f t="shared" si="45"/>
        <v>40482.208333333336</v>
      </c>
    </row>
    <row r="729" spans="1:20" ht="16.5" x14ac:dyDescent="0.3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4">
        <f t="shared" si="46"/>
        <v>1.65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4"/>
        <v>43485.25</v>
      </c>
      <c r="T729" s="10">
        <f t="shared" si="45"/>
        <v>43543.208333333328</v>
      </c>
    </row>
    <row r="730" spans="1:20" ht="32.25" x14ac:dyDescent="0.3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4">
        <f t="shared" si="46"/>
        <v>0.17499999999999999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4"/>
        <v>42515.208333333328</v>
      </c>
      <c r="T730" s="10">
        <f t="shared" si="45"/>
        <v>42526.208333333328</v>
      </c>
    </row>
    <row r="731" spans="1:20" ht="32.25" x14ac:dyDescent="0.3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4">
        <f t="shared" si="46"/>
        <v>1.8566071428571429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4"/>
        <v>41309.25</v>
      </c>
      <c r="T731" s="10">
        <f t="shared" si="45"/>
        <v>41311.25</v>
      </c>
    </row>
    <row r="732" spans="1:20" ht="16.5" x14ac:dyDescent="0.3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4">
        <f t="shared" si="46"/>
        <v>4.1266319444444441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4"/>
        <v>42147.208333333328</v>
      </c>
      <c r="T732" s="10">
        <f t="shared" si="45"/>
        <v>42153.208333333328</v>
      </c>
    </row>
    <row r="733" spans="1:20" ht="16.5" x14ac:dyDescent="0.3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4">
        <f t="shared" si="46"/>
        <v>0.90249999999999997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4"/>
        <v>42939.208333333328</v>
      </c>
      <c r="T733" s="10">
        <f t="shared" si="45"/>
        <v>42940.208333333328</v>
      </c>
    </row>
    <row r="734" spans="1:20" ht="16.5" x14ac:dyDescent="0.3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4">
        <f t="shared" si="46"/>
        <v>0.91984615384615387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4"/>
        <v>42816.208333333328</v>
      </c>
      <c r="T734" s="10">
        <f t="shared" si="45"/>
        <v>42839.208333333328</v>
      </c>
    </row>
    <row r="735" spans="1:20" ht="16.5" x14ac:dyDescent="0.3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4">
        <f t="shared" si="46"/>
        <v>5.2700632911392402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4"/>
        <v>41844.208333333336</v>
      </c>
      <c r="T735" s="10">
        <f t="shared" si="45"/>
        <v>41857.208333333336</v>
      </c>
    </row>
    <row r="736" spans="1:20" ht="16.5" x14ac:dyDescent="0.3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4">
        <f t="shared" si="46"/>
        <v>3.1914285714285713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4"/>
        <v>42763.25</v>
      </c>
      <c r="T736" s="10">
        <f t="shared" si="45"/>
        <v>42775.25</v>
      </c>
    </row>
    <row r="737" spans="1:20" ht="32.25" x14ac:dyDescent="0.3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4">
        <f t="shared" si="46"/>
        <v>3.5418867924528303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4"/>
        <v>42459.208333333328</v>
      </c>
      <c r="T737" s="10">
        <f t="shared" si="45"/>
        <v>42466.208333333328</v>
      </c>
    </row>
    <row r="738" spans="1:20" ht="16.5" x14ac:dyDescent="0.3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4">
        <f t="shared" si="46"/>
        <v>0.32896103896103895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4"/>
        <v>42055.25</v>
      </c>
      <c r="T738" s="10">
        <f t="shared" si="45"/>
        <v>42059.25</v>
      </c>
    </row>
    <row r="739" spans="1:20" ht="32.25" x14ac:dyDescent="0.3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4">
        <f t="shared" si="46"/>
        <v>1.358918918918919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4"/>
        <v>42685.25</v>
      </c>
      <c r="T739" s="10">
        <f t="shared" si="45"/>
        <v>42697.25</v>
      </c>
    </row>
    <row r="740" spans="1:20" ht="16.5" x14ac:dyDescent="0.3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4">
        <f t="shared" si="46"/>
        <v>2.0843373493975904E-2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4"/>
        <v>41959.25</v>
      </c>
      <c r="T740" s="10">
        <f t="shared" si="45"/>
        <v>41981.25</v>
      </c>
    </row>
    <row r="741" spans="1:20" ht="16.5" x14ac:dyDescent="0.3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4">
        <f t="shared" si="46"/>
        <v>0.61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4"/>
        <v>41089.208333333336</v>
      </c>
      <c r="T741" s="10">
        <f t="shared" si="45"/>
        <v>41090.208333333336</v>
      </c>
    </row>
    <row r="742" spans="1:20" ht="16.5" x14ac:dyDescent="0.3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4">
        <f t="shared" si="46"/>
        <v>0.30037735849056602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4"/>
        <v>42769.25</v>
      </c>
      <c r="T742" s="10">
        <f t="shared" si="45"/>
        <v>42772.25</v>
      </c>
    </row>
    <row r="743" spans="1:20" ht="16.5" x14ac:dyDescent="0.3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4">
        <f t="shared" si="46"/>
        <v>11.791666666666666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4"/>
        <v>40321.208333333336</v>
      </c>
      <c r="T743" s="10">
        <f t="shared" si="45"/>
        <v>40322.208333333336</v>
      </c>
    </row>
    <row r="744" spans="1:20" ht="16.5" x14ac:dyDescent="0.3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4">
        <f t="shared" si="46"/>
        <v>11.260833333333334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4"/>
        <v>40197.25</v>
      </c>
      <c r="T744" s="10">
        <f t="shared" si="45"/>
        <v>40239.25</v>
      </c>
    </row>
    <row r="745" spans="1:20" ht="32.25" x14ac:dyDescent="0.3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4">
        <f t="shared" si="46"/>
        <v>0.12923076923076923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4"/>
        <v>42298.208333333328</v>
      </c>
      <c r="T745" s="10">
        <f t="shared" si="45"/>
        <v>42304.208333333328</v>
      </c>
    </row>
    <row r="746" spans="1:20" ht="16.5" x14ac:dyDescent="0.3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4">
        <f t="shared" si="46"/>
        <v>7.12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4"/>
        <v>43322.208333333328</v>
      </c>
      <c r="T746" s="10">
        <f t="shared" si="45"/>
        <v>43324.208333333328</v>
      </c>
    </row>
    <row r="747" spans="1:20" ht="32.25" x14ac:dyDescent="0.3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4">
        <f t="shared" si="46"/>
        <v>0.30304347826086958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4"/>
        <v>40328.208333333336</v>
      </c>
      <c r="T747" s="10">
        <f t="shared" si="45"/>
        <v>40355.208333333336</v>
      </c>
    </row>
    <row r="748" spans="1:20" ht="16.5" x14ac:dyDescent="0.3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4">
        <f t="shared" si="46"/>
        <v>2.1250896057347672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4"/>
        <v>40825.208333333336</v>
      </c>
      <c r="T748" s="10">
        <f t="shared" si="45"/>
        <v>40830.208333333336</v>
      </c>
    </row>
    <row r="749" spans="1:20" ht="16.5" x14ac:dyDescent="0.3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4">
        <f t="shared" si="46"/>
        <v>2.2885714285714287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4"/>
        <v>40423.208333333336</v>
      </c>
      <c r="T749" s="10">
        <f t="shared" si="45"/>
        <v>40434.208333333336</v>
      </c>
    </row>
    <row r="750" spans="1:20" ht="16.5" x14ac:dyDescent="0.3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4">
        <f t="shared" si="46"/>
        <v>0.34959979476654696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4"/>
        <v>40238.25</v>
      </c>
      <c r="T750" s="10">
        <f t="shared" si="45"/>
        <v>40263.208333333336</v>
      </c>
    </row>
    <row r="751" spans="1:20" ht="16.5" x14ac:dyDescent="0.3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4">
        <f t="shared" si="46"/>
        <v>1.5729069767441861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4"/>
        <v>41920.208333333336</v>
      </c>
      <c r="T751" s="10">
        <f t="shared" si="45"/>
        <v>41932.208333333336</v>
      </c>
    </row>
    <row r="752" spans="1:20" ht="16.5" x14ac:dyDescent="0.3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4">
        <f t="shared" si="46"/>
        <v>0.01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4"/>
        <v>40360.208333333336</v>
      </c>
      <c r="T752" s="10">
        <f t="shared" si="45"/>
        <v>40385.208333333336</v>
      </c>
    </row>
    <row r="753" spans="1:20" ht="16.5" x14ac:dyDescent="0.3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4">
        <f t="shared" si="46"/>
        <v>2.3230555555555554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4"/>
        <v>42446.208333333328</v>
      </c>
      <c r="T753" s="10">
        <f t="shared" si="45"/>
        <v>42461.208333333328</v>
      </c>
    </row>
    <row r="754" spans="1:20" ht="16.5" x14ac:dyDescent="0.3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4">
        <f t="shared" si="46"/>
        <v>0.92448275862068963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4"/>
        <v>40395.208333333336</v>
      </c>
      <c r="T754" s="10">
        <f t="shared" si="45"/>
        <v>40413.208333333336</v>
      </c>
    </row>
    <row r="755" spans="1:20" ht="16.5" x14ac:dyDescent="0.3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4">
        <f t="shared" si="46"/>
        <v>2.5670212765957445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4"/>
        <v>40321.208333333336</v>
      </c>
      <c r="T755" s="10">
        <f t="shared" si="45"/>
        <v>40336.208333333336</v>
      </c>
    </row>
    <row r="756" spans="1:20" ht="16.5" x14ac:dyDescent="0.3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4">
        <f t="shared" si="46"/>
        <v>1.6847017045454546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4"/>
        <v>41210.208333333336</v>
      </c>
      <c r="T756" s="10">
        <f t="shared" si="45"/>
        <v>41263.25</v>
      </c>
    </row>
    <row r="757" spans="1:20" ht="16.5" x14ac:dyDescent="0.3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4">
        <f t="shared" si="46"/>
        <v>1.6657777777777778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4"/>
        <v>43096.25</v>
      </c>
      <c r="T757" s="10">
        <f t="shared" si="45"/>
        <v>43108.25</v>
      </c>
    </row>
    <row r="758" spans="1:20" ht="16.5" x14ac:dyDescent="0.3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4">
        <f t="shared" si="46"/>
        <v>7.7207692307692311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4"/>
        <v>42024.25</v>
      </c>
      <c r="T758" s="10">
        <f t="shared" si="45"/>
        <v>42030.25</v>
      </c>
    </row>
    <row r="759" spans="1:20" ht="16.5" x14ac:dyDescent="0.3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4">
        <f t="shared" si="46"/>
        <v>4.0685714285714285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4"/>
        <v>40675.208333333336</v>
      </c>
      <c r="T759" s="10">
        <f t="shared" si="45"/>
        <v>40679.208333333336</v>
      </c>
    </row>
    <row r="760" spans="1:20" ht="16.5" x14ac:dyDescent="0.3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4">
        <f t="shared" si="46"/>
        <v>5.6420608108108112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4"/>
        <v>41936.208333333336</v>
      </c>
      <c r="T760" s="10">
        <f t="shared" si="45"/>
        <v>41945.208333333336</v>
      </c>
    </row>
    <row r="761" spans="1:20" ht="32.25" x14ac:dyDescent="0.3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4">
        <f t="shared" si="46"/>
        <v>0.6842686567164179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4"/>
        <v>43136.25</v>
      </c>
      <c r="T761" s="10">
        <f t="shared" si="45"/>
        <v>43166.25</v>
      </c>
    </row>
    <row r="762" spans="1:20" ht="16.5" x14ac:dyDescent="0.3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4">
        <f t="shared" si="46"/>
        <v>0.34351966873706002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4"/>
        <v>43678.208333333328</v>
      </c>
      <c r="T762" s="10">
        <f t="shared" si="45"/>
        <v>43707.208333333328</v>
      </c>
    </row>
    <row r="763" spans="1:20" ht="16.5" x14ac:dyDescent="0.3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4">
        <f t="shared" si="46"/>
        <v>6.5545454545454547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4"/>
        <v>42938.208333333328</v>
      </c>
      <c r="T763" s="10">
        <f t="shared" si="45"/>
        <v>42943.208333333328</v>
      </c>
    </row>
    <row r="764" spans="1:20" ht="16.5" x14ac:dyDescent="0.3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4">
        <f t="shared" si="46"/>
        <v>1.7725714285714285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4"/>
        <v>41241.25</v>
      </c>
      <c r="T764" s="10">
        <f t="shared" si="45"/>
        <v>41252.25</v>
      </c>
    </row>
    <row r="765" spans="1:20" ht="16.5" x14ac:dyDescent="0.3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4">
        <f t="shared" si="46"/>
        <v>1.1317857142857144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4"/>
        <v>41037.208333333336</v>
      </c>
      <c r="T765" s="10">
        <f t="shared" si="45"/>
        <v>41072.208333333336</v>
      </c>
    </row>
    <row r="766" spans="1:20" ht="32.25" x14ac:dyDescent="0.3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4">
        <f t="shared" si="46"/>
        <v>7.2818181818181822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4"/>
        <v>40676.208333333336</v>
      </c>
      <c r="T766" s="10">
        <f t="shared" si="45"/>
        <v>40684.208333333336</v>
      </c>
    </row>
    <row r="767" spans="1:20" ht="16.5" x14ac:dyDescent="0.3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4">
        <f t="shared" si="46"/>
        <v>2.0833333333333335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4"/>
        <v>42840.208333333328</v>
      </c>
      <c r="T767" s="10">
        <f t="shared" si="45"/>
        <v>42865.208333333328</v>
      </c>
    </row>
    <row r="768" spans="1:20" ht="32.25" x14ac:dyDescent="0.3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4">
        <f t="shared" si="46"/>
        <v>0.31171232876712329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4"/>
        <v>43362.208333333328</v>
      </c>
      <c r="T768" s="10">
        <f t="shared" si="45"/>
        <v>43363.208333333328</v>
      </c>
    </row>
    <row r="769" spans="1:20" ht="16.5" x14ac:dyDescent="0.3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4">
        <f t="shared" si="46"/>
        <v>0.56967078189300413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4"/>
        <v>42283.208333333328</v>
      </c>
      <c r="T769" s="10">
        <f t="shared" si="45"/>
        <v>42328.25</v>
      </c>
    </row>
    <row r="770" spans="1:20" ht="16.5" x14ac:dyDescent="0.3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4">
        <f t="shared" si="46"/>
        <v>2.31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ref="S770:S833" si="48">(((L770/60)/60)/24)+DATE(1970,1,1)</f>
        <v>41619.25</v>
      </c>
      <c r="T770" s="10">
        <f t="shared" ref="T770:T833" si="49">(((M770/60)/60)/24)+DATE(1970,1,1)</f>
        <v>41634.25</v>
      </c>
    </row>
    <row r="771" spans="1:20" ht="16.5" x14ac:dyDescent="0.3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4">
        <f t="shared" ref="F771:F834" si="50">E771/D771</f>
        <v>0.86867834394904464</v>
      </c>
      <c r="G771" t="s">
        <v>14</v>
      </c>
      <c r="H771">
        <v>3410</v>
      </c>
      <c r="I771" s="5">
        <f t="shared" ref="I771:I834" si="51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si="48"/>
        <v>41501.208333333336</v>
      </c>
      <c r="T771" s="10">
        <f t="shared" si="49"/>
        <v>41527.208333333336</v>
      </c>
    </row>
    <row r="772" spans="1:20" ht="16.5" x14ac:dyDescent="0.3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4">
        <f t="shared" si="50"/>
        <v>2.7074418604651163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48"/>
        <v>41743.208333333336</v>
      </c>
      <c r="T772" s="10">
        <f t="shared" si="49"/>
        <v>41750.208333333336</v>
      </c>
    </row>
    <row r="773" spans="1:20" ht="16.5" x14ac:dyDescent="0.3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4">
        <f t="shared" si="50"/>
        <v>0.49446428571428569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48"/>
        <v>43491.25</v>
      </c>
      <c r="T773" s="10">
        <f t="shared" si="49"/>
        <v>43518.25</v>
      </c>
    </row>
    <row r="774" spans="1:20" ht="16.5" x14ac:dyDescent="0.3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4">
        <f t="shared" si="50"/>
        <v>1.1335962566844919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48"/>
        <v>43505.25</v>
      </c>
      <c r="T774" s="10">
        <f t="shared" si="49"/>
        <v>43509.25</v>
      </c>
    </row>
    <row r="775" spans="1:20" ht="16.5" x14ac:dyDescent="0.3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4">
        <f t="shared" si="50"/>
        <v>1.9055555555555554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48"/>
        <v>42838.208333333328</v>
      </c>
      <c r="T775" s="10">
        <f t="shared" si="49"/>
        <v>42848.208333333328</v>
      </c>
    </row>
    <row r="776" spans="1:20" ht="16.5" x14ac:dyDescent="0.3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4">
        <f t="shared" si="50"/>
        <v>1.355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48"/>
        <v>42513.208333333328</v>
      </c>
      <c r="T776" s="10">
        <f t="shared" si="49"/>
        <v>42554.208333333328</v>
      </c>
    </row>
    <row r="777" spans="1:20" ht="32.25" x14ac:dyDescent="0.3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4">
        <f t="shared" si="50"/>
        <v>0.10297872340425532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48"/>
        <v>41949.25</v>
      </c>
      <c r="T777" s="10">
        <f t="shared" si="49"/>
        <v>41959.25</v>
      </c>
    </row>
    <row r="778" spans="1:20" ht="16.5" x14ac:dyDescent="0.3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4">
        <f t="shared" si="50"/>
        <v>0.65544223826714798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48"/>
        <v>43650.208333333328</v>
      </c>
      <c r="T778" s="10">
        <f t="shared" si="49"/>
        <v>43668.208333333328</v>
      </c>
    </row>
    <row r="779" spans="1:20" ht="16.5" x14ac:dyDescent="0.3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4">
        <f t="shared" si="50"/>
        <v>0.49026652452025588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48"/>
        <v>40809.208333333336</v>
      </c>
      <c r="T779" s="10">
        <f t="shared" si="49"/>
        <v>40838.208333333336</v>
      </c>
    </row>
    <row r="780" spans="1:20" ht="16.5" x14ac:dyDescent="0.3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4">
        <f t="shared" si="50"/>
        <v>7.8792307692307695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48"/>
        <v>40768.208333333336</v>
      </c>
      <c r="T780" s="10">
        <f t="shared" si="49"/>
        <v>40773.208333333336</v>
      </c>
    </row>
    <row r="781" spans="1:20" ht="16.5" x14ac:dyDescent="0.3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4">
        <f t="shared" si="50"/>
        <v>0.80306347746090156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48"/>
        <v>42230.208333333328</v>
      </c>
      <c r="T781" s="10">
        <f t="shared" si="49"/>
        <v>42239.208333333328</v>
      </c>
    </row>
    <row r="782" spans="1:20" ht="16.5" x14ac:dyDescent="0.3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4">
        <f t="shared" si="50"/>
        <v>1.0629411764705883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48"/>
        <v>42573.208333333328</v>
      </c>
      <c r="T782" s="10">
        <f t="shared" si="49"/>
        <v>42592.208333333328</v>
      </c>
    </row>
    <row r="783" spans="1:20" ht="16.5" x14ac:dyDescent="0.3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4">
        <f t="shared" si="50"/>
        <v>0.50735632183908042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48"/>
        <v>40482.208333333336</v>
      </c>
      <c r="T783" s="10">
        <f t="shared" si="49"/>
        <v>40533.25</v>
      </c>
    </row>
    <row r="784" spans="1:20" ht="16.5" x14ac:dyDescent="0.3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4">
        <f t="shared" si="50"/>
        <v>2.153137254901961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48"/>
        <v>40603.25</v>
      </c>
      <c r="T784" s="10">
        <f t="shared" si="49"/>
        <v>40631.208333333336</v>
      </c>
    </row>
    <row r="785" spans="1:20" ht="16.5" x14ac:dyDescent="0.3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4">
        <f t="shared" si="50"/>
        <v>1.4122972972972974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48"/>
        <v>41625.25</v>
      </c>
      <c r="T785" s="10">
        <f t="shared" si="49"/>
        <v>41632.25</v>
      </c>
    </row>
    <row r="786" spans="1:20" ht="16.5" x14ac:dyDescent="0.3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4">
        <f t="shared" si="50"/>
        <v>1.1533745781777278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48"/>
        <v>42435.25</v>
      </c>
      <c r="T786" s="10">
        <f t="shared" si="49"/>
        <v>42446.208333333328</v>
      </c>
    </row>
    <row r="787" spans="1:20" ht="32.25" x14ac:dyDescent="0.3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4">
        <f t="shared" si="50"/>
        <v>1.9311940298507462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48"/>
        <v>43582.208333333328</v>
      </c>
      <c r="T787" s="10">
        <f t="shared" si="49"/>
        <v>43616.208333333328</v>
      </c>
    </row>
    <row r="788" spans="1:20" ht="16.5" x14ac:dyDescent="0.3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4">
        <f t="shared" si="50"/>
        <v>7.2973333333333334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48"/>
        <v>43186.208333333328</v>
      </c>
      <c r="T788" s="10">
        <f t="shared" si="49"/>
        <v>43193.208333333328</v>
      </c>
    </row>
    <row r="789" spans="1:20" ht="16.5" x14ac:dyDescent="0.3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4">
        <f t="shared" si="50"/>
        <v>0.99663398692810456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48"/>
        <v>40684.208333333336</v>
      </c>
      <c r="T789" s="10">
        <f t="shared" si="49"/>
        <v>40693.208333333336</v>
      </c>
    </row>
    <row r="790" spans="1:20" ht="16.5" x14ac:dyDescent="0.3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4">
        <f t="shared" si="50"/>
        <v>0.88166666666666671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48"/>
        <v>41202.208333333336</v>
      </c>
      <c r="T790" s="10">
        <f t="shared" si="49"/>
        <v>41223.25</v>
      </c>
    </row>
    <row r="791" spans="1:20" ht="16.5" x14ac:dyDescent="0.3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4">
        <f t="shared" si="50"/>
        <v>0.37233333333333335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48"/>
        <v>41786.208333333336</v>
      </c>
      <c r="T791" s="10">
        <f t="shared" si="49"/>
        <v>41823.208333333336</v>
      </c>
    </row>
    <row r="792" spans="1:20" ht="16.5" x14ac:dyDescent="0.3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4">
        <f t="shared" si="50"/>
        <v>0.30540075309306081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48"/>
        <v>40223.25</v>
      </c>
      <c r="T792" s="10">
        <f t="shared" si="49"/>
        <v>40229.25</v>
      </c>
    </row>
    <row r="793" spans="1:20" ht="16.5" x14ac:dyDescent="0.3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4">
        <f t="shared" si="50"/>
        <v>0.25714285714285712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48"/>
        <v>42715.25</v>
      </c>
      <c r="T793" s="10">
        <f t="shared" si="49"/>
        <v>42731.25</v>
      </c>
    </row>
    <row r="794" spans="1:20" ht="16.5" x14ac:dyDescent="0.3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4">
        <f t="shared" si="50"/>
        <v>0.34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48"/>
        <v>41451.208333333336</v>
      </c>
      <c r="T794" s="10">
        <f t="shared" si="49"/>
        <v>41479.208333333336</v>
      </c>
    </row>
    <row r="795" spans="1:20" ht="16.5" x14ac:dyDescent="0.3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4">
        <f t="shared" si="50"/>
        <v>11.859090909090909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48"/>
        <v>41450.208333333336</v>
      </c>
      <c r="T795" s="10">
        <f t="shared" si="49"/>
        <v>41454.208333333336</v>
      </c>
    </row>
    <row r="796" spans="1:20" ht="16.5" x14ac:dyDescent="0.3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4">
        <f t="shared" si="50"/>
        <v>1.2539393939393939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48"/>
        <v>43091.25</v>
      </c>
      <c r="T796" s="10">
        <f t="shared" si="49"/>
        <v>43103.25</v>
      </c>
    </row>
    <row r="797" spans="1:20" ht="32.25" x14ac:dyDescent="0.3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4">
        <f t="shared" si="50"/>
        <v>0.14394366197183098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48"/>
        <v>42675.208333333328</v>
      </c>
      <c r="T797" s="10">
        <f t="shared" si="49"/>
        <v>42678.208333333328</v>
      </c>
    </row>
    <row r="798" spans="1:20" ht="16.5" x14ac:dyDescent="0.3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4">
        <f t="shared" si="50"/>
        <v>0.54807692307692313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48"/>
        <v>41859.208333333336</v>
      </c>
      <c r="T798" s="10">
        <f t="shared" si="49"/>
        <v>41866.208333333336</v>
      </c>
    </row>
    <row r="799" spans="1:20" ht="16.5" x14ac:dyDescent="0.3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4">
        <f t="shared" si="50"/>
        <v>1.0963157894736841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48"/>
        <v>43464.25</v>
      </c>
      <c r="T799" s="10">
        <f t="shared" si="49"/>
        <v>43487.25</v>
      </c>
    </row>
    <row r="800" spans="1:20" ht="16.5" x14ac:dyDescent="0.3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4">
        <f t="shared" si="50"/>
        <v>1.8847058823529412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48"/>
        <v>41060.208333333336</v>
      </c>
      <c r="T800" s="10">
        <f t="shared" si="49"/>
        <v>41088.208333333336</v>
      </c>
    </row>
    <row r="801" spans="1:20" ht="16.5" x14ac:dyDescent="0.3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4">
        <f t="shared" si="50"/>
        <v>0.87008284023668636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48"/>
        <v>42399.25</v>
      </c>
      <c r="T801" s="10">
        <f t="shared" si="49"/>
        <v>42403.25</v>
      </c>
    </row>
    <row r="802" spans="1:20" ht="16.5" x14ac:dyDescent="0.3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4">
        <f t="shared" si="50"/>
        <v>0.01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48"/>
        <v>42167.208333333328</v>
      </c>
      <c r="T802" s="10">
        <f t="shared" si="49"/>
        <v>42171.208333333328</v>
      </c>
    </row>
    <row r="803" spans="1:20" ht="16.5" x14ac:dyDescent="0.3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4">
        <f t="shared" si="50"/>
        <v>2.0291304347826089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48"/>
        <v>43830.25</v>
      </c>
      <c r="T803" s="10">
        <f t="shared" si="49"/>
        <v>43852.25</v>
      </c>
    </row>
    <row r="804" spans="1:20" ht="32.25" x14ac:dyDescent="0.3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4">
        <f t="shared" si="50"/>
        <v>1.9703225806451612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48"/>
        <v>43650.208333333328</v>
      </c>
      <c r="T804" s="10">
        <f t="shared" si="49"/>
        <v>43652.208333333328</v>
      </c>
    </row>
    <row r="805" spans="1:20" ht="32.25" x14ac:dyDescent="0.3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4">
        <f t="shared" si="50"/>
        <v>1.07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48"/>
        <v>43492.25</v>
      </c>
      <c r="T805" s="10">
        <f t="shared" si="49"/>
        <v>43526.25</v>
      </c>
    </row>
    <row r="806" spans="1:20" ht="16.5" x14ac:dyDescent="0.3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4">
        <f t="shared" si="50"/>
        <v>2.6873076923076922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48"/>
        <v>43102.25</v>
      </c>
      <c r="T806" s="10">
        <f t="shared" si="49"/>
        <v>43122.25</v>
      </c>
    </row>
    <row r="807" spans="1:20" ht="32.25" x14ac:dyDescent="0.3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4">
        <f t="shared" si="50"/>
        <v>0.50845360824742269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48"/>
        <v>41958.25</v>
      </c>
      <c r="T807" s="10">
        <f t="shared" si="49"/>
        <v>42009.25</v>
      </c>
    </row>
    <row r="808" spans="1:20" ht="16.5" x14ac:dyDescent="0.3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4">
        <f t="shared" si="50"/>
        <v>11.802857142857142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48"/>
        <v>40973.25</v>
      </c>
      <c r="T808" s="10">
        <f t="shared" si="49"/>
        <v>40997.208333333336</v>
      </c>
    </row>
    <row r="809" spans="1:20" ht="16.5" x14ac:dyDescent="0.3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4">
        <f t="shared" si="50"/>
        <v>2.64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48"/>
        <v>43753.208333333328</v>
      </c>
      <c r="T809" s="10">
        <f t="shared" si="49"/>
        <v>43797.25</v>
      </c>
    </row>
    <row r="810" spans="1:20" ht="16.5" x14ac:dyDescent="0.3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4">
        <f t="shared" si="50"/>
        <v>0.30442307692307691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48"/>
        <v>42507.208333333328</v>
      </c>
      <c r="T810" s="10">
        <f t="shared" si="49"/>
        <v>42524.208333333328</v>
      </c>
    </row>
    <row r="811" spans="1:20" ht="16.5" x14ac:dyDescent="0.3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4">
        <f t="shared" si="50"/>
        <v>0.62880681818181816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48"/>
        <v>41135.208333333336</v>
      </c>
      <c r="T811" s="10">
        <f t="shared" si="49"/>
        <v>41136.208333333336</v>
      </c>
    </row>
    <row r="812" spans="1:20" ht="16.5" x14ac:dyDescent="0.3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4">
        <f t="shared" si="50"/>
        <v>1.9312499999999999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48"/>
        <v>43067.25</v>
      </c>
      <c r="T812" s="10">
        <f t="shared" si="49"/>
        <v>43077.25</v>
      </c>
    </row>
    <row r="813" spans="1:20" ht="16.5" x14ac:dyDescent="0.3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4">
        <f t="shared" si="50"/>
        <v>0.77102702702702708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48"/>
        <v>42378.25</v>
      </c>
      <c r="T813" s="10">
        <f t="shared" si="49"/>
        <v>42380.25</v>
      </c>
    </row>
    <row r="814" spans="1:20" ht="16.5" x14ac:dyDescent="0.3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4">
        <f t="shared" si="50"/>
        <v>2.2552763819095478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48"/>
        <v>43206.208333333328</v>
      </c>
      <c r="T814" s="10">
        <f t="shared" si="49"/>
        <v>43211.208333333328</v>
      </c>
    </row>
    <row r="815" spans="1:20" ht="16.5" x14ac:dyDescent="0.3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4">
        <f t="shared" si="50"/>
        <v>2.3940625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48"/>
        <v>41148.208333333336</v>
      </c>
      <c r="T815" s="10">
        <f t="shared" si="49"/>
        <v>41158.208333333336</v>
      </c>
    </row>
    <row r="816" spans="1:20" ht="16.5" x14ac:dyDescent="0.3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4">
        <f t="shared" si="50"/>
        <v>0.921875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48"/>
        <v>42517.208333333328</v>
      </c>
      <c r="T816" s="10">
        <f t="shared" si="49"/>
        <v>42519.208333333328</v>
      </c>
    </row>
    <row r="817" spans="1:20" ht="32.25" x14ac:dyDescent="0.3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4">
        <f t="shared" si="50"/>
        <v>1.3023333333333333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48"/>
        <v>43068.25</v>
      </c>
      <c r="T817" s="10">
        <f t="shared" si="49"/>
        <v>43094.25</v>
      </c>
    </row>
    <row r="818" spans="1:20" ht="16.5" x14ac:dyDescent="0.3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4">
        <f t="shared" si="50"/>
        <v>6.1521739130434785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48"/>
        <v>41680.25</v>
      </c>
      <c r="T818" s="10">
        <f t="shared" si="49"/>
        <v>41682.25</v>
      </c>
    </row>
    <row r="819" spans="1:20" ht="16.5" x14ac:dyDescent="0.3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4">
        <f t="shared" si="50"/>
        <v>3.687953216374269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48"/>
        <v>43589.208333333328</v>
      </c>
      <c r="T819" s="10">
        <f t="shared" si="49"/>
        <v>43617.208333333328</v>
      </c>
    </row>
    <row r="820" spans="1:20" ht="16.5" x14ac:dyDescent="0.3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4">
        <f t="shared" si="50"/>
        <v>10.948571428571428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48"/>
        <v>43486.25</v>
      </c>
      <c r="T820" s="10">
        <f t="shared" si="49"/>
        <v>43499.25</v>
      </c>
    </row>
    <row r="821" spans="1:20" ht="32.25" x14ac:dyDescent="0.3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4">
        <f t="shared" si="50"/>
        <v>0.50662921348314605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48"/>
        <v>41237.25</v>
      </c>
      <c r="T821" s="10">
        <f t="shared" si="49"/>
        <v>41252.25</v>
      </c>
    </row>
    <row r="822" spans="1:20" ht="16.5" x14ac:dyDescent="0.3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4">
        <f t="shared" si="50"/>
        <v>8.0060000000000002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48"/>
        <v>43310.208333333328</v>
      </c>
      <c r="T822" s="10">
        <f t="shared" si="49"/>
        <v>43323.208333333328</v>
      </c>
    </row>
    <row r="823" spans="1:20" ht="16.5" x14ac:dyDescent="0.3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4">
        <f t="shared" si="50"/>
        <v>2.9128571428571428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48"/>
        <v>42794.25</v>
      </c>
      <c r="T823" s="10">
        <f t="shared" si="49"/>
        <v>42807.208333333328</v>
      </c>
    </row>
    <row r="824" spans="1:20" ht="16.5" x14ac:dyDescent="0.3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4">
        <f t="shared" si="50"/>
        <v>3.4996666666666667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48"/>
        <v>41698.25</v>
      </c>
      <c r="T824" s="10">
        <f t="shared" si="49"/>
        <v>41715.208333333336</v>
      </c>
    </row>
    <row r="825" spans="1:20" ht="16.5" x14ac:dyDescent="0.3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4">
        <f t="shared" si="50"/>
        <v>3.5707317073170732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48"/>
        <v>41892.208333333336</v>
      </c>
      <c r="T825" s="10">
        <f t="shared" si="49"/>
        <v>41917.208333333336</v>
      </c>
    </row>
    <row r="826" spans="1:20" ht="16.5" x14ac:dyDescent="0.3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4">
        <f t="shared" si="50"/>
        <v>1.2648941176470587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48"/>
        <v>40348.208333333336</v>
      </c>
      <c r="T826" s="10">
        <f t="shared" si="49"/>
        <v>40380.208333333336</v>
      </c>
    </row>
    <row r="827" spans="1:20" ht="16.5" x14ac:dyDescent="0.3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4">
        <f t="shared" si="50"/>
        <v>3.875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48"/>
        <v>42941.208333333328</v>
      </c>
      <c r="T827" s="10">
        <f t="shared" si="49"/>
        <v>42953.208333333328</v>
      </c>
    </row>
    <row r="828" spans="1:20" ht="32.25" x14ac:dyDescent="0.3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4">
        <f t="shared" si="50"/>
        <v>4.5703571428571426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48"/>
        <v>40525.25</v>
      </c>
      <c r="T828" s="10">
        <f t="shared" si="49"/>
        <v>40553.25</v>
      </c>
    </row>
    <row r="829" spans="1:20" ht="32.25" x14ac:dyDescent="0.3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4">
        <f t="shared" si="50"/>
        <v>2.6669565217391304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48"/>
        <v>40666.208333333336</v>
      </c>
      <c r="T829" s="10">
        <f t="shared" si="49"/>
        <v>40678.208333333336</v>
      </c>
    </row>
    <row r="830" spans="1:20" ht="32.25" x14ac:dyDescent="0.3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4">
        <f t="shared" si="50"/>
        <v>0.69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48"/>
        <v>43340.208333333328</v>
      </c>
      <c r="T830" s="10">
        <f t="shared" si="49"/>
        <v>43365.208333333328</v>
      </c>
    </row>
    <row r="831" spans="1:20" ht="16.5" x14ac:dyDescent="0.3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4">
        <f t="shared" si="50"/>
        <v>0.51343749999999999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48"/>
        <v>42164.208333333328</v>
      </c>
      <c r="T831" s="10">
        <f t="shared" si="49"/>
        <v>42179.208333333328</v>
      </c>
    </row>
    <row r="832" spans="1:20" ht="32.25" x14ac:dyDescent="0.3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4">
        <f t="shared" si="50"/>
        <v>1.1710526315789473E-2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48"/>
        <v>43103.25</v>
      </c>
      <c r="T832" s="10">
        <f t="shared" si="49"/>
        <v>43162.25</v>
      </c>
    </row>
    <row r="833" spans="1:20" ht="32.25" x14ac:dyDescent="0.3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4">
        <f t="shared" si="50"/>
        <v>1.089773429454171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48"/>
        <v>40994.208333333336</v>
      </c>
      <c r="T833" s="10">
        <f t="shared" si="49"/>
        <v>41028.208333333336</v>
      </c>
    </row>
    <row r="834" spans="1:20" ht="16.5" x14ac:dyDescent="0.3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4">
        <f t="shared" si="50"/>
        <v>3.1517592592592591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ref="S834:S897" si="52">(((L834/60)/60)/24)+DATE(1970,1,1)</f>
        <v>42299.208333333328</v>
      </c>
      <c r="T834" s="10">
        <f t="shared" ref="T834:T897" si="53">(((M834/60)/60)/24)+DATE(1970,1,1)</f>
        <v>42333.25</v>
      </c>
    </row>
    <row r="835" spans="1:20" ht="16.5" x14ac:dyDescent="0.3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4">
        <f t="shared" ref="F835:F898" si="54">E835/D835</f>
        <v>1.5769117647058823</v>
      </c>
      <c r="G835" t="s">
        <v>20</v>
      </c>
      <c r="H835">
        <v>165</v>
      </c>
      <c r="I835" s="5">
        <f t="shared" ref="I835:I898" si="55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si="52"/>
        <v>40588.25</v>
      </c>
      <c r="T835" s="10">
        <f t="shared" si="53"/>
        <v>40599.25</v>
      </c>
    </row>
    <row r="836" spans="1:20" ht="16.5" x14ac:dyDescent="0.3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4">
        <f t="shared" si="54"/>
        <v>1.5380821917808218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2"/>
        <v>41448.208333333336</v>
      </c>
      <c r="T836" s="10">
        <f t="shared" si="53"/>
        <v>41454.208333333336</v>
      </c>
    </row>
    <row r="837" spans="1:20" ht="16.5" x14ac:dyDescent="0.3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4">
        <f t="shared" si="54"/>
        <v>0.89738979118329465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2"/>
        <v>42063.25</v>
      </c>
      <c r="T837" s="10">
        <f t="shared" si="53"/>
        <v>42069.25</v>
      </c>
    </row>
    <row r="838" spans="1:20" ht="16.5" x14ac:dyDescent="0.3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4">
        <f t="shared" si="54"/>
        <v>0.75135802469135804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2"/>
        <v>40214.25</v>
      </c>
      <c r="T838" s="10">
        <f t="shared" si="53"/>
        <v>40225.25</v>
      </c>
    </row>
    <row r="839" spans="1:20" ht="16.5" x14ac:dyDescent="0.3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4">
        <f t="shared" si="54"/>
        <v>8.5288135593220336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2"/>
        <v>40629.208333333336</v>
      </c>
      <c r="T839" s="10">
        <f t="shared" si="53"/>
        <v>40683.208333333336</v>
      </c>
    </row>
    <row r="840" spans="1:20" ht="16.5" x14ac:dyDescent="0.3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4">
        <f t="shared" si="54"/>
        <v>1.3890625000000001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2"/>
        <v>43370.208333333328</v>
      </c>
      <c r="T840" s="10">
        <f t="shared" si="53"/>
        <v>43379.208333333328</v>
      </c>
    </row>
    <row r="841" spans="1:20" ht="16.5" x14ac:dyDescent="0.3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4">
        <f t="shared" si="54"/>
        <v>1.9018181818181819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2"/>
        <v>41715.208333333336</v>
      </c>
      <c r="T841" s="10">
        <f t="shared" si="53"/>
        <v>41760.208333333336</v>
      </c>
    </row>
    <row r="842" spans="1:20" ht="16.5" x14ac:dyDescent="0.3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4">
        <f t="shared" si="54"/>
        <v>1.0024333619948409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2"/>
        <v>41836.208333333336</v>
      </c>
      <c r="T842" s="10">
        <f t="shared" si="53"/>
        <v>41838.208333333336</v>
      </c>
    </row>
    <row r="843" spans="1:20" ht="16.5" x14ac:dyDescent="0.3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4">
        <f t="shared" si="54"/>
        <v>1.4275824175824177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2"/>
        <v>42419.25</v>
      </c>
      <c r="T843" s="10">
        <f t="shared" si="53"/>
        <v>42435.25</v>
      </c>
    </row>
    <row r="844" spans="1:20" ht="32.25" x14ac:dyDescent="0.3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4">
        <f t="shared" si="54"/>
        <v>5.6313333333333331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2"/>
        <v>43266.208333333328</v>
      </c>
      <c r="T844" s="10">
        <f t="shared" si="53"/>
        <v>43269.208333333328</v>
      </c>
    </row>
    <row r="845" spans="1:20" ht="32.25" x14ac:dyDescent="0.3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4">
        <f t="shared" si="54"/>
        <v>0.30715909090909088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2"/>
        <v>43338.208333333328</v>
      </c>
      <c r="T845" s="10">
        <f t="shared" si="53"/>
        <v>43344.208333333328</v>
      </c>
    </row>
    <row r="846" spans="1:20" ht="16.5" x14ac:dyDescent="0.3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4">
        <f t="shared" si="54"/>
        <v>0.99397727272727276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2"/>
        <v>40930.25</v>
      </c>
      <c r="T846" s="10">
        <f t="shared" si="53"/>
        <v>40933.25</v>
      </c>
    </row>
    <row r="847" spans="1:20" ht="16.5" x14ac:dyDescent="0.3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4">
        <f t="shared" si="54"/>
        <v>1.9754935622317598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2"/>
        <v>43235.208333333328</v>
      </c>
      <c r="T847" s="10">
        <f t="shared" si="53"/>
        <v>43272.208333333328</v>
      </c>
    </row>
    <row r="848" spans="1:20" ht="16.5" x14ac:dyDescent="0.3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4">
        <f t="shared" si="54"/>
        <v>5.085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2"/>
        <v>43302.208333333328</v>
      </c>
      <c r="T848" s="10">
        <f t="shared" si="53"/>
        <v>43338.208333333328</v>
      </c>
    </row>
    <row r="849" spans="1:20" ht="16.5" x14ac:dyDescent="0.3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4">
        <f t="shared" si="54"/>
        <v>2.3774468085106384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2"/>
        <v>43107.25</v>
      </c>
      <c r="T849" s="10">
        <f t="shared" si="53"/>
        <v>43110.25</v>
      </c>
    </row>
    <row r="850" spans="1:20" ht="16.5" x14ac:dyDescent="0.3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4">
        <f t="shared" si="54"/>
        <v>3.3846875000000001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2"/>
        <v>40341.208333333336</v>
      </c>
      <c r="T850" s="10">
        <f t="shared" si="53"/>
        <v>40350.208333333336</v>
      </c>
    </row>
    <row r="851" spans="1:20" ht="16.5" x14ac:dyDescent="0.3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4">
        <f t="shared" si="54"/>
        <v>1.3308955223880596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2"/>
        <v>40948.25</v>
      </c>
      <c r="T851" s="10">
        <f t="shared" si="53"/>
        <v>40951.25</v>
      </c>
    </row>
    <row r="852" spans="1:20" ht="16.5" x14ac:dyDescent="0.3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4">
        <f t="shared" si="54"/>
        <v>0.01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2"/>
        <v>40866.25</v>
      </c>
      <c r="T852" s="10">
        <f t="shared" si="53"/>
        <v>40881.25</v>
      </c>
    </row>
    <row r="853" spans="1:20" ht="32.25" x14ac:dyDescent="0.3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4">
        <f t="shared" si="54"/>
        <v>2.0779999999999998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2"/>
        <v>41031.208333333336</v>
      </c>
      <c r="T853" s="10">
        <f t="shared" si="53"/>
        <v>41064.208333333336</v>
      </c>
    </row>
    <row r="854" spans="1:20" ht="16.5" x14ac:dyDescent="0.3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4">
        <f t="shared" si="54"/>
        <v>0.51122448979591839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2"/>
        <v>40740.208333333336</v>
      </c>
      <c r="T854" s="10">
        <f t="shared" si="53"/>
        <v>40750.208333333336</v>
      </c>
    </row>
    <row r="855" spans="1:20" ht="16.5" x14ac:dyDescent="0.3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4">
        <f t="shared" si="54"/>
        <v>6.5205847953216374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2"/>
        <v>40714.208333333336</v>
      </c>
      <c r="T855" s="10">
        <f t="shared" si="53"/>
        <v>40719.208333333336</v>
      </c>
    </row>
    <row r="856" spans="1:20" ht="16.5" x14ac:dyDescent="0.3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4">
        <f t="shared" si="54"/>
        <v>1.1363099415204678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2"/>
        <v>43787.25</v>
      </c>
      <c r="T856" s="10">
        <f t="shared" si="53"/>
        <v>43814.25</v>
      </c>
    </row>
    <row r="857" spans="1:20" ht="16.5" x14ac:dyDescent="0.3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4">
        <f t="shared" si="54"/>
        <v>1.0237606837606839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2"/>
        <v>40712.208333333336</v>
      </c>
      <c r="T857" s="10">
        <f t="shared" si="53"/>
        <v>40743.208333333336</v>
      </c>
    </row>
    <row r="858" spans="1:20" ht="16.5" x14ac:dyDescent="0.3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4">
        <f t="shared" si="54"/>
        <v>3.5658333333333334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2"/>
        <v>41023.208333333336</v>
      </c>
      <c r="T858" s="10">
        <f t="shared" si="53"/>
        <v>41040.208333333336</v>
      </c>
    </row>
    <row r="859" spans="1:20" ht="32.25" x14ac:dyDescent="0.3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4">
        <f t="shared" si="54"/>
        <v>1.3986792452830188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2"/>
        <v>40944.25</v>
      </c>
      <c r="T859" s="10">
        <f t="shared" si="53"/>
        <v>40967.25</v>
      </c>
    </row>
    <row r="860" spans="1:20" ht="32.25" x14ac:dyDescent="0.3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4">
        <f t="shared" si="54"/>
        <v>0.69450000000000001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2"/>
        <v>43211.208333333328</v>
      </c>
      <c r="T860" s="10">
        <f t="shared" si="53"/>
        <v>43218.208333333328</v>
      </c>
    </row>
    <row r="861" spans="1:20" ht="32.25" x14ac:dyDescent="0.3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4">
        <f t="shared" si="54"/>
        <v>0.35534246575342465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2"/>
        <v>41334.25</v>
      </c>
      <c r="T861" s="10">
        <f t="shared" si="53"/>
        <v>41352.208333333336</v>
      </c>
    </row>
    <row r="862" spans="1:20" ht="32.25" x14ac:dyDescent="0.3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4">
        <f t="shared" si="54"/>
        <v>2.5165000000000002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2"/>
        <v>43515.25</v>
      </c>
      <c r="T862" s="10">
        <f t="shared" si="53"/>
        <v>43525.25</v>
      </c>
    </row>
    <row r="863" spans="1:20" ht="16.5" x14ac:dyDescent="0.3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4">
        <f t="shared" si="54"/>
        <v>1.0587500000000001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2"/>
        <v>40258.208333333336</v>
      </c>
      <c r="T863" s="10">
        <f t="shared" si="53"/>
        <v>40266.208333333336</v>
      </c>
    </row>
    <row r="864" spans="1:20" ht="16.5" x14ac:dyDescent="0.3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4">
        <f t="shared" si="54"/>
        <v>1.8742857142857143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2"/>
        <v>40756.208333333336</v>
      </c>
      <c r="T864" s="10">
        <f t="shared" si="53"/>
        <v>40760.208333333336</v>
      </c>
    </row>
    <row r="865" spans="1:20" ht="16.5" x14ac:dyDescent="0.3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4">
        <f t="shared" si="54"/>
        <v>3.8678571428571429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2"/>
        <v>42172.208333333328</v>
      </c>
      <c r="T865" s="10">
        <f t="shared" si="53"/>
        <v>42195.208333333328</v>
      </c>
    </row>
    <row r="866" spans="1:20" ht="16.5" x14ac:dyDescent="0.3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4">
        <f t="shared" si="54"/>
        <v>3.4707142857142856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2"/>
        <v>42601.208333333328</v>
      </c>
      <c r="T866" s="10">
        <f t="shared" si="53"/>
        <v>42606.208333333328</v>
      </c>
    </row>
    <row r="867" spans="1:20" ht="16.5" x14ac:dyDescent="0.3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4">
        <f t="shared" si="54"/>
        <v>1.8582098765432098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2"/>
        <v>41897.208333333336</v>
      </c>
      <c r="T867" s="10">
        <f t="shared" si="53"/>
        <v>41906.208333333336</v>
      </c>
    </row>
    <row r="868" spans="1:20" ht="16.5" x14ac:dyDescent="0.3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4">
        <f t="shared" si="54"/>
        <v>0.43241247264770238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2"/>
        <v>40671.208333333336</v>
      </c>
      <c r="T868" s="10">
        <f t="shared" si="53"/>
        <v>40672.208333333336</v>
      </c>
    </row>
    <row r="869" spans="1:20" ht="32.25" x14ac:dyDescent="0.3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4">
        <f t="shared" si="54"/>
        <v>1.6243749999999999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2"/>
        <v>43382.208333333328</v>
      </c>
      <c r="T869" s="10">
        <f t="shared" si="53"/>
        <v>43388.208333333328</v>
      </c>
    </row>
    <row r="870" spans="1:20" ht="16.5" x14ac:dyDescent="0.3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4">
        <f t="shared" si="54"/>
        <v>1.8484285714285715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2"/>
        <v>41559.208333333336</v>
      </c>
      <c r="T870" s="10">
        <f t="shared" si="53"/>
        <v>41570.208333333336</v>
      </c>
    </row>
    <row r="871" spans="1:20" ht="16.5" x14ac:dyDescent="0.3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4">
        <f t="shared" si="54"/>
        <v>0.23703520691785052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2"/>
        <v>40350.208333333336</v>
      </c>
      <c r="T871" s="10">
        <f t="shared" si="53"/>
        <v>40364.208333333336</v>
      </c>
    </row>
    <row r="872" spans="1:20" ht="16.5" x14ac:dyDescent="0.3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4">
        <f t="shared" si="54"/>
        <v>0.89870129870129867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2"/>
        <v>42240.208333333328</v>
      </c>
      <c r="T872" s="10">
        <f t="shared" si="53"/>
        <v>42265.208333333328</v>
      </c>
    </row>
    <row r="873" spans="1:20" ht="32.25" x14ac:dyDescent="0.3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4">
        <f t="shared" si="54"/>
        <v>2.7260419580419581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2"/>
        <v>43040.208333333328</v>
      </c>
      <c r="T873" s="10">
        <f t="shared" si="53"/>
        <v>43058.25</v>
      </c>
    </row>
    <row r="874" spans="1:20" ht="16.5" x14ac:dyDescent="0.3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4">
        <f t="shared" si="54"/>
        <v>1.7004255319148935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2"/>
        <v>43346.208333333328</v>
      </c>
      <c r="T874" s="10">
        <f t="shared" si="53"/>
        <v>43351.208333333328</v>
      </c>
    </row>
    <row r="875" spans="1:20" ht="16.5" x14ac:dyDescent="0.3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4">
        <f t="shared" si="54"/>
        <v>1.8828503562945369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2"/>
        <v>41647.25</v>
      </c>
      <c r="T875" s="10">
        <f t="shared" si="53"/>
        <v>41652.25</v>
      </c>
    </row>
    <row r="876" spans="1:20" ht="16.5" x14ac:dyDescent="0.3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4">
        <f t="shared" si="54"/>
        <v>3.4693532338308457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2"/>
        <v>40291.208333333336</v>
      </c>
      <c r="T876" s="10">
        <f t="shared" si="53"/>
        <v>40329.208333333336</v>
      </c>
    </row>
    <row r="877" spans="1:20" ht="16.5" x14ac:dyDescent="0.3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4">
        <f t="shared" si="54"/>
        <v>0.6917721518987342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2"/>
        <v>40556.25</v>
      </c>
      <c r="T877" s="10">
        <f t="shared" si="53"/>
        <v>40557.25</v>
      </c>
    </row>
    <row r="878" spans="1:20" ht="32.25" x14ac:dyDescent="0.3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4">
        <f t="shared" si="54"/>
        <v>0.25433734939759034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2"/>
        <v>43624.208333333328</v>
      </c>
      <c r="T878" s="10">
        <f t="shared" si="53"/>
        <v>43648.208333333328</v>
      </c>
    </row>
    <row r="879" spans="1:20" ht="16.5" x14ac:dyDescent="0.3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4">
        <f t="shared" si="54"/>
        <v>0.77400977995110021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2"/>
        <v>42577.208333333328</v>
      </c>
      <c r="T879" s="10">
        <f t="shared" si="53"/>
        <v>42578.208333333328</v>
      </c>
    </row>
    <row r="880" spans="1:20" ht="16.5" x14ac:dyDescent="0.3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4">
        <f t="shared" si="54"/>
        <v>0.37481481481481482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2"/>
        <v>43845.25</v>
      </c>
      <c r="T880" s="10">
        <f t="shared" si="53"/>
        <v>43869.25</v>
      </c>
    </row>
    <row r="881" spans="1:20" ht="16.5" x14ac:dyDescent="0.3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4">
        <f t="shared" si="54"/>
        <v>5.4379999999999997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2"/>
        <v>42788.25</v>
      </c>
      <c r="T881" s="10">
        <f t="shared" si="53"/>
        <v>42797.25</v>
      </c>
    </row>
    <row r="882" spans="1:20" ht="16.5" x14ac:dyDescent="0.3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4">
        <f t="shared" si="54"/>
        <v>2.2852189349112426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2"/>
        <v>43667.208333333328</v>
      </c>
      <c r="T882" s="10">
        <f t="shared" si="53"/>
        <v>43669.208333333328</v>
      </c>
    </row>
    <row r="883" spans="1:20" ht="16.5" x14ac:dyDescent="0.3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4">
        <f t="shared" si="54"/>
        <v>0.38948339483394834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2"/>
        <v>42194.208333333328</v>
      </c>
      <c r="T883" s="10">
        <f t="shared" si="53"/>
        <v>42223.208333333328</v>
      </c>
    </row>
    <row r="884" spans="1:20" ht="16.5" x14ac:dyDescent="0.3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4">
        <f t="shared" si="54"/>
        <v>3.7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2"/>
        <v>42025.25</v>
      </c>
      <c r="T884" s="10">
        <f t="shared" si="53"/>
        <v>42029.25</v>
      </c>
    </row>
    <row r="885" spans="1:20" ht="32.25" x14ac:dyDescent="0.3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4">
        <f t="shared" si="54"/>
        <v>2.3791176470588233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2"/>
        <v>40323.208333333336</v>
      </c>
      <c r="T885" s="10">
        <f t="shared" si="53"/>
        <v>40359.208333333336</v>
      </c>
    </row>
    <row r="886" spans="1:20" ht="16.5" x14ac:dyDescent="0.3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4">
        <f t="shared" si="54"/>
        <v>0.64036299765807958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2"/>
        <v>41763.208333333336</v>
      </c>
      <c r="T886" s="10">
        <f t="shared" si="53"/>
        <v>41765.208333333336</v>
      </c>
    </row>
    <row r="887" spans="1:20" ht="16.5" x14ac:dyDescent="0.3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4">
        <f t="shared" si="54"/>
        <v>1.1827777777777777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2"/>
        <v>40335.208333333336</v>
      </c>
      <c r="T887" s="10">
        <f t="shared" si="53"/>
        <v>40373.208333333336</v>
      </c>
    </row>
    <row r="888" spans="1:20" ht="16.5" x14ac:dyDescent="0.3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4">
        <f t="shared" si="54"/>
        <v>0.84824037184594958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2"/>
        <v>40416.208333333336</v>
      </c>
      <c r="T888" s="10">
        <f t="shared" si="53"/>
        <v>40434.208333333336</v>
      </c>
    </row>
    <row r="889" spans="1:20" ht="32.25" x14ac:dyDescent="0.3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4">
        <f t="shared" si="54"/>
        <v>0.29346153846153844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2"/>
        <v>42202.208333333328</v>
      </c>
      <c r="T889" s="10">
        <f t="shared" si="53"/>
        <v>42249.208333333328</v>
      </c>
    </row>
    <row r="890" spans="1:20" ht="32.25" x14ac:dyDescent="0.3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4">
        <f t="shared" si="54"/>
        <v>2.0989655172413793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2"/>
        <v>42836.208333333328</v>
      </c>
      <c r="T890" s="10">
        <f t="shared" si="53"/>
        <v>42855.208333333328</v>
      </c>
    </row>
    <row r="891" spans="1:20" ht="16.5" x14ac:dyDescent="0.3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4">
        <f t="shared" si="54"/>
        <v>1.697857142857143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2"/>
        <v>41710.208333333336</v>
      </c>
      <c r="T891" s="10">
        <f t="shared" si="53"/>
        <v>41717.208333333336</v>
      </c>
    </row>
    <row r="892" spans="1:20" ht="16.5" x14ac:dyDescent="0.3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4">
        <f t="shared" si="54"/>
        <v>1.1595907738095239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2"/>
        <v>43640.208333333328</v>
      </c>
      <c r="T892" s="10">
        <f t="shared" si="53"/>
        <v>43641.208333333328</v>
      </c>
    </row>
    <row r="893" spans="1:20" ht="32.25" x14ac:dyDescent="0.3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4">
        <f t="shared" si="54"/>
        <v>2.5859999999999999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2"/>
        <v>40880.25</v>
      </c>
      <c r="T893" s="10">
        <f t="shared" si="53"/>
        <v>40924.25</v>
      </c>
    </row>
    <row r="894" spans="1:20" ht="16.5" x14ac:dyDescent="0.3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4">
        <f t="shared" si="54"/>
        <v>2.3058333333333332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2"/>
        <v>40319.208333333336</v>
      </c>
      <c r="T894" s="10">
        <f t="shared" si="53"/>
        <v>40360.208333333336</v>
      </c>
    </row>
    <row r="895" spans="1:20" ht="16.5" x14ac:dyDescent="0.3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4">
        <f t="shared" si="54"/>
        <v>1.2821428571428573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2"/>
        <v>42170.208333333328</v>
      </c>
      <c r="T895" s="10">
        <f t="shared" si="53"/>
        <v>42174.208333333328</v>
      </c>
    </row>
    <row r="896" spans="1:20" ht="16.5" x14ac:dyDescent="0.3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4">
        <f t="shared" si="54"/>
        <v>1.8870588235294117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2"/>
        <v>41466.208333333336</v>
      </c>
      <c r="T896" s="10">
        <f t="shared" si="53"/>
        <v>41496.208333333336</v>
      </c>
    </row>
    <row r="897" spans="1:20" ht="32.25" x14ac:dyDescent="0.3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4">
        <f t="shared" si="54"/>
        <v>6.9511889862327911E-2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2"/>
        <v>43134.25</v>
      </c>
      <c r="T897" s="10">
        <f t="shared" si="53"/>
        <v>43143.25</v>
      </c>
    </row>
    <row r="898" spans="1:20" ht="32.25" x14ac:dyDescent="0.3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4">
        <f t="shared" si="54"/>
        <v>7.7443434343434348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ref="S898:S961" si="56">(((L898/60)/60)/24)+DATE(1970,1,1)</f>
        <v>40738.208333333336</v>
      </c>
      <c r="T898" s="10">
        <f t="shared" ref="T898:T961" si="57">(((M898/60)/60)/24)+DATE(1970,1,1)</f>
        <v>40741.208333333336</v>
      </c>
    </row>
    <row r="899" spans="1:20" ht="16.5" x14ac:dyDescent="0.3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4">
        <f t="shared" ref="F899:F962" si="58">E899/D899</f>
        <v>0.27693181818181817</v>
      </c>
      <c r="G899" t="s">
        <v>14</v>
      </c>
      <c r="H899">
        <v>27</v>
      </c>
      <c r="I899" s="5">
        <f t="shared" ref="I899:I962" si="59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si="56"/>
        <v>43583.208333333328</v>
      </c>
      <c r="T899" s="10">
        <f t="shared" si="57"/>
        <v>43585.208333333328</v>
      </c>
    </row>
    <row r="900" spans="1:20" ht="16.5" x14ac:dyDescent="0.3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4">
        <f t="shared" si="58"/>
        <v>0.52479620323841425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6"/>
        <v>43815.25</v>
      </c>
      <c r="T900" s="10">
        <f t="shared" si="57"/>
        <v>43821.25</v>
      </c>
    </row>
    <row r="901" spans="1:20" ht="16.5" x14ac:dyDescent="0.3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4">
        <f t="shared" si="58"/>
        <v>4.0709677419354842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6"/>
        <v>41554.208333333336</v>
      </c>
      <c r="T901" s="10">
        <f t="shared" si="57"/>
        <v>41572.208333333336</v>
      </c>
    </row>
    <row r="902" spans="1:20" ht="16.5" x14ac:dyDescent="0.3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4">
        <f t="shared" si="58"/>
        <v>0.02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6"/>
        <v>41901.208333333336</v>
      </c>
      <c r="T902" s="10">
        <f t="shared" si="57"/>
        <v>41902.208333333336</v>
      </c>
    </row>
    <row r="903" spans="1:20" ht="16.5" x14ac:dyDescent="0.3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4">
        <f t="shared" si="58"/>
        <v>1.5617857142857143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6"/>
        <v>43298.208333333328</v>
      </c>
      <c r="T903" s="10">
        <f t="shared" si="57"/>
        <v>43331.208333333328</v>
      </c>
    </row>
    <row r="904" spans="1:20" ht="16.5" x14ac:dyDescent="0.3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4">
        <f t="shared" si="58"/>
        <v>2.5242857142857145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6"/>
        <v>42399.25</v>
      </c>
      <c r="T904" s="10">
        <f t="shared" si="57"/>
        <v>42441.25</v>
      </c>
    </row>
    <row r="905" spans="1:20" ht="32.25" x14ac:dyDescent="0.3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4">
        <f t="shared" si="58"/>
        <v>1.729268292682927E-2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6"/>
        <v>41034.208333333336</v>
      </c>
      <c r="T905" s="10">
        <f t="shared" si="57"/>
        <v>41049.208333333336</v>
      </c>
    </row>
    <row r="906" spans="1:20" ht="16.5" x14ac:dyDescent="0.3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4">
        <f t="shared" si="58"/>
        <v>0.12230769230769231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6"/>
        <v>41186.208333333336</v>
      </c>
      <c r="T906" s="10">
        <f t="shared" si="57"/>
        <v>41190.208333333336</v>
      </c>
    </row>
    <row r="907" spans="1:20" ht="16.5" x14ac:dyDescent="0.3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4">
        <f t="shared" si="58"/>
        <v>1.6398734177215191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6"/>
        <v>41536.208333333336</v>
      </c>
      <c r="T907" s="10">
        <f t="shared" si="57"/>
        <v>41539.208333333336</v>
      </c>
    </row>
    <row r="908" spans="1:20" ht="32.25" x14ac:dyDescent="0.3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4">
        <f t="shared" si="58"/>
        <v>1.6298181818181818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6"/>
        <v>42868.208333333328</v>
      </c>
      <c r="T908" s="10">
        <f t="shared" si="57"/>
        <v>42904.208333333328</v>
      </c>
    </row>
    <row r="909" spans="1:20" ht="16.5" x14ac:dyDescent="0.3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4">
        <f t="shared" si="58"/>
        <v>0.20252747252747252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6"/>
        <v>40660.208333333336</v>
      </c>
      <c r="T909" s="10">
        <f t="shared" si="57"/>
        <v>40667.208333333336</v>
      </c>
    </row>
    <row r="910" spans="1:20" ht="16.5" x14ac:dyDescent="0.3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4">
        <f t="shared" si="58"/>
        <v>3.1924083769633507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6"/>
        <v>41031.208333333336</v>
      </c>
      <c r="T910" s="10">
        <f t="shared" si="57"/>
        <v>41042.208333333336</v>
      </c>
    </row>
    <row r="911" spans="1:20" ht="16.5" x14ac:dyDescent="0.3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4">
        <f t="shared" si="58"/>
        <v>4.7894444444444444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6"/>
        <v>43255.208333333328</v>
      </c>
      <c r="T911" s="10">
        <f t="shared" si="57"/>
        <v>43282.208333333328</v>
      </c>
    </row>
    <row r="912" spans="1:20" ht="16.5" x14ac:dyDescent="0.3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4">
        <f t="shared" si="58"/>
        <v>0.19556634304207121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6"/>
        <v>42026.25</v>
      </c>
      <c r="T912" s="10">
        <f t="shared" si="57"/>
        <v>42027.25</v>
      </c>
    </row>
    <row r="913" spans="1:20" ht="16.5" x14ac:dyDescent="0.3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4">
        <f t="shared" si="58"/>
        <v>1.9894827586206896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6"/>
        <v>43717.208333333328</v>
      </c>
      <c r="T913" s="10">
        <f t="shared" si="57"/>
        <v>43719.208333333328</v>
      </c>
    </row>
    <row r="914" spans="1:20" ht="16.5" x14ac:dyDescent="0.3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4">
        <f t="shared" si="58"/>
        <v>7.95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6"/>
        <v>41157.208333333336</v>
      </c>
      <c r="T914" s="10">
        <f t="shared" si="57"/>
        <v>41170.208333333336</v>
      </c>
    </row>
    <row r="915" spans="1:20" ht="16.5" x14ac:dyDescent="0.3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4">
        <f t="shared" si="58"/>
        <v>0.50621082621082625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6"/>
        <v>43597.208333333328</v>
      </c>
      <c r="T915" s="10">
        <f t="shared" si="57"/>
        <v>43610.208333333328</v>
      </c>
    </row>
    <row r="916" spans="1:20" ht="16.5" x14ac:dyDescent="0.3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4">
        <f t="shared" si="58"/>
        <v>0.57437499999999997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6"/>
        <v>41490.208333333336</v>
      </c>
      <c r="T916" s="10">
        <f t="shared" si="57"/>
        <v>41502.208333333336</v>
      </c>
    </row>
    <row r="917" spans="1:20" ht="16.5" x14ac:dyDescent="0.3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4">
        <f t="shared" si="58"/>
        <v>1.5562827640984909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6"/>
        <v>42976.208333333328</v>
      </c>
      <c r="T917" s="10">
        <f t="shared" si="57"/>
        <v>42985.208333333328</v>
      </c>
    </row>
    <row r="918" spans="1:20" ht="32.25" x14ac:dyDescent="0.3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4">
        <f t="shared" si="58"/>
        <v>0.36297297297297298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6"/>
        <v>41991.25</v>
      </c>
      <c r="T918" s="10">
        <f t="shared" si="57"/>
        <v>42000.25</v>
      </c>
    </row>
    <row r="919" spans="1:20" ht="16.5" x14ac:dyDescent="0.3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4">
        <f t="shared" si="58"/>
        <v>0.58250000000000002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6"/>
        <v>40722.208333333336</v>
      </c>
      <c r="T919" s="10">
        <f t="shared" si="57"/>
        <v>40746.208333333336</v>
      </c>
    </row>
    <row r="920" spans="1:20" ht="16.5" x14ac:dyDescent="0.3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4">
        <f t="shared" si="58"/>
        <v>2.3739473684210526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6"/>
        <v>41117.208333333336</v>
      </c>
      <c r="T920" s="10">
        <f t="shared" si="57"/>
        <v>41128.208333333336</v>
      </c>
    </row>
    <row r="921" spans="1:20" ht="16.5" x14ac:dyDescent="0.3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4">
        <f t="shared" si="58"/>
        <v>0.58750000000000002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6"/>
        <v>43022.208333333328</v>
      </c>
      <c r="T921" s="10">
        <f t="shared" si="57"/>
        <v>43054.25</v>
      </c>
    </row>
    <row r="922" spans="1:20" ht="16.5" x14ac:dyDescent="0.3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4">
        <f t="shared" si="58"/>
        <v>1.8256603773584905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6"/>
        <v>43503.25</v>
      </c>
      <c r="T922" s="10">
        <f t="shared" si="57"/>
        <v>43523.25</v>
      </c>
    </row>
    <row r="923" spans="1:20" ht="16.5" x14ac:dyDescent="0.3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4">
        <f t="shared" si="58"/>
        <v>7.5436408977556111E-3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6"/>
        <v>40951.25</v>
      </c>
      <c r="T923" s="10">
        <f t="shared" si="57"/>
        <v>40965.25</v>
      </c>
    </row>
    <row r="924" spans="1:20" ht="16.5" x14ac:dyDescent="0.3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4">
        <f t="shared" si="58"/>
        <v>1.7595330739299611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6"/>
        <v>43443.25</v>
      </c>
      <c r="T924" s="10">
        <f t="shared" si="57"/>
        <v>43452.25</v>
      </c>
    </row>
    <row r="925" spans="1:20" ht="16.5" x14ac:dyDescent="0.3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4">
        <f t="shared" si="58"/>
        <v>2.3788235294117648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6"/>
        <v>40373.208333333336</v>
      </c>
      <c r="T925" s="10">
        <f t="shared" si="57"/>
        <v>40374.208333333336</v>
      </c>
    </row>
    <row r="926" spans="1:20" ht="16.5" x14ac:dyDescent="0.3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4">
        <f t="shared" si="58"/>
        <v>4.8805076142131982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6"/>
        <v>43769.208333333328</v>
      </c>
      <c r="T926" s="10">
        <f t="shared" si="57"/>
        <v>43780.25</v>
      </c>
    </row>
    <row r="927" spans="1:20" ht="32.25" x14ac:dyDescent="0.3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4">
        <f t="shared" si="58"/>
        <v>2.2406666666666668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6"/>
        <v>43000.208333333328</v>
      </c>
      <c r="T927" s="10">
        <f t="shared" si="57"/>
        <v>43012.208333333328</v>
      </c>
    </row>
    <row r="928" spans="1:20" ht="16.5" x14ac:dyDescent="0.3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4">
        <f t="shared" si="58"/>
        <v>0.18126436781609195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6"/>
        <v>42502.208333333328</v>
      </c>
      <c r="T928" s="10">
        <f t="shared" si="57"/>
        <v>42506.208333333328</v>
      </c>
    </row>
    <row r="929" spans="1:20" ht="16.5" x14ac:dyDescent="0.3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4">
        <f t="shared" si="58"/>
        <v>0.45847222222222223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6"/>
        <v>41102.208333333336</v>
      </c>
      <c r="T929" s="10">
        <f t="shared" si="57"/>
        <v>41131.208333333336</v>
      </c>
    </row>
    <row r="930" spans="1:20" ht="16.5" x14ac:dyDescent="0.3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4">
        <f t="shared" si="58"/>
        <v>1.1731541218637993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6"/>
        <v>41637.25</v>
      </c>
      <c r="T930" s="10">
        <f t="shared" si="57"/>
        <v>41646.25</v>
      </c>
    </row>
    <row r="931" spans="1:20" ht="16.5" x14ac:dyDescent="0.3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4">
        <f t="shared" si="58"/>
        <v>2.173090909090909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6"/>
        <v>42858.208333333328</v>
      </c>
      <c r="T931" s="10">
        <f t="shared" si="57"/>
        <v>42872.208333333328</v>
      </c>
    </row>
    <row r="932" spans="1:20" ht="16.5" x14ac:dyDescent="0.3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4">
        <f t="shared" si="58"/>
        <v>1.1228571428571428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6"/>
        <v>42060.25</v>
      </c>
      <c r="T932" s="10">
        <f t="shared" si="57"/>
        <v>42067.25</v>
      </c>
    </row>
    <row r="933" spans="1:20" ht="16.5" x14ac:dyDescent="0.3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4">
        <f t="shared" si="58"/>
        <v>0.72518987341772156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6"/>
        <v>41818.208333333336</v>
      </c>
      <c r="T933" s="10">
        <f t="shared" si="57"/>
        <v>41820.208333333336</v>
      </c>
    </row>
    <row r="934" spans="1:20" ht="16.5" x14ac:dyDescent="0.3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4">
        <f t="shared" si="58"/>
        <v>2.1230434782608696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6"/>
        <v>41709.208333333336</v>
      </c>
      <c r="T934" s="10">
        <f t="shared" si="57"/>
        <v>41712.208333333336</v>
      </c>
    </row>
    <row r="935" spans="1:20" ht="16.5" x14ac:dyDescent="0.3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4">
        <f t="shared" si="58"/>
        <v>2.3974657534246577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6"/>
        <v>41372.208333333336</v>
      </c>
      <c r="T935" s="10">
        <f t="shared" si="57"/>
        <v>41385.208333333336</v>
      </c>
    </row>
    <row r="936" spans="1:20" ht="16.5" x14ac:dyDescent="0.3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4">
        <f t="shared" si="58"/>
        <v>1.8193548387096774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6"/>
        <v>42422.25</v>
      </c>
      <c r="T936" s="10">
        <f t="shared" si="57"/>
        <v>42428.25</v>
      </c>
    </row>
    <row r="937" spans="1:20" ht="32.25" x14ac:dyDescent="0.3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4">
        <f t="shared" si="58"/>
        <v>1.6413114754098361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6"/>
        <v>42209.208333333328</v>
      </c>
      <c r="T937" s="10">
        <f t="shared" si="57"/>
        <v>42216.208333333328</v>
      </c>
    </row>
    <row r="938" spans="1:20" ht="16.5" x14ac:dyDescent="0.3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4">
        <f t="shared" si="58"/>
        <v>1.6375968992248063E-2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6"/>
        <v>43668.208333333328</v>
      </c>
      <c r="T938" s="10">
        <f t="shared" si="57"/>
        <v>43671.208333333328</v>
      </c>
    </row>
    <row r="939" spans="1:20" ht="16.5" x14ac:dyDescent="0.3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4">
        <f t="shared" si="58"/>
        <v>0.49643859649122807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6"/>
        <v>42334.25</v>
      </c>
      <c r="T939" s="10">
        <f t="shared" si="57"/>
        <v>42343.25</v>
      </c>
    </row>
    <row r="940" spans="1:20" ht="16.5" x14ac:dyDescent="0.3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4">
        <f t="shared" si="58"/>
        <v>1.0970652173913042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6"/>
        <v>43263.208333333328</v>
      </c>
      <c r="T940" s="10">
        <f t="shared" si="57"/>
        <v>43299.208333333328</v>
      </c>
    </row>
    <row r="941" spans="1:20" ht="32.25" x14ac:dyDescent="0.3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4">
        <f t="shared" si="58"/>
        <v>0.49217948717948717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6"/>
        <v>40670.208333333336</v>
      </c>
      <c r="T941" s="10">
        <f t="shared" si="57"/>
        <v>40687.208333333336</v>
      </c>
    </row>
    <row r="942" spans="1:20" ht="16.5" x14ac:dyDescent="0.3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4">
        <f t="shared" si="58"/>
        <v>0.62232323232323228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6"/>
        <v>41244.25</v>
      </c>
      <c r="T942" s="10">
        <f t="shared" si="57"/>
        <v>41266.25</v>
      </c>
    </row>
    <row r="943" spans="1:20" ht="16.5" x14ac:dyDescent="0.3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4">
        <f t="shared" si="58"/>
        <v>0.1305813953488372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6"/>
        <v>40552.25</v>
      </c>
      <c r="T943" s="10">
        <f t="shared" si="57"/>
        <v>40587.25</v>
      </c>
    </row>
    <row r="944" spans="1:20" ht="16.5" x14ac:dyDescent="0.3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4">
        <f t="shared" si="58"/>
        <v>0.64635416666666667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6"/>
        <v>40568.25</v>
      </c>
      <c r="T944" s="10">
        <f t="shared" si="57"/>
        <v>40571.25</v>
      </c>
    </row>
    <row r="945" spans="1:20" ht="16.5" x14ac:dyDescent="0.3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4">
        <f t="shared" si="58"/>
        <v>1.5958666666666668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6"/>
        <v>41906.208333333336</v>
      </c>
      <c r="T945" s="10">
        <f t="shared" si="57"/>
        <v>41941.208333333336</v>
      </c>
    </row>
    <row r="946" spans="1:20" ht="16.5" x14ac:dyDescent="0.3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4">
        <f t="shared" si="58"/>
        <v>0.81420000000000003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6"/>
        <v>42776.25</v>
      </c>
      <c r="T946" s="10">
        <f t="shared" si="57"/>
        <v>42795.25</v>
      </c>
    </row>
    <row r="947" spans="1:20" ht="16.5" x14ac:dyDescent="0.3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4">
        <f t="shared" si="58"/>
        <v>0.32444767441860467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6"/>
        <v>41004.208333333336</v>
      </c>
      <c r="T947" s="10">
        <f t="shared" si="57"/>
        <v>41019.208333333336</v>
      </c>
    </row>
    <row r="948" spans="1:20" ht="32.25" x14ac:dyDescent="0.3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4">
        <f t="shared" si="58"/>
        <v>9.9141184124918666E-2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6"/>
        <v>40710.208333333336</v>
      </c>
      <c r="T948" s="10">
        <f t="shared" si="57"/>
        <v>40712.208333333336</v>
      </c>
    </row>
    <row r="949" spans="1:20" ht="16.5" x14ac:dyDescent="0.3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4">
        <f t="shared" si="58"/>
        <v>0.26694444444444443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6"/>
        <v>41908.208333333336</v>
      </c>
      <c r="T949" s="10">
        <f t="shared" si="57"/>
        <v>41915.208333333336</v>
      </c>
    </row>
    <row r="950" spans="1:20" ht="16.5" x14ac:dyDescent="0.3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4">
        <f t="shared" si="58"/>
        <v>0.62957446808510642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6"/>
        <v>41985.25</v>
      </c>
      <c r="T950" s="10">
        <f t="shared" si="57"/>
        <v>41995.25</v>
      </c>
    </row>
    <row r="951" spans="1:20" ht="32.25" x14ac:dyDescent="0.3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4">
        <f t="shared" si="58"/>
        <v>1.6135593220338984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6"/>
        <v>42112.208333333328</v>
      </c>
      <c r="T951" s="10">
        <f t="shared" si="57"/>
        <v>42131.208333333328</v>
      </c>
    </row>
    <row r="952" spans="1:20" ht="16.5" x14ac:dyDescent="0.3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4">
        <f t="shared" si="58"/>
        <v>0.05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6"/>
        <v>43571.208333333328</v>
      </c>
      <c r="T952" s="10">
        <f t="shared" si="57"/>
        <v>43576.208333333328</v>
      </c>
    </row>
    <row r="953" spans="1:20" ht="16.5" x14ac:dyDescent="0.3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4">
        <f t="shared" si="58"/>
        <v>10.969379310344827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6"/>
        <v>42730.25</v>
      </c>
      <c r="T953" s="10">
        <f t="shared" si="57"/>
        <v>42731.25</v>
      </c>
    </row>
    <row r="954" spans="1:20" ht="16.5" x14ac:dyDescent="0.3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4">
        <f t="shared" si="58"/>
        <v>0.70094158075601376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6"/>
        <v>42591.208333333328</v>
      </c>
      <c r="T954" s="10">
        <f t="shared" si="57"/>
        <v>42605.208333333328</v>
      </c>
    </row>
    <row r="955" spans="1:20" ht="32.25" x14ac:dyDescent="0.3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4">
        <f t="shared" si="58"/>
        <v>0.6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6"/>
        <v>42358.25</v>
      </c>
      <c r="T955" s="10">
        <f t="shared" si="57"/>
        <v>42394.25</v>
      </c>
    </row>
    <row r="956" spans="1:20" ht="16.5" x14ac:dyDescent="0.3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4">
        <f t="shared" si="58"/>
        <v>3.6709859154929578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6"/>
        <v>41174.208333333336</v>
      </c>
      <c r="T956" s="10">
        <f t="shared" si="57"/>
        <v>41198.208333333336</v>
      </c>
    </row>
    <row r="957" spans="1:20" ht="32.25" x14ac:dyDescent="0.3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4">
        <f t="shared" si="58"/>
        <v>11.09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6"/>
        <v>41238.25</v>
      </c>
      <c r="T957" s="10">
        <f t="shared" si="57"/>
        <v>41240.25</v>
      </c>
    </row>
    <row r="958" spans="1:20" ht="16.5" x14ac:dyDescent="0.3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4">
        <f t="shared" si="58"/>
        <v>0.19028784648187633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6"/>
        <v>42360.25</v>
      </c>
      <c r="T958" s="10">
        <f t="shared" si="57"/>
        <v>42364.25</v>
      </c>
    </row>
    <row r="959" spans="1:20" ht="16.5" x14ac:dyDescent="0.3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4">
        <f t="shared" si="58"/>
        <v>1.2687755102040816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6"/>
        <v>40955.25</v>
      </c>
      <c r="T959" s="10">
        <f t="shared" si="57"/>
        <v>40958.25</v>
      </c>
    </row>
    <row r="960" spans="1:20" ht="32.25" x14ac:dyDescent="0.3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4">
        <f t="shared" si="58"/>
        <v>7.3463636363636367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6"/>
        <v>40350.208333333336</v>
      </c>
      <c r="T960" s="10">
        <f t="shared" si="57"/>
        <v>40372.208333333336</v>
      </c>
    </row>
    <row r="961" spans="1:20" ht="16.5" x14ac:dyDescent="0.3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4">
        <f t="shared" si="58"/>
        <v>4.5731034482758622E-2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6"/>
        <v>40357.208333333336</v>
      </c>
      <c r="T961" s="10">
        <f t="shared" si="57"/>
        <v>40385.208333333336</v>
      </c>
    </row>
    <row r="962" spans="1:20" ht="16.5" x14ac:dyDescent="0.3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4">
        <f t="shared" si="58"/>
        <v>0.85054545454545449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ref="S962:S1001" si="60">(((L962/60)/60)/24)+DATE(1970,1,1)</f>
        <v>42408.25</v>
      </c>
      <c r="T962" s="10">
        <f t="shared" ref="T962:T1001" si="61">(((M962/60)/60)/24)+DATE(1970,1,1)</f>
        <v>42445.208333333328</v>
      </c>
    </row>
    <row r="963" spans="1:20" ht="16.5" x14ac:dyDescent="0.3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4">
        <f t="shared" ref="F963:F1001" si="62">E963/D963</f>
        <v>1.1929824561403508</v>
      </c>
      <c r="G963" t="s">
        <v>20</v>
      </c>
      <c r="H963">
        <v>155</v>
      </c>
      <c r="I963" s="5">
        <f t="shared" ref="I963:I1001" si="63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si="60"/>
        <v>40591.25</v>
      </c>
      <c r="T963" s="10">
        <f t="shared" si="61"/>
        <v>40595.25</v>
      </c>
    </row>
    <row r="964" spans="1:20" ht="16.5" x14ac:dyDescent="0.3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4">
        <f t="shared" si="62"/>
        <v>2.9602777777777778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0"/>
        <v>41592.25</v>
      </c>
      <c r="T964" s="10">
        <f t="shared" si="61"/>
        <v>41613.25</v>
      </c>
    </row>
    <row r="965" spans="1:20" ht="16.5" x14ac:dyDescent="0.3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4">
        <f t="shared" si="62"/>
        <v>0.84694915254237291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0"/>
        <v>40607.25</v>
      </c>
      <c r="T965" s="10">
        <f t="shared" si="61"/>
        <v>40613.25</v>
      </c>
    </row>
    <row r="966" spans="1:20" ht="16.5" x14ac:dyDescent="0.3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4">
        <f t="shared" si="62"/>
        <v>3.5578378378378379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0"/>
        <v>42135.208333333328</v>
      </c>
      <c r="T966" s="10">
        <f t="shared" si="61"/>
        <v>42140.208333333328</v>
      </c>
    </row>
    <row r="967" spans="1:20" ht="16.5" x14ac:dyDescent="0.3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4">
        <f t="shared" si="62"/>
        <v>3.8640909090909092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0"/>
        <v>40203.25</v>
      </c>
      <c r="T967" s="10">
        <f t="shared" si="61"/>
        <v>40243.25</v>
      </c>
    </row>
    <row r="968" spans="1:20" ht="16.5" x14ac:dyDescent="0.3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4">
        <f t="shared" si="62"/>
        <v>7.9223529411764702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0"/>
        <v>42901.208333333328</v>
      </c>
      <c r="T968" s="10">
        <f t="shared" si="61"/>
        <v>42903.208333333328</v>
      </c>
    </row>
    <row r="969" spans="1:20" ht="16.5" x14ac:dyDescent="0.3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4">
        <f t="shared" si="62"/>
        <v>1.3703393665158372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0"/>
        <v>41005.208333333336</v>
      </c>
      <c r="T969" s="10">
        <f t="shared" si="61"/>
        <v>41042.208333333336</v>
      </c>
    </row>
    <row r="970" spans="1:20" ht="32.25" x14ac:dyDescent="0.3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4">
        <f t="shared" si="62"/>
        <v>3.3820833333333336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0"/>
        <v>40544.25</v>
      </c>
      <c r="T970" s="10">
        <f t="shared" si="61"/>
        <v>40559.25</v>
      </c>
    </row>
    <row r="971" spans="1:20" ht="16.5" x14ac:dyDescent="0.3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4">
        <f t="shared" si="62"/>
        <v>1.0822784810126582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0"/>
        <v>43821.25</v>
      </c>
      <c r="T971" s="10">
        <f t="shared" si="61"/>
        <v>43828.25</v>
      </c>
    </row>
    <row r="972" spans="1:20" ht="32.25" x14ac:dyDescent="0.3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4">
        <f t="shared" si="62"/>
        <v>0.60757639620653314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0"/>
        <v>40672.208333333336</v>
      </c>
      <c r="T972" s="10">
        <f t="shared" si="61"/>
        <v>40673.208333333336</v>
      </c>
    </row>
    <row r="973" spans="1:20" ht="16.5" x14ac:dyDescent="0.3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4">
        <f t="shared" si="62"/>
        <v>0.27725490196078434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0"/>
        <v>41555.208333333336</v>
      </c>
      <c r="T973" s="10">
        <f t="shared" si="61"/>
        <v>41561.208333333336</v>
      </c>
    </row>
    <row r="974" spans="1:20" ht="32.25" x14ac:dyDescent="0.3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4">
        <f t="shared" si="62"/>
        <v>2.283934426229508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0"/>
        <v>41792.208333333336</v>
      </c>
      <c r="T974" s="10">
        <f t="shared" si="61"/>
        <v>41801.208333333336</v>
      </c>
    </row>
    <row r="975" spans="1:20" ht="16.5" x14ac:dyDescent="0.3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4">
        <f t="shared" si="62"/>
        <v>0.21615194054500414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0"/>
        <v>40522.25</v>
      </c>
      <c r="T975" s="10">
        <f t="shared" si="61"/>
        <v>40524.25</v>
      </c>
    </row>
    <row r="976" spans="1:20" ht="16.5" x14ac:dyDescent="0.3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4">
        <f t="shared" si="62"/>
        <v>3.73875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0"/>
        <v>41412.208333333336</v>
      </c>
      <c r="T976" s="10">
        <f t="shared" si="61"/>
        <v>41413.208333333336</v>
      </c>
    </row>
    <row r="977" spans="1:20" ht="16.5" x14ac:dyDescent="0.3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4">
        <f t="shared" si="62"/>
        <v>1.5492592592592593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0"/>
        <v>42337.25</v>
      </c>
      <c r="T977" s="10">
        <f t="shared" si="61"/>
        <v>42376.25</v>
      </c>
    </row>
    <row r="978" spans="1:20" ht="32.25" x14ac:dyDescent="0.3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4">
        <f t="shared" si="62"/>
        <v>3.2214999999999998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0"/>
        <v>40571.25</v>
      </c>
      <c r="T978" s="10">
        <f t="shared" si="61"/>
        <v>40577.25</v>
      </c>
    </row>
    <row r="979" spans="1:20" ht="16.5" x14ac:dyDescent="0.3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4">
        <f t="shared" si="62"/>
        <v>0.73957142857142855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0"/>
        <v>43138.25</v>
      </c>
      <c r="T979" s="10">
        <f t="shared" si="61"/>
        <v>43170.25</v>
      </c>
    </row>
    <row r="980" spans="1:20" ht="16.5" x14ac:dyDescent="0.3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4">
        <f t="shared" si="62"/>
        <v>8.641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0"/>
        <v>42686.25</v>
      </c>
      <c r="T980" s="10">
        <f t="shared" si="61"/>
        <v>42708.25</v>
      </c>
    </row>
    <row r="981" spans="1:20" ht="16.5" x14ac:dyDescent="0.3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4">
        <f t="shared" si="62"/>
        <v>1.432624584717608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0"/>
        <v>42078.208333333328</v>
      </c>
      <c r="T981" s="10">
        <f t="shared" si="61"/>
        <v>42084.208333333328</v>
      </c>
    </row>
    <row r="982" spans="1:20" ht="16.5" x14ac:dyDescent="0.3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4">
        <f t="shared" si="62"/>
        <v>0.40281762295081969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0"/>
        <v>42307.208333333328</v>
      </c>
      <c r="T982" s="10">
        <f t="shared" si="61"/>
        <v>42312.25</v>
      </c>
    </row>
    <row r="983" spans="1:20" ht="16.5" x14ac:dyDescent="0.3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4">
        <f t="shared" si="62"/>
        <v>1.7822388059701493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0"/>
        <v>43094.25</v>
      </c>
      <c r="T983" s="10">
        <f t="shared" si="61"/>
        <v>43127.25</v>
      </c>
    </row>
    <row r="984" spans="1:20" ht="16.5" x14ac:dyDescent="0.3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4">
        <f t="shared" si="62"/>
        <v>0.84930555555555554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0"/>
        <v>40743.208333333336</v>
      </c>
      <c r="T984" s="10">
        <f t="shared" si="61"/>
        <v>40745.208333333336</v>
      </c>
    </row>
    <row r="985" spans="1:20" ht="16.5" x14ac:dyDescent="0.3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4">
        <f t="shared" si="62"/>
        <v>1.4593648334624323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0"/>
        <v>43681.208333333328</v>
      </c>
      <c r="T985" s="10">
        <f t="shared" si="61"/>
        <v>43696.208333333328</v>
      </c>
    </row>
    <row r="986" spans="1:20" ht="32.25" x14ac:dyDescent="0.3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4">
        <f t="shared" si="62"/>
        <v>1.5246153846153847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0"/>
        <v>43716.208333333328</v>
      </c>
      <c r="T986" s="10">
        <f t="shared" si="61"/>
        <v>43742.208333333328</v>
      </c>
    </row>
    <row r="987" spans="1:20" ht="16.5" x14ac:dyDescent="0.3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4">
        <f t="shared" si="62"/>
        <v>0.67129542790152408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0"/>
        <v>41614.25</v>
      </c>
      <c r="T987" s="10">
        <f t="shared" si="61"/>
        <v>41640.25</v>
      </c>
    </row>
    <row r="988" spans="1:20" ht="16.5" x14ac:dyDescent="0.3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4">
        <f t="shared" si="62"/>
        <v>0.40307692307692305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0"/>
        <v>40638.208333333336</v>
      </c>
      <c r="T988" s="10">
        <f t="shared" si="61"/>
        <v>40652.208333333336</v>
      </c>
    </row>
    <row r="989" spans="1:20" ht="16.5" x14ac:dyDescent="0.3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4">
        <f t="shared" si="62"/>
        <v>2.1679032258064517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0"/>
        <v>42852.208333333328</v>
      </c>
      <c r="T989" s="10">
        <f t="shared" si="61"/>
        <v>42866.208333333328</v>
      </c>
    </row>
    <row r="990" spans="1:20" ht="16.5" x14ac:dyDescent="0.3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4">
        <f t="shared" si="62"/>
        <v>0.52117021276595743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0"/>
        <v>42686.25</v>
      </c>
      <c r="T990" s="10">
        <f t="shared" si="61"/>
        <v>42707.25</v>
      </c>
    </row>
    <row r="991" spans="1:20" ht="16.5" x14ac:dyDescent="0.3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4">
        <f t="shared" si="62"/>
        <v>4.9958333333333336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0"/>
        <v>43571.208333333328</v>
      </c>
      <c r="T991" s="10">
        <f t="shared" si="61"/>
        <v>43576.208333333328</v>
      </c>
    </row>
    <row r="992" spans="1:20" ht="16.5" x14ac:dyDescent="0.3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4">
        <f t="shared" si="62"/>
        <v>0.87679487179487181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0"/>
        <v>42432.25</v>
      </c>
      <c r="T992" s="10">
        <f t="shared" si="61"/>
        <v>42454.208333333328</v>
      </c>
    </row>
    <row r="993" spans="1:20" ht="16.5" x14ac:dyDescent="0.3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4">
        <f t="shared" si="62"/>
        <v>1.131734693877551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0"/>
        <v>41907.208333333336</v>
      </c>
      <c r="T993" s="10">
        <f t="shared" si="61"/>
        <v>41911.208333333336</v>
      </c>
    </row>
    <row r="994" spans="1:20" ht="16.5" x14ac:dyDescent="0.3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4">
        <f t="shared" si="62"/>
        <v>4.2654838709677421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0"/>
        <v>43227.208333333328</v>
      </c>
      <c r="T994" s="10">
        <f t="shared" si="61"/>
        <v>43241.208333333328</v>
      </c>
    </row>
    <row r="995" spans="1:20" ht="16.5" x14ac:dyDescent="0.3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4">
        <f t="shared" si="62"/>
        <v>0.77632653061224488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0"/>
        <v>42362.25</v>
      </c>
      <c r="T995" s="10">
        <f t="shared" si="61"/>
        <v>42379.25</v>
      </c>
    </row>
    <row r="996" spans="1:20" ht="16.5" x14ac:dyDescent="0.3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4">
        <f t="shared" si="62"/>
        <v>0.52496810772501767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0"/>
        <v>41929.208333333336</v>
      </c>
      <c r="T996" s="10">
        <f t="shared" si="61"/>
        <v>41935.208333333336</v>
      </c>
    </row>
    <row r="997" spans="1:20" ht="16.5" x14ac:dyDescent="0.3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4">
        <f t="shared" si="62"/>
        <v>1.5746762589928058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0"/>
        <v>43408.208333333328</v>
      </c>
      <c r="T997" s="10">
        <f t="shared" si="61"/>
        <v>43437.25</v>
      </c>
    </row>
    <row r="998" spans="1:20" ht="32.25" x14ac:dyDescent="0.3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4">
        <f t="shared" si="62"/>
        <v>0.72939393939393937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0"/>
        <v>41276.25</v>
      </c>
      <c r="T998" s="10">
        <f t="shared" si="61"/>
        <v>41306.25</v>
      </c>
    </row>
    <row r="999" spans="1:20" ht="16.5" x14ac:dyDescent="0.3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4">
        <f t="shared" si="62"/>
        <v>0.60565789473684206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0"/>
        <v>41659.25</v>
      </c>
      <c r="T999" s="10">
        <f t="shared" si="61"/>
        <v>41664.25</v>
      </c>
    </row>
    <row r="1000" spans="1:20" ht="16.5" x14ac:dyDescent="0.3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4">
        <f t="shared" si="62"/>
        <v>0.5679129129129129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0"/>
        <v>40220.25</v>
      </c>
      <c r="T1000" s="10">
        <f t="shared" si="61"/>
        <v>40234.25</v>
      </c>
    </row>
    <row r="1001" spans="1:20" ht="16.5" x14ac:dyDescent="0.3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4">
        <f t="shared" si="62"/>
        <v>0.56542754275427543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0"/>
        <v>42550.208333333328</v>
      </c>
      <c r="T1001" s="10">
        <f t="shared" si="61"/>
        <v>42557.208333333328</v>
      </c>
    </row>
  </sheetData>
  <autoFilter ref="A1:T1001" xr:uid="{00000000-0001-0000-0000-000000000000}"/>
  <conditionalFormatting sqref="F2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conditionalFormatting sqref="G1:G1048576">
    <cfRule type="containsText" dxfId="3" priority="6" operator="containsText" text="failed">
      <formula>NOT(ISERROR(SEARCH("failed",G1)))</formula>
    </cfRule>
    <cfRule type="containsText" dxfId="2" priority="7" operator="containsText" text="successful">
      <formula>NOT(ISERROR(SEARCH("successful",G1)))</formula>
    </cfRule>
  </conditionalFormatting>
  <conditionalFormatting sqref="G2:G1048576">
    <cfRule type="containsText" dxfId="1" priority="4" operator="containsText" text="canceled">
      <formula>NOT(ISERROR(SEARCH("canceled",G2)))</formula>
    </cfRule>
    <cfRule type="containsText" dxfId="0" priority="5" operator="containsText" text="live">
      <formula>NOT(ISERROR(SEARCH("live",G2)))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StatisticalAnalysis</vt:lpstr>
      <vt:lpstr>Crowdfunding Goal Analysis</vt:lpstr>
      <vt:lpstr>PivotTable3</vt:lpstr>
      <vt:lpstr>PivotTable2</vt:lpstr>
      <vt:lpstr>PivotTable1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Jessberger</cp:lastModifiedBy>
  <dcterms:created xsi:type="dcterms:W3CDTF">2021-09-29T18:52:28Z</dcterms:created>
  <dcterms:modified xsi:type="dcterms:W3CDTF">2023-11-02T15:34:36Z</dcterms:modified>
</cp:coreProperties>
</file>