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/Documents/PhD/"/>
    </mc:Choice>
  </mc:AlternateContent>
  <xr:revisionPtr revIDLastSave="0" documentId="8_{05395B95-51AB-1442-9C7C-B73CFF966820}" xr6:coauthVersionLast="47" xr6:coauthVersionMax="47" xr10:uidLastSave="{00000000-0000-0000-0000-000000000000}"/>
  <bookViews>
    <workbookView xWindow="540" yWindow="500" windowWidth="31260" windowHeight="16260" xr2:uid="{99728BBE-39C1-6F46-B92E-4D2B6253F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L19" i="1"/>
  <c r="H19" i="1"/>
  <c r="B19" i="1"/>
  <c r="D19" i="1"/>
  <c r="D20" i="1" l="1"/>
  <c r="D21" i="1" s="1"/>
  <c r="H20" i="1"/>
  <c r="H21" i="1" s="1"/>
  <c r="L20" i="1"/>
  <c r="L21" i="1" s="1"/>
</calcChain>
</file>

<file path=xl/sharedStrings.xml><?xml version="1.0" encoding="utf-8"?>
<sst xmlns="http://schemas.openxmlformats.org/spreadsheetml/2006/main" count="118" uniqueCount="109">
  <si>
    <t>Problem instance</t>
  </si>
  <si>
    <t>test-30-10681.wcard</t>
  </si>
  <si>
    <t>test-30-14971.wcard</t>
  </si>
  <si>
    <t>test-30-26011.wcard</t>
  </si>
  <si>
    <t>test-30-29086.wcard</t>
  </si>
  <si>
    <t>test-30-29218.wcard</t>
  </si>
  <si>
    <t>test-100-7902.wcard</t>
  </si>
  <si>
    <t>test-100-10119.wcard</t>
  </si>
  <si>
    <t>test-100-11503.wcard</t>
  </si>
  <si>
    <t>test-100-14082.wcard</t>
  </si>
  <si>
    <t>test-100-30439.wcard</t>
  </si>
  <si>
    <t>test-500-14838.wcard</t>
  </si>
  <si>
    <t>test-500-15790.wcard</t>
  </si>
  <si>
    <t>test-500-24992.wcard</t>
  </si>
  <si>
    <t>test-500-25645.wcard</t>
  </si>
  <si>
    <t>test-500-26676.wcard</t>
  </si>
  <si>
    <t>sol</t>
  </si>
  <si>
    <t>time</t>
  </si>
  <si>
    <t>7-9,1-4,51200-102400,8,7-8,50,4</t>
  </si>
  <si>
    <t>param set</t>
  </si>
  <si>
    <t>7-9,3-4,51200-102400,20,10,4</t>
  </si>
  <si>
    <t>5-6,5-6,6400-25600,6,40,10,4</t>
  </si>
  <si>
    <t>7-9,4-5,51200-1000000,7,8,100,4</t>
  </si>
  <si>
    <t>8,5,51200,1000,6,40,4</t>
  </si>
  <si>
    <t>7-8,8-9,12800,40,100,4</t>
  </si>
  <si>
    <t>7-8,6-8,25600-51200,10,6,70,4</t>
  </si>
  <si>
    <t>5,1,51200,9,6,70,4</t>
  </si>
  <si>
    <t>5-6,10,400,100,5,40,4</t>
  </si>
  <si>
    <t>7-8,8-9,6400,100,8,60,4</t>
  </si>
  <si>
    <t>4-5,9-10,51200+1000000,8-9,9,0,64</t>
  </si>
  <si>
    <t>8-9,1,25600-51200,6,6-7,60-80,16+64</t>
  </si>
  <si>
    <t>9-10,10-40,25600-51200,9-10,5-6,60-80,4</t>
  </si>
  <si>
    <t>5-6,9-10,6400,9-10,1-3,60-70,4</t>
  </si>
  <si>
    <t>5-8,6,200-400,20,9-10,70,1</t>
  </si>
  <si>
    <t>7+40,10-40,100-200,7-9,20+40+1000,0,1</t>
  </si>
  <si>
    <t>7-8,9+20,100,7,4-10+1000,0,1</t>
  </si>
  <si>
    <t>9.997</t>
  </si>
  <si>
    <t>7-8,9-10,100,10,3,10,1</t>
  </si>
  <si>
    <t>5-8,10-20,100,7+10,2+7-8,30,1</t>
  </si>
  <si>
    <t>9.981</t>
  </si>
  <si>
    <t>4+6,1+2+8+9,12800+51200-1000000,2-4,0-2+1000,0,16+64</t>
  </si>
  <si>
    <t>1+4,10+40,400+800+6400,1000,5+9,60,4</t>
  </si>
  <si>
    <t>7-9,1,51200,10,9,80,4</t>
  </si>
  <si>
    <t>7,40,400,40,10,60,4</t>
  </si>
  <si>
    <t>7-9,4,100,20,100,60,4</t>
  </si>
  <si>
    <t>9-10,2,400,40,5,100,4</t>
  </si>
  <si>
    <t>3-6,3-6,3200-51200,4,10,60,4</t>
  </si>
  <si>
    <t>3-4,40,1600,10,100,80,4</t>
  </si>
  <si>
    <t>3,1+9-40,200-51200,4-10,10-30,4</t>
  </si>
  <si>
    <t>8-10,3+10-20,800-1600,20,10,20,4</t>
  </si>
  <si>
    <t>3-6,4-5,1600,40,10,70,4</t>
  </si>
  <si>
    <t>1-8,4-20,400-102400,1000,6-1000,10-60,1+4+10000</t>
  </si>
  <si>
    <t>6,4,102400,1000,20,20,4</t>
  </si>
  <si>
    <t>7,20,200,8,10,40,1</t>
  </si>
  <si>
    <t>7,20,200,8,5,10,1</t>
  </si>
  <si>
    <t>1-7,1-10,200-1000000,7-100,4-10,0-40,1-4</t>
  </si>
  <si>
    <t>20,9,400,9,8,0,1</t>
  </si>
  <si>
    <t>1,9,25600,100,10,100,4</t>
  </si>
  <si>
    <t>40,20,100,100,5,40,1</t>
  </si>
  <si>
    <t>20,5,100,9,10,0,1</t>
  </si>
  <si>
    <t>40,6,100,8,10,30,1</t>
  </si>
  <si>
    <t>6,8,25600,100,100,60,4</t>
  </si>
  <si>
    <t>7,40,800+6400,40,5,100,4</t>
  </si>
  <si>
    <t>2-40,5-20,400-51200,100-1000,6-20,50-70,4+1024</t>
  </si>
  <si>
    <t>3-4,1-4,6400-100000,6-40,3,30-60,4</t>
  </si>
  <si>
    <t>20,2,100,40,4,800,4</t>
  </si>
  <si>
    <t>opt. solution</t>
  </si>
  <si>
    <t>opt. time</t>
  </si>
  <si>
    <t>0*-9.999</t>
  </si>
  <si>
    <t>0*-9,959</t>
  </si>
  <si>
    <t>0*+9,997</t>
  </si>
  <si>
    <t>0*+9,953</t>
  </si>
  <si>
    <t>0*) best answer generated in 0 seconds by initialization code</t>
  </si>
  <si>
    <t>time (s)</t>
  </si>
  <si>
    <t>params: '-' = range, '+' = set</t>
  </si>
  <si>
    <t>b = additional steps in  phase I</t>
  </si>
  <si>
    <t>c = max steps in phase I (subject to Luby doubling)</t>
  </si>
  <si>
    <t>e = epsilon for soft clause weighting</t>
  </si>
  <si>
    <t>f = epsilon for hard clause weighting</t>
  </si>
  <si>
    <t>a = min steps in phase I</t>
  </si>
  <si>
    <t>r = 0: fuly stochastic selection, 100 = fully random selection</t>
  </si>
  <si>
    <t>x = # of best variables to pick from (1 = fully greedy)</t>
  </si>
  <si>
    <t>a,b: Step size 1,1 for phase I is not ideal, algortihm likes step size around 8 ish</t>
  </si>
  <si>
    <t xml:space="preserve"> c: Max phase I step size varies wildly per problem, correct max is a critical param</t>
  </si>
  <si>
    <t xml:space="preserve"> e,f: epsilon for hard, soft is not symmetrical.</t>
  </si>
  <si>
    <t xml:space="preserve"> r: this is a critical parameter, very little difference in amongst the winners</t>
  </si>
  <si>
    <t xml:space="preserve"> x: very critical, needs to a function of the total number of variables. Best to trend towards greedy early on and relax a bit later.</t>
  </si>
  <si>
    <t>Observations</t>
  </si>
  <si>
    <t>Parameter optimization algorithms</t>
  </si>
  <si>
    <t xml:space="preserve"> DE is the winner, it does by far the best exploration, PSO and GA produce a list of many near identical results.</t>
  </si>
  <si>
    <t>delta</t>
  </si>
  <si>
    <t>Δ</t>
  </si>
  <si>
    <t>General</t>
  </si>
  <si>
    <t xml:space="preserve"> The objective the GA variant optimized on was: score + (best_time / timeout), so that a equal score in better time is a slightly better score.</t>
  </si>
  <si>
    <t xml:space="preserve"> this time component is always &lt; 0. </t>
  </si>
  <si>
    <t xml:space="preserve"> For 500 problems a timeout of 10s was used, 100 and 30 problems a 5 sec timeout</t>
  </si>
  <si>
    <t xml:space="preserve"> In the case of multiple winners a range '-' or set '+' of winning parameters is recorded.</t>
  </si>
  <si>
    <t>Todo:</t>
  </si>
  <si>
    <t xml:space="preserve"> The system is currently running non-optimal results to completion, to see when/if it gets there. This is done using inside a DE optimizer with increasing timeouts</t>
  </si>
  <si>
    <t>Particle swarm optimization (PSO)</t>
  </si>
  <si>
    <t>Genetic algorithm (GA)</t>
  </si>
  <si>
    <t>Differential evolution (DE)</t>
  </si>
  <si>
    <t xml:space="preserve"> PSO parameters: pop_size = 36, # of runs = 33</t>
  </si>
  <si>
    <t xml:space="preserve"> GA parameters: pop_size = 36, # of runs = 33</t>
  </si>
  <si>
    <t xml:space="preserve"> DE parameters: pop_size = 36, # runs = 33</t>
  </si>
  <si>
    <t>rest of the parameters is at the defaults set in the pymoo.org (Python multiple objective optimization) lib.</t>
  </si>
  <si>
    <t xml:space="preserve"> Perhaps the DE tuning should be build into the restart section of the code inside the algorithm. This would auto-tune the parameters as the algorithm progresses.</t>
  </si>
  <si>
    <t xml:space="preserve"> </t>
  </si>
  <si>
    <t>[181208.21011667] 12.606999999261461 [2, 4, 200, 1000, 5, 30,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</si>
</sst>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\+0.00%"/>
    <numFmt numFmtId="166" formatCode="\+0.00%;\-0.00%;&quot;&quot;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0" fillId="0" borderId="0" xfId="0" applyFill="1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0" xfId="1" applyNumberFormat="1" applyFont="1" applyFill="1" applyBorder="1"/>
    <xf numFmtId="0" fontId="0" fillId="0" borderId="0" xfId="0" applyAlignment="1">
      <alignment horizontal="right"/>
    </xf>
    <xf numFmtId="164" fontId="2" fillId="0" borderId="0" xfId="1" applyNumberFormat="1" applyFont="1"/>
    <xf numFmtId="164" fontId="2" fillId="0" borderId="1" xfId="1" applyNumberFormat="1" applyFont="1" applyBorder="1"/>
    <xf numFmtId="164" fontId="2" fillId="0" borderId="0" xfId="1" applyNumberFormat="1" applyFont="1" applyFill="1" applyBorder="1"/>
    <xf numFmtId="165" fontId="0" fillId="0" borderId="0" xfId="2" applyNumberFormat="1" applyFont="1"/>
    <xf numFmtId="164" fontId="0" fillId="0" borderId="0" xfId="1" applyNumberFormat="1" applyFont="1" applyBorder="1"/>
    <xf numFmtId="166" fontId="0" fillId="0" borderId="0" xfId="2" applyNumberFormat="1" applyFont="1"/>
    <xf numFmtId="0" fontId="0" fillId="0" borderId="0" xfId="0" applyFill="1"/>
    <xf numFmtId="164" fontId="0" fillId="0" borderId="0" xfId="1" applyNumberFormat="1" applyFont="1" applyFill="1"/>
    <xf numFmtId="164" fontId="2" fillId="0" borderId="0" xfId="1" applyNumberFormat="1" applyFont="1" applyFill="1"/>
    <xf numFmtId="166" fontId="0" fillId="0" borderId="0" xfId="2" applyNumberFormat="1" applyFont="1" applyFill="1"/>
    <xf numFmtId="164" fontId="2" fillId="0" borderId="1" xfId="1" applyNumberFormat="1" applyFont="1" applyFill="1" applyBorder="1"/>
    <xf numFmtId="164" fontId="0" fillId="0" borderId="1" xfId="1" applyNumberFormat="1" applyFont="1" applyFill="1" applyBorder="1"/>
    <xf numFmtId="43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36CE-B130-074D-8316-DCE1DD2166BA}">
  <dimension ref="A1:O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7" sqref="K7"/>
    </sheetView>
  </sheetViews>
  <sheetFormatPr baseColWidth="10" defaultRowHeight="16" x14ac:dyDescent="0.2"/>
  <cols>
    <col min="1" max="1" width="19.33203125" bestFit="1" customWidth="1"/>
    <col min="2" max="2" width="13.33203125" style="3" customWidth="1"/>
    <col min="3" max="3" width="10.6640625" customWidth="1"/>
    <col min="4" max="4" width="14" style="3" bestFit="1" customWidth="1"/>
    <col min="5" max="5" width="7.1640625" style="3" bestFit="1" customWidth="1"/>
    <col min="6" max="6" width="9.5" customWidth="1"/>
    <col min="7" max="7" width="35.83203125" bestFit="1" customWidth="1"/>
    <col min="8" max="8" width="11.5" style="3" bestFit="1" customWidth="1"/>
    <col min="9" max="9" width="7.1640625" style="3" bestFit="1" customWidth="1"/>
    <col min="10" max="10" width="8.5" customWidth="1"/>
    <col min="11" max="11" width="50.33203125" bestFit="1" customWidth="1"/>
    <col min="12" max="12" width="11.5" style="3" bestFit="1" customWidth="1"/>
    <col min="13" max="13" width="7.1640625" style="3" bestFit="1" customWidth="1"/>
    <col min="14" max="14" width="7.6640625" customWidth="1"/>
    <col min="15" max="15" width="44.5" bestFit="1" customWidth="1"/>
  </cols>
  <sheetData>
    <row r="1" spans="1:15" x14ac:dyDescent="0.2">
      <c r="A1" t="s">
        <v>0</v>
      </c>
      <c r="B1" s="3" t="s">
        <v>66</v>
      </c>
      <c r="C1" t="s">
        <v>67</v>
      </c>
      <c r="D1" s="20" t="s">
        <v>99</v>
      </c>
      <c r="E1" s="20"/>
      <c r="F1" s="20"/>
      <c r="G1" s="20"/>
      <c r="H1" s="21" t="s">
        <v>100</v>
      </c>
      <c r="I1" s="22"/>
      <c r="J1" s="22"/>
      <c r="K1" s="22"/>
      <c r="L1" s="21" t="s">
        <v>101</v>
      </c>
      <c r="M1" s="22"/>
      <c r="N1" s="22"/>
      <c r="O1" s="22"/>
    </row>
    <row r="2" spans="1:15" x14ac:dyDescent="0.2">
      <c r="D2" s="3" t="s">
        <v>16</v>
      </c>
      <c r="E2" s="11" t="s">
        <v>91</v>
      </c>
      <c r="F2" t="s">
        <v>73</v>
      </c>
      <c r="G2" t="s">
        <v>19</v>
      </c>
      <c r="H2" s="4" t="s">
        <v>16</v>
      </c>
      <c r="I2" s="11" t="s">
        <v>91</v>
      </c>
      <c r="J2" s="1" t="s">
        <v>17</v>
      </c>
      <c r="K2" s="1" t="s">
        <v>19</v>
      </c>
      <c r="L2" s="4" t="s">
        <v>16</v>
      </c>
      <c r="M2" s="11" t="s">
        <v>91</v>
      </c>
      <c r="N2" s="1" t="s">
        <v>17</v>
      </c>
      <c r="O2" s="1" t="s">
        <v>19</v>
      </c>
    </row>
    <row r="3" spans="1:15" x14ac:dyDescent="0.2">
      <c r="A3" t="s">
        <v>1</v>
      </c>
      <c r="B3" s="3">
        <v>4943</v>
      </c>
      <c r="C3">
        <v>0.14099999999999999</v>
      </c>
      <c r="D3" s="7">
        <v>4943</v>
      </c>
      <c r="E3" s="12">
        <f>(D3-$B3)/$B3</f>
        <v>0</v>
      </c>
      <c r="F3">
        <v>1.0999999999999999E-2</v>
      </c>
      <c r="G3" t="s">
        <v>18</v>
      </c>
      <c r="H3" s="8">
        <v>4943</v>
      </c>
      <c r="I3" s="10">
        <f>(H3-$B3)/$B3</f>
        <v>0</v>
      </c>
      <c r="J3" s="2">
        <v>3.2000000000000001E-2</v>
      </c>
      <c r="K3" s="1" t="s">
        <v>50</v>
      </c>
      <c r="L3" s="8">
        <v>4943</v>
      </c>
      <c r="M3" s="12">
        <f>(L3-$B3)/$B3</f>
        <v>0</v>
      </c>
      <c r="N3" s="2">
        <v>0.04</v>
      </c>
      <c r="O3" s="1" t="s">
        <v>64</v>
      </c>
    </row>
    <row r="4" spans="1:15" s="13" customFormat="1" x14ac:dyDescent="0.2">
      <c r="A4" s="13" t="s">
        <v>2</v>
      </c>
      <c r="B4" s="14">
        <v>13591</v>
      </c>
      <c r="C4" s="13">
        <v>0.157</v>
      </c>
      <c r="D4" s="15">
        <v>13600</v>
      </c>
      <c r="E4" s="16">
        <f t="shared" ref="E4:E17" si="0">(D4-$B4)/$B4</f>
        <v>6.6220292840850565E-4</v>
      </c>
      <c r="F4" s="13">
        <v>3.7999999999999999E-2</v>
      </c>
      <c r="G4" s="13" t="s">
        <v>20</v>
      </c>
      <c r="H4" s="17">
        <v>13600</v>
      </c>
      <c r="I4" s="16">
        <f t="shared" ref="I4:I17" si="1">(H4-$B4)/$B4</f>
        <v>6.6220292840850565E-4</v>
      </c>
      <c r="J4" s="2">
        <v>0.21</v>
      </c>
      <c r="K4" s="2" t="s">
        <v>49</v>
      </c>
      <c r="L4" s="5">
        <v>13635</v>
      </c>
      <c r="M4" s="16">
        <f t="shared" ref="M4:M17" si="2">(L4-$B4)/$B4</f>
        <v>3.2374365388860276E-3</v>
      </c>
      <c r="N4" s="2">
        <v>1.8169999999999999</v>
      </c>
      <c r="O4" s="13" t="s">
        <v>51</v>
      </c>
    </row>
    <row r="5" spans="1:15" x14ac:dyDescent="0.2">
      <c r="A5" t="s">
        <v>3</v>
      </c>
      <c r="B5" s="3">
        <v>12309</v>
      </c>
      <c r="C5">
        <v>0.109</v>
      </c>
      <c r="D5" s="7">
        <v>12309</v>
      </c>
      <c r="E5" s="12">
        <f t="shared" si="0"/>
        <v>0</v>
      </c>
      <c r="F5">
        <v>6.0000000000000001E-3</v>
      </c>
      <c r="G5" t="s">
        <v>21</v>
      </c>
      <c r="H5" s="8">
        <v>12309</v>
      </c>
      <c r="I5" s="12">
        <f t="shared" si="1"/>
        <v>0</v>
      </c>
      <c r="J5" s="2">
        <v>7.0000000000000001E-3</v>
      </c>
      <c r="K5" s="1" t="s">
        <v>48</v>
      </c>
      <c r="L5" s="9">
        <v>12309</v>
      </c>
      <c r="M5" s="12">
        <f t="shared" si="2"/>
        <v>0</v>
      </c>
      <c r="N5" s="2">
        <v>5.0000000000000001E-3</v>
      </c>
      <c r="O5" t="s">
        <v>55</v>
      </c>
    </row>
    <row r="6" spans="1:15" x14ac:dyDescent="0.2">
      <c r="A6" t="s">
        <v>4</v>
      </c>
      <c r="B6" s="3">
        <v>13495</v>
      </c>
      <c r="C6">
        <v>0.14000000000000001</v>
      </c>
      <c r="D6" s="7">
        <v>13495</v>
      </c>
      <c r="E6" s="12">
        <f t="shared" si="0"/>
        <v>0</v>
      </c>
      <c r="F6">
        <v>3.4000000000000002E-2</v>
      </c>
      <c r="G6" t="s">
        <v>22</v>
      </c>
      <c r="H6" s="8">
        <v>13495</v>
      </c>
      <c r="I6" s="12">
        <f t="shared" si="1"/>
        <v>0</v>
      </c>
      <c r="J6" s="2">
        <v>3.5999999999999997E-2</v>
      </c>
      <c r="K6" s="1" t="s">
        <v>47</v>
      </c>
      <c r="L6" s="5">
        <v>13514</v>
      </c>
      <c r="M6" s="12">
        <f t="shared" si="2"/>
        <v>1.4079288625416821E-3</v>
      </c>
      <c r="N6" s="2">
        <v>0.38100000000000001</v>
      </c>
      <c r="O6" t="s">
        <v>58</v>
      </c>
    </row>
    <row r="7" spans="1:15" x14ac:dyDescent="0.2">
      <c r="A7" t="s">
        <v>5</v>
      </c>
      <c r="B7" s="3">
        <v>9217</v>
      </c>
      <c r="C7">
        <v>0.14099999999999999</v>
      </c>
      <c r="D7" s="7">
        <v>9217</v>
      </c>
      <c r="E7" s="12">
        <f t="shared" si="0"/>
        <v>0</v>
      </c>
      <c r="F7">
        <v>4.5709999999999997</v>
      </c>
      <c r="G7" t="s">
        <v>23</v>
      </c>
      <c r="H7" s="8">
        <v>9217</v>
      </c>
      <c r="I7" s="12">
        <f t="shared" si="1"/>
        <v>0</v>
      </c>
      <c r="J7" s="2">
        <v>8.0000000000000002E-3</v>
      </c>
      <c r="K7" s="1" t="s">
        <v>46</v>
      </c>
      <c r="L7" s="9">
        <v>9217</v>
      </c>
      <c r="M7" s="12">
        <f t="shared" si="2"/>
        <v>0</v>
      </c>
      <c r="N7" s="2">
        <v>1.304</v>
      </c>
      <c r="O7" t="s">
        <v>52</v>
      </c>
    </row>
    <row r="8" spans="1:15" s="13" customFormat="1" x14ac:dyDescent="0.2">
      <c r="A8" s="13" t="s">
        <v>6</v>
      </c>
      <c r="B8" s="14">
        <v>160437</v>
      </c>
      <c r="C8" s="13">
        <v>0.70299999999999996</v>
      </c>
      <c r="D8" s="14">
        <v>161192</v>
      </c>
      <c r="E8" s="16">
        <f t="shared" si="0"/>
        <v>4.7058970187674916E-3</v>
      </c>
      <c r="F8" s="13">
        <v>2.387</v>
      </c>
      <c r="G8" s="13" t="s">
        <v>24</v>
      </c>
      <c r="H8" s="17">
        <v>160874</v>
      </c>
      <c r="I8" s="16">
        <f t="shared" si="1"/>
        <v>2.7238105923197268E-3</v>
      </c>
      <c r="J8" s="2">
        <v>1.68</v>
      </c>
      <c r="K8" s="2" t="s">
        <v>45</v>
      </c>
      <c r="L8" s="5">
        <v>160914</v>
      </c>
      <c r="M8" s="16">
        <f t="shared" si="2"/>
        <v>2.973129639671647E-3</v>
      </c>
      <c r="N8" s="2">
        <v>3.5960000000000001</v>
      </c>
      <c r="O8" s="13" t="s">
        <v>62</v>
      </c>
    </row>
    <row r="9" spans="1:15" s="13" customFormat="1" x14ac:dyDescent="0.2">
      <c r="A9" s="13" t="s">
        <v>7</v>
      </c>
      <c r="B9" s="14">
        <v>180590</v>
      </c>
      <c r="C9" s="13">
        <v>0.48299999999999998</v>
      </c>
      <c r="D9" s="14">
        <v>182282</v>
      </c>
      <c r="E9" s="16">
        <f t="shared" si="0"/>
        <v>9.3692895509164403E-3</v>
      </c>
      <c r="F9" s="13">
        <v>0.254</v>
      </c>
      <c r="G9" s="13" t="s">
        <v>25</v>
      </c>
      <c r="H9" s="17">
        <v>181603</v>
      </c>
      <c r="I9" s="16">
        <f t="shared" si="1"/>
        <v>5.6093914391716045E-3</v>
      </c>
      <c r="J9" s="2">
        <v>3.0670000000000002</v>
      </c>
      <c r="K9" s="2" t="s">
        <v>44</v>
      </c>
      <c r="L9" s="5">
        <v>181878</v>
      </c>
      <c r="M9" s="16">
        <f t="shared" si="2"/>
        <v>7.1321778614541224E-3</v>
      </c>
      <c r="N9" s="2">
        <v>3.4039999999999999</v>
      </c>
      <c r="O9" s="13" t="s">
        <v>65</v>
      </c>
    </row>
    <row r="10" spans="1:15" s="13" customFormat="1" x14ac:dyDescent="0.2">
      <c r="A10" s="13" t="s">
        <v>8</v>
      </c>
      <c r="B10" s="14">
        <v>136506</v>
      </c>
      <c r="C10" s="13">
        <v>0.40699999999999997</v>
      </c>
      <c r="D10" s="14">
        <v>138779</v>
      </c>
      <c r="E10" s="16">
        <f t="shared" si="0"/>
        <v>1.6651282727499158E-2</v>
      </c>
      <c r="F10" s="13">
        <v>3.863</v>
      </c>
      <c r="G10" s="13" t="s">
        <v>26</v>
      </c>
      <c r="H10" s="17">
        <v>138463</v>
      </c>
      <c r="I10" s="16">
        <f t="shared" si="1"/>
        <v>1.4336366167054929E-2</v>
      </c>
      <c r="J10" s="2">
        <v>2.9060000000000001</v>
      </c>
      <c r="K10" s="2" t="s">
        <v>43</v>
      </c>
      <c r="L10" s="5">
        <v>138542</v>
      </c>
      <c r="M10" s="16">
        <f t="shared" si="2"/>
        <v>1.4915095307165985E-2</v>
      </c>
      <c r="N10" s="2">
        <v>3.8849999999999998</v>
      </c>
      <c r="O10" s="13" t="s">
        <v>61</v>
      </c>
    </row>
    <row r="11" spans="1:15" s="13" customFormat="1" x14ac:dyDescent="0.2">
      <c r="A11" s="13" t="s">
        <v>9</v>
      </c>
      <c r="B11" s="14">
        <v>180017</v>
      </c>
      <c r="C11" s="13">
        <v>0.375</v>
      </c>
      <c r="D11" s="14">
        <v>181672</v>
      </c>
      <c r="E11" s="16">
        <f t="shared" si="0"/>
        <v>9.1935761622513427E-3</v>
      </c>
      <c r="F11" s="13">
        <v>3.496</v>
      </c>
      <c r="G11" s="13" t="s">
        <v>27</v>
      </c>
      <c r="H11" s="18">
        <v>181425</v>
      </c>
      <c r="I11" s="16">
        <f t="shared" si="1"/>
        <v>7.8214835265558256E-3</v>
      </c>
      <c r="J11" s="2">
        <v>3.74</v>
      </c>
      <c r="K11" s="2" t="s">
        <v>42</v>
      </c>
      <c r="L11" s="9">
        <v>181371</v>
      </c>
      <c r="M11" s="16">
        <f t="shared" si="2"/>
        <v>7.5215118572134858E-3</v>
      </c>
      <c r="N11" s="2">
        <v>1.2609999999999999</v>
      </c>
      <c r="O11" s="13" t="s">
        <v>57</v>
      </c>
    </row>
    <row r="12" spans="1:15" s="13" customFormat="1" x14ac:dyDescent="0.2">
      <c r="A12" s="13" t="s">
        <v>10</v>
      </c>
      <c r="B12" s="14">
        <v>180394</v>
      </c>
      <c r="C12" s="13">
        <v>0.29699999999999999</v>
      </c>
      <c r="D12" s="14">
        <v>181442</v>
      </c>
      <c r="E12" s="16">
        <f t="shared" si="0"/>
        <v>5.8095058593966541E-3</v>
      </c>
      <c r="F12" s="13">
        <v>2.367</v>
      </c>
      <c r="G12" s="13" t="s">
        <v>28</v>
      </c>
      <c r="H12" s="17">
        <v>181115</v>
      </c>
      <c r="I12" s="16">
        <f t="shared" si="1"/>
        <v>3.9968069891459807E-3</v>
      </c>
      <c r="J12" s="2">
        <v>8.9239999999999995</v>
      </c>
      <c r="K12" s="2" t="s">
        <v>41</v>
      </c>
      <c r="L12" s="5">
        <v>181274</v>
      </c>
      <c r="M12" s="16">
        <f t="shared" si="2"/>
        <v>4.8782110269742895E-3</v>
      </c>
      <c r="N12" s="2">
        <v>1.5920000000000001</v>
      </c>
      <c r="O12" s="13" t="s">
        <v>63</v>
      </c>
    </row>
    <row r="13" spans="1:15" s="13" customFormat="1" x14ac:dyDescent="0.2">
      <c r="A13" s="13" t="s">
        <v>11</v>
      </c>
      <c r="B13" s="14">
        <v>3248495</v>
      </c>
      <c r="C13" s="13">
        <v>2.0470000000000002</v>
      </c>
      <c r="D13" s="14">
        <v>3374740</v>
      </c>
      <c r="E13" s="16">
        <f t="shared" si="0"/>
        <v>3.8862611763293461E-2</v>
      </c>
      <c r="F13" s="13">
        <v>9.9990000000000006</v>
      </c>
      <c r="G13" s="13" t="s">
        <v>29</v>
      </c>
      <c r="H13" s="18">
        <v>3317777</v>
      </c>
      <c r="I13" s="16">
        <f t="shared" si="1"/>
        <v>2.1327414695112661E-2</v>
      </c>
      <c r="J13" s="2" t="s">
        <v>39</v>
      </c>
      <c r="K13" s="2" t="s">
        <v>40</v>
      </c>
      <c r="L13" s="15">
        <v>3290704</v>
      </c>
      <c r="M13" s="16">
        <f t="shared" si="2"/>
        <v>1.2993401559799229E-2</v>
      </c>
      <c r="N13" s="13">
        <v>9.9969999999999999</v>
      </c>
      <c r="O13" s="13" t="s">
        <v>56</v>
      </c>
    </row>
    <row r="14" spans="1:15" s="13" customFormat="1" x14ac:dyDescent="0.2">
      <c r="A14" s="13" t="s">
        <v>12</v>
      </c>
      <c r="B14" s="14">
        <v>3378276</v>
      </c>
      <c r="C14" s="13">
        <v>2.0939999999999999</v>
      </c>
      <c r="D14" s="14">
        <v>3431693</v>
      </c>
      <c r="E14" s="16">
        <f t="shared" si="0"/>
        <v>1.5811911164155919E-2</v>
      </c>
      <c r="F14" s="13" t="s">
        <v>68</v>
      </c>
      <c r="G14" s="13" t="s">
        <v>30</v>
      </c>
      <c r="H14" s="18">
        <v>3404528</v>
      </c>
      <c r="I14" s="16">
        <f t="shared" si="1"/>
        <v>7.7708274871561706E-3</v>
      </c>
      <c r="J14" s="2" t="s">
        <v>70</v>
      </c>
      <c r="K14" s="2" t="s">
        <v>38</v>
      </c>
      <c r="L14" s="15">
        <v>3394060</v>
      </c>
      <c r="M14" s="16">
        <f t="shared" si="2"/>
        <v>4.6722055865180941E-3</v>
      </c>
      <c r="N14" s="13">
        <v>9.9659999999999993</v>
      </c>
      <c r="O14" s="13" t="s">
        <v>60</v>
      </c>
    </row>
    <row r="15" spans="1:15" s="13" customFormat="1" x14ac:dyDescent="0.2">
      <c r="A15" s="13" t="s">
        <v>13</v>
      </c>
      <c r="B15" s="14">
        <v>3304476</v>
      </c>
      <c r="C15" s="13">
        <v>2.125</v>
      </c>
      <c r="D15" s="14">
        <v>3331573</v>
      </c>
      <c r="E15" s="16">
        <f t="shared" si="0"/>
        <v>8.2000898175686558E-3</v>
      </c>
      <c r="F15" s="13">
        <v>9.9610000000000003</v>
      </c>
      <c r="G15" s="13" t="s">
        <v>31</v>
      </c>
      <c r="H15" s="18">
        <v>3329057</v>
      </c>
      <c r="I15" s="16">
        <f t="shared" si="1"/>
        <v>7.4386982989133529E-3</v>
      </c>
      <c r="J15" s="2" t="s">
        <v>36</v>
      </c>
      <c r="K15" s="2" t="s">
        <v>37</v>
      </c>
      <c r="L15" s="15">
        <v>3324441</v>
      </c>
      <c r="M15" s="16">
        <f t="shared" si="2"/>
        <v>6.0418051152436878E-3</v>
      </c>
      <c r="N15" s="13">
        <v>9.9969999999999999</v>
      </c>
      <c r="O15" s="13" t="s">
        <v>54</v>
      </c>
    </row>
    <row r="16" spans="1:15" x14ac:dyDescent="0.2">
      <c r="A16" t="s">
        <v>14</v>
      </c>
      <c r="B16" s="3">
        <v>3346124</v>
      </c>
      <c r="C16">
        <v>2.0619999999999998</v>
      </c>
      <c r="D16" s="3">
        <v>3400420</v>
      </c>
      <c r="E16" s="12">
        <f t="shared" si="0"/>
        <v>1.6226535537834222E-2</v>
      </c>
      <c r="F16">
        <v>9.9909999999999997</v>
      </c>
      <c r="G16" t="s">
        <v>32</v>
      </c>
      <c r="H16" s="4">
        <v>3379648</v>
      </c>
      <c r="I16" s="12">
        <f t="shared" si="1"/>
        <v>1.0018756029364124E-2</v>
      </c>
      <c r="J16" s="2" t="s">
        <v>71</v>
      </c>
      <c r="K16" s="1" t="s">
        <v>35</v>
      </c>
      <c r="L16" s="7">
        <v>3373904</v>
      </c>
      <c r="M16" s="12">
        <f t="shared" si="2"/>
        <v>8.3021430168158748E-3</v>
      </c>
      <c r="N16">
        <v>9.8940000000000001</v>
      </c>
      <c r="O16" t="s">
        <v>59</v>
      </c>
    </row>
    <row r="17" spans="1:15" x14ac:dyDescent="0.2">
      <c r="A17" t="s">
        <v>15</v>
      </c>
      <c r="B17" s="3">
        <v>3314325</v>
      </c>
      <c r="C17">
        <v>2.0310000000000001</v>
      </c>
      <c r="D17" s="7">
        <v>3344552</v>
      </c>
      <c r="E17" s="12">
        <f t="shared" si="0"/>
        <v>9.1201074125198955E-3</v>
      </c>
      <c r="F17" t="s">
        <v>69</v>
      </c>
      <c r="G17" t="s">
        <v>33</v>
      </c>
      <c r="H17" s="4">
        <v>3347040</v>
      </c>
      <c r="I17" s="12">
        <f t="shared" si="1"/>
        <v>9.870788169536784E-3</v>
      </c>
      <c r="J17" s="1">
        <v>9.9979999999999993</v>
      </c>
      <c r="K17" s="1" t="s">
        <v>34</v>
      </c>
      <c r="L17" s="3">
        <v>3349748</v>
      </c>
      <c r="M17" s="12">
        <f t="shared" si="2"/>
        <v>1.0687847450084104E-2</v>
      </c>
      <c r="N17">
        <v>9.8829999999999991</v>
      </c>
      <c r="O17" t="s">
        <v>53</v>
      </c>
    </row>
    <row r="19" spans="1:15" x14ac:dyDescent="0.2">
      <c r="B19" s="3">
        <f>SUM(B2:B18)</f>
        <v>17483195</v>
      </c>
      <c r="D19" s="3">
        <f>SUM(D3:D18)</f>
        <v>17781909</v>
      </c>
      <c r="H19" s="3">
        <f>SUM(H3:H18)</f>
        <v>17675094</v>
      </c>
      <c r="L19" s="3">
        <f>SUM(L3:L18)</f>
        <v>17630454</v>
      </c>
    </row>
    <row r="20" spans="1:15" x14ac:dyDescent="0.2">
      <c r="C20" s="6" t="s">
        <v>90</v>
      </c>
      <c r="D20" s="3">
        <f>+D19-B19</f>
        <v>298714</v>
      </c>
      <c r="G20" t="s">
        <v>90</v>
      </c>
      <c r="H20" s="3">
        <f>+H19-B19</f>
        <v>191899</v>
      </c>
      <c r="K20" s="6" t="s">
        <v>90</v>
      </c>
      <c r="L20" s="7">
        <f>+L19-B19</f>
        <v>147259</v>
      </c>
    </row>
    <row r="21" spans="1:15" x14ac:dyDescent="0.2">
      <c r="D21" s="10">
        <f>+D20/$B$19</f>
        <v>1.7085778657733898E-2</v>
      </c>
      <c r="E21" s="10"/>
      <c r="H21" s="10">
        <f>+H20/$B$19</f>
        <v>1.0976197428444858E-2</v>
      </c>
      <c r="I21" s="10"/>
      <c r="L21" s="10">
        <f>+L20/$B$19</f>
        <v>8.4228883793837448E-3</v>
      </c>
      <c r="M21" s="10"/>
    </row>
    <row r="22" spans="1:15" x14ac:dyDescent="0.2">
      <c r="F22" t="s">
        <v>72</v>
      </c>
      <c r="H22" s="10"/>
      <c r="I22" s="10"/>
    </row>
    <row r="23" spans="1:15" x14ac:dyDescent="0.2">
      <c r="G23" t="s">
        <v>74</v>
      </c>
    </row>
    <row r="24" spans="1:15" x14ac:dyDescent="0.2">
      <c r="G24" t="s">
        <v>79</v>
      </c>
    </row>
    <row r="25" spans="1:15" x14ac:dyDescent="0.2">
      <c r="G25" t="s">
        <v>75</v>
      </c>
    </row>
    <row r="26" spans="1:15" x14ac:dyDescent="0.2">
      <c r="B26" s="19">
        <f>162.5+79.35-74.1</f>
        <v>167.75</v>
      </c>
      <c r="G26" t="s">
        <v>76</v>
      </c>
    </row>
    <row r="27" spans="1:15" x14ac:dyDescent="0.2">
      <c r="G27" t="s">
        <v>77</v>
      </c>
    </row>
    <row r="28" spans="1:15" x14ac:dyDescent="0.2">
      <c r="G28" t="s">
        <v>78</v>
      </c>
      <c r="K28" t="s">
        <v>108</v>
      </c>
    </row>
    <row r="29" spans="1:15" x14ac:dyDescent="0.2">
      <c r="G29" t="s">
        <v>80</v>
      </c>
    </row>
    <row r="30" spans="1:15" x14ac:dyDescent="0.2">
      <c r="G30" t="s">
        <v>81</v>
      </c>
    </row>
    <row r="32" spans="1:15" x14ac:dyDescent="0.2">
      <c r="A32" t="s">
        <v>87</v>
      </c>
      <c r="C32" s="3" t="s">
        <v>82</v>
      </c>
    </row>
    <row r="33" spans="1:7" x14ac:dyDescent="0.2">
      <c r="C33" t="s">
        <v>83</v>
      </c>
    </row>
    <row r="34" spans="1:7" x14ac:dyDescent="0.2">
      <c r="C34" t="s">
        <v>84</v>
      </c>
    </row>
    <row r="35" spans="1:7" x14ac:dyDescent="0.2">
      <c r="C35" t="s">
        <v>85</v>
      </c>
    </row>
    <row r="36" spans="1:7" x14ac:dyDescent="0.2">
      <c r="C36" t="s">
        <v>86</v>
      </c>
    </row>
    <row r="38" spans="1:7" x14ac:dyDescent="0.2">
      <c r="A38" t="s">
        <v>88</v>
      </c>
      <c r="C38" t="s">
        <v>89</v>
      </c>
    </row>
    <row r="40" spans="1:7" x14ac:dyDescent="0.2">
      <c r="A40" t="s">
        <v>92</v>
      </c>
      <c r="C40" t="s">
        <v>95</v>
      </c>
    </row>
    <row r="41" spans="1:7" x14ac:dyDescent="0.2">
      <c r="C41" t="s">
        <v>93</v>
      </c>
    </row>
    <row r="42" spans="1:7" x14ac:dyDescent="0.2">
      <c r="C42" t="s">
        <v>94</v>
      </c>
    </row>
    <row r="43" spans="1:7" x14ac:dyDescent="0.2">
      <c r="C43" t="s">
        <v>96</v>
      </c>
    </row>
    <row r="45" spans="1:7" x14ac:dyDescent="0.2">
      <c r="A45" t="s">
        <v>97</v>
      </c>
      <c r="C45" t="s">
        <v>98</v>
      </c>
    </row>
    <row r="47" spans="1:7" x14ac:dyDescent="0.2">
      <c r="C47" t="s">
        <v>102</v>
      </c>
      <c r="G47" t="s">
        <v>105</v>
      </c>
    </row>
    <row r="48" spans="1:7" x14ac:dyDescent="0.2">
      <c r="C48" t="s">
        <v>103</v>
      </c>
    </row>
    <row r="49" spans="3:3" x14ac:dyDescent="0.2">
      <c r="C49" t="s">
        <v>104</v>
      </c>
    </row>
    <row r="51" spans="3:3" x14ac:dyDescent="0.2">
      <c r="C51" t="s">
        <v>106</v>
      </c>
    </row>
    <row r="52" spans="3:3" x14ac:dyDescent="0.2">
      <c r="C52" t="s">
        <v>107</v>
      </c>
    </row>
  </sheetData>
  <mergeCells count="3">
    <mergeCell ref="D1:G1"/>
    <mergeCell ref="H1:K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Bontes</dc:creator>
  <cp:lastModifiedBy>Johan Bontes</cp:lastModifiedBy>
  <dcterms:created xsi:type="dcterms:W3CDTF">2021-06-14T11:20:07Z</dcterms:created>
  <dcterms:modified xsi:type="dcterms:W3CDTF">2021-09-23T13:53:55Z</dcterms:modified>
</cp:coreProperties>
</file>