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hcincefs01\Space_Test\Acceptance_Data_Packages\Controls\Data Packs\OCU\SN0034\07_Top_Level_Data\03_Acceptance_Documentation\06_Vibration_Data\Equipment list\"/>
    </mc:Choice>
  </mc:AlternateContent>
  <bookViews>
    <workbookView xWindow="360" yWindow="120" windowWidth="15450" windowHeight="11010"/>
  </bookViews>
  <sheets>
    <sheet name="Main" sheetId="1" r:id="rId1"/>
    <sheet name="MeTRAX" sheetId="2" r:id="rId2"/>
    <sheet name="CalDue" sheetId="4" r:id="rId3"/>
    <sheet name="List" sheetId="3" r:id="rId4"/>
  </sheets>
  <definedNames>
    <definedName name="AllMTE">MeTRAX!$A$1:$K$400</definedName>
    <definedName name="ENV" localSheetId="1">MeTRAX!$A$1:$G$284</definedName>
    <definedName name="ENV_1" localSheetId="1">MeTRAX!$A$1:$G$289</definedName>
    <definedName name="ENV_10" localSheetId="1">MeTRAX!$A$1:$G$288</definedName>
    <definedName name="ENV_11" localSheetId="1">MeTRAX!$A$1:$G$288</definedName>
    <definedName name="ENV_12" localSheetId="1">MeTRAX!$A$1:$G$288</definedName>
    <definedName name="ENV_13" localSheetId="1">MeTRAX!$A$1:$G$288</definedName>
    <definedName name="ENV_14" localSheetId="1">MeTRAX!$A$1:$G$283</definedName>
    <definedName name="ENV_15" localSheetId="1">MeTRAX!$A$1:$G$266</definedName>
    <definedName name="ENV_16" localSheetId="1">MeTRAX!$A$1:$G$288</definedName>
    <definedName name="ENV_17" localSheetId="1">MeTRAX!$A$1:$G$288</definedName>
    <definedName name="ENV_18" localSheetId="1">MeTRAX!$A$1:$G$288</definedName>
    <definedName name="ENV_19" localSheetId="1">MeTRAX!$A$1:$G$284</definedName>
    <definedName name="ENV_2" localSheetId="1">MeTRAX!$A$1:$G$288</definedName>
    <definedName name="ENV_20" localSheetId="1">MeTRAX!$A$1:$G$284</definedName>
    <definedName name="ENV_21" localSheetId="1">MeTRAX!$A$1:$G$288</definedName>
    <definedName name="ENV_22" localSheetId="1">MeTRAX!$A$1:$G$307</definedName>
    <definedName name="ENV_23" localSheetId="1">MeTRAX!$A$1:$G$314</definedName>
    <definedName name="ENV_24" localSheetId="1">MeTRAX!$A$1:$G$305</definedName>
    <definedName name="ENV_25" localSheetId="1">MeTRAX!$A$1:$G$315</definedName>
    <definedName name="ENV_26" localSheetId="1">MeTRAX!$A$1:$G$315</definedName>
    <definedName name="ENV_27" localSheetId="1">MeTRAX!$A$1:$G$326</definedName>
    <definedName name="ENV_28" localSheetId="1">MeTRAX!$A$1:$G$353</definedName>
    <definedName name="ENV_29" localSheetId="1">MeTRAX!$A$1:$G$304</definedName>
    <definedName name="ENV_3" localSheetId="1">MeTRAX!$A$1:$G$285</definedName>
    <definedName name="ENV_30" localSheetId="1">MeTRAX!$A$1:$G$304</definedName>
    <definedName name="ENV_31" localSheetId="1">MeTRAX!$A$1:$G$329</definedName>
    <definedName name="ENV_32" localSheetId="1">MeTRAX!$A$1:$G$340</definedName>
    <definedName name="ENV_33" localSheetId="1">MeTRAX!$A$1:$G$340</definedName>
    <definedName name="ENV_34" localSheetId="1">MeTRAX!$A$1:$G$315</definedName>
    <definedName name="ENV_35" localSheetId="1">MeTRAX!$A$1:$G$315</definedName>
    <definedName name="ENV_36" localSheetId="1">MeTRAX!$A$1:$G$364</definedName>
    <definedName name="ENV_37" localSheetId="1">MeTRAX!$A$1:$G$365</definedName>
    <definedName name="ENV_38" localSheetId="1">MeTRAX!$A$1:$G$372</definedName>
    <definedName name="ENV_39" localSheetId="1">MeTRAX!$A$1:$G$372</definedName>
    <definedName name="ENV_4" localSheetId="1">MeTRAX!$A$1:$G$285</definedName>
    <definedName name="ENV_40" localSheetId="1">MeTRAX!$A$1:$G$375</definedName>
    <definedName name="ENV_41" localSheetId="1">MeTRAX!$A$1:$G$347</definedName>
    <definedName name="ENV_42" localSheetId="1">MeTRAX!$A$1:$G$334</definedName>
    <definedName name="ENV_43" localSheetId="1">MeTRAX!$A$1:$G$334</definedName>
    <definedName name="ENV_44" localSheetId="1">MeTRAX!$A$1:$G$347</definedName>
    <definedName name="ENV_45" localSheetId="1">MeTRAX!$A$1:$G$352</definedName>
    <definedName name="ENV_46" localSheetId="1">MeTRAX!$A$1:$G$359</definedName>
    <definedName name="ENV_47" localSheetId="1">MeTRAX!$A$1:$G$359</definedName>
    <definedName name="ENV_48" localSheetId="1">MeTRAX!$A$1:$G$353</definedName>
    <definedName name="ENV_49" localSheetId="1">MeTRAX!$A$1:$G$363</definedName>
    <definedName name="ENV_5" localSheetId="1">MeTRAX!$A$1:$G$285</definedName>
    <definedName name="ENV_50" localSheetId="1">MeTRAX!$A$1:$G$365</definedName>
    <definedName name="ENV_51" localSheetId="1">MeTRAX!$A$1:$G$361</definedName>
    <definedName name="ENV_52" localSheetId="1">MeTRAX!$A$1:$G$363</definedName>
    <definedName name="ENV_53" localSheetId="1">MeTRAX!$A$1:$G$364</definedName>
    <definedName name="ENV_54" localSheetId="1">MeTRAX!$A$1:$G$368</definedName>
    <definedName name="ENV_55" localSheetId="1">MeTRAX!$A$1:$G$373</definedName>
    <definedName name="ENV_56" localSheetId="1">MeTRAX!$A$1:$G$373</definedName>
    <definedName name="ENV_57" localSheetId="1">MeTRAX!$A$1:$G$366</definedName>
    <definedName name="ENV_58" localSheetId="1">MeTRAX!$A$1:$G$366</definedName>
    <definedName name="ENV_59" localSheetId="1">MeTRAX!$A$1:$G$360</definedName>
    <definedName name="ENV_6" localSheetId="1">MeTRAX!$A$1:$G$285</definedName>
    <definedName name="ENV_60" localSheetId="1">MeTRAX!$A$1:$G$376</definedName>
    <definedName name="ENV_61" localSheetId="1">MeTRAX!$A$1:$G$381</definedName>
    <definedName name="ENV_62" localSheetId="1">MeTRAX!$A$1:$G$384</definedName>
    <definedName name="ENV_63" localSheetId="1">MeTRAX!$A$1:$G$387</definedName>
    <definedName name="ENV_64" localSheetId="1">MeTRAX!$A$1:$G$389</definedName>
    <definedName name="ENV_65" localSheetId="1">MeTRAX!$A$1:$G$388</definedName>
    <definedName name="ENV_66" localSheetId="1">MeTRAX!$A$1:$G$396</definedName>
    <definedName name="ENV_67" localSheetId="1">MeTRAX!$A$1:$G$399</definedName>
    <definedName name="ENV_68" localSheetId="1">MeTRAX!$A$1:$G$389</definedName>
    <definedName name="ENV_69" localSheetId="1">MeTRAX!$A$1:$G$389</definedName>
    <definedName name="ENV_7" localSheetId="1">MeTRAX!$A$1:$G$264</definedName>
    <definedName name="ENV_70" localSheetId="1">MeTRAX!$A$1:$G$389</definedName>
    <definedName name="ENV_71" localSheetId="1">MeTRAX!$A$1:$G$389</definedName>
    <definedName name="ENV_72" localSheetId="1">MeTRAX!$A$1:$G$391</definedName>
    <definedName name="ENV_73" localSheetId="1">MeTRAX!$A$1:$G$387</definedName>
    <definedName name="ENV_74" localSheetId="1">MeTRAX!$A$1:$G$387</definedName>
    <definedName name="ENV_75" localSheetId="1">MeTRAX!$A$1:$G$381</definedName>
    <definedName name="ENV_8" localSheetId="1">MeTRAX!$A$1:$G$264</definedName>
    <definedName name="ENV_9" localSheetId="1">MeTRAX!$A$1:$G$272</definedName>
    <definedName name="Holidays">List!$A$2:$A$75</definedName>
    <definedName name="_xlnm.Print_Area" localSheetId="0">Main!$A$1:$I$386</definedName>
    <definedName name="_xlnm.Print_Titles" localSheetId="2">CalDue!$1:$2</definedName>
  </definedNames>
  <calcPr calcId="152511"/>
</workbook>
</file>

<file path=xl/calcChain.xml><?xml version="1.0" encoding="utf-8"?>
<calcChain xmlns="http://schemas.openxmlformats.org/spreadsheetml/2006/main">
  <c r="I57" i="1" l="1"/>
  <c r="H57" i="1"/>
  <c r="F57" i="1"/>
  <c r="E57" i="1"/>
  <c r="C57" i="1"/>
  <c r="A57" i="1"/>
  <c r="H116" i="1" l="1"/>
  <c r="I116" i="1"/>
  <c r="C116" i="1"/>
  <c r="E116" i="1"/>
  <c r="F116" i="1"/>
  <c r="C135" i="1" l="1"/>
  <c r="E135" i="1"/>
  <c r="F135" i="1"/>
  <c r="H135" i="1"/>
  <c r="I135" i="1"/>
  <c r="I56" i="1" l="1"/>
  <c r="H56" i="1"/>
  <c r="F56" i="1"/>
  <c r="E56" i="1"/>
  <c r="C56" i="1"/>
  <c r="A56" i="1"/>
  <c r="C63" i="1" l="1"/>
  <c r="E63" i="1"/>
  <c r="F63" i="1"/>
  <c r="H63" i="1"/>
  <c r="I63" i="1"/>
  <c r="I166" i="1" l="1"/>
  <c r="H166" i="1"/>
  <c r="F166" i="1"/>
  <c r="E166" i="1"/>
  <c r="C166" i="1"/>
  <c r="H161" i="1" l="1"/>
  <c r="I161" i="1"/>
  <c r="C161" i="1"/>
  <c r="E161" i="1"/>
  <c r="F161" i="1"/>
  <c r="C131" i="1" l="1"/>
  <c r="E131" i="1"/>
  <c r="F131" i="1"/>
  <c r="H131" i="1"/>
  <c r="I131" i="1"/>
  <c r="H146" i="1"/>
  <c r="C146" i="1"/>
  <c r="C129" i="1"/>
  <c r="E129" i="1"/>
  <c r="F129" i="1"/>
  <c r="H129" i="1"/>
  <c r="I129" i="1"/>
  <c r="C58" i="1"/>
  <c r="E58" i="1"/>
  <c r="F58" i="1"/>
  <c r="H58" i="1"/>
  <c r="I58" i="1"/>
  <c r="C117" i="1"/>
  <c r="E117" i="1"/>
  <c r="F117" i="1"/>
  <c r="H117" i="1"/>
  <c r="I117" i="1"/>
  <c r="C115" i="1"/>
  <c r="E115" i="1"/>
  <c r="F115" i="1"/>
  <c r="H115" i="1"/>
  <c r="I115" i="1"/>
  <c r="C126" i="1"/>
  <c r="E126" i="1"/>
  <c r="F126" i="1"/>
  <c r="H126" i="1"/>
  <c r="I126" i="1"/>
  <c r="I186" i="1"/>
  <c r="C67" i="1"/>
  <c r="E67" i="1"/>
  <c r="F67" i="1"/>
  <c r="H67" i="1"/>
  <c r="I6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88" i="1"/>
  <c r="E88" i="1"/>
  <c r="F88" i="1"/>
  <c r="H88" i="1"/>
  <c r="I88" i="1"/>
  <c r="C89" i="1"/>
  <c r="E89" i="1"/>
  <c r="F89" i="1"/>
  <c r="H89" i="1"/>
  <c r="I89" i="1"/>
  <c r="I109" i="1"/>
  <c r="H109" i="1"/>
  <c r="F109" i="1"/>
  <c r="E109" i="1"/>
  <c r="C109" i="1"/>
  <c r="I108" i="1"/>
  <c r="H108" i="1"/>
  <c r="F108" i="1"/>
  <c r="E108" i="1"/>
  <c r="C108" i="1"/>
  <c r="I107" i="1"/>
  <c r="H107" i="1"/>
  <c r="F107" i="1"/>
  <c r="E107" i="1"/>
  <c r="C107" i="1"/>
  <c r="H132" i="1"/>
  <c r="I132" i="1"/>
  <c r="C132" i="1"/>
  <c r="E132" i="1"/>
  <c r="F132" i="1"/>
  <c r="H142" i="1"/>
  <c r="I142" i="1"/>
  <c r="F142" i="1"/>
  <c r="E142" i="1"/>
  <c r="C142" i="1"/>
  <c r="I55" i="1"/>
  <c r="H55" i="1"/>
  <c r="F55" i="1"/>
  <c r="E55" i="1"/>
  <c r="C55" i="1"/>
  <c r="A55" i="1"/>
  <c r="I54" i="1"/>
  <c r="H54" i="1"/>
  <c r="F54" i="1"/>
  <c r="E54" i="1"/>
  <c r="C54" i="1"/>
  <c r="A54" i="1"/>
  <c r="H77" i="1"/>
  <c r="I77" i="1"/>
  <c r="C77" i="1"/>
  <c r="E77" i="1"/>
  <c r="F77" i="1"/>
  <c r="C106" i="1"/>
  <c r="E106" i="1"/>
  <c r="F106" i="1"/>
  <c r="H106" i="1"/>
  <c r="I106" i="1"/>
  <c r="I395" i="1"/>
  <c r="I396" i="1"/>
  <c r="I397" i="1"/>
  <c r="I398" i="1"/>
  <c r="I399" i="1"/>
  <c r="I400" i="1"/>
  <c r="I354" i="1"/>
  <c r="I355" i="1"/>
  <c r="I401" i="1"/>
  <c r="I356" i="1"/>
  <c r="I357" i="1"/>
  <c r="I402" i="1"/>
  <c r="I358" i="1"/>
  <c r="I359" i="1"/>
  <c r="I403" i="1"/>
  <c r="I360" i="1"/>
  <c r="I361" i="1"/>
  <c r="I353" i="1"/>
  <c r="I190" i="1"/>
  <c r="I404" i="1"/>
  <c r="I366" i="1"/>
  <c r="I367" i="1"/>
  <c r="I389" i="1"/>
  <c r="I390" i="1"/>
  <c r="I168" i="1"/>
  <c r="I169" i="1"/>
  <c r="I170" i="1"/>
  <c r="I171" i="1"/>
  <c r="I172" i="1"/>
  <c r="I350" i="1"/>
  <c r="I173" i="1"/>
  <c r="I174" i="1"/>
  <c r="I175" i="1"/>
  <c r="I176" i="1"/>
  <c r="I177" i="1"/>
  <c r="I178" i="1"/>
  <c r="I179" i="1"/>
  <c r="I180" i="1"/>
  <c r="I181" i="1"/>
  <c r="I182" i="1"/>
  <c r="I183" i="1"/>
  <c r="I362" i="1"/>
  <c r="I110" i="1"/>
  <c r="I111" i="1"/>
  <c r="I112" i="1"/>
  <c r="I113" i="1"/>
  <c r="I114" i="1"/>
  <c r="I79" i="1"/>
  <c r="I80" i="1"/>
  <c r="I81" i="1"/>
  <c r="I127" i="1"/>
  <c r="I128" i="1"/>
  <c r="I130" i="1"/>
  <c r="I133" i="1"/>
  <c r="I156" i="1"/>
  <c r="I157" i="1"/>
  <c r="I158" i="1"/>
  <c r="I159" i="1"/>
  <c r="I160" i="1"/>
  <c r="H104" i="1"/>
  <c r="I104" i="1"/>
  <c r="H105" i="1"/>
  <c r="I105" i="1"/>
  <c r="E104" i="1"/>
  <c r="F104" i="1"/>
  <c r="E105" i="1"/>
  <c r="F105" i="1"/>
  <c r="C103" i="1"/>
  <c r="C104" i="1"/>
  <c r="C105" i="1"/>
  <c r="C100" i="1"/>
  <c r="E100" i="1"/>
  <c r="F100" i="1"/>
  <c r="C101" i="1"/>
  <c r="E101" i="1"/>
  <c r="F101" i="1"/>
  <c r="C102" i="1"/>
  <c r="E102" i="1"/>
  <c r="F102" i="1"/>
  <c r="E103" i="1"/>
  <c r="F103" i="1"/>
  <c r="H100" i="1"/>
  <c r="I100" i="1"/>
  <c r="H101" i="1"/>
  <c r="I101" i="1"/>
  <c r="H102" i="1"/>
  <c r="I102" i="1"/>
  <c r="H103" i="1"/>
  <c r="I103" i="1"/>
  <c r="C98" i="1"/>
  <c r="E98" i="1"/>
  <c r="F98" i="1"/>
  <c r="C99" i="1"/>
  <c r="E99" i="1"/>
  <c r="F99" i="1"/>
  <c r="H98" i="1"/>
  <c r="I98" i="1"/>
  <c r="H99" i="1"/>
  <c r="I99" i="1"/>
  <c r="H94" i="1"/>
  <c r="I94" i="1"/>
  <c r="H95" i="1"/>
  <c r="I95" i="1"/>
  <c r="H96" i="1"/>
  <c r="I96" i="1"/>
  <c r="H97" i="1"/>
  <c r="I97" i="1"/>
  <c r="C94" i="1"/>
  <c r="E94" i="1"/>
  <c r="F94" i="1"/>
  <c r="C95" i="1"/>
  <c r="E95" i="1"/>
  <c r="F95" i="1"/>
  <c r="C96" i="1"/>
  <c r="E96" i="1"/>
  <c r="F96" i="1"/>
  <c r="C97" i="1"/>
  <c r="E97" i="1"/>
  <c r="F97" i="1"/>
  <c r="H91" i="1"/>
  <c r="I91" i="1"/>
  <c r="H92" i="1"/>
  <c r="I92" i="1"/>
  <c r="H93" i="1"/>
  <c r="I93" i="1"/>
  <c r="C91" i="1"/>
  <c r="E91" i="1"/>
  <c r="F91" i="1"/>
  <c r="C92" i="1"/>
  <c r="E92" i="1"/>
  <c r="F92" i="1"/>
  <c r="C93" i="1"/>
  <c r="E93" i="1"/>
  <c r="F93" i="1"/>
  <c r="I90" i="1"/>
  <c r="H90" i="1"/>
  <c r="F90" i="1"/>
  <c r="E90" i="1"/>
  <c r="C90" i="1"/>
  <c r="C375" i="1"/>
  <c r="E375" i="1"/>
  <c r="F375" i="1"/>
  <c r="H375" i="1"/>
  <c r="I375" i="1"/>
  <c r="C376" i="1"/>
  <c r="E376" i="1"/>
  <c r="F376" i="1"/>
  <c r="H376" i="1"/>
  <c r="I376" i="1"/>
  <c r="C377" i="1"/>
  <c r="E377" i="1"/>
  <c r="F377" i="1"/>
  <c r="H377" i="1"/>
  <c r="I377" i="1"/>
  <c r="C378" i="1"/>
  <c r="E378" i="1"/>
  <c r="F378" i="1"/>
  <c r="H378" i="1"/>
  <c r="I378" i="1"/>
  <c r="C379" i="1"/>
  <c r="E379" i="1"/>
  <c r="F379" i="1"/>
  <c r="H379" i="1"/>
  <c r="I379" i="1"/>
  <c r="C380" i="1"/>
  <c r="E380" i="1"/>
  <c r="F380" i="1"/>
  <c r="H380" i="1"/>
  <c r="I380" i="1"/>
  <c r="C381" i="1"/>
  <c r="E381" i="1"/>
  <c r="F381" i="1"/>
  <c r="H381" i="1"/>
  <c r="I381" i="1"/>
  <c r="I145" i="1"/>
  <c r="H145" i="1"/>
  <c r="F145" i="1"/>
  <c r="E145" i="1"/>
  <c r="C145" i="1"/>
  <c r="I140" i="1"/>
  <c r="H140" i="1"/>
  <c r="F140" i="1"/>
  <c r="E140" i="1"/>
  <c r="C140" i="1"/>
  <c r="I141" i="1" l="1"/>
  <c r="H141" i="1"/>
  <c r="F141" i="1"/>
  <c r="E141" i="1"/>
  <c r="C141" i="1"/>
  <c r="I87" i="1"/>
  <c r="H87" i="1"/>
  <c r="F87" i="1"/>
  <c r="E87" i="1"/>
  <c r="C87" i="1"/>
  <c r="I86" i="1"/>
  <c r="H86" i="1"/>
  <c r="F86" i="1"/>
  <c r="E86" i="1"/>
  <c r="C86" i="1"/>
  <c r="I85" i="1"/>
  <c r="H85" i="1"/>
  <c r="F85" i="1"/>
  <c r="E85" i="1"/>
  <c r="C85" i="1"/>
  <c r="I84" i="1"/>
  <c r="H84" i="1"/>
  <c r="F84" i="1"/>
  <c r="E84" i="1"/>
  <c r="C84" i="1"/>
  <c r="I83" i="1"/>
  <c r="H83" i="1"/>
  <c r="F83" i="1"/>
  <c r="E83" i="1"/>
  <c r="C83" i="1"/>
  <c r="H82" i="1"/>
  <c r="I82" i="1"/>
  <c r="F82" i="1"/>
  <c r="E82" i="1"/>
  <c r="C82" i="1"/>
  <c r="I416" i="1"/>
  <c r="H416" i="1"/>
  <c r="F416" i="1"/>
  <c r="E416" i="1"/>
  <c r="C416" i="1"/>
  <c r="A416" i="1"/>
  <c r="I423" i="1"/>
  <c r="H423" i="1"/>
  <c r="F423" i="1"/>
  <c r="E423" i="1"/>
  <c r="C423" i="1"/>
  <c r="A423" i="1"/>
  <c r="A421" i="1"/>
  <c r="C421" i="1"/>
  <c r="E421" i="1"/>
  <c r="F421" i="1"/>
  <c r="H421" i="1"/>
  <c r="I421" i="1"/>
  <c r="A422" i="1"/>
  <c r="C422" i="1"/>
  <c r="E422" i="1"/>
  <c r="F422" i="1"/>
  <c r="H422" i="1"/>
  <c r="I422" i="1"/>
  <c r="I61" i="1"/>
  <c r="H61" i="1"/>
  <c r="F61" i="1"/>
  <c r="E61" i="1"/>
  <c r="C61" i="1"/>
  <c r="A61" i="1"/>
  <c r="I60" i="1"/>
  <c r="H60" i="1"/>
  <c r="F60" i="1"/>
  <c r="E60" i="1"/>
  <c r="C60" i="1"/>
  <c r="A60" i="1"/>
  <c r="A111" i="1"/>
  <c r="I76" i="1" l="1"/>
  <c r="C76" i="1"/>
  <c r="E76" i="1"/>
  <c r="F76" i="1"/>
  <c r="H76" i="1"/>
  <c r="A52" i="1"/>
  <c r="A53" i="1"/>
  <c r="C52" i="1"/>
  <c r="E52" i="1"/>
  <c r="F52" i="1"/>
  <c r="H52" i="1"/>
  <c r="I52" i="1"/>
  <c r="C53" i="1"/>
  <c r="E53" i="1"/>
  <c r="F53" i="1"/>
  <c r="H53" i="1"/>
  <c r="I53" i="1"/>
  <c r="H114" i="1"/>
  <c r="F114" i="1"/>
  <c r="E114" i="1"/>
  <c r="C114" i="1"/>
  <c r="A114" i="1"/>
  <c r="C134" i="1" l="1"/>
  <c r="E134" i="1"/>
  <c r="F134" i="1"/>
  <c r="H134" i="1"/>
  <c r="I134" i="1"/>
  <c r="C147" i="1"/>
  <c r="E147" i="1"/>
  <c r="F147" i="1"/>
  <c r="H147" i="1"/>
  <c r="I147" i="1"/>
  <c r="I150" i="1" l="1"/>
  <c r="H150" i="1"/>
  <c r="F150" i="1"/>
  <c r="E150" i="1"/>
  <c r="C150" i="1"/>
  <c r="I149" i="1"/>
  <c r="H149" i="1"/>
  <c r="F149" i="1"/>
  <c r="E149" i="1"/>
  <c r="C149" i="1"/>
  <c r="F143" i="1"/>
  <c r="F138" i="1"/>
  <c r="F139" i="1"/>
  <c r="F148" i="1"/>
  <c r="C143" i="1"/>
  <c r="C138" i="1"/>
  <c r="C139" i="1"/>
  <c r="C148" i="1"/>
  <c r="E148" i="1"/>
  <c r="H148" i="1"/>
  <c r="I148" i="1"/>
  <c r="E138" i="1" l="1"/>
  <c r="H138" i="1"/>
  <c r="I138" i="1"/>
  <c r="E139" i="1"/>
  <c r="H139" i="1"/>
  <c r="I139" i="1"/>
  <c r="I331" i="1"/>
  <c r="H331" i="1"/>
  <c r="F331" i="1"/>
  <c r="E331" i="1"/>
  <c r="C331" i="1"/>
  <c r="I330" i="1"/>
  <c r="H330" i="1"/>
  <c r="F330" i="1"/>
  <c r="E330" i="1"/>
  <c r="C330" i="1"/>
  <c r="I329" i="1"/>
  <c r="H329" i="1"/>
  <c r="F329" i="1"/>
  <c r="E329" i="1"/>
  <c r="C329" i="1"/>
  <c r="I328" i="1"/>
  <c r="H328" i="1"/>
  <c r="F328" i="1"/>
  <c r="E328" i="1"/>
  <c r="C328" i="1"/>
  <c r="I327" i="1"/>
  <c r="H327" i="1"/>
  <c r="F327" i="1"/>
  <c r="E327" i="1"/>
  <c r="C327" i="1"/>
  <c r="I326" i="1"/>
  <c r="H326" i="1"/>
  <c r="F326" i="1"/>
  <c r="E326" i="1"/>
  <c r="C326" i="1"/>
  <c r="I325" i="1"/>
  <c r="H325" i="1"/>
  <c r="F325" i="1"/>
  <c r="E325" i="1"/>
  <c r="C325" i="1"/>
  <c r="I324" i="1"/>
  <c r="H324" i="1"/>
  <c r="F324" i="1"/>
  <c r="E324" i="1"/>
  <c r="C324" i="1"/>
  <c r="I323" i="1"/>
  <c r="H323" i="1"/>
  <c r="F323" i="1"/>
  <c r="E323" i="1"/>
  <c r="C323" i="1"/>
  <c r="I322" i="1"/>
  <c r="H322" i="1"/>
  <c r="F322" i="1"/>
  <c r="E322" i="1"/>
  <c r="C322" i="1"/>
  <c r="I321" i="1"/>
  <c r="H321" i="1"/>
  <c r="F321" i="1"/>
  <c r="E321" i="1"/>
  <c r="C321" i="1"/>
  <c r="I320" i="1"/>
  <c r="H320" i="1"/>
  <c r="F320" i="1"/>
  <c r="E320" i="1"/>
  <c r="C320" i="1"/>
  <c r="I319" i="1"/>
  <c r="H319" i="1"/>
  <c r="F319" i="1"/>
  <c r="E319" i="1"/>
  <c r="C319" i="1"/>
  <c r="I318" i="1"/>
  <c r="H318" i="1"/>
  <c r="F318" i="1"/>
  <c r="E318" i="1"/>
  <c r="C318" i="1"/>
  <c r="I317" i="1"/>
  <c r="H317" i="1"/>
  <c r="F317" i="1"/>
  <c r="E317" i="1"/>
  <c r="C317" i="1"/>
  <c r="H136" i="1"/>
  <c r="I136" i="1"/>
  <c r="F136" i="1"/>
  <c r="E136" i="1"/>
  <c r="C136" i="1"/>
  <c r="I143" i="1"/>
  <c r="H143" i="1"/>
  <c r="E143" i="1"/>
  <c r="I414" i="1"/>
  <c r="H414" i="1"/>
  <c r="F414" i="1"/>
  <c r="E414" i="1"/>
  <c r="C414" i="1"/>
  <c r="A414" i="1"/>
  <c r="I415" i="1"/>
  <c r="H415" i="1"/>
  <c r="F415" i="1"/>
  <c r="E415" i="1"/>
  <c r="C415" i="1"/>
  <c r="A415" i="1"/>
  <c r="I347" i="1"/>
  <c r="H347" i="1"/>
  <c r="F347" i="1"/>
  <c r="E347" i="1"/>
  <c r="C347" i="1"/>
  <c r="A347" i="1"/>
  <c r="I346" i="1"/>
  <c r="H346" i="1"/>
  <c r="F346" i="1"/>
  <c r="E346" i="1"/>
  <c r="C346" i="1"/>
  <c r="A346" i="1"/>
  <c r="I345" i="1"/>
  <c r="H345" i="1"/>
  <c r="F345" i="1"/>
  <c r="E345" i="1"/>
  <c r="C345" i="1"/>
  <c r="A345" i="1"/>
  <c r="A51" i="1"/>
  <c r="A50" i="1"/>
  <c r="I51" i="1"/>
  <c r="H51" i="1"/>
  <c r="F51" i="1"/>
  <c r="E51" i="1"/>
  <c r="C51" i="1"/>
  <c r="I50" i="1"/>
  <c r="H50" i="1"/>
  <c r="F50" i="1"/>
  <c r="E50" i="1"/>
  <c r="C50" i="1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I188" i="2"/>
  <c r="J188" i="2" s="1"/>
  <c r="I189" i="2"/>
  <c r="J189" i="2" s="1"/>
  <c r="I190" i="2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1" i="2"/>
  <c r="I246" i="1"/>
  <c r="H246" i="1"/>
  <c r="F246" i="1"/>
  <c r="E246" i="1"/>
  <c r="C246" i="1"/>
  <c r="C194" i="1"/>
  <c r="E194" i="1"/>
  <c r="F194" i="1"/>
  <c r="H194" i="1"/>
  <c r="I194" i="1"/>
  <c r="C195" i="1"/>
  <c r="E195" i="1"/>
  <c r="F195" i="1"/>
  <c r="H195" i="1"/>
  <c r="I195" i="1"/>
  <c r="C203" i="1"/>
  <c r="E203" i="1"/>
  <c r="F203" i="1"/>
  <c r="H203" i="1"/>
  <c r="I203" i="1"/>
  <c r="C204" i="1"/>
  <c r="E204" i="1"/>
  <c r="F204" i="1"/>
  <c r="H204" i="1"/>
  <c r="I204" i="1"/>
  <c r="C133" i="1"/>
  <c r="E133" i="1"/>
  <c r="F133" i="1"/>
  <c r="H133" i="1"/>
  <c r="I49" i="1"/>
  <c r="H49" i="1"/>
  <c r="F49" i="1"/>
  <c r="E49" i="1"/>
  <c r="C49" i="1"/>
  <c r="I316" i="1"/>
  <c r="H316" i="1"/>
  <c r="F316" i="1"/>
  <c r="E316" i="1"/>
  <c r="C316" i="1"/>
  <c r="I315" i="1"/>
  <c r="H315" i="1"/>
  <c r="F315" i="1"/>
  <c r="E315" i="1"/>
  <c r="C315" i="1"/>
  <c r="I314" i="1"/>
  <c r="H314" i="1"/>
  <c r="F314" i="1"/>
  <c r="E314" i="1"/>
  <c r="C314" i="1"/>
  <c r="I313" i="1"/>
  <c r="H313" i="1"/>
  <c r="F313" i="1"/>
  <c r="E313" i="1"/>
  <c r="C313" i="1"/>
  <c r="I312" i="1"/>
  <c r="H312" i="1"/>
  <c r="F312" i="1"/>
  <c r="E312" i="1"/>
  <c r="C312" i="1"/>
  <c r="I311" i="1"/>
  <c r="H311" i="1"/>
  <c r="F311" i="1"/>
  <c r="E311" i="1"/>
  <c r="C311" i="1"/>
  <c r="I310" i="1"/>
  <c r="H310" i="1"/>
  <c r="F310" i="1"/>
  <c r="E310" i="1"/>
  <c r="C310" i="1"/>
  <c r="I309" i="1"/>
  <c r="H309" i="1"/>
  <c r="F309" i="1"/>
  <c r="E309" i="1"/>
  <c r="C309" i="1"/>
  <c r="I308" i="1"/>
  <c r="H308" i="1"/>
  <c r="F308" i="1"/>
  <c r="E308" i="1"/>
  <c r="C308" i="1"/>
  <c r="I307" i="1"/>
  <c r="H307" i="1"/>
  <c r="F307" i="1"/>
  <c r="E307" i="1"/>
  <c r="C307" i="1"/>
  <c r="I306" i="1"/>
  <c r="H306" i="1"/>
  <c r="F306" i="1"/>
  <c r="E306" i="1"/>
  <c r="C306" i="1"/>
  <c r="I305" i="1"/>
  <c r="H305" i="1"/>
  <c r="F305" i="1"/>
  <c r="E305" i="1"/>
  <c r="C305" i="1"/>
  <c r="I304" i="1"/>
  <c r="H304" i="1"/>
  <c r="F304" i="1"/>
  <c r="E304" i="1"/>
  <c r="C304" i="1"/>
  <c r="I303" i="1"/>
  <c r="H303" i="1"/>
  <c r="F303" i="1"/>
  <c r="E303" i="1"/>
  <c r="C303" i="1"/>
  <c r="I302" i="1"/>
  <c r="H302" i="1"/>
  <c r="F302" i="1"/>
  <c r="E302" i="1"/>
  <c r="C302" i="1"/>
  <c r="I301" i="1"/>
  <c r="H301" i="1"/>
  <c r="F301" i="1"/>
  <c r="E301" i="1"/>
  <c r="C301" i="1"/>
  <c r="I300" i="1"/>
  <c r="H300" i="1"/>
  <c r="F300" i="1"/>
  <c r="E300" i="1"/>
  <c r="C300" i="1"/>
  <c r="I299" i="1"/>
  <c r="H299" i="1"/>
  <c r="F299" i="1"/>
  <c r="E299" i="1"/>
  <c r="C299" i="1"/>
  <c r="I298" i="1"/>
  <c r="H298" i="1"/>
  <c r="F298" i="1"/>
  <c r="E298" i="1"/>
  <c r="C298" i="1"/>
  <c r="I297" i="1"/>
  <c r="H297" i="1"/>
  <c r="F297" i="1"/>
  <c r="E297" i="1"/>
  <c r="C297" i="1"/>
  <c r="I296" i="1"/>
  <c r="H296" i="1"/>
  <c r="F296" i="1"/>
  <c r="E296" i="1"/>
  <c r="C296" i="1"/>
  <c r="I295" i="1"/>
  <c r="H295" i="1"/>
  <c r="F295" i="1"/>
  <c r="E295" i="1"/>
  <c r="C295" i="1"/>
  <c r="I294" i="1"/>
  <c r="H294" i="1"/>
  <c r="F294" i="1"/>
  <c r="E294" i="1"/>
  <c r="C294" i="1"/>
  <c r="I293" i="1"/>
  <c r="H293" i="1"/>
  <c r="F293" i="1"/>
  <c r="E293" i="1"/>
  <c r="C293" i="1"/>
  <c r="I292" i="1"/>
  <c r="H292" i="1"/>
  <c r="F292" i="1"/>
  <c r="E292" i="1"/>
  <c r="C292" i="1"/>
  <c r="I385" i="1"/>
  <c r="H385" i="1"/>
  <c r="F385" i="1"/>
  <c r="E385" i="1"/>
  <c r="C385" i="1"/>
  <c r="C226" i="1"/>
  <c r="E226" i="1"/>
  <c r="F226" i="1"/>
  <c r="H226" i="1"/>
  <c r="I226" i="1"/>
  <c r="C220" i="1"/>
  <c r="E220" i="1"/>
  <c r="F220" i="1"/>
  <c r="H220" i="1"/>
  <c r="I220" i="1"/>
  <c r="I214" i="1"/>
  <c r="H214" i="1"/>
  <c r="F214" i="1"/>
  <c r="E214" i="1"/>
  <c r="C214" i="1"/>
  <c r="C208" i="1"/>
  <c r="E208" i="1"/>
  <c r="F208" i="1"/>
  <c r="H208" i="1"/>
  <c r="I208" i="1"/>
  <c r="C197" i="1"/>
  <c r="E197" i="1"/>
  <c r="F197" i="1"/>
  <c r="H197" i="1"/>
  <c r="I197" i="1"/>
  <c r="H130" i="1"/>
  <c r="C127" i="1"/>
  <c r="C130" i="1"/>
  <c r="E127" i="1"/>
  <c r="E130" i="1"/>
  <c r="F130" i="1"/>
  <c r="I249" i="1"/>
  <c r="H249" i="1"/>
  <c r="F249" i="1"/>
  <c r="E249" i="1"/>
  <c r="C249" i="1"/>
  <c r="I384" i="1"/>
  <c r="H384" i="1"/>
  <c r="F384" i="1"/>
  <c r="E384" i="1"/>
  <c r="C384" i="1"/>
  <c r="I383" i="1"/>
  <c r="H383" i="1"/>
  <c r="F383" i="1"/>
  <c r="E383" i="1"/>
  <c r="C383" i="1"/>
  <c r="H343" i="1"/>
  <c r="I343" i="1"/>
  <c r="H344" i="1"/>
  <c r="I344" i="1"/>
  <c r="A343" i="1"/>
  <c r="C343" i="1"/>
  <c r="E343" i="1"/>
  <c r="F343" i="1"/>
  <c r="A344" i="1"/>
  <c r="C344" i="1"/>
  <c r="E344" i="1"/>
  <c r="F344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C337" i="1"/>
  <c r="E337" i="1"/>
  <c r="F337" i="1"/>
  <c r="C338" i="1"/>
  <c r="E338" i="1"/>
  <c r="F338" i="1"/>
  <c r="C339" i="1"/>
  <c r="E339" i="1"/>
  <c r="F339" i="1"/>
  <c r="C340" i="1"/>
  <c r="E340" i="1"/>
  <c r="F340" i="1"/>
  <c r="C341" i="1"/>
  <c r="E341" i="1"/>
  <c r="F341" i="1"/>
  <c r="C342" i="1"/>
  <c r="E342" i="1"/>
  <c r="F342" i="1"/>
  <c r="A337" i="1"/>
  <c r="A338" i="1"/>
  <c r="A339" i="1"/>
  <c r="A340" i="1"/>
  <c r="A341" i="1"/>
  <c r="A342" i="1"/>
  <c r="A332" i="1"/>
  <c r="A333" i="1"/>
  <c r="A334" i="1"/>
  <c r="A335" i="1"/>
  <c r="A336" i="1"/>
  <c r="C332" i="1"/>
  <c r="E332" i="1"/>
  <c r="F332" i="1"/>
  <c r="H332" i="1"/>
  <c r="I332" i="1"/>
  <c r="C333" i="1"/>
  <c r="E333" i="1"/>
  <c r="F333" i="1"/>
  <c r="H333" i="1"/>
  <c r="I333" i="1"/>
  <c r="C334" i="1"/>
  <c r="E334" i="1"/>
  <c r="F334" i="1"/>
  <c r="H334" i="1"/>
  <c r="I334" i="1"/>
  <c r="C335" i="1"/>
  <c r="E335" i="1"/>
  <c r="F335" i="1"/>
  <c r="H335" i="1"/>
  <c r="I335" i="1"/>
  <c r="C336" i="1"/>
  <c r="E336" i="1"/>
  <c r="F336" i="1"/>
  <c r="H336" i="1"/>
  <c r="I336" i="1"/>
  <c r="I388" i="1"/>
  <c r="H388" i="1"/>
  <c r="F388" i="1"/>
  <c r="E388" i="1"/>
  <c r="C388" i="1"/>
  <c r="I387" i="1"/>
  <c r="H387" i="1"/>
  <c r="F387" i="1"/>
  <c r="E387" i="1"/>
  <c r="C387" i="1"/>
  <c r="I386" i="1"/>
  <c r="H386" i="1"/>
  <c r="F386" i="1"/>
  <c r="E386" i="1"/>
  <c r="C386" i="1"/>
  <c r="I146" i="1"/>
  <c r="F146" i="1"/>
  <c r="E146" i="1"/>
  <c r="H127" i="1"/>
  <c r="F127" i="1"/>
  <c r="H128" i="1"/>
  <c r="F128" i="1"/>
  <c r="E128" i="1"/>
  <c r="C128" i="1"/>
  <c r="I144" i="1"/>
  <c r="H144" i="1"/>
  <c r="F144" i="1"/>
  <c r="E144" i="1"/>
  <c r="C144" i="1"/>
  <c r="I137" i="1"/>
  <c r="H137" i="1"/>
  <c r="F137" i="1"/>
  <c r="E137" i="1"/>
  <c r="C137" i="1"/>
  <c r="I151" i="1"/>
  <c r="H151" i="1"/>
  <c r="F151" i="1"/>
  <c r="E151" i="1"/>
  <c r="C151" i="1"/>
  <c r="H81" i="1"/>
  <c r="F81" i="1"/>
  <c r="E81" i="1"/>
  <c r="C81" i="1"/>
  <c r="H80" i="1"/>
  <c r="F80" i="1"/>
  <c r="E80" i="1"/>
  <c r="C80" i="1"/>
  <c r="H79" i="1"/>
  <c r="F79" i="1"/>
  <c r="E79" i="1"/>
  <c r="C79" i="1"/>
  <c r="H113" i="1"/>
  <c r="F113" i="1"/>
  <c r="E113" i="1"/>
  <c r="C113" i="1"/>
  <c r="H112" i="1"/>
  <c r="F112" i="1"/>
  <c r="E112" i="1"/>
  <c r="C112" i="1"/>
  <c r="H110" i="1"/>
  <c r="F110" i="1"/>
  <c r="E110" i="1"/>
  <c r="C110" i="1"/>
  <c r="H111" i="1"/>
  <c r="F111" i="1"/>
  <c r="E111" i="1"/>
  <c r="C111" i="1"/>
  <c r="H362" i="1"/>
  <c r="F362" i="1"/>
  <c r="E362" i="1"/>
  <c r="C362" i="1"/>
  <c r="H183" i="1"/>
  <c r="F183" i="1"/>
  <c r="E183" i="1"/>
  <c r="C183" i="1"/>
  <c r="H182" i="1"/>
  <c r="F182" i="1"/>
  <c r="E182" i="1"/>
  <c r="C182" i="1"/>
  <c r="H181" i="1"/>
  <c r="F181" i="1"/>
  <c r="E181" i="1"/>
  <c r="C181" i="1"/>
  <c r="H180" i="1"/>
  <c r="F180" i="1"/>
  <c r="E180" i="1"/>
  <c r="C180" i="1"/>
  <c r="H179" i="1"/>
  <c r="F179" i="1"/>
  <c r="E179" i="1"/>
  <c r="C179" i="1"/>
  <c r="H178" i="1"/>
  <c r="F178" i="1"/>
  <c r="E178" i="1"/>
  <c r="C178" i="1"/>
  <c r="H177" i="1"/>
  <c r="F177" i="1"/>
  <c r="E177" i="1"/>
  <c r="C177" i="1"/>
  <c r="H176" i="1"/>
  <c r="F176" i="1"/>
  <c r="E176" i="1"/>
  <c r="C176" i="1"/>
  <c r="H175" i="1"/>
  <c r="F175" i="1"/>
  <c r="E175" i="1"/>
  <c r="C175" i="1"/>
  <c r="H174" i="1"/>
  <c r="F174" i="1"/>
  <c r="E174" i="1"/>
  <c r="C174" i="1"/>
  <c r="H171" i="1"/>
  <c r="F171" i="1"/>
  <c r="E171" i="1"/>
  <c r="C171" i="1"/>
  <c r="H173" i="1"/>
  <c r="F173" i="1"/>
  <c r="E173" i="1"/>
  <c r="C173" i="1"/>
  <c r="H350" i="1"/>
  <c r="F350" i="1"/>
  <c r="E350" i="1"/>
  <c r="C350" i="1"/>
  <c r="H172" i="1"/>
  <c r="F172" i="1"/>
  <c r="E172" i="1"/>
  <c r="C172" i="1"/>
  <c r="H170" i="1"/>
  <c r="F170" i="1"/>
  <c r="E170" i="1"/>
  <c r="C170" i="1"/>
  <c r="H169" i="1"/>
  <c r="F169" i="1"/>
  <c r="E169" i="1"/>
  <c r="C169" i="1"/>
  <c r="H168" i="1"/>
  <c r="F168" i="1"/>
  <c r="E168" i="1"/>
  <c r="C168" i="1"/>
  <c r="H390" i="1"/>
  <c r="F390" i="1"/>
  <c r="E390" i="1"/>
  <c r="C390" i="1"/>
  <c r="H389" i="1"/>
  <c r="F389" i="1"/>
  <c r="E389" i="1"/>
  <c r="C389" i="1"/>
  <c r="H367" i="1"/>
  <c r="F367" i="1"/>
  <c r="E367" i="1"/>
  <c r="C367" i="1"/>
  <c r="H366" i="1"/>
  <c r="F366" i="1"/>
  <c r="E366" i="1"/>
  <c r="C366" i="1"/>
  <c r="H404" i="1"/>
  <c r="F404" i="1"/>
  <c r="E404" i="1"/>
  <c r="C404" i="1"/>
  <c r="H190" i="1"/>
  <c r="F190" i="1"/>
  <c r="E190" i="1"/>
  <c r="C190" i="1"/>
  <c r="H353" i="1"/>
  <c r="F353" i="1"/>
  <c r="E353" i="1"/>
  <c r="C353" i="1"/>
  <c r="H361" i="1"/>
  <c r="F361" i="1"/>
  <c r="E361" i="1"/>
  <c r="C361" i="1"/>
  <c r="H360" i="1"/>
  <c r="F360" i="1"/>
  <c r="E360" i="1"/>
  <c r="C360" i="1"/>
  <c r="H403" i="1"/>
  <c r="F403" i="1"/>
  <c r="E403" i="1"/>
  <c r="C403" i="1"/>
  <c r="H359" i="1"/>
  <c r="F359" i="1"/>
  <c r="E359" i="1"/>
  <c r="C359" i="1"/>
  <c r="H358" i="1"/>
  <c r="F358" i="1"/>
  <c r="E358" i="1"/>
  <c r="C358" i="1"/>
  <c r="H402" i="1"/>
  <c r="F402" i="1"/>
  <c r="E402" i="1"/>
  <c r="C402" i="1"/>
  <c r="H357" i="1"/>
  <c r="F357" i="1"/>
  <c r="E357" i="1"/>
  <c r="C357" i="1"/>
  <c r="H356" i="1"/>
  <c r="F356" i="1"/>
  <c r="E356" i="1"/>
  <c r="C356" i="1"/>
  <c r="H401" i="1"/>
  <c r="F401" i="1"/>
  <c r="E401" i="1"/>
  <c r="C401" i="1"/>
  <c r="H355" i="1"/>
  <c r="F355" i="1"/>
  <c r="E355" i="1"/>
  <c r="C355" i="1"/>
  <c r="H354" i="1"/>
  <c r="F354" i="1"/>
  <c r="E354" i="1"/>
  <c r="C354" i="1"/>
  <c r="H400" i="1"/>
  <c r="F400" i="1"/>
  <c r="E400" i="1"/>
  <c r="C400" i="1"/>
  <c r="H399" i="1"/>
  <c r="F399" i="1"/>
  <c r="E399" i="1"/>
  <c r="C399" i="1"/>
  <c r="H398" i="1"/>
  <c r="F398" i="1"/>
  <c r="E398" i="1"/>
  <c r="C398" i="1"/>
  <c r="H397" i="1"/>
  <c r="F397" i="1"/>
  <c r="E397" i="1"/>
  <c r="C397" i="1"/>
  <c r="H396" i="1"/>
  <c r="F396" i="1"/>
  <c r="E396" i="1"/>
  <c r="C396" i="1"/>
  <c r="H395" i="1"/>
  <c r="F395" i="1"/>
  <c r="E395" i="1"/>
  <c r="C395" i="1"/>
  <c r="I164" i="1"/>
  <c r="H164" i="1"/>
  <c r="F164" i="1"/>
  <c r="E164" i="1"/>
  <c r="C164" i="1"/>
  <c r="I163" i="1"/>
  <c r="H163" i="1"/>
  <c r="F163" i="1"/>
  <c r="E163" i="1"/>
  <c r="C163" i="1"/>
  <c r="I162" i="1"/>
  <c r="H162" i="1"/>
  <c r="F162" i="1"/>
  <c r="E162" i="1"/>
  <c r="C162" i="1"/>
  <c r="H159" i="1"/>
  <c r="F159" i="1"/>
  <c r="E159" i="1"/>
  <c r="C159" i="1"/>
  <c r="H160" i="1"/>
  <c r="F160" i="1"/>
  <c r="E160" i="1"/>
  <c r="C160" i="1"/>
  <c r="H157" i="1"/>
  <c r="F157" i="1"/>
  <c r="E157" i="1"/>
  <c r="C157" i="1"/>
  <c r="H156" i="1"/>
  <c r="F156" i="1"/>
  <c r="E156" i="1"/>
  <c r="C156" i="1"/>
  <c r="I155" i="1"/>
  <c r="H155" i="1"/>
  <c r="F155" i="1"/>
  <c r="E155" i="1"/>
  <c r="C155" i="1"/>
  <c r="I153" i="1"/>
  <c r="H153" i="1"/>
  <c r="F153" i="1"/>
  <c r="E153" i="1"/>
  <c r="C153" i="1"/>
  <c r="I154" i="1"/>
  <c r="H154" i="1"/>
  <c r="F154" i="1"/>
  <c r="E154" i="1"/>
  <c r="C154" i="1"/>
  <c r="I152" i="1"/>
  <c r="H152" i="1"/>
  <c r="F152" i="1"/>
  <c r="E152" i="1"/>
  <c r="C152" i="1"/>
  <c r="I391" i="1"/>
  <c r="H391" i="1"/>
  <c r="F391" i="1"/>
  <c r="E391" i="1"/>
  <c r="C391" i="1"/>
  <c r="I167" i="1"/>
  <c r="H167" i="1"/>
  <c r="F167" i="1"/>
  <c r="E167" i="1"/>
  <c r="C167" i="1"/>
  <c r="I394" i="1"/>
  <c r="H394" i="1"/>
  <c r="F394" i="1"/>
  <c r="E394" i="1"/>
  <c r="C394" i="1"/>
  <c r="I393" i="1"/>
  <c r="H393" i="1"/>
  <c r="F393" i="1"/>
  <c r="E393" i="1"/>
  <c r="C393" i="1"/>
  <c r="I392" i="1"/>
  <c r="H392" i="1"/>
  <c r="F392" i="1"/>
  <c r="E392" i="1"/>
  <c r="C392" i="1"/>
  <c r="I420" i="1"/>
  <c r="H420" i="1"/>
  <c r="F420" i="1"/>
  <c r="E420" i="1"/>
  <c r="C420" i="1"/>
  <c r="I419" i="1"/>
  <c r="H419" i="1"/>
  <c r="F419" i="1"/>
  <c r="E419" i="1"/>
  <c r="C419" i="1"/>
  <c r="I184" i="1"/>
  <c r="H184" i="1"/>
  <c r="F184" i="1"/>
  <c r="E184" i="1"/>
  <c r="C184" i="1"/>
  <c r="I78" i="1"/>
  <c r="H78" i="1"/>
  <c r="F78" i="1"/>
  <c r="E78" i="1"/>
  <c r="C78" i="1"/>
  <c r="I365" i="1"/>
  <c r="H365" i="1"/>
  <c r="F365" i="1"/>
  <c r="E365" i="1"/>
  <c r="C365" i="1"/>
  <c r="I75" i="1"/>
  <c r="H75" i="1"/>
  <c r="F75" i="1"/>
  <c r="E75" i="1"/>
  <c r="C75" i="1"/>
  <c r="I363" i="1"/>
  <c r="H363" i="1"/>
  <c r="F363" i="1"/>
  <c r="E363" i="1"/>
  <c r="C363" i="1"/>
  <c r="I74" i="1"/>
  <c r="H74" i="1"/>
  <c r="F74" i="1"/>
  <c r="E74" i="1"/>
  <c r="C74" i="1"/>
  <c r="I73" i="1"/>
  <c r="H73" i="1"/>
  <c r="F73" i="1"/>
  <c r="E73" i="1"/>
  <c r="C73" i="1"/>
  <c r="I72" i="1"/>
  <c r="H72" i="1"/>
  <c r="F72" i="1"/>
  <c r="E72" i="1"/>
  <c r="C72" i="1"/>
  <c r="I71" i="1"/>
  <c r="H71" i="1"/>
  <c r="F71" i="1"/>
  <c r="E71" i="1"/>
  <c r="C71" i="1"/>
  <c r="I70" i="1"/>
  <c r="H70" i="1"/>
  <c r="F70" i="1"/>
  <c r="E70" i="1"/>
  <c r="C70" i="1"/>
  <c r="I69" i="1"/>
  <c r="H69" i="1"/>
  <c r="F69" i="1"/>
  <c r="E69" i="1"/>
  <c r="C69" i="1"/>
  <c r="I364" i="1"/>
  <c r="H364" i="1"/>
  <c r="F364" i="1"/>
  <c r="E364" i="1"/>
  <c r="C364" i="1"/>
  <c r="I165" i="1"/>
  <c r="H165" i="1"/>
  <c r="F165" i="1"/>
  <c r="E165" i="1"/>
  <c r="C165" i="1"/>
  <c r="I65" i="1"/>
  <c r="H65" i="1"/>
  <c r="F65" i="1"/>
  <c r="E65" i="1"/>
  <c r="C65" i="1"/>
  <c r="I66" i="1"/>
  <c r="H66" i="1"/>
  <c r="F66" i="1"/>
  <c r="E66" i="1"/>
  <c r="C66" i="1"/>
  <c r="I68" i="1"/>
  <c r="H68" i="1"/>
  <c r="F68" i="1"/>
  <c r="E68" i="1"/>
  <c r="C68" i="1"/>
  <c r="I64" i="1"/>
  <c r="H64" i="1"/>
  <c r="F64" i="1"/>
  <c r="E64" i="1"/>
  <c r="C64" i="1"/>
  <c r="I59" i="1"/>
  <c r="H59" i="1"/>
  <c r="F59" i="1"/>
  <c r="E59" i="1"/>
  <c r="C59" i="1"/>
  <c r="I62" i="1"/>
  <c r="H62" i="1"/>
  <c r="F62" i="1"/>
  <c r="E62" i="1"/>
  <c r="C62" i="1"/>
  <c r="I418" i="1"/>
  <c r="H418" i="1"/>
  <c r="F418" i="1"/>
  <c r="E418" i="1"/>
  <c r="C418" i="1"/>
  <c r="I417" i="1"/>
  <c r="H417" i="1"/>
  <c r="F417" i="1"/>
  <c r="E417" i="1"/>
  <c r="C417" i="1"/>
  <c r="I409" i="1"/>
  <c r="H409" i="1"/>
  <c r="F409" i="1"/>
  <c r="E409" i="1"/>
  <c r="C409" i="1"/>
  <c r="I413" i="1"/>
  <c r="H413" i="1"/>
  <c r="F413" i="1"/>
  <c r="E413" i="1"/>
  <c r="C413" i="1"/>
  <c r="I412" i="1"/>
  <c r="H412" i="1"/>
  <c r="F412" i="1"/>
  <c r="E412" i="1"/>
  <c r="C412" i="1"/>
  <c r="I411" i="1"/>
  <c r="H411" i="1"/>
  <c r="F411" i="1"/>
  <c r="E411" i="1"/>
  <c r="C411" i="1"/>
  <c r="I44" i="1"/>
  <c r="H44" i="1"/>
  <c r="F44" i="1"/>
  <c r="E44" i="1"/>
  <c r="C44" i="1"/>
  <c r="I40" i="1"/>
  <c r="H40" i="1"/>
  <c r="F40" i="1"/>
  <c r="E40" i="1"/>
  <c r="C40" i="1"/>
  <c r="I42" i="1"/>
  <c r="H42" i="1"/>
  <c r="F42" i="1"/>
  <c r="E42" i="1"/>
  <c r="C42" i="1"/>
  <c r="I410" i="1"/>
  <c r="H410" i="1"/>
  <c r="F410" i="1"/>
  <c r="E410" i="1"/>
  <c r="C410" i="1"/>
  <c r="I43" i="1"/>
  <c r="H43" i="1"/>
  <c r="F43" i="1"/>
  <c r="E43" i="1"/>
  <c r="C43" i="1"/>
  <c r="I374" i="1"/>
  <c r="H374" i="1"/>
  <c r="F374" i="1"/>
  <c r="E374" i="1"/>
  <c r="C374" i="1"/>
  <c r="I41" i="1"/>
  <c r="H41" i="1"/>
  <c r="F41" i="1"/>
  <c r="E41" i="1"/>
  <c r="C41" i="1"/>
  <c r="I39" i="1"/>
  <c r="H39" i="1"/>
  <c r="F39" i="1"/>
  <c r="E39" i="1"/>
  <c r="C39" i="1"/>
  <c r="I408" i="1"/>
  <c r="H408" i="1"/>
  <c r="F408" i="1"/>
  <c r="E408" i="1"/>
  <c r="C408" i="1"/>
  <c r="I46" i="1"/>
  <c r="H46" i="1"/>
  <c r="F46" i="1"/>
  <c r="E46" i="1"/>
  <c r="C46" i="1"/>
  <c r="I407" i="1"/>
  <c r="H407" i="1"/>
  <c r="F407" i="1"/>
  <c r="E407" i="1"/>
  <c r="C407" i="1"/>
  <c r="I48" i="1"/>
  <c r="H48" i="1"/>
  <c r="F48" i="1"/>
  <c r="E48" i="1"/>
  <c r="C48" i="1"/>
  <c r="I47" i="1"/>
  <c r="H47" i="1"/>
  <c r="F47" i="1"/>
  <c r="E47" i="1"/>
  <c r="C47" i="1"/>
  <c r="I38" i="1"/>
  <c r="H38" i="1"/>
  <c r="F38" i="1"/>
  <c r="E38" i="1"/>
  <c r="C38" i="1"/>
  <c r="I373" i="1"/>
  <c r="H373" i="1"/>
  <c r="F373" i="1"/>
  <c r="E373" i="1"/>
  <c r="C373" i="1"/>
  <c r="I34" i="1"/>
  <c r="H34" i="1"/>
  <c r="F34" i="1"/>
  <c r="E34" i="1"/>
  <c r="C34" i="1"/>
  <c r="I35" i="1"/>
  <c r="H35" i="1"/>
  <c r="F35" i="1"/>
  <c r="E35" i="1"/>
  <c r="C35" i="1"/>
  <c r="I45" i="1"/>
  <c r="H45" i="1"/>
  <c r="F45" i="1"/>
  <c r="E45" i="1"/>
  <c r="C45" i="1"/>
  <c r="I36" i="1"/>
  <c r="H36" i="1"/>
  <c r="F36" i="1"/>
  <c r="E36" i="1"/>
  <c r="C36" i="1"/>
  <c r="I37" i="1"/>
  <c r="H37" i="1"/>
  <c r="F37" i="1"/>
  <c r="E37" i="1"/>
  <c r="C37" i="1"/>
  <c r="I368" i="1"/>
  <c r="H368" i="1"/>
  <c r="F368" i="1"/>
  <c r="E368" i="1"/>
  <c r="C368" i="1"/>
  <c r="I406" i="1"/>
  <c r="H406" i="1"/>
  <c r="F406" i="1"/>
  <c r="E406" i="1"/>
  <c r="C406" i="1"/>
  <c r="I405" i="1"/>
  <c r="H405" i="1"/>
  <c r="F405" i="1"/>
  <c r="E405" i="1"/>
  <c r="C405" i="1"/>
  <c r="I348" i="1"/>
  <c r="H348" i="1"/>
  <c r="F348" i="1"/>
  <c r="E348" i="1"/>
  <c r="C348" i="1"/>
  <c r="I291" i="1"/>
  <c r="H291" i="1"/>
  <c r="F291" i="1"/>
  <c r="E291" i="1"/>
  <c r="C291" i="1"/>
  <c r="I290" i="1"/>
  <c r="H290" i="1"/>
  <c r="F290" i="1"/>
  <c r="E290" i="1"/>
  <c r="C290" i="1"/>
  <c r="I289" i="1"/>
  <c r="H289" i="1"/>
  <c r="F289" i="1"/>
  <c r="E289" i="1"/>
  <c r="C289" i="1"/>
  <c r="I288" i="1"/>
  <c r="H288" i="1"/>
  <c r="F288" i="1"/>
  <c r="E288" i="1"/>
  <c r="C288" i="1"/>
  <c r="I287" i="1"/>
  <c r="H287" i="1"/>
  <c r="F287" i="1"/>
  <c r="E287" i="1"/>
  <c r="C287" i="1"/>
  <c r="I286" i="1"/>
  <c r="H286" i="1"/>
  <c r="F286" i="1"/>
  <c r="E286" i="1"/>
  <c r="C286" i="1"/>
  <c r="I285" i="1"/>
  <c r="H285" i="1"/>
  <c r="F285" i="1"/>
  <c r="E285" i="1"/>
  <c r="C285" i="1"/>
  <c r="I284" i="1"/>
  <c r="H284" i="1"/>
  <c r="F284" i="1"/>
  <c r="E284" i="1"/>
  <c r="C284" i="1"/>
  <c r="I283" i="1"/>
  <c r="H283" i="1"/>
  <c r="F283" i="1"/>
  <c r="E283" i="1"/>
  <c r="C283" i="1"/>
  <c r="I282" i="1"/>
  <c r="H282" i="1"/>
  <c r="F282" i="1"/>
  <c r="E282" i="1"/>
  <c r="C282" i="1"/>
  <c r="I281" i="1"/>
  <c r="H281" i="1"/>
  <c r="F281" i="1"/>
  <c r="E281" i="1"/>
  <c r="C281" i="1"/>
  <c r="I280" i="1"/>
  <c r="H280" i="1"/>
  <c r="F280" i="1"/>
  <c r="E280" i="1"/>
  <c r="C280" i="1"/>
  <c r="I279" i="1"/>
  <c r="H279" i="1"/>
  <c r="F279" i="1"/>
  <c r="E279" i="1"/>
  <c r="C279" i="1"/>
  <c r="I278" i="1"/>
  <c r="H278" i="1"/>
  <c r="F278" i="1"/>
  <c r="E278" i="1"/>
  <c r="C278" i="1"/>
  <c r="I277" i="1"/>
  <c r="H277" i="1"/>
  <c r="F277" i="1"/>
  <c r="E277" i="1"/>
  <c r="C277" i="1"/>
  <c r="I276" i="1"/>
  <c r="H276" i="1"/>
  <c r="F276" i="1"/>
  <c r="E276" i="1"/>
  <c r="C276" i="1"/>
  <c r="I275" i="1"/>
  <c r="H275" i="1"/>
  <c r="F275" i="1"/>
  <c r="E275" i="1"/>
  <c r="C275" i="1"/>
  <c r="I274" i="1"/>
  <c r="H274" i="1"/>
  <c r="F274" i="1"/>
  <c r="E274" i="1"/>
  <c r="C274" i="1"/>
  <c r="I273" i="1"/>
  <c r="H273" i="1"/>
  <c r="F273" i="1"/>
  <c r="E273" i="1"/>
  <c r="C273" i="1"/>
  <c r="I272" i="1"/>
  <c r="H272" i="1"/>
  <c r="F272" i="1"/>
  <c r="E272" i="1"/>
  <c r="C272" i="1"/>
  <c r="I271" i="1"/>
  <c r="H271" i="1"/>
  <c r="F271" i="1"/>
  <c r="E271" i="1"/>
  <c r="C271" i="1"/>
  <c r="I270" i="1"/>
  <c r="H270" i="1"/>
  <c r="F270" i="1"/>
  <c r="E270" i="1"/>
  <c r="C270" i="1"/>
  <c r="I269" i="1"/>
  <c r="H269" i="1"/>
  <c r="F269" i="1"/>
  <c r="E269" i="1"/>
  <c r="C269" i="1"/>
  <c r="I268" i="1"/>
  <c r="H268" i="1"/>
  <c r="F268" i="1"/>
  <c r="E268" i="1"/>
  <c r="C268" i="1"/>
  <c r="I267" i="1"/>
  <c r="H267" i="1"/>
  <c r="F267" i="1"/>
  <c r="E267" i="1"/>
  <c r="C267" i="1"/>
  <c r="I266" i="1"/>
  <c r="H266" i="1"/>
  <c r="F266" i="1"/>
  <c r="E266" i="1"/>
  <c r="C266" i="1"/>
  <c r="I265" i="1"/>
  <c r="H265" i="1"/>
  <c r="F265" i="1"/>
  <c r="E265" i="1"/>
  <c r="C265" i="1"/>
  <c r="I264" i="1"/>
  <c r="H264" i="1"/>
  <c r="F264" i="1"/>
  <c r="E264" i="1"/>
  <c r="C264" i="1"/>
  <c r="I263" i="1"/>
  <c r="H263" i="1"/>
  <c r="F263" i="1"/>
  <c r="E263" i="1"/>
  <c r="C263" i="1"/>
  <c r="I262" i="1"/>
  <c r="H262" i="1"/>
  <c r="F262" i="1"/>
  <c r="E262" i="1"/>
  <c r="C262" i="1"/>
  <c r="I261" i="1"/>
  <c r="H261" i="1"/>
  <c r="F261" i="1"/>
  <c r="E261" i="1"/>
  <c r="C261" i="1"/>
  <c r="I260" i="1"/>
  <c r="H260" i="1"/>
  <c r="F260" i="1"/>
  <c r="E260" i="1"/>
  <c r="C260" i="1"/>
  <c r="I259" i="1"/>
  <c r="H259" i="1"/>
  <c r="F259" i="1"/>
  <c r="E259" i="1"/>
  <c r="C259" i="1"/>
  <c r="I258" i="1"/>
  <c r="H258" i="1"/>
  <c r="F258" i="1"/>
  <c r="E258" i="1"/>
  <c r="C258" i="1"/>
  <c r="I257" i="1"/>
  <c r="H257" i="1"/>
  <c r="F257" i="1"/>
  <c r="E257" i="1"/>
  <c r="C257" i="1"/>
  <c r="I256" i="1"/>
  <c r="H256" i="1"/>
  <c r="F256" i="1"/>
  <c r="E256" i="1"/>
  <c r="C256" i="1"/>
  <c r="I255" i="1"/>
  <c r="H255" i="1"/>
  <c r="F255" i="1"/>
  <c r="E255" i="1"/>
  <c r="C255" i="1"/>
  <c r="I254" i="1"/>
  <c r="H254" i="1"/>
  <c r="F254" i="1"/>
  <c r="E254" i="1"/>
  <c r="C254" i="1"/>
  <c r="I253" i="1"/>
  <c r="H253" i="1"/>
  <c r="F253" i="1"/>
  <c r="E253" i="1"/>
  <c r="C253" i="1"/>
  <c r="I252" i="1"/>
  <c r="H252" i="1"/>
  <c r="F252" i="1"/>
  <c r="E252" i="1"/>
  <c r="C252" i="1"/>
  <c r="I251" i="1"/>
  <c r="H251" i="1"/>
  <c r="F251" i="1"/>
  <c r="E251" i="1"/>
  <c r="C251" i="1"/>
  <c r="I250" i="1"/>
  <c r="H250" i="1"/>
  <c r="F250" i="1"/>
  <c r="E250" i="1"/>
  <c r="C250" i="1"/>
  <c r="I248" i="1"/>
  <c r="H248" i="1"/>
  <c r="F248" i="1"/>
  <c r="E248" i="1"/>
  <c r="C248" i="1"/>
  <c r="I247" i="1"/>
  <c r="H247" i="1"/>
  <c r="F247" i="1"/>
  <c r="E247" i="1"/>
  <c r="C247" i="1"/>
  <c r="I245" i="1"/>
  <c r="H245" i="1"/>
  <c r="F245" i="1"/>
  <c r="E245" i="1"/>
  <c r="C245" i="1"/>
  <c r="I244" i="1"/>
  <c r="H244" i="1"/>
  <c r="F244" i="1"/>
  <c r="E244" i="1"/>
  <c r="C244" i="1"/>
  <c r="I243" i="1"/>
  <c r="H243" i="1"/>
  <c r="F243" i="1"/>
  <c r="E243" i="1"/>
  <c r="C243" i="1"/>
  <c r="I242" i="1"/>
  <c r="H242" i="1"/>
  <c r="F242" i="1"/>
  <c r="E242" i="1"/>
  <c r="C242" i="1"/>
  <c r="I241" i="1"/>
  <c r="H241" i="1"/>
  <c r="F241" i="1"/>
  <c r="E241" i="1"/>
  <c r="C241" i="1"/>
  <c r="I240" i="1"/>
  <c r="H240" i="1"/>
  <c r="F240" i="1"/>
  <c r="E240" i="1"/>
  <c r="C240" i="1"/>
  <c r="I239" i="1"/>
  <c r="H239" i="1"/>
  <c r="F239" i="1"/>
  <c r="E239" i="1"/>
  <c r="C239" i="1"/>
  <c r="I238" i="1"/>
  <c r="H238" i="1"/>
  <c r="F238" i="1"/>
  <c r="E238" i="1"/>
  <c r="C238" i="1"/>
  <c r="I237" i="1"/>
  <c r="H237" i="1"/>
  <c r="F237" i="1"/>
  <c r="E237" i="1"/>
  <c r="C237" i="1"/>
  <c r="I382" i="1"/>
  <c r="H382" i="1"/>
  <c r="F382" i="1"/>
  <c r="E382" i="1"/>
  <c r="C382" i="1"/>
  <c r="I236" i="1"/>
  <c r="H236" i="1"/>
  <c r="F236" i="1"/>
  <c r="E236" i="1"/>
  <c r="C236" i="1"/>
  <c r="I235" i="1"/>
  <c r="H235" i="1"/>
  <c r="F235" i="1"/>
  <c r="E235" i="1"/>
  <c r="C235" i="1"/>
  <c r="I234" i="1"/>
  <c r="H234" i="1"/>
  <c r="F234" i="1"/>
  <c r="E234" i="1"/>
  <c r="C234" i="1"/>
  <c r="I233" i="1"/>
  <c r="H233" i="1"/>
  <c r="F233" i="1"/>
  <c r="E233" i="1"/>
  <c r="C233" i="1"/>
  <c r="I372" i="1"/>
  <c r="H372" i="1"/>
  <c r="F372" i="1"/>
  <c r="E372" i="1"/>
  <c r="C372" i="1"/>
  <c r="I371" i="1"/>
  <c r="H371" i="1"/>
  <c r="F371" i="1"/>
  <c r="E371" i="1"/>
  <c r="C371" i="1"/>
  <c r="I370" i="1"/>
  <c r="H370" i="1"/>
  <c r="F370" i="1"/>
  <c r="E370" i="1"/>
  <c r="C370" i="1"/>
  <c r="I369" i="1"/>
  <c r="H369" i="1"/>
  <c r="F369" i="1"/>
  <c r="E369" i="1"/>
  <c r="C369" i="1"/>
  <c r="I230" i="1"/>
  <c r="H230" i="1"/>
  <c r="F230" i="1"/>
  <c r="E230" i="1"/>
  <c r="C230" i="1"/>
  <c r="I229" i="1"/>
  <c r="H229" i="1"/>
  <c r="F229" i="1"/>
  <c r="E229" i="1"/>
  <c r="C229" i="1"/>
  <c r="I228" i="1"/>
  <c r="H228" i="1"/>
  <c r="F228" i="1"/>
  <c r="E228" i="1"/>
  <c r="C228" i="1"/>
  <c r="I227" i="1"/>
  <c r="H227" i="1"/>
  <c r="F227" i="1"/>
  <c r="E227" i="1"/>
  <c r="C227" i="1"/>
  <c r="I225" i="1"/>
  <c r="H225" i="1"/>
  <c r="F225" i="1"/>
  <c r="E225" i="1"/>
  <c r="C225" i="1"/>
  <c r="I224" i="1"/>
  <c r="H224" i="1"/>
  <c r="F224" i="1"/>
  <c r="E224" i="1"/>
  <c r="C224" i="1"/>
  <c r="I223" i="1"/>
  <c r="H223" i="1"/>
  <c r="F223" i="1"/>
  <c r="E223" i="1"/>
  <c r="C223" i="1"/>
  <c r="I222" i="1"/>
  <c r="H222" i="1"/>
  <c r="F222" i="1"/>
  <c r="E222" i="1"/>
  <c r="C222" i="1"/>
  <c r="I221" i="1"/>
  <c r="H221" i="1"/>
  <c r="F221" i="1"/>
  <c r="E221" i="1"/>
  <c r="C221" i="1"/>
  <c r="I219" i="1"/>
  <c r="H219" i="1"/>
  <c r="F219" i="1"/>
  <c r="E219" i="1"/>
  <c r="C219" i="1"/>
  <c r="I218" i="1"/>
  <c r="H218" i="1"/>
  <c r="F218" i="1"/>
  <c r="E218" i="1"/>
  <c r="C218" i="1"/>
  <c r="I217" i="1"/>
  <c r="H217" i="1"/>
  <c r="F217" i="1"/>
  <c r="E217" i="1"/>
  <c r="C217" i="1"/>
  <c r="I216" i="1"/>
  <c r="H216" i="1"/>
  <c r="F216" i="1"/>
  <c r="E216" i="1"/>
  <c r="C216" i="1"/>
  <c r="I215" i="1"/>
  <c r="H215" i="1"/>
  <c r="F215" i="1"/>
  <c r="E215" i="1"/>
  <c r="C215" i="1"/>
  <c r="I213" i="1"/>
  <c r="H213" i="1"/>
  <c r="F213" i="1"/>
  <c r="E213" i="1"/>
  <c r="C213" i="1"/>
  <c r="I212" i="1"/>
  <c r="H212" i="1"/>
  <c r="F212" i="1"/>
  <c r="E212" i="1"/>
  <c r="C212" i="1"/>
  <c r="I211" i="1"/>
  <c r="H211" i="1"/>
  <c r="F211" i="1"/>
  <c r="E211" i="1"/>
  <c r="C211" i="1"/>
  <c r="I210" i="1"/>
  <c r="H210" i="1"/>
  <c r="F210" i="1"/>
  <c r="E210" i="1"/>
  <c r="C210" i="1"/>
  <c r="I209" i="1"/>
  <c r="H209" i="1"/>
  <c r="F209" i="1"/>
  <c r="E209" i="1"/>
  <c r="C209" i="1"/>
  <c r="I207" i="1"/>
  <c r="H207" i="1"/>
  <c r="F207" i="1"/>
  <c r="E207" i="1"/>
  <c r="C207" i="1"/>
  <c r="I206" i="1"/>
  <c r="H206" i="1"/>
  <c r="F206" i="1"/>
  <c r="E206" i="1"/>
  <c r="C206" i="1"/>
  <c r="I205" i="1"/>
  <c r="H205" i="1"/>
  <c r="F205" i="1"/>
  <c r="E205" i="1"/>
  <c r="C205" i="1"/>
  <c r="I202" i="1"/>
  <c r="H202" i="1"/>
  <c r="F202" i="1"/>
  <c r="E202" i="1"/>
  <c r="C202" i="1"/>
  <c r="I201" i="1"/>
  <c r="H201" i="1"/>
  <c r="F201" i="1"/>
  <c r="E201" i="1"/>
  <c r="C201" i="1"/>
  <c r="I200" i="1"/>
  <c r="H200" i="1"/>
  <c r="F200" i="1"/>
  <c r="E200" i="1"/>
  <c r="C200" i="1"/>
  <c r="I199" i="1"/>
  <c r="H199" i="1"/>
  <c r="F199" i="1"/>
  <c r="E199" i="1"/>
  <c r="C199" i="1"/>
  <c r="I198" i="1"/>
  <c r="H198" i="1"/>
  <c r="F198" i="1"/>
  <c r="E198" i="1"/>
  <c r="C198" i="1"/>
  <c r="I196" i="1"/>
  <c r="H196" i="1"/>
  <c r="F196" i="1"/>
  <c r="E196" i="1"/>
  <c r="C196" i="1"/>
  <c r="I193" i="1"/>
  <c r="H193" i="1"/>
  <c r="F193" i="1"/>
  <c r="E193" i="1"/>
  <c r="C193" i="1"/>
  <c r="I192" i="1"/>
  <c r="H192" i="1"/>
  <c r="F192" i="1"/>
  <c r="E192" i="1"/>
  <c r="C192" i="1"/>
  <c r="I191" i="1"/>
  <c r="H191" i="1"/>
  <c r="F191" i="1"/>
  <c r="E191" i="1"/>
  <c r="C191" i="1"/>
  <c r="I232" i="1"/>
  <c r="H232" i="1"/>
  <c r="F232" i="1"/>
  <c r="E232" i="1"/>
  <c r="C232" i="1"/>
  <c r="I231" i="1"/>
  <c r="H231" i="1"/>
  <c r="F231" i="1"/>
  <c r="E231" i="1"/>
  <c r="C231" i="1"/>
  <c r="I188" i="1"/>
  <c r="H188" i="1"/>
  <c r="F188" i="1"/>
  <c r="E188" i="1"/>
  <c r="C188" i="1"/>
  <c r="I187" i="1"/>
  <c r="H187" i="1"/>
  <c r="F187" i="1"/>
  <c r="E187" i="1"/>
  <c r="C187" i="1"/>
  <c r="I185" i="1"/>
  <c r="H185" i="1"/>
  <c r="F185" i="1"/>
  <c r="E185" i="1"/>
  <c r="C185" i="1"/>
  <c r="I352" i="1"/>
  <c r="H352" i="1"/>
  <c r="F352" i="1"/>
  <c r="E352" i="1"/>
  <c r="C352" i="1"/>
  <c r="I189" i="1"/>
  <c r="H189" i="1"/>
  <c r="F189" i="1"/>
  <c r="E189" i="1"/>
  <c r="C189" i="1"/>
  <c r="I351" i="1"/>
  <c r="H351" i="1"/>
  <c r="F351" i="1"/>
  <c r="E351" i="1"/>
  <c r="C351" i="1"/>
  <c r="I349" i="1"/>
  <c r="H349" i="1"/>
  <c r="F349" i="1"/>
  <c r="E349" i="1"/>
  <c r="C349" i="1"/>
  <c r="J1" i="2" l="1"/>
  <c r="J190" i="2"/>
  <c r="J124" i="2"/>
  <c r="J187" i="2"/>
  <c r="J111" i="2"/>
  <c r="J31" i="2"/>
  <c r="K75" i="2" l="1"/>
  <c r="K208" i="2"/>
  <c r="K11" i="2"/>
  <c r="K108" i="2"/>
  <c r="K44" i="2"/>
  <c r="K139" i="2"/>
  <c r="K3" i="2"/>
  <c r="K67" i="2"/>
  <c r="K131" i="2"/>
  <c r="K36" i="2"/>
  <c r="K100" i="2"/>
  <c r="K176" i="2"/>
  <c r="K43" i="2"/>
  <c r="K107" i="2"/>
  <c r="K12" i="2"/>
  <c r="K76" i="2"/>
  <c r="K289" i="2"/>
  <c r="K35" i="2"/>
  <c r="K99" i="2"/>
  <c r="K4" i="2"/>
  <c r="K68" i="2"/>
  <c r="K161" i="2"/>
  <c r="K144" i="2"/>
  <c r="K257" i="2"/>
  <c r="K385" i="2"/>
  <c r="K400" i="2"/>
  <c r="K27" i="2"/>
  <c r="K59" i="2"/>
  <c r="K91" i="2"/>
  <c r="K123" i="2"/>
  <c r="K155" i="2"/>
  <c r="K28" i="2"/>
  <c r="K60" i="2"/>
  <c r="K92" i="2"/>
  <c r="K128" i="2"/>
  <c r="K225" i="2"/>
  <c r="K353" i="2"/>
  <c r="K272" i="2"/>
  <c r="K19" i="2"/>
  <c r="K51" i="2"/>
  <c r="K83" i="2"/>
  <c r="K115" i="2"/>
  <c r="K147" i="2"/>
  <c r="K20" i="2"/>
  <c r="K52" i="2"/>
  <c r="K84" i="2"/>
  <c r="K116" i="2"/>
  <c r="K193" i="2"/>
  <c r="K321" i="2"/>
  <c r="K336" i="2"/>
  <c r="K352" i="2"/>
  <c r="K240" i="2"/>
  <c r="K320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36" i="2"/>
  <c r="K152" i="2"/>
  <c r="K177" i="2"/>
  <c r="K209" i="2"/>
  <c r="K241" i="2"/>
  <c r="K273" i="2"/>
  <c r="K305" i="2"/>
  <c r="K337" i="2"/>
  <c r="K369" i="2"/>
  <c r="K160" i="2"/>
  <c r="K192" i="2"/>
  <c r="K224" i="2"/>
  <c r="K256" i="2"/>
  <c r="K288" i="2"/>
  <c r="K384" i="2"/>
  <c r="K304" i="2"/>
  <c r="K368" i="2"/>
  <c r="K1" i="2"/>
  <c r="A199" i="4"/>
  <c r="C199" i="4" s="1"/>
  <c r="A197" i="4"/>
  <c r="C197" i="4" s="1"/>
  <c r="A195" i="4"/>
  <c r="F195" i="4" s="1"/>
  <c r="A193" i="4"/>
  <c r="D193" i="4" s="1"/>
  <c r="A191" i="4"/>
  <c r="C191" i="4" s="1"/>
  <c r="A189" i="4"/>
  <c r="E189" i="4" s="1"/>
  <c r="A187" i="4"/>
  <c r="F187" i="4" s="1"/>
  <c r="A185" i="4"/>
  <c r="F185" i="4" s="1"/>
  <c r="A183" i="4"/>
  <c r="C183" i="4" s="1"/>
  <c r="A181" i="4"/>
  <c r="D181" i="4" s="1"/>
  <c r="A179" i="4"/>
  <c r="F179" i="4" s="1"/>
  <c r="A177" i="4"/>
  <c r="B177" i="4" s="1"/>
  <c r="A175" i="4"/>
  <c r="C175" i="4" s="1"/>
  <c r="A173" i="4"/>
  <c r="B173" i="4" s="1"/>
  <c r="A171" i="4"/>
  <c r="F171" i="4" s="1"/>
  <c r="A169" i="4"/>
  <c r="D169" i="4" s="1"/>
  <c r="A167" i="4"/>
  <c r="C167" i="4" s="1"/>
  <c r="A165" i="4"/>
  <c r="C165" i="4" s="1"/>
  <c r="A163" i="4"/>
  <c r="F163" i="4" s="1"/>
  <c r="A161" i="4"/>
  <c r="F161" i="4" s="1"/>
  <c r="A159" i="4"/>
  <c r="C159" i="4" s="1"/>
  <c r="A157" i="4"/>
  <c r="F157" i="4" s="1"/>
  <c r="A155" i="4"/>
  <c r="F155" i="4" s="1"/>
  <c r="A153" i="4"/>
  <c r="F153" i="4" s="1"/>
  <c r="A151" i="4"/>
  <c r="B151" i="4" s="1"/>
  <c r="A149" i="4"/>
  <c r="C149" i="4" s="1"/>
  <c r="A147" i="4"/>
  <c r="F147" i="4" s="1"/>
  <c r="A145" i="4"/>
  <c r="E145" i="4" s="1"/>
  <c r="A143" i="4"/>
  <c r="B143" i="4" s="1"/>
  <c r="A141" i="4"/>
  <c r="B141" i="4" s="1"/>
  <c r="A139" i="4"/>
  <c r="F139" i="4" s="1"/>
  <c r="A137" i="4"/>
  <c r="E137" i="4" s="1"/>
  <c r="A135" i="4"/>
  <c r="B135" i="4" s="1"/>
  <c r="A133" i="4"/>
  <c r="B133" i="4" s="1"/>
  <c r="A131" i="4"/>
  <c r="F131" i="4" s="1"/>
  <c r="A129" i="4"/>
  <c r="C129" i="4" s="1"/>
  <c r="A127" i="4"/>
  <c r="B127" i="4" s="1"/>
  <c r="A125" i="4"/>
  <c r="D125" i="4" s="1"/>
  <c r="A123" i="4"/>
  <c r="F123" i="4" s="1"/>
  <c r="A121" i="4"/>
  <c r="F121" i="4" s="1"/>
  <c r="A119" i="4"/>
  <c r="B119" i="4" s="1"/>
  <c r="A117" i="4"/>
  <c r="E117" i="4" s="1"/>
  <c r="A115" i="4"/>
  <c r="F115" i="4" s="1"/>
  <c r="A113" i="4"/>
  <c r="B113" i="4" s="1"/>
  <c r="A111" i="4"/>
  <c r="B111" i="4" s="1"/>
  <c r="A109" i="4"/>
  <c r="C109" i="4" s="1"/>
  <c r="A107" i="4"/>
  <c r="F107" i="4" s="1"/>
  <c r="A105" i="4"/>
  <c r="E105" i="4" s="1"/>
  <c r="A103" i="4"/>
  <c r="B103" i="4" s="1"/>
  <c r="A101" i="4"/>
  <c r="B101" i="4" s="1"/>
  <c r="A99" i="4"/>
  <c r="F99" i="4" s="1"/>
  <c r="A97" i="4"/>
  <c r="C97" i="4" s="1"/>
  <c r="A95" i="4"/>
  <c r="B95" i="4" s="1"/>
  <c r="A93" i="4"/>
  <c r="F93" i="4" s="1"/>
  <c r="A91" i="4"/>
  <c r="F91" i="4" s="1"/>
  <c r="A89" i="4"/>
  <c r="F89" i="4" s="1"/>
  <c r="A87" i="4"/>
  <c r="B87" i="4" s="1"/>
  <c r="A85" i="4"/>
  <c r="E85" i="4" s="1"/>
  <c r="A83" i="4"/>
  <c r="F83" i="4" s="1"/>
  <c r="A81" i="4"/>
  <c r="E81" i="4" s="1"/>
  <c r="A79" i="4"/>
  <c r="B79" i="4" s="1"/>
  <c r="A77" i="4"/>
  <c r="B77" i="4" s="1"/>
  <c r="A75" i="4"/>
  <c r="F75" i="4" s="1"/>
  <c r="A73" i="4"/>
  <c r="E73" i="4" s="1"/>
  <c r="A71" i="4"/>
  <c r="B71" i="4" s="1"/>
  <c r="A69" i="4"/>
  <c r="B69" i="4" s="1"/>
  <c r="A67" i="4"/>
  <c r="F67" i="4" s="1"/>
  <c r="A65" i="4"/>
  <c r="B65" i="4" s="1"/>
  <c r="A63" i="4"/>
  <c r="B63" i="4" s="1"/>
  <c r="A61" i="4"/>
  <c r="D61" i="4" s="1"/>
  <c r="A59" i="4"/>
  <c r="F59" i="4" s="1"/>
  <c r="A57" i="4"/>
  <c r="F57" i="4" s="1"/>
  <c r="A55" i="4"/>
  <c r="B55" i="4" s="1"/>
  <c r="A53" i="4"/>
  <c r="E53" i="4" s="1"/>
  <c r="A51" i="4"/>
  <c r="F51" i="4" s="1"/>
  <c r="A49" i="4"/>
  <c r="E49" i="4" s="1"/>
  <c r="A47" i="4"/>
  <c r="B47" i="4" s="1"/>
  <c r="A45" i="4"/>
  <c r="C45" i="4" s="1"/>
  <c r="A43" i="4"/>
  <c r="F43" i="4" s="1"/>
  <c r="A41" i="4"/>
  <c r="E41" i="4" s="1"/>
  <c r="A39" i="4"/>
  <c r="B39" i="4" s="1"/>
  <c r="A37" i="4"/>
  <c r="B37" i="4" s="1"/>
  <c r="A35" i="4"/>
  <c r="F35" i="4" s="1"/>
  <c r="A33" i="4"/>
  <c r="E33" i="4" s="1"/>
  <c r="A31" i="4"/>
  <c r="B31" i="4" s="1"/>
  <c r="A29" i="4"/>
  <c r="F29" i="4" s="1"/>
  <c r="A27" i="4"/>
  <c r="F27" i="4" s="1"/>
  <c r="A25" i="4"/>
  <c r="F25" i="4" s="1"/>
  <c r="A23" i="4"/>
  <c r="F23" i="4" s="1"/>
  <c r="A21" i="4"/>
  <c r="F21" i="4" s="1"/>
  <c r="A19" i="4"/>
  <c r="F19" i="4" s="1"/>
  <c r="A17" i="4"/>
  <c r="F17" i="4" s="1"/>
  <c r="A15" i="4"/>
  <c r="F15" i="4" s="1"/>
  <c r="A13" i="4"/>
  <c r="F13" i="4" s="1"/>
  <c r="A11" i="4"/>
  <c r="F11" i="4" s="1"/>
  <c r="A9" i="4"/>
  <c r="F9" i="4" s="1"/>
  <c r="A7" i="4"/>
  <c r="F7" i="4" s="1"/>
  <c r="A5" i="4"/>
  <c r="F5" i="4" s="1"/>
  <c r="A3" i="4"/>
  <c r="F3" i="4" s="1"/>
  <c r="A200" i="4"/>
  <c r="F200" i="4" s="1"/>
  <c r="A198" i="4"/>
  <c r="C198" i="4" s="1"/>
  <c r="A196" i="4"/>
  <c r="C196" i="4" s="1"/>
  <c r="A194" i="4"/>
  <c r="F194" i="4" s="1"/>
  <c r="A192" i="4"/>
  <c r="B192" i="4" s="1"/>
  <c r="A190" i="4"/>
  <c r="C190" i="4" s="1"/>
  <c r="A188" i="4"/>
  <c r="D188" i="4" s="1"/>
  <c r="A186" i="4"/>
  <c r="F186" i="4" s="1"/>
  <c r="A184" i="4"/>
  <c r="D184" i="4" s="1"/>
  <c r="A182" i="4"/>
  <c r="C182" i="4" s="1"/>
  <c r="A180" i="4"/>
  <c r="E180" i="4" s="1"/>
  <c r="A178" i="4"/>
  <c r="F178" i="4" s="1"/>
  <c r="A176" i="4"/>
  <c r="B176" i="4" s="1"/>
  <c r="A174" i="4"/>
  <c r="C174" i="4" s="1"/>
  <c r="A172" i="4"/>
  <c r="F172" i="4" s="1"/>
  <c r="A170" i="4"/>
  <c r="F170" i="4" s="1"/>
  <c r="A168" i="4"/>
  <c r="D168" i="4" s="1"/>
  <c r="A166" i="4"/>
  <c r="C166" i="4" s="1"/>
  <c r="A164" i="4"/>
  <c r="E164" i="4" s="1"/>
  <c r="A162" i="4"/>
  <c r="F162" i="4" s="1"/>
  <c r="A160" i="4"/>
  <c r="B160" i="4" s="1"/>
  <c r="A158" i="4"/>
  <c r="C158" i="4" s="1"/>
  <c r="A156" i="4"/>
  <c r="D156" i="4" s="1"/>
  <c r="A154" i="4"/>
  <c r="F154" i="4" s="1"/>
  <c r="A152" i="4"/>
  <c r="C152" i="4" s="1"/>
  <c r="A150" i="4"/>
  <c r="B150" i="4" s="1"/>
  <c r="A148" i="4"/>
  <c r="E148" i="4" s="1"/>
  <c r="A146" i="4"/>
  <c r="F146" i="4" s="1"/>
  <c r="A144" i="4"/>
  <c r="E144" i="4" s="1"/>
  <c r="A142" i="4"/>
  <c r="B142" i="4" s="1"/>
  <c r="A140" i="4"/>
  <c r="F140" i="4" s="1"/>
  <c r="A138" i="4"/>
  <c r="F138" i="4" s="1"/>
  <c r="A136" i="4"/>
  <c r="F136" i="4" s="1"/>
  <c r="A134" i="4"/>
  <c r="B134" i="4" s="1"/>
  <c r="A132" i="4"/>
  <c r="C132" i="4" s="1"/>
  <c r="A130" i="4"/>
  <c r="F130" i="4" s="1"/>
  <c r="A128" i="4"/>
  <c r="D128" i="4" s="1"/>
  <c r="A126" i="4"/>
  <c r="B126" i="4" s="1"/>
  <c r="A124" i="4"/>
  <c r="E124" i="4" s="1"/>
  <c r="A122" i="4"/>
  <c r="F122" i="4" s="1"/>
  <c r="A120" i="4"/>
  <c r="E120" i="4" s="1"/>
  <c r="A118" i="4"/>
  <c r="B118" i="4" s="1"/>
  <c r="A116" i="4"/>
  <c r="F116" i="4" s="1"/>
  <c r="A114" i="4"/>
  <c r="F114" i="4" s="1"/>
  <c r="A112" i="4"/>
  <c r="C112" i="4" s="1"/>
  <c r="A110" i="4"/>
  <c r="B110" i="4" s="1"/>
  <c r="A108" i="4"/>
  <c r="F108" i="4" s="1"/>
  <c r="A106" i="4"/>
  <c r="F106" i="4" s="1"/>
  <c r="A104" i="4"/>
  <c r="E104" i="4" s="1"/>
  <c r="A102" i="4"/>
  <c r="B102" i="4" s="1"/>
  <c r="A100" i="4"/>
  <c r="C100" i="4" s="1"/>
  <c r="A98" i="4"/>
  <c r="F98" i="4" s="1"/>
  <c r="A96" i="4"/>
  <c r="C96" i="4" s="1"/>
  <c r="A94" i="4"/>
  <c r="B94" i="4" s="1"/>
  <c r="A92" i="4"/>
  <c r="E92" i="4" s="1"/>
  <c r="A90" i="4"/>
  <c r="F90" i="4" s="1"/>
  <c r="A88" i="4"/>
  <c r="B88" i="4" s="1"/>
  <c r="A86" i="4"/>
  <c r="B86" i="4" s="1"/>
  <c r="A84" i="4"/>
  <c r="E84" i="4" s="1"/>
  <c r="A82" i="4"/>
  <c r="F82" i="4" s="1"/>
  <c r="A80" i="4"/>
  <c r="C80" i="4" s="1"/>
  <c r="A78" i="4"/>
  <c r="B78" i="4" s="1"/>
  <c r="A76" i="4"/>
  <c r="F76" i="4" s="1"/>
  <c r="A74" i="4"/>
  <c r="F74" i="4" s="1"/>
  <c r="A72" i="4"/>
  <c r="F72" i="4" s="1"/>
  <c r="A70" i="4"/>
  <c r="B70" i="4" s="1"/>
  <c r="A68" i="4"/>
  <c r="C68" i="4" s="1"/>
  <c r="A66" i="4"/>
  <c r="F66" i="4" s="1"/>
  <c r="A64" i="4"/>
  <c r="D64" i="4" s="1"/>
  <c r="A62" i="4"/>
  <c r="B62" i="4" s="1"/>
  <c r="A60" i="4"/>
  <c r="E60" i="4" s="1"/>
  <c r="A58" i="4"/>
  <c r="F58" i="4" s="1"/>
  <c r="A56" i="4"/>
  <c r="E56" i="4" s="1"/>
  <c r="A54" i="4"/>
  <c r="B54" i="4" s="1"/>
  <c r="A52" i="4"/>
  <c r="B52" i="4" s="1"/>
  <c r="A50" i="4"/>
  <c r="F50" i="4" s="1"/>
  <c r="A48" i="4"/>
  <c r="C48" i="4" s="1"/>
  <c r="A46" i="4"/>
  <c r="B46" i="4" s="1"/>
  <c r="A44" i="4"/>
  <c r="F44" i="4" s="1"/>
  <c r="A42" i="4"/>
  <c r="F42" i="4" s="1"/>
  <c r="A40" i="4"/>
  <c r="E40" i="4" s="1"/>
  <c r="A38" i="4"/>
  <c r="B38" i="4" s="1"/>
  <c r="A36" i="4"/>
  <c r="E36" i="4" s="1"/>
  <c r="A34" i="4"/>
  <c r="F34" i="4" s="1"/>
  <c r="A32" i="4"/>
  <c r="C32" i="4" s="1"/>
  <c r="A30" i="4"/>
  <c r="B30" i="4" s="1"/>
  <c r="A28" i="4"/>
  <c r="E28" i="4" s="1"/>
  <c r="A26" i="4"/>
  <c r="F26" i="4" s="1"/>
  <c r="A24" i="4"/>
  <c r="B24" i="4" s="1"/>
  <c r="A22" i="4"/>
  <c r="F22" i="4" s="1"/>
  <c r="A20" i="4"/>
  <c r="F20" i="4" s="1"/>
  <c r="A18" i="4"/>
  <c r="F18" i="4" s="1"/>
  <c r="A16" i="4"/>
  <c r="F16" i="4" s="1"/>
  <c r="A14" i="4"/>
  <c r="F14" i="4" s="1"/>
  <c r="A12" i="4"/>
  <c r="F12" i="4" s="1"/>
  <c r="A10" i="4"/>
  <c r="F10" i="4" s="1"/>
  <c r="A8" i="4"/>
  <c r="F8" i="4" s="1"/>
  <c r="A6" i="4"/>
  <c r="F6" i="4" s="1"/>
  <c r="A4" i="4"/>
  <c r="F4" i="4" s="1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2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4" i="2"/>
  <c r="K132" i="2"/>
  <c r="K140" i="2"/>
  <c r="K148" i="2"/>
  <c r="K156" i="2"/>
  <c r="K169" i="2"/>
  <c r="K185" i="2"/>
  <c r="K201" i="2"/>
  <c r="K217" i="2"/>
  <c r="K233" i="2"/>
  <c r="K249" i="2"/>
  <c r="K265" i="2"/>
  <c r="K281" i="2"/>
  <c r="K297" i="2"/>
  <c r="K313" i="2"/>
  <c r="K329" i="2"/>
  <c r="K345" i="2"/>
  <c r="K361" i="2"/>
  <c r="K377" i="2"/>
  <c r="K393" i="2"/>
  <c r="K168" i="2"/>
  <c r="K184" i="2"/>
  <c r="K200" i="2"/>
  <c r="K216" i="2"/>
  <c r="K232" i="2"/>
  <c r="K248" i="2"/>
  <c r="K264" i="2"/>
  <c r="K280" i="2"/>
  <c r="K296" i="2"/>
  <c r="K312" i="2"/>
  <c r="K328" i="2"/>
  <c r="K344" i="2"/>
  <c r="K360" i="2"/>
  <c r="K376" i="2"/>
  <c r="K392" i="2"/>
  <c r="K398" i="2"/>
  <c r="K394" i="2"/>
  <c r="K390" i="2"/>
  <c r="K386" i="2"/>
  <c r="K382" i="2"/>
  <c r="K378" i="2"/>
  <c r="K374" i="2"/>
  <c r="K370" i="2"/>
  <c r="K366" i="2"/>
  <c r="K362" i="2"/>
  <c r="K358" i="2"/>
  <c r="K354" i="2"/>
  <c r="K350" i="2"/>
  <c r="K346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399" i="2"/>
  <c r="K395" i="2"/>
  <c r="K391" i="2"/>
  <c r="K387" i="2"/>
  <c r="K383" i="2"/>
  <c r="K379" i="2"/>
  <c r="K375" i="2"/>
  <c r="K371" i="2"/>
  <c r="K367" i="2"/>
  <c r="K363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22" i="2"/>
  <c r="K126" i="2"/>
  <c r="K130" i="2"/>
  <c r="K134" i="2"/>
  <c r="K138" i="2"/>
  <c r="K142" i="2"/>
  <c r="K146" i="2"/>
  <c r="K150" i="2"/>
  <c r="K154" i="2"/>
  <c r="K158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9" i="2"/>
  <c r="K277" i="2"/>
  <c r="K285" i="2"/>
  <c r="K293" i="2"/>
  <c r="K301" i="2"/>
  <c r="K309" i="2"/>
  <c r="K317" i="2"/>
  <c r="K325" i="2"/>
  <c r="K333" i="2"/>
  <c r="K341" i="2"/>
  <c r="K349" i="2"/>
  <c r="K357" i="2"/>
  <c r="K365" i="2"/>
  <c r="K373" i="2"/>
  <c r="K381" i="2"/>
  <c r="K389" i="2"/>
  <c r="K397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2" i="2"/>
  <c r="K340" i="2"/>
  <c r="K348" i="2"/>
  <c r="K356" i="2"/>
  <c r="K364" i="2"/>
  <c r="K372" i="2"/>
  <c r="K380" i="2"/>
  <c r="K388" i="2"/>
  <c r="K396" i="2"/>
  <c r="D141" i="4" l="1"/>
  <c r="F38" i="4"/>
  <c r="F45" i="4"/>
  <c r="D20" i="4"/>
  <c r="F173" i="4"/>
  <c r="C61" i="4"/>
  <c r="B189" i="4"/>
  <c r="B93" i="4"/>
  <c r="E109" i="4"/>
  <c r="B116" i="4"/>
  <c r="D13" i="4"/>
  <c r="E132" i="4"/>
  <c r="D164" i="4"/>
  <c r="E196" i="4"/>
  <c r="E68" i="4"/>
  <c r="F175" i="4"/>
  <c r="B4" i="4"/>
  <c r="E13" i="4"/>
  <c r="D173" i="4"/>
  <c r="C157" i="4"/>
  <c r="C125" i="4"/>
  <c r="F109" i="4"/>
  <c r="D77" i="4"/>
  <c r="E45" i="4"/>
  <c r="B29" i="4"/>
  <c r="B180" i="4"/>
  <c r="C148" i="4"/>
  <c r="F132" i="4"/>
  <c r="F100" i="4"/>
  <c r="C52" i="4"/>
  <c r="E166" i="4"/>
  <c r="E79" i="4"/>
  <c r="E118" i="4"/>
  <c r="E47" i="4"/>
  <c r="D111" i="4"/>
  <c r="F143" i="4"/>
  <c r="D191" i="4"/>
  <c r="F102" i="4"/>
  <c r="D127" i="4"/>
  <c r="E134" i="4"/>
  <c r="D15" i="4"/>
  <c r="F159" i="4"/>
  <c r="E182" i="4"/>
  <c r="D159" i="4"/>
  <c r="F31" i="4"/>
  <c r="D175" i="4"/>
  <c r="E63" i="4"/>
  <c r="F86" i="4"/>
  <c r="C6" i="4"/>
  <c r="E6" i="4"/>
  <c r="D54" i="4"/>
  <c r="C15" i="4"/>
  <c r="F127" i="4"/>
  <c r="D95" i="4"/>
  <c r="D79" i="4"/>
  <c r="C47" i="4"/>
  <c r="E31" i="4"/>
  <c r="F198" i="4"/>
  <c r="F182" i="4"/>
  <c r="D150" i="4"/>
  <c r="D134" i="4"/>
  <c r="E102" i="4"/>
  <c r="E86" i="4"/>
  <c r="F70" i="4"/>
  <c r="F54" i="4"/>
  <c r="D22" i="4"/>
  <c r="E175" i="4"/>
  <c r="E127" i="4"/>
  <c r="F95" i="4"/>
  <c r="F47" i="4"/>
  <c r="D182" i="4"/>
  <c r="F150" i="4"/>
  <c r="D102" i="4"/>
  <c r="E54" i="4"/>
  <c r="F118" i="4"/>
  <c r="C22" i="4"/>
  <c r="F191" i="4"/>
  <c r="D143" i="4"/>
  <c r="E95" i="4"/>
  <c r="F63" i="4"/>
  <c r="E198" i="4"/>
  <c r="C150" i="4"/>
  <c r="D70" i="4"/>
  <c r="D6" i="4"/>
  <c r="E191" i="4"/>
  <c r="C143" i="4"/>
  <c r="F111" i="4"/>
  <c r="D63" i="4"/>
  <c r="D198" i="4"/>
  <c r="F166" i="4"/>
  <c r="D118" i="4"/>
  <c r="E70" i="4"/>
  <c r="E22" i="4"/>
  <c r="E159" i="4"/>
  <c r="E111" i="4"/>
  <c r="F79" i="4"/>
  <c r="D31" i="4"/>
  <c r="D166" i="4"/>
  <c r="F134" i="4"/>
  <c r="D86" i="4"/>
  <c r="E38" i="4"/>
  <c r="F183" i="4"/>
  <c r="D46" i="4"/>
  <c r="D38" i="4"/>
  <c r="B13" i="4"/>
  <c r="C4" i="4"/>
  <c r="B20" i="4"/>
  <c r="D189" i="4"/>
  <c r="F189" i="4"/>
  <c r="C173" i="4"/>
  <c r="E157" i="4"/>
  <c r="E141" i="4"/>
  <c r="E125" i="4"/>
  <c r="F125" i="4"/>
  <c r="B109" i="4"/>
  <c r="D93" i="4"/>
  <c r="C77" i="4"/>
  <c r="E61" i="4"/>
  <c r="F61" i="4"/>
  <c r="B45" i="4"/>
  <c r="D29" i="4"/>
  <c r="B196" i="4"/>
  <c r="D180" i="4"/>
  <c r="F180" i="4"/>
  <c r="F164" i="4"/>
  <c r="F148" i="4"/>
  <c r="B132" i="4"/>
  <c r="D116" i="4"/>
  <c r="B100" i="4"/>
  <c r="F84" i="4"/>
  <c r="F68" i="4"/>
  <c r="E173" i="4"/>
  <c r="B157" i="4"/>
  <c r="C141" i="4"/>
  <c r="F141" i="4"/>
  <c r="D109" i="4"/>
  <c r="C93" i="4"/>
  <c r="E77" i="4"/>
  <c r="F77" i="4"/>
  <c r="B61" i="4"/>
  <c r="D45" i="4"/>
  <c r="C29" i="4"/>
  <c r="D196" i="4"/>
  <c r="F196" i="4"/>
  <c r="C180" i="4"/>
  <c r="C164" i="4"/>
  <c r="B148" i="4"/>
  <c r="D132" i="4"/>
  <c r="C116" i="4"/>
  <c r="D100" i="4"/>
  <c r="D84" i="4"/>
  <c r="B68" i="4"/>
  <c r="C13" i="4"/>
  <c r="C189" i="4"/>
  <c r="B125" i="4"/>
  <c r="E20" i="4"/>
  <c r="D157" i="4"/>
  <c r="E93" i="4"/>
  <c r="E29" i="4"/>
  <c r="B164" i="4"/>
  <c r="D148" i="4"/>
  <c r="E116" i="4"/>
  <c r="E100" i="4"/>
  <c r="C84" i="4"/>
  <c r="D68" i="4"/>
  <c r="D36" i="4"/>
  <c r="E52" i="4"/>
  <c r="D52" i="4"/>
  <c r="B36" i="4"/>
  <c r="D65" i="4"/>
  <c r="B97" i="4"/>
  <c r="D72" i="4"/>
  <c r="D161" i="4"/>
  <c r="F168" i="4"/>
  <c r="B72" i="4"/>
  <c r="B145" i="4"/>
  <c r="E65" i="4"/>
  <c r="B49" i="4"/>
  <c r="B120" i="4"/>
  <c r="E72" i="4"/>
  <c r="E113" i="4"/>
  <c r="C49" i="4"/>
  <c r="D200" i="4"/>
  <c r="F56" i="4"/>
  <c r="E97" i="4"/>
  <c r="D136" i="4"/>
  <c r="D17" i="4"/>
  <c r="B74" i="4"/>
  <c r="C184" i="4"/>
  <c r="C88" i="4"/>
  <c r="D40" i="4"/>
  <c r="C161" i="4"/>
  <c r="F81" i="4"/>
  <c r="E88" i="4"/>
  <c r="E17" i="4"/>
  <c r="F193" i="4"/>
  <c r="E129" i="4"/>
  <c r="F33" i="4"/>
  <c r="B152" i="4"/>
  <c r="C56" i="4"/>
  <c r="E24" i="4"/>
  <c r="D113" i="4"/>
  <c r="E200" i="4"/>
  <c r="E87" i="4"/>
  <c r="E167" i="4"/>
  <c r="F167" i="4"/>
  <c r="F126" i="4"/>
  <c r="E103" i="4"/>
  <c r="D103" i="4"/>
  <c r="F62" i="4"/>
  <c r="D62" i="4"/>
  <c r="C106" i="4"/>
  <c r="B122" i="4"/>
  <c r="C74" i="4"/>
  <c r="B179" i="4"/>
  <c r="B83" i="4"/>
  <c r="B51" i="4"/>
  <c r="F28" i="4"/>
  <c r="B17" i="4"/>
  <c r="F97" i="4"/>
  <c r="F49" i="4"/>
  <c r="C200" i="4"/>
  <c r="F184" i="4"/>
  <c r="C72" i="4"/>
  <c r="B56" i="4"/>
  <c r="B8" i="4"/>
  <c r="F145" i="4"/>
  <c r="B129" i="4"/>
  <c r="C113" i="4"/>
  <c r="D97" i="4"/>
  <c r="D81" i="4"/>
  <c r="C65" i="4"/>
  <c r="D49" i="4"/>
  <c r="D33" i="4"/>
  <c r="B200" i="4"/>
  <c r="B184" i="4"/>
  <c r="E168" i="4"/>
  <c r="E152" i="4"/>
  <c r="B136" i="4"/>
  <c r="F120" i="4"/>
  <c r="F40" i="4"/>
  <c r="C193" i="4"/>
  <c r="C177" i="4"/>
  <c r="E161" i="4"/>
  <c r="D145" i="4"/>
  <c r="D133" i="4"/>
  <c r="F117" i="4"/>
  <c r="D152" i="4"/>
  <c r="C136" i="4"/>
  <c r="C120" i="4"/>
  <c r="F104" i="4"/>
  <c r="D24" i="4"/>
  <c r="B193" i="4"/>
  <c r="D177" i="4"/>
  <c r="B161" i="4"/>
  <c r="C145" i="4"/>
  <c r="E136" i="4"/>
  <c r="D104" i="4"/>
  <c r="D88" i="4"/>
  <c r="C24" i="4"/>
  <c r="D12" i="4"/>
  <c r="C26" i="4"/>
  <c r="C37" i="4"/>
  <c r="B42" i="4"/>
  <c r="B85" i="4"/>
  <c r="C163" i="4"/>
  <c r="C170" i="4"/>
  <c r="E10" i="4"/>
  <c r="B163" i="4"/>
  <c r="C83" i="4"/>
  <c r="B170" i="4"/>
  <c r="B58" i="4"/>
  <c r="B154" i="4"/>
  <c r="C122" i="4"/>
  <c r="C42" i="4"/>
  <c r="B35" i="4"/>
  <c r="C108" i="4"/>
  <c r="F92" i="4"/>
  <c r="D3" i="4"/>
  <c r="C19" i="4"/>
  <c r="C115" i="4"/>
  <c r="C186" i="4"/>
  <c r="E153" i="4"/>
  <c r="C192" i="4"/>
  <c r="D140" i="4"/>
  <c r="E80" i="4"/>
  <c r="B44" i="4"/>
  <c r="B108" i="4"/>
  <c r="C195" i="4"/>
  <c r="E147" i="4"/>
  <c r="B115" i="4"/>
  <c r="C67" i="4"/>
  <c r="C153" i="4"/>
  <c r="E172" i="4"/>
  <c r="C3" i="4"/>
  <c r="B99" i="4"/>
  <c r="C181" i="4"/>
  <c r="D37" i="4"/>
  <c r="C144" i="4"/>
  <c r="C44" i="4"/>
  <c r="D4" i="4"/>
  <c r="C20" i="4"/>
  <c r="B147" i="4"/>
  <c r="C99" i="4"/>
  <c r="C51" i="4"/>
  <c r="C154" i="4"/>
  <c r="B106" i="4"/>
  <c r="C58" i="4"/>
  <c r="F181" i="4"/>
  <c r="B165" i="4"/>
  <c r="E101" i="4"/>
  <c r="E37" i="4"/>
  <c r="C172" i="4"/>
  <c r="F156" i="4"/>
  <c r="D108" i="4"/>
  <c r="B84" i="4"/>
  <c r="D44" i="4"/>
  <c r="F36" i="4"/>
  <c r="B12" i="4"/>
  <c r="B197" i="4"/>
  <c r="F53" i="4"/>
  <c r="E108" i="4"/>
  <c r="E44" i="4"/>
  <c r="D21" i="4"/>
  <c r="D10" i="4"/>
  <c r="E4" i="4"/>
  <c r="B195" i="4"/>
  <c r="B131" i="4"/>
  <c r="C35" i="4"/>
  <c r="B186" i="4"/>
  <c r="B138" i="4"/>
  <c r="B90" i="4"/>
  <c r="D197" i="4"/>
  <c r="E133" i="4"/>
  <c r="D57" i="4"/>
  <c r="D172" i="4"/>
  <c r="F128" i="4"/>
  <c r="F64" i="4"/>
  <c r="F52" i="4"/>
  <c r="C36" i="4"/>
  <c r="C133" i="4"/>
  <c r="B172" i="4"/>
  <c r="D19" i="4"/>
  <c r="C10" i="4"/>
  <c r="C179" i="4"/>
  <c r="C131" i="4"/>
  <c r="B67" i="4"/>
  <c r="C138" i="4"/>
  <c r="C90" i="4"/>
  <c r="B26" i="4"/>
  <c r="D69" i="4"/>
  <c r="F192" i="4"/>
  <c r="B128" i="4"/>
  <c r="B64" i="4"/>
  <c r="E21" i="4"/>
  <c r="F85" i="4"/>
  <c r="E69" i="4"/>
  <c r="D167" i="4"/>
  <c r="C75" i="4"/>
  <c r="E46" i="4"/>
  <c r="C17" i="4"/>
  <c r="C23" i="4"/>
  <c r="D8" i="4"/>
  <c r="E190" i="4"/>
  <c r="E174" i="4"/>
  <c r="E110" i="4"/>
  <c r="B34" i="4"/>
  <c r="E193" i="4"/>
  <c r="E185" i="4"/>
  <c r="F177" i="4"/>
  <c r="E165" i="4"/>
  <c r="F129" i="4"/>
  <c r="B117" i="4"/>
  <c r="B81" i="4"/>
  <c r="C69" i="4"/>
  <c r="B33" i="4"/>
  <c r="B25" i="4"/>
  <c r="E184" i="4"/>
  <c r="D176" i="4"/>
  <c r="C168" i="4"/>
  <c r="F160" i="4"/>
  <c r="B140" i="4"/>
  <c r="D120" i="4"/>
  <c r="E112" i="4"/>
  <c r="B104" i="4"/>
  <c r="F96" i="4"/>
  <c r="B76" i="4"/>
  <c r="D56" i="4"/>
  <c r="E48" i="4"/>
  <c r="B40" i="4"/>
  <c r="F32" i="4"/>
  <c r="D9" i="4"/>
  <c r="B89" i="4"/>
  <c r="D126" i="4"/>
  <c r="D110" i="4"/>
  <c r="D89" i="4"/>
  <c r="E9" i="4"/>
  <c r="F55" i="4"/>
  <c r="F39" i="4"/>
  <c r="B98" i="4"/>
  <c r="D25" i="4"/>
  <c r="B96" i="4"/>
  <c r="B21" i="4"/>
  <c r="C8" i="4"/>
  <c r="D14" i="4"/>
  <c r="E8" i="4"/>
  <c r="D39" i="4"/>
  <c r="C162" i="4"/>
  <c r="E177" i="4"/>
  <c r="D165" i="4"/>
  <c r="F149" i="4"/>
  <c r="D129" i="4"/>
  <c r="D121" i="4"/>
  <c r="F113" i="4"/>
  <c r="D101" i="4"/>
  <c r="C81" i="4"/>
  <c r="F65" i="4"/>
  <c r="B53" i="4"/>
  <c r="C33" i="4"/>
  <c r="B168" i="4"/>
  <c r="F152" i="4"/>
  <c r="C140" i="4"/>
  <c r="C104" i="4"/>
  <c r="F88" i="4"/>
  <c r="C76" i="4"/>
  <c r="C40" i="4"/>
  <c r="F24" i="4"/>
  <c r="B9" i="4"/>
  <c r="C151" i="4"/>
  <c r="F190" i="4"/>
  <c r="C185" i="4"/>
  <c r="C139" i="4"/>
  <c r="D174" i="4"/>
  <c r="B121" i="4"/>
  <c r="C160" i="4"/>
  <c r="D76" i="4"/>
  <c r="B32" i="4"/>
  <c r="C21" i="4"/>
  <c r="C14" i="4"/>
  <c r="F119" i="4"/>
  <c r="F103" i="4"/>
  <c r="E39" i="4"/>
  <c r="E197" i="4"/>
  <c r="B149" i="4"/>
  <c r="C101" i="4"/>
  <c r="B57" i="4"/>
  <c r="F188" i="4"/>
  <c r="E140" i="4"/>
  <c r="F124" i="4"/>
  <c r="E76" i="4"/>
  <c r="F60" i="4"/>
  <c r="B162" i="4"/>
  <c r="C9" i="4"/>
  <c r="E126" i="4"/>
  <c r="F169" i="4"/>
  <c r="D153" i="4"/>
  <c r="E57" i="4"/>
  <c r="C128" i="4"/>
  <c r="C64" i="4"/>
  <c r="C18" i="4"/>
  <c r="D142" i="4"/>
  <c r="B130" i="4"/>
  <c r="D78" i="4"/>
  <c r="B66" i="4"/>
  <c r="E181" i="4"/>
  <c r="C169" i="4"/>
  <c r="D149" i="4"/>
  <c r="B137" i="4"/>
  <c r="D117" i="4"/>
  <c r="B105" i="4"/>
  <c r="D85" i="4"/>
  <c r="B73" i="4"/>
  <c r="D53" i="4"/>
  <c r="B41" i="4"/>
  <c r="D192" i="4"/>
  <c r="C188" i="4"/>
  <c r="F176" i="4"/>
  <c r="D160" i="4"/>
  <c r="C156" i="4"/>
  <c r="F144" i="4"/>
  <c r="E128" i="4"/>
  <c r="B124" i="4"/>
  <c r="F112" i="4"/>
  <c r="E96" i="4"/>
  <c r="B92" i="4"/>
  <c r="F80" i="4"/>
  <c r="E64" i="4"/>
  <c r="B60" i="4"/>
  <c r="F48" i="4"/>
  <c r="E32" i="4"/>
  <c r="B28" i="4"/>
  <c r="C155" i="4"/>
  <c r="B27" i="4"/>
  <c r="B155" i="4"/>
  <c r="C91" i="4"/>
  <c r="B153" i="4"/>
  <c r="C89" i="4"/>
  <c r="C25" i="4"/>
  <c r="D18" i="4"/>
  <c r="B43" i="4"/>
  <c r="B178" i="4"/>
  <c r="E62" i="4"/>
  <c r="E89" i="4"/>
  <c r="F73" i="4"/>
  <c r="E25" i="4"/>
  <c r="C12" i="4"/>
  <c r="E5" i="4"/>
  <c r="E16" i="4"/>
  <c r="F199" i="4"/>
  <c r="D183" i="4"/>
  <c r="B171" i="4"/>
  <c r="F135" i="4"/>
  <c r="E119" i="4"/>
  <c r="C107" i="4"/>
  <c r="F71" i="4"/>
  <c r="E55" i="4"/>
  <c r="C43" i="4"/>
  <c r="C194" i="4"/>
  <c r="D5" i="4"/>
  <c r="D16" i="4"/>
  <c r="E14" i="4"/>
  <c r="E199" i="4"/>
  <c r="C187" i="4"/>
  <c r="D135" i="4"/>
  <c r="B123" i="4"/>
  <c r="D71" i="4"/>
  <c r="B59" i="4"/>
  <c r="B194" i="4"/>
  <c r="F158" i="4"/>
  <c r="C142" i="4"/>
  <c r="C130" i="4"/>
  <c r="F94" i="4"/>
  <c r="E78" i="4"/>
  <c r="C66" i="4"/>
  <c r="F30" i="4"/>
  <c r="B181" i="4"/>
  <c r="E169" i="4"/>
  <c r="E149" i="4"/>
  <c r="D137" i="4"/>
  <c r="C117" i="4"/>
  <c r="D105" i="4"/>
  <c r="C85" i="4"/>
  <c r="D73" i="4"/>
  <c r="C53" i="4"/>
  <c r="D41" i="4"/>
  <c r="E188" i="4"/>
  <c r="C176" i="4"/>
  <c r="E156" i="4"/>
  <c r="B144" i="4"/>
  <c r="D124" i="4"/>
  <c r="B112" i="4"/>
  <c r="D92" i="4"/>
  <c r="B80" i="4"/>
  <c r="D60" i="4"/>
  <c r="B48" i="4"/>
  <c r="D28" i="4"/>
  <c r="B91" i="4"/>
  <c r="B185" i="4"/>
  <c r="C121" i="4"/>
  <c r="C57" i="4"/>
  <c r="E192" i="4"/>
  <c r="E160" i="4"/>
  <c r="D96" i="4"/>
  <c r="D32" i="4"/>
  <c r="E183" i="4"/>
  <c r="D119" i="4"/>
  <c r="B107" i="4"/>
  <c r="D190" i="4"/>
  <c r="F78" i="4"/>
  <c r="C50" i="4"/>
  <c r="F137" i="4"/>
  <c r="F105" i="4"/>
  <c r="C7" i="4"/>
  <c r="B5" i="4"/>
  <c r="D11" i="4"/>
  <c r="B187" i="4"/>
  <c r="E135" i="4"/>
  <c r="E158" i="4"/>
  <c r="B146" i="4"/>
  <c r="D30" i="4"/>
  <c r="F197" i="4"/>
  <c r="B169" i="4"/>
  <c r="C137" i="4"/>
  <c r="F133" i="4"/>
  <c r="C105" i="4"/>
  <c r="F101" i="4"/>
  <c r="C73" i="4"/>
  <c r="F69" i="4"/>
  <c r="C41" i="4"/>
  <c r="F37" i="4"/>
  <c r="B188" i="4"/>
  <c r="E176" i="4"/>
  <c r="B156" i="4"/>
  <c r="D144" i="4"/>
  <c r="C124" i="4"/>
  <c r="D112" i="4"/>
  <c r="C92" i="4"/>
  <c r="D80" i="4"/>
  <c r="C60" i="4"/>
  <c r="D48" i="4"/>
  <c r="C28" i="4"/>
  <c r="C98" i="4"/>
  <c r="C34" i="4"/>
  <c r="E18" i="4"/>
  <c r="C27" i="4"/>
  <c r="C178" i="4"/>
  <c r="B114" i="4"/>
  <c r="B50" i="4"/>
  <c r="D7" i="4"/>
  <c r="C171" i="4"/>
  <c r="D55" i="4"/>
  <c r="F142" i="4"/>
  <c r="C114" i="4"/>
  <c r="D185" i="4"/>
  <c r="E121" i="4"/>
  <c r="F41" i="4"/>
  <c r="B16" i="4"/>
  <c r="D199" i="4"/>
  <c r="F151" i="4"/>
  <c r="C123" i="4"/>
  <c r="F87" i="4"/>
  <c r="E71" i="4"/>
  <c r="C59" i="4"/>
  <c r="D94" i="4"/>
  <c r="B82" i="4"/>
  <c r="F165" i="4"/>
  <c r="C5" i="4"/>
  <c r="C11" i="4"/>
  <c r="D23" i="4"/>
  <c r="C16" i="4"/>
  <c r="E12" i="4"/>
  <c r="D151" i="4"/>
  <c r="B139" i="4"/>
  <c r="D87" i="4"/>
  <c r="B75" i="4"/>
  <c r="F174" i="4"/>
  <c r="D158" i="4"/>
  <c r="E146" i="4"/>
  <c r="F110" i="4"/>
  <c r="E94" i="4"/>
  <c r="C82" i="4"/>
  <c r="F46" i="4"/>
  <c r="E30" i="4"/>
  <c r="B3" i="4"/>
  <c r="B7" i="4"/>
  <c r="B11" i="4"/>
  <c r="B15" i="4"/>
  <c r="B19" i="4"/>
  <c r="B23" i="4"/>
  <c r="B6" i="4"/>
  <c r="B10" i="4"/>
  <c r="B14" i="4"/>
  <c r="B18" i="4"/>
  <c r="B22" i="4"/>
  <c r="E3" i="4"/>
  <c r="E7" i="4"/>
  <c r="E11" i="4"/>
  <c r="E15" i="4"/>
  <c r="E19" i="4"/>
  <c r="E23" i="4"/>
  <c r="B199" i="4"/>
  <c r="D195" i="4"/>
  <c r="E195" i="4"/>
  <c r="B191" i="4"/>
  <c r="D187" i="4"/>
  <c r="E187" i="4"/>
  <c r="B183" i="4"/>
  <c r="D179" i="4"/>
  <c r="E179" i="4"/>
  <c r="B175" i="4"/>
  <c r="D171" i="4"/>
  <c r="E171" i="4"/>
  <c r="B167" i="4"/>
  <c r="D163" i="4"/>
  <c r="E163" i="4"/>
  <c r="B159" i="4"/>
  <c r="D155" i="4"/>
  <c r="E155" i="4"/>
  <c r="E151" i="4"/>
  <c r="C147" i="4"/>
  <c r="D147" i="4"/>
  <c r="E143" i="4"/>
  <c r="E139" i="4"/>
  <c r="D139" i="4"/>
  <c r="C135" i="4"/>
  <c r="E131" i="4"/>
  <c r="D131" i="4"/>
  <c r="C127" i="4"/>
  <c r="E123" i="4"/>
  <c r="D123" i="4"/>
  <c r="C119" i="4"/>
  <c r="E115" i="4"/>
  <c r="D115" i="4"/>
  <c r="C111" i="4"/>
  <c r="E107" i="4"/>
  <c r="D107" i="4"/>
  <c r="C103" i="4"/>
  <c r="E99" i="4"/>
  <c r="D99" i="4"/>
  <c r="C95" i="4"/>
  <c r="E91" i="4"/>
  <c r="D91" i="4"/>
  <c r="C87" i="4"/>
  <c r="E83" i="4"/>
  <c r="D83" i="4"/>
  <c r="C79" i="4"/>
  <c r="E75" i="4"/>
  <c r="D75" i="4"/>
  <c r="C71" i="4"/>
  <c r="E67" i="4"/>
  <c r="D67" i="4"/>
  <c r="C63" i="4"/>
  <c r="E59" i="4"/>
  <c r="D59" i="4"/>
  <c r="C55" i="4"/>
  <c r="E51" i="4"/>
  <c r="D51" i="4"/>
  <c r="D47" i="4"/>
  <c r="E43" i="4"/>
  <c r="D43" i="4"/>
  <c r="C39" i="4"/>
  <c r="E35" i="4"/>
  <c r="D35" i="4"/>
  <c r="C31" i="4"/>
  <c r="E27" i="4"/>
  <c r="D27" i="4"/>
  <c r="B198" i="4"/>
  <c r="D194" i="4"/>
  <c r="E194" i="4"/>
  <c r="B190" i="4"/>
  <c r="D186" i="4"/>
  <c r="E186" i="4"/>
  <c r="B182" i="4"/>
  <c r="D178" i="4"/>
  <c r="E178" i="4"/>
  <c r="B174" i="4"/>
  <c r="D170" i="4"/>
  <c r="E170" i="4"/>
  <c r="B166" i="4"/>
  <c r="D162" i="4"/>
  <c r="E162" i="4"/>
  <c r="B158" i="4"/>
  <c r="D154" i="4"/>
  <c r="E154" i="4"/>
  <c r="E150" i="4"/>
  <c r="C146" i="4"/>
  <c r="D146" i="4"/>
  <c r="E142" i="4"/>
  <c r="E138" i="4"/>
  <c r="D138" i="4"/>
  <c r="C134" i="4"/>
  <c r="E130" i="4"/>
  <c r="D130" i="4"/>
  <c r="C126" i="4"/>
  <c r="E122" i="4"/>
  <c r="D122" i="4"/>
  <c r="C118" i="4"/>
  <c r="E114" i="4"/>
  <c r="D114" i="4"/>
  <c r="C110" i="4"/>
  <c r="E106" i="4"/>
  <c r="D106" i="4"/>
  <c r="C102" i="4"/>
  <c r="E98" i="4"/>
  <c r="D98" i="4"/>
  <c r="C94" i="4"/>
  <c r="E90" i="4"/>
  <c r="D90" i="4"/>
  <c r="C86" i="4"/>
  <c r="E82" i="4"/>
  <c r="D82" i="4"/>
  <c r="C78" i="4"/>
  <c r="E74" i="4"/>
  <c r="D74" i="4"/>
  <c r="C70" i="4"/>
  <c r="E66" i="4"/>
  <c r="D66" i="4"/>
  <c r="C62" i="4"/>
  <c r="E58" i="4"/>
  <c r="D58" i="4"/>
  <c r="C54" i="4"/>
  <c r="E50" i="4"/>
  <c r="D50" i="4"/>
  <c r="C46" i="4"/>
  <c r="E42" i="4"/>
  <c r="D42" i="4"/>
  <c r="C38" i="4"/>
  <c r="E34" i="4"/>
  <c r="D34" i="4"/>
  <c r="C30" i="4"/>
  <c r="E26" i="4"/>
  <c r="D26" i="4"/>
</calcChain>
</file>

<file path=xl/connections.xml><?xml version="1.0" encoding="utf-8"?>
<connections xmlns="http://schemas.openxmlformats.org/spreadsheetml/2006/main">
  <connection id="1" name="ENV" type="6" refreshedVersion="0" background="1" saveData="1">
    <textPr prompt="0" sourceFile="\\\\Ohcincefs02\env_services\Calibration\Transfer\ENV.TXT">
      <textFields>
        <textField/>
      </textFields>
    </textPr>
  </connection>
  <connection id="2" name="ENV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" name="ENV10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" name="ENV1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" name="ENV1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" name="ENV1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" name="ENV14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8" name="ENV15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9" name="ENV16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0" name="ENV17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1" name="ENV18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2" name="ENV19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3" name="ENV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4" name="ENV20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5" name="ENV2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6" name="ENV2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7" name="ENV2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8" name="ENV24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19" name="ENV25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0" name="ENV26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1" name="ENV27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2" name="ENV28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3" name="ENV29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4" name="ENV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5" name="ENV30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6" name="ENV3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7" name="ENV3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8" name="ENV3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29" name="ENV34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0" name="ENV35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1" name="ENV36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2" name="ENV37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3" name="ENV38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4" name="ENV39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5" name="ENV4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6" name="ENV40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7" name="ENV4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8" name="ENV4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39" name="ENV4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0" name="ENV44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1" name="ENV45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2" name="ENV46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3" name="ENV47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4" name="ENV48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5" name="ENV49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6" name="ENV5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7" name="ENV50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8" name="ENV51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49" name="ENV52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0" name="ENV53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1" name="ENV54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2" name="ENV55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3" name="ENV56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4" name="ENV57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5" name="ENV58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6" name="ENV59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7" name="ENV6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8" name="ENV60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59" name="ENV61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0" name="ENV62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1" name="ENV63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2" name="ENV64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3" name="ENV65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4" name="ENV66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5" name="ENV67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6" name="ENV68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7" name="ENV69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8" name="ENV7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69" name="ENV70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0" name="ENV71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1" name="ENV72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2" name="ENV73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3" name="ENV74" type="6" refreshedVersion="5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4" name="ENV8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  <connection id="75" name="ENV9" type="6" refreshedVersion="3" background="1" saveData="1">
    <textPr prompt="0" codePage="437" sourceFile="\\\\Ohcincefs02\env_services\Calibration\Transfer\ENV.TXT" tab="0" comma="1" qualifier="singleQuot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<sst xmlns="http://schemas.openxmlformats.org/spreadsheetml/2006/main" count="3157" uniqueCount="1080">
  <si>
    <t xml:space="preserve">L-3 COMMUNICATIONS CINCINNATI ELECTRONICS </t>
  </si>
  <si>
    <t>DATE:</t>
  </si>
  <si>
    <t xml:space="preserve">TEST AREA:  </t>
  </si>
  <si>
    <t>Environmental Lab</t>
  </si>
  <si>
    <t xml:space="preserve">TECHNICIAN: </t>
  </si>
  <si>
    <t xml:space="preserve">CUSTOMER: </t>
  </si>
  <si>
    <t xml:space="preserve">TEST TYPE:  </t>
  </si>
  <si>
    <t>INSTRUMENT</t>
  </si>
  <si>
    <t>MANUFACTURER</t>
  </si>
  <si>
    <t>MODEL #</t>
  </si>
  <si>
    <t>SERIAL #</t>
  </si>
  <si>
    <t>CE #</t>
  </si>
  <si>
    <t>CAL REQ</t>
  </si>
  <si>
    <t>CALDUE</t>
  </si>
  <si>
    <t>Note 1</t>
  </si>
  <si>
    <t>Note 2</t>
  </si>
  <si>
    <t>Pressure Sensor</t>
  </si>
  <si>
    <t>E0450</t>
  </si>
  <si>
    <t>Alt</t>
  </si>
  <si>
    <t>Temperature Altitude Chamber</t>
  </si>
  <si>
    <t>Temp/Humidity Chamber -68C to 177C 20% to 95%</t>
  </si>
  <si>
    <t>Humidity</t>
  </si>
  <si>
    <t>Temperature Shock Chamber</t>
  </si>
  <si>
    <t>E3847</t>
  </si>
  <si>
    <t>Shock</t>
  </si>
  <si>
    <t>Temperature Chamber</t>
  </si>
  <si>
    <t>E3686</t>
  </si>
  <si>
    <t>Thermo N</t>
  </si>
  <si>
    <t>E4681</t>
  </si>
  <si>
    <t>Thermo E</t>
  </si>
  <si>
    <t>E6151</t>
  </si>
  <si>
    <t>Thermo W</t>
  </si>
  <si>
    <t>E7725</t>
  </si>
  <si>
    <t>Thermo JSF</t>
  </si>
  <si>
    <t>Bath Chiller</t>
  </si>
  <si>
    <t>E4130</t>
  </si>
  <si>
    <t>JSF SPARE</t>
  </si>
  <si>
    <t>EODAS SELF TEST BOX</t>
  </si>
  <si>
    <t>E7900</t>
  </si>
  <si>
    <t>JSF</t>
  </si>
  <si>
    <t>JETI</t>
  </si>
  <si>
    <t>E7807</t>
  </si>
  <si>
    <t>JSF VIBE</t>
  </si>
  <si>
    <t>JSF Load Box</t>
  </si>
  <si>
    <t>E7808</t>
  </si>
  <si>
    <t>Rio Real-Time Controller</t>
  </si>
  <si>
    <t>E7805</t>
  </si>
  <si>
    <t>Data Acquisition Unit</t>
  </si>
  <si>
    <t>E3671</t>
  </si>
  <si>
    <t>Power Supply</t>
  </si>
  <si>
    <t>E3507</t>
  </si>
  <si>
    <t>E1260</t>
  </si>
  <si>
    <t>E7697</t>
  </si>
  <si>
    <t>JSF TEMP</t>
  </si>
  <si>
    <t>E7757</t>
  </si>
  <si>
    <t>4 Channel Analog Module</t>
  </si>
  <si>
    <t>E7833</t>
  </si>
  <si>
    <t>E7834</t>
  </si>
  <si>
    <t>E7471</t>
  </si>
  <si>
    <t>JSF TEMP 1</t>
  </si>
  <si>
    <t>Power supply</t>
  </si>
  <si>
    <t>E7475</t>
  </si>
  <si>
    <t>E7483</t>
  </si>
  <si>
    <t>E7787</t>
  </si>
  <si>
    <t>Thermocouple Limit Control</t>
  </si>
  <si>
    <t>E8654</t>
  </si>
  <si>
    <t>E7472</t>
  </si>
  <si>
    <t>JSF TEMP 2</t>
  </si>
  <si>
    <t>E7478</t>
  </si>
  <si>
    <t>E7481</t>
  </si>
  <si>
    <t>E7788</t>
  </si>
  <si>
    <t>E8655</t>
  </si>
  <si>
    <t>E7473</t>
  </si>
  <si>
    <t>JSF TEMP 3</t>
  </si>
  <si>
    <t>E7477</t>
  </si>
  <si>
    <t>E7484</t>
  </si>
  <si>
    <t>E7789</t>
  </si>
  <si>
    <t>E8652</t>
  </si>
  <si>
    <t>E7474</t>
  </si>
  <si>
    <t>JSF TEMP 4</t>
  </si>
  <si>
    <t>E7476</t>
  </si>
  <si>
    <t>E7482</t>
  </si>
  <si>
    <t>E7790</t>
  </si>
  <si>
    <t>E8653</t>
  </si>
  <si>
    <t>E6266</t>
  </si>
  <si>
    <t>EVS 1</t>
  </si>
  <si>
    <t>E6267</t>
  </si>
  <si>
    <t>E6268</t>
  </si>
  <si>
    <t>E6269</t>
  </si>
  <si>
    <t>E6954</t>
  </si>
  <si>
    <t>EVS 2</t>
  </si>
  <si>
    <t>E6955</t>
  </si>
  <si>
    <t>E6956</t>
  </si>
  <si>
    <t>E6957</t>
  </si>
  <si>
    <t>Interface Box</t>
  </si>
  <si>
    <t>E4516</t>
  </si>
  <si>
    <t>44 SN 001</t>
  </si>
  <si>
    <t>E4517</t>
  </si>
  <si>
    <t>44 SN 002</t>
  </si>
  <si>
    <t>Digital Power Meter</t>
  </si>
  <si>
    <t>E4349</t>
  </si>
  <si>
    <t>E4350</t>
  </si>
  <si>
    <t>E4390</t>
  </si>
  <si>
    <t>E4391</t>
  </si>
  <si>
    <t>E5077</t>
  </si>
  <si>
    <t>BLK VIBE</t>
  </si>
  <si>
    <t>E6354</t>
  </si>
  <si>
    <t>E5495</t>
  </si>
  <si>
    <t>Power Supply Controller</t>
  </si>
  <si>
    <t>E5496</t>
  </si>
  <si>
    <t>E5507</t>
  </si>
  <si>
    <t>E5506</t>
  </si>
  <si>
    <t>E5499</t>
  </si>
  <si>
    <t>E4766</t>
  </si>
  <si>
    <t>E5048</t>
  </si>
  <si>
    <t>E5050</t>
  </si>
  <si>
    <t>E5500</t>
  </si>
  <si>
    <t>E5505</t>
  </si>
  <si>
    <t>E5145</t>
  </si>
  <si>
    <t>E4777</t>
  </si>
  <si>
    <t>E4772</t>
  </si>
  <si>
    <t>E4773</t>
  </si>
  <si>
    <t>E4770</t>
  </si>
  <si>
    <t>E4779</t>
  </si>
  <si>
    <t>E5046</t>
  </si>
  <si>
    <t>E4767</t>
  </si>
  <si>
    <t>E4965</t>
  </si>
  <si>
    <t>E4778</t>
  </si>
  <si>
    <t>E4774</t>
  </si>
  <si>
    <t>E5510</t>
  </si>
  <si>
    <t>E5508</t>
  </si>
  <si>
    <t>E5142</t>
  </si>
  <si>
    <t>E6795</t>
  </si>
  <si>
    <t>E5051</t>
  </si>
  <si>
    <t>E5049</t>
  </si>
  <si>
    <t>E5043</t>
  </si>
  <si>
    <t>E4765</t>
  </si>
  <si>
    <t>E6818</t>
  </si>
  <si>
    <t>E5498</t>
  </si>
  <si>
    <t>E6803</t>
  </si>
  <si>
    <t>E4768</t>
  </si>
  <si>
    <t>Accelerometer</t>
  </si>
  <si>
    <t>E7147</t>
  </si>
  <si>
    <t>E7148</t>
  </si>
  <si>
    <t>E1195</t>
  </si>
  <si>
    <t>E0560</t>
  </si>
  <si>
    <t>E0374</t>
  </si>
  <si>
    <t>E4028</t>
  </si>
  <si>
    <t>E0336</t>
  </si>
  <si>
    <t>9304-03131</t>
  </si>
  <si>
    <t>E0342</t>
  </si>
  <si>
    <t>E0613</t>
  </si>
  <si>
    <t>E5803</t>
  </si>
  <si>
    <t>E5861</t>
  </si>
  <si>
    <t>E5862</t>
  </si>
  <si>
    <t>E5646</t>
  </si>
  <si>
    <t>Accelerometer (ICP)</t>
  </si>
  <si>
    <t>E2877</t>
  </si>
  <si>
    <t>E3042</t>
  </si>
  <si>
    <t>E3044</t>
  </si>
  <si>
    <t>E3047</t>
  </si>
  <si>
    <t>E3051</t>
  </si>
  <si>
    <t>E3046</t>
  </si>
  <si>
    <t>E3045</t>
  </si>
  <si>
    <t>E3048</t>
  </si>
  <si>
    <t>E3516</t>
  </si>
  <si>
    <t>E3509</t>
  </si>
  <si>
    <t>E3510</t>
  </si>
  <si>
    <t>E3514</t>
  </si>
  <si>
    <t>E3515</t>
  </si>
  <si>
    <t>Accelerometer (ICP) Triaxial</t>
  </si>
  <si>
    <t>E6082</t>
  </si>
  <si>
    <t>E8550</t>
  </si>
  <si>
    <t>E6757</t>
  </si>
  <si>
    <t>E7777</t>
  </si>
  <si>
    <t>Accel power supply (16 Chan.)</t>
  </si>
  <si>
    <t>E3086</t>
  </si>
  <si>
    <t>E6740</t>
  </si>
  <si>
    <t>Accel power supply (1 Chan.)</t>
  </si>
  <si>
    <t>E3043</t>
  </si>
  <si>
    <t>Analog Volt Ohm Meter</t>
  </si>
  <si>
    <t>E0054</t>
  </si>
  <si>
    <t>Calibration Attenuator</t>
  </si>
  <si>
    <t>9304-03130</t>
  </si>
  <si>
    <t>Charge amp</t>
  </si>
  <si>
    <t>E2850</t>
  </si>
  <si>
    <t>E4396</t>
  </si>
  <si>
    <t>E4397</t>
  </si>
  <si>
    <t>E4826</t>
  </si>
  <si>
    <t>E4827</t>
  </si>
  <si>
    <t>E4955</t>
  </si>
  <si>
    <t>E4956</t>
  </si>
  <si>
    <t>E4957</t>
  </si>
  <si>
    <t>9304-03064</t>
  </si>
  <si>
    <t>E1768</t>
  </si>
  <si>
    <t>20 Channel Multiplexer</t>
  </si>
  <si>
    <t>E1769</t>
  </si>
  <si>
    <t>DC Power Supply</t>
  </si>
  <si>
    <t>Dial Calipers</t>
  </si>
  <si>
    <t xml:space="preserve"> 07-0283</t>
  </si>
  <si>
    <t>Digital Multimeter</t>
  </si>
  <si>
    <t>9304-02681</t>
  </si>
  <si>
    <t>E2711</t>
  </si>
  <si>
    <t>Digital Tape recorder</t>
  </si>
  <si>
    <t>E5105</t>
  </si>
  <si>
    <t>Digital Thermometer</t>
  </si>
  <si>
    <t>9304-02684</t>
  </si>
  <si>
    <t>E3106</t>
  </si>
  <si>
    <t>E3763</t>
  </si>
  <si>
    <t>E3104</t>
  </si>
  <si>
    <t>E6184</t>
  </si>
  <si>
    <t>E7781</t>
  </si>
  <si>
    <t>E3105</t>
  </si>
  <si>
    <t>E3102</t>
  </si>
  <si>
    <t>E3108</t>
  </si>
  <si>
    <t>E3193</t>
  </si>
  <si>
    <t>E5006</t>
  </si>
  <si>
    <t>E3192</t>
  </si>
  <si>
    <t>E6932</t>
  </si>
  <si>
    <t>Package Drop Tester</t>
  </si>
  <si>
    <t>NA</t>
  </si>
  <si>
    <t>PH tester</t>
  </si>
  <si>
    <t>E0591</t>
  </si>
  <si>
    <t>E0784</t>
  </si>
  <si>
    <t>E1298</t>
  </si>
  <si>
    <t>E0768</t>
  </si>
  <si>
    <t>E0779</t>
  </si>
  <si>
    <t>E0947</t>
  </si>
  <si>
    <t>E2476</t>
  </si>
  <si>
    <t>E0765</t>
  </si>
  <si>
    <t>E2477</t>
  </si>
  <si>
    <t>E0761</t>
  </si>
  <si>
    <t>E0780</t>
  </si>
  <si>
    <t>E0997</t>
  </si>
  <si>
    <t>E3163</t>
  </si>
  <si>
    <t>E3164</t>
  </si>
  <si>
    <t>Pressure gauge air digital 0-300 PSIG</t>
  </si>
  <si>
    <t>E2810</t>
  </si>
  <si>
    <t>Prog. Power supply</t>
  </si>
  <si>
    <t>Salt Fog Chamber</t>
  </si>
  <si>
    <t>Shock Test Machine</t>
  </si>
  <si>
    <t>Torque wrench (Camover)</t>
  </si>
  <si>
    <t>E8821</t>
  </si>
  <si>
    <t>JSF Only</t>
  </si>
  <si>
    <t>E8822</t>
  </si>
  <si>
    <t>Torque screwdriver (0-6"/lbs dial type)</t>
  </si>
  <si>
    <t>26-0141</t>
  </si>
  <si>
    <t>Torque wrench</t>
  </si>
  <si>
    <t>26-0476</t>
  </si>
  <si>
    <t>26-0483</t>
  </si>
  <si>
    <t>Torque wrench  (Dial 0 to 50 in/lbs)</t>
  </si>
  <si>
    <t>26-0206</t>
  </si>
  <si>
    <t>Torque wrench +/-4%(10 to 150 ft/lbs)</t>
  </si>
  <si>
    <t>26-0438</t>
  </si>
  <si>
    <t>Torque wrench (65 to 200 in/lbs)</t>
  </si>
  <si>
    <t>E5216</t>
  </si>
  <si>
    <t>E5217</t>
  </si>
  <si>
    <t>E5963</t>
  </si>
  <si>
    <t>Torque wrench (Dial) 0-12 in/lbs</t>
  </si>
  <si>
    <t>E8330</t>
  </si>
  <si>
    <t>Torque wrench (ratchet 150 to 1000 in/lbs)</t>
  </si>
  <si>
    <t>Torque wrench (30 to 150 ft/lbs)</t>
  </si>
  <si>
    <t>E4018</t>
  </si>
  <si>
    <t>Thermo Hygrometer</t>
  </si>
  <si>
    <t>E6063</t>
  </si>
  <si>
    <t>Thermo Hygrometer Probe</t>
  </si>
  <si>
    <t>E6064</t>
  </si>
  <si>
    <t>E6065</t>
  </si>
  <si>
    <t>E7095</t>
  </si>
  <si>
    <t>E7096</t>
  </si>
  <si>
    <t>Vibration controller</t>
  </si>
  <si>
    <t>E0457</t>
  </si>
  <si>
    <t>E9036</t>
  </si>
  <si>
    <t>Vibration controller (8 Channel)</t>
  </si>
  <si>
    <t>Vibration Exciter</t>
  </si>
  <si>
    <t>E4387</t>
  </si>
  <si>
    <t>E6967</t>
  </si>
  <si>
    <t>Vibration Protector Monitor</t>
  </si>
  <si>
    <t>E2274</t>
  </si>
  <si>
    <t>E2851</t>
  </si>
  <si>
    <t>E7043</t>
  </si>
  <si>
    <t>E8075</t>
  </si>
  <si>
    <t>Vibration Fixture - URCU</t>
  </si>
  <si>
    <t>E4441</t>
  </si>
  <si>
    <t>Vibration Fixture - DTP</t>
  </si>
  <si>
    <t>E8085</t>
  </si>
  <si>
    <t>Vibration Fixture - ORCA</t>
  </si>
  <si>
    <t>E8086</t>
  </si>
  <si>
    <t>Vibration Fixture - BRCU</t>
  </si>
  <si>
    <t>E8087</t>
  </si>
  <si>
    <t>Vibration Fixture - ADU</t>
  </si>
  <si>
    <t>E8123</t>
  </si>
  <si>
    <t>E5140</t>
  </si>
  <si>
    <t>E3666</t>
  </si>
  <si>
    <t>E7487</t>
  </si>
  <si>
    <t>DAS THERM</t>
  </si>
  <si>
    <t>E7489</t>
  </si>
  <si>
    <t>E7490</t>
  </si>
  <si>
    <t>E7491</t>
  </si>
  <si>
    <t>E7492</t>
  </si>
  <si>
    <t>E7493</t>
  </si>
  <si>
    <t>E7494</t>
  </si>
  <si>
    <t>CAL</t>
  </si>
  <si>
    <t>THERMOTRON</t>
  </si>
  <si>
    <t>HEWLETT PACKARD</t>
  </si>
  <si>
    <t>6002A</t>
  </si>
  <si>
    <t>DC POWER SUPPLY</t>
  </si>
  <si>
    <t>1802A01316</t>
  </si>
  <si>
    <t>NCR</t>
  </si>
  <si>
    <t>1802A01330</t>
  </si>
  <si>
    <t>6267B</t>
  </si>
  <si>
    <t>POWER SUPPLY</t>
  </si>
  <si>
    <t>2033A06664</t>
  </si>
  <si>
    <t>2113A05309</t>
  </si>
  <si>
    <t>CINCINNATI ELECTRONICS</t>
  </si>
  <si>
    <t>6205C</t>
  </si>
  <si>
    <t>2411A-07656</t>
  </si>
  <si>
    <t>2731A10988</t>
  </si>
  <si>
    <t>RUSSELL TECHNICAL PRODUCTS/WAT</t>
  </si>
  <si>
    <t>GD32-3-3 W/F4 W/945 W/DR45AT</t>
  </si>
  <si>
    <t>SNAP-ON</t>
  </si>
  <si>
    <t>TORQUE WRENCH</t>
  </si>
  <si>
    <t>CONSOLIDATED DEVICES INC</t>
  </si>
  <si>
    <t>FLUKE</t>
  </si>
  <si>
    <t>ENDEVCO</t>
  </si>
  <si>
    <t>2226C</t>
  </si>
  <si>
    <t>ACCELEROMETER</t>
  </si>
  <si>
    <t>2229C</t>
  </si>
  <si>
    <t>E0860</t>
  </si>
  <si>
    <t>UNHOLTZ-DICKIE CORPORATION</t>
  </si>
  <si>
    <t>CSB-8</t>
  </si>
  <si>
    <t>SWITCH BOX</t>
  </si>
  <si>
    <t>6653A</t>
  </si>
  <si>
    <t>SYSTEM DC POWER SUPPLY</t>
  </si>
  <si>
    <t>MY40000177</t>
  </si>
  <si>
    <t>34970A</t>
  </si>
  <si>
    <t>DATA ACQUISITION/SWITCH UNIT</t>
  </si>
  <si>
    <t>34901A</t>
  </si>
  <si>
    <t>20-CHANNEL ARMATURE MULTIPLEXER</t>
  </si>
  <si>
    <t>TRIG-TEK INC.</t>
  </si>
  <si>
    <t>203M</t>
  </si>
  <si>
    <t>CHARGE AMPLIFIER MODULE</t>
  </si>
  <si>
    <t>PE ACCELEROMETER</t>
  </si>
  <si>
    <t>ICP ACCELEROMETER</t>
  </si>
  <si>
    <t>SIGNAL CONDITIONER</t>
  </si>
  <si>
    <t>352C22</t>
  </si>
  <si>
    <t>481A01</t>
  </si>
  <si>
    <t>L-3 CINCINNATI ELECTRONICS</t>
  </si>
  <si>
    <t>CATEGORY 7</t>
  </si>
  <si>
    <t>STATIC STATION</t>
  </si>
  <si>
    <t>E3644A</t>
  </si>
  <si>
    <t>MY40000053</t>
  </si>
  <si>
    <t>MY41030883</t>
  </si>
  <si>
    <t>RA-70-CHV-30-30 W/8800</t>
  </si>
  <si>
    <t>TEMPERATURE CHAMBER</t>
  </si>
  <si>
    <t>CINCINNATI SUB ZERO</t>
  </si>
  <si>
    <t>DTS-16-25-25</t>
  </si>
  <si>
    <t>TEMPERATURE SHOCK CHAMBER</t>
  </si>
  <si>
    <t>91-11140</t>
  </si>
  <si>
    <t>LAUDA</t>
  </si>
  <si>
    <t>T2200W</t>
  </si>
  <si>
    <t>TEMPERATURE CHILLER CONTROLLER</t>
  </si>
  <si>
    <t>LWP204-05-0001</t>
  </si>
  <si>
    <t>T100032WL</t>
  </si>
  <si>
    <t>ELECTRODYNAMIC SHAKER</t>
  </si>
  <si>
    <t>KEPCO</t>
  </si>
  <si>
    <t>NONE</t>
  </si>
  <si>
    <t>RA-70-CHV-30-30</t>
  </si>
  <si>
    <t>VWIN II-4CH</t>
  </si>
  <si>
    <t>VIBRATION CONTROLLER</t>
  </si>
  <si>
    <t>MST 488-27</t>
  </si>
  <si>
    <t>POWER SUPPLY CONTROLLER</t>
  </si>
  <si>
    <t>F94807</t>
  </si>
  <si>
    <t>F94810</t>
  </si>
  <si>
    <t>F94811</t>
  </si>
  <si>
    <t>F95517</t>
  </si>
  <si>
    <t>MST 25-8M</t>
  </si>
  <si>
    <t>DC POWER SUPPLY MODULE</t>
  </si>
  <si>
    <t>MST 36-5M</t>
  </si>
  <si>
    <t>F95515</t>
  </si>
  <si>
    <t>F95526</t>
  </si>
  <si>
    <t>F95534</t>
  </si>
  <si>
    <t>F95543</t>
  </si>
  <si>
    <t>F95546</t>
  </si>
  <si>
    <t>F95548</t>
  </si>
  <si>
    <t>QD2R200</t>
  </si>
  <si>
    <t>F95547</t>
  </si>
  <si>
    <t>F94680</t>
  </si>
  <si>
    <t>F94681</t>
  </si>
  <si>
    <t>F94689</t>
  </si>
  <si>
    <t>F94691</t>
  </si>
  <si>
    <t>F94694</t>
  </si>
  <si>
    <t>F94896</t>
  </si>
  <si>
    <t>E5761</t>
  </si>
  <si>
    <t>1620A</t>
  </si>
  <si>
    <t>A84998</t>
  </si>
  <si>
    <t>TRIAXIAL ACCELEROMETER</t>
  </si>
  <si>
    <t>356B21</t>
  </si>
  <si>
    <t>LAMBDA</t>
  </si>
  <si>
    <t>E6783</t>
  </si>
  <si>
    <t>FUTURE DESIGN CONTROLS</t>
  </si>
  <si>
    <t>FDC-9300</t>
  </si>
  <si>
    <t>TEMPERATURE CONTROLLER</t>
  </si>
  <si>
    <t>E6789</t>
  </si>
  <si>
    <t>E6791</t>
  </si>
  <si>
    <t>E6792</t>
  </si>
  <si>
    <t>E6793</t>
  </si>
  <si>
    <t>E6794</t>
  </si>
  <si>
    <t>E6796</t>
  </si>
  <si>
    <t>E6797</t>
  </si>
  <si>
    <t>E6798</t>
  </si>
  <si>
    <t>E6799</t>
  </si>
  <si>
    <t>E6800</t>
  </si>
  <si>
    <t>E6806</t>
  </si>
  <si>
    <t>E6808</t>
  </si>
  <si>
    <t>E6809</t>
  </si>
  <si>
    <t>E6813</t>
  </si>
  <si>
    <t>F35607</t>
  </si>
  <si>
    <t>E6814</t>
  </si>
  <si>
    <t>F95606</t>
  </si>
  <si>
    <t>E6815</t>
  </si>
  <si>
    <t>F95608</t>
  </si>
  <si>
    <t>E6816</t>
  </si>
  <si>
    <t>P96313</t>
  </si>
  <si>
    <t>E6817</t>
  </si>
  <si>
    <t>P96319</t>
  </si>
  <si>
    <t>P96322</t>
  </si>
  <si>
    <t>T-1000</t>
  </si>
  <si>
    <t>VIBRATION EXCITER SYSTEM</t>
  </si>
  <si>
    <t>E6967-1</t>
  </si>
  <si>
    <t>VIBRATION EXCITER AMPLIFIER</t>
  </si>
  <si>
    <t>E6967-2</t>
  </si>
  <si>
    <t>MY44048325</t>
  </si>
  <si>
    <t>MY44048329</t>
  </si>
  <si>
    <t>MY44048432</t>
  </si>
  <si>
    <t>MY44048357</t>
  </si>
  <si>
    <t>MY40007301</t>
  </si>
  <si>
    <t>MY40007305</t>
  </si>
  <si>
    <t>MY40007308</t>
  </si>
  <si>
    <t>MY40007302</t>
  </si>
  <si>
    <t>09K8680D</t>
  </si>
  <si>
    <t>09K8681D</t>
  </si>
  <si>
    <t>09K8682D</t>
  </si>
  <si>
    <t>MY411007521</t>
  </si>
  <si>
    <t>MY411007264</t>
  </si>
  <si>
    <t>MY411007545</t>
  </si>
  <si>
    <t>MY411007231</t>
  </si>
  <si>
    <t>MY411007763</t>
  </si>
  <si>
    <t>35-11006</t>
  </si>
  <si>
    <t>JET-I CHASSIS</t>
  </si>
  <si>
    <t>JSF LOAD BOX</t>
  </si>
  <si>
    <t>NATIONAL INSTRUMENTS</t>
  </si>
  <si>
    <t>E7759</t>
  </si>
  <si>
    <t>4-CHANNEL ANALOG INPUT MODULE</t>
  </si>
  <si>
    <t>E7761</t>
  </si>
  <si>
    <t>144632C</t>
  </si>
  <si>
    <t>E7762</t>
  </si>
  <si>
    <t>144632F</t>
  </si>
  <si>
    <t>BATH CHILLER</t>
  </si>
  <si>
    <t>LWP 804-09-0002</t>
  </si>
  <si>
    <t>LWP 804-09-0003</t>
  </si>
  <si>
    <t>LWP 804-09-0004</t>
  </si>
  <si>
    <t>REAL TIME CONTROLLER</t>
  </si>
  <si>
    <t>00802F11E391</t>
  </si>
  <si>
    <t>E7806</t>
  </si>
  <si>
    <t>NI 9239</t>
  </si>
  <si>
    <t>14A69AD</t>
  </si>
  <si>
    <t>ADVINT</t>
  </si>
  <si>
    <t>JSF TEST SET LOAD MODULE</t>
  </si>
  <si>
    <t>4 CHANNEL ANALOG MODULE</t>
  </si>
  <si>
    <t>14A698D</t>
  </si>
  <si>
    <t>14A6992</t>
  </si>
  <si>
    <t>E8381</t>
  </si>
  <si>
    <t>E8449</t>
  </si>
  <si>
    <t>11B2495Z</t>
  </si>
  <si>
    <t>OMEGA</t>
  </si>
  <si>
    <t>MOUNTZ, INC.</t>
  </si>
  <si>
    <t>TB RED 12-21</t>
  </si>
  <si>
    <t>TORQUE WRENCH PRESET CAM-OVER</t>
  </si>
  <si>
    <t>E9006</t>
  </si>
  <si>
    <t>E9025</t>
  </si>
  <si>
    <t>TISA ESS THERMAL ITA</t>
  </si>
  <si>
    <t>E9026</t>
  </si>
  <si>
    <t>E9027</t>
  </si>
  <si>
    <t>B-52 ESS VIBE ITA</t>
  </si>
  <si>
    <t>E9028</t>
  </si>
  <si>
    <t>B-52 ESS THERMAL ITA</t>
  </si>
  <si>
    <t>E9029</t>
  </si>
  <si>
    <t>E9030</t>
  </si>
  <si>
    <t>HD IRIE ESS THERMAL ITA</t>
  </si>
  <si>
    <t>E9031</t>
  </si>
  <si>
    <t>E9034</t>
  </si>
  <si>
    <t>HD IRIE ESS VIBE ITA</t>
  </si>
  <si>
    <t>E9035</t>
  </si>
  <si>
    <t>VIBRATION CONTROLLER SYSTEM</t>
  </si>
  <si>
    <t>E9111</t>
  </si>
  <si>
    <t>LAV-III THERMAL ITA</t>
  </si>
  <si>
    <t>Grounding Station - A395 Shaker</t>
  </si>
  <si>
    <t>Grounding Station - North Thermotron</t>
  </si>
  <si>
    <t>Grounding Station - East Thermotron</t>
  </si>
  <si>
    <t>Grounding Station - West Thermotron</t>
  </si>
  <si>
    <t>Grounding Station - JSF Thermotron</t>
  </si>
  <si>
    <t>Grounding Station - Humidity Chamber</t>
  </si>
  <si>
    <t>Grounding Station - Altitude Chamber</t>
  </si>
  <si>
    <t>Grounding Station - T1000 Shaker</t>
  </si>
  <si>
    <t>Grounding Station - Table Top</t>
  </si>
  <si>
    <t>Grounding Station - BAE T1000 Shaker</t>
  </si>
  <si>
    <t>Hoist 1 (2 ton) - T1000 shaker</t>
  </si>
  <si>
    <t>Hoist 2 (1 ton) - Thermotron area</t>
  </si>
  <si>
    <t>Hoist 3 (1 ton) - Ling shakers</t>
  </si>
  <si>
    <t>Hoist 11 (2 ton) - BAE T1000 shaker</t>
  </si>
  <si>
    <t>TEMPERATURE CHAMBER W/CONTROLLER W/RECORDER</t>
  </si>
  <si>
    <t>E9032</t>
  </si>
  <si>
    <t>HD NIGHT HAWK ESS THERMAL ITA</t>
  </si>
  <si>
    <t>E9033</t>
  </si>
  <si>
    <t>HD NIGHT HAWK ESS VIBE ITA</t>
  </si>
  <si>
    <t>E9115</t>
  </si>
  <si>
    <t>LAV III ESS VIBE ITA</t>
  </si>
  <si>
    <t>E9172</t>
  </si>
  <si>
    <t>QD2R1000</t>
  </si>
  <si>
    <t>BLU VIBE</t>
  </si>
  <si>
    <t>MAN THERM</t>
  </si>
  <si>
    <t>MAN VIBE</t>
  </si>
  <si>
    <t>Vibration Fixture - CR126</t>
  </si>
  <si>
    <t>E9270</t>
  </si>
  <si>
    <t>CINR09AB</t>
  </si>
  <si>
    <t>CINR09AE</t>
  </si>
  <si>
    <t>CINR09AD</t>
  </si>
  <si>
    <t>CINR0496</t>
  </si>
  <si>
    <t>CINR0497</t>
  </si>
  <si>
    <t>CINR0498</t>
  </si>
  <si>
    <t>CINR09AP</t>
  </si>
  <si>
    <t>CINR09AQ</t>
  </si>
  <si>
    <t>CINR09AR</t>
  </si>
  <si>
    <t>In Transfer</t>
  </si>
  <si>
    <t>Vibration Fixture - CR129</t>
  </si>
  <si>
    <t>IN CBU</t>
  </si>
  <si>
    <t>AN/PSC-3/NSC-7</t>
  </si>
  <si>
    <t>BURN IN FIXTURE</t>
  </si>
  <si>
    <t>CBU</t>
  </si>
  <si>
    <t>BOP-125-1KVA-3T</t>
  </si>
  <si>
    <t>AC POWER SOURCE</t>
  </si>
  <si>
    <t>464A</t>
  </si>
  <si>
    <t>CHARGE AMPLIFIER</t>
  </si>
  <si>
    <t>GENERAL RADIO</t>
  </si>
  <si>
    <t>2531-1003</t>
  </si>
  <si>
    <t>CAAT BOX</t>
  </si>
  <si>
    <t>AA23825</t>
  </si>
  <si>
    <t>SPECTRAL DYNAMICS INC.</t>
  </si>
  <si>
    <t>2552B</t>
  </si>
  <si>
    <t>VIBRATION CONTROL SYSTEM</t>
  </si>
  <si>
    <t>2832-7745</t>
  </si>
  <si>
    <t>DPG1000B-300G</t>
  </si>
  <si>
    <t>PRESSURE GAGE</t>
  </si>
  <si>
    <t>DTP VIBRATION FIXTURE</t>
  </si>
  <si>
    <t>CRIO-9012</t>
  </si>
  <si>
    <t>E9378</t>
  </si>
  <si>
    <t>00802F124085</t>
  </si>
  <si>
    <t>E6804</t>
  </si>
  <si>
    <t>E4771</t>
  </si>
  <si>
    <t>E6810</t>
  </si>
  <si>
    <t>LWP 804-09-0001</t>
  </si>
  <si>
    <t>E9603</t>
  </si>
  <si>
    <t>MICRO-CAM ITA</t>
  </si>
  <si>
    <t>E9604</t>
  </si>
  <si>
    <t>E9606</t>
  </si>
  <si>
    <t>MICRO-CAM ITA VIBE</t>
  </si>
  <si>
    <t>E5146</t>
  </si>
  <si>
    <t>E4962</t>
  </si>
  <si>
    <t>E6801</t>
  </si>
  <si>
    <t>E4966</t>
  </si>
  <si>
    <t>E4967</t>
  </si>
  <si>
    <t>E4969</t>
  </si>
  <si>
    <t>E4964</t>
  </si>
  <si>
    <t>E4963</t>
  </si>
  <si>
    <t>Holidays</t>
  </si>
  <si>
    <t xml:space="preserve">Work Days Until Due = </t>
  </si>
  <si>
    <t xml:space="preserve">Days Past Due:  </t>
  </si>
  <si>
    <t>L-3 CE ID Number</t>
  </si>
  <si>
    <t>Manufacturer</t>
  </si>
  <si>
    <t>Model</t>
  </si>
  <si>
    <t>Description</t>
  </si>
  <si>
    <t>Recall Date</t>
  </si>
  <si>
    <t>Workdays until due</t>
  </si>
  <si>
    <t>E4959</t>
  </si>
  <si>
    <t>GENH 40-19</t>
  </si>
  <si>
    <t>PROGRAMMABLE DC POWER SUPPLY</t>
  </si>
  <si>
    <t>09A0041F</t>
  </si>
  <si>
    <t>09A0042F</t>
  </si>
  <si>
    <t>09A0044F</t>
  </si>
  <si>
    <t>09A0045F</t>
  </si>
  <si>
    <t>SIMPSON</t>
  </si>
  <si>
    <t>260-8</t>
  </si>
  <si>
    <t>VOLT-OHM-MILLIAMP METER</t>
  </si>
  <si>
    <t>E9853</t>
  </si>
  <si>
    <t>3049E</t>
  </si>
  <si>
    <t>E9854</t>
  </si>
  <si>
    <t>482A21</t>
  </si>
  <si>
    <t>E9904</t>
  </si>
  <si>
    <t>ITA, ESS, THERMAL CYCLE FOR LAV III</t>
  </si>
  <si>
    <t>E10022</t>
  </si>
  <si>
    <t>N/A</t>
  </si>
  <si>
    <t>E5736</t>
  </si>
  <si>
    <t>E10075</t>
  </si>
  <si>
    <t>E10074</t>
  </si>
  <si>
    <t>GENH 30-25</t>
  </si>
  <si>
    <t>08D4725F</t>
  </si>
  <si>
    <t>08D4726F</t>
  </si>
  <si>
    <t>08D4727F</t>
  </si>
  <si>
    <t>08D4728F</t>
  </si>
  <si>
    <t>E10240</t>
  </si>
  <si>
    <t>Grounding Station - T2000 South</t>
  </si>
  <si>
    <t>Vibration Fixture - Night Conqueror</t>
  </si>
  <si>
    <t>E10322</t>
  </si>
  <si>
    <t>Vibration Fixture - T711 &amp; T714</t>
  </si>
  <si>
    <t>Vibration Fixture - DAVIS</t>
  </si>
  <si>
    <t>E9191</t>
  </si>
  <si>
    <t>PCB PIEZOTRONICS, INC.</t>
  </si>
  <si>
    <t>DYTRAN INSTRUMENTS, INC.</t>
  </si>
  <si>
    <t>E10292</t>
  </si>
  <si>
    <t>F88060</t>
  </si>
  <si>
    <t>E10293</t>
  </si>
  <si>
    <t>P96401</t>
  </si>
  <si>
    <t>E10294</t>
  </si>
  <si>
    <t>P96402</t>
  </si>
  <si>
    <t>E10295</t>
  </si>
  <si>
    <t>E10296</t>
  </si>
  <si>
    <t>E10297</t>
  </si>
  <si>
    <t>E10298</t>
  </si>
  <si>
    <t>E10301</t>
  </si>
  <si>
    <t>E10302</t>
  </si>
  <si>
    <t>E10303</t>
  </si>
  <si>
    <t>E10304</t>
  </si>
  <si>
    <t>E10305</t>
  </si>
  <si>
    <t>E10306</t>
  </si>
  <si>
    <t>E10329</t>
  </si>
  <si>
    <t>E10330</t>
  </si>
  <si>
    <t>UNHOLTZ-DICKIE CORP</t>
  </si>
  <si>
    <t>E10376</t>
  </si>
  <si>
    <t>VWIN-II</t>
  </si>
  <si>
    <t>E10424</t>
  </si>
  <si>
    <t>CR-317 &amp; T-736 VIBRATION FIXTURE</t>
  </si>
  <si>
    <t>CINR1071</t>
  </si>
  <si>
    <t>CINR1069</t>
  </si>
  <si>
    <t>CINR1070</t>
  </si>
  <si>
    <t>Vibration Fixture - DVC Y AXIS</t>
  </si>
  <si>
    <t>Vibration Fixture - DVC XZ AXES</t>
  </si>
  <si>
    <t>E10364</t>
  </si>
  <si>
    <t>Vibration Fixture - T736 HRDTx JPSS</t>
  </si>
  <si>
    <t>E10501</t>
  </si>
  <si>
    <t>Vibration Fixture - T740</t>
  </si>
  <si>
    <t>E10722</t>
  </si>
  <si>
    <t>Vibration Fixture - T737 SMDTx JPSS</t>
  </si>
  <si>
    <t>Vibration Fixture - T735 TLMTx JPSS</t>
  </si>
  <si>
    <t>Vibration Fixture - CR317 CMDRx JPSS</t>
  </si>
  <si>
    <t>T-735 &amp; T-737 VIBRATION FIXTURE</t>
  </si>
  <si>
    <t>KISTLER</t>
  </si>
  <si>
    <t>DATA PHYSICS</t>
  </si>
  <si>
    <t>AGILENT TECHNOLOGIES</t>
  </si>
  <si>
    <t>HOFFMAN TOOL &amp; DIE</t>
  </si>
  <si>
    <t>URCU VIBRATION FIXTURE</t>
  </si>
  <si>
    <t>E10726</t>
  </si>
  <si>
    <t>E10727</t>
  </si>
  <si>
    <t>E10730</t>
  </si>
  <si>
    <t>Data Acquisition System</t>
  </si>
  <si>
    <t>E10735</t>
  </si>
  <si>
    <t>E10782</t>
  </si>
  <si>
    <t>9047C</t>
  </si>
  <si>
    <t>TRIAXIAL FORCE SENSOR</t>
  </si>
  <si>
    <t>E5154</t>
  </si>
  <si>
    <t>CINR1095</t>
  </si>
  <si>
    <t>CINR1093</t>
  </si>
  <si>
    <t>CINR1092</t>
  </si>
  <si>
    <t>E10806</t>
  </si>
  <si>
    <t>QD3R150</t>
  </si>
  <si>
    <t>E9817</t>
  </si>
  <si>
    <t>3143D</t>
  </si>
  <si>
    <t>E9818</t>
  </si>
  <si>
    <t>DUAL DC POWER SUPPLY</t>
  </si>
  <si>
    <t>E11675</t>
  </si>
  <si>
    <t>E11676</t>
  </si>
  <si>
    <t>E11677</t>
  </si>
  <si>
    <t>E11678</t>
  </si>
  <si>
    <t>Force Limit 1</t>
  </si>
  <si>
    <t>E11665</t>
  </si>
  <si>
    <t>Dual Mode Amp</t>
  </si>
  <si>
    <t>E11666</t>
  </si>
  <si>
    <t>E11667</t>
  </si>
  <si>
    <t>E11668</t>
  </si>
  <si>
    <t>E11669</t>
  </si>
  <si>
    <t>E11670</t>
  </si>
  <si>
    <t>Force Limit 2</t>
  </si>
  <si>
    <t>E11671</t>
  </si>
  <si>
    <t>E11672</t>
  </si>
  <si>
    <t>Vibration Controller / Analyzer</t>
  </si>
  <si>
    <t>E11662</t>
  </si>
  <si>
    <t>Vibration Fixture - JASSM</t>
  </si>
  <si>
    <t>E11352</t>
  </si>
  <si>
    <t>Vibration Fixture - INSIGHT</t>
  </si>
  <si>
    <t>E11425</t>
  </si>
  <si>
    <t>Vibration Fixture - Skyfox</t>
  </si>
  <si>
    <t>Force Gage</t>
  </si>
  <si>
    <t>E11685</t>
  </si>
  <si>
    <t>E11686</t>
  </si>
  <si>
    <t>E11687</t>
  </si>
  <si>
    <t>E11688</t>
  </si>
  <si>
    <t>Force Limit B</t>
  </si>
  <si>
    <t>E11689</t>
  </si>
  <si>
    <t>E11690</t>
  </si>
  <si>
    <t>E11691</t>
  </si>
  <si>
    <t>E11692</t>
  </si>
  <si>
    <t>Force Limit C</t>
  </si>
  <si>
    <t>Spare</t>
  </si>
  <si>
    <t>E11693</t>
  </si>
  <si>
    <t>E11694</t>
  </si>
  <si>
    <t>E11695</t>
  </si>
  <si>
    <t>E11696</t>
  </si>
  <si>
    <t>E11697</t>
  </si>
  <si>
    <t>E11698</t>
  </si>
  <si>
    <t>Force Limit D</t>
  </si>
  <si>
    <t>E11699</t>
  </si>
  <si>
    <t>E11700</t>
  </si>
  <si>
    <t>E11701</t>
  </si>
  <si>
    <t>E11702</t>
  </si>
  <si>
    <t>E11703</t>
  </si>
  <si>
    <t>E11704</t>
  </si>
  <si>
    <t>F-64-CMA-705-709</t>
  </si>
  <si>
    <t>ALTITUDE/TEMPERATURE CHAMBER</t>
  </si>
  <si>
    <t>INSIGHT VIBRATION FIXTURE</t>
  </si>
  <si>
    <t>441A101</t>
  </si>
  <si>
    <t>AC POWER SUPPLY</t>
  </si>
  <si>
    <t>E11627</t>
  </si>
  <si>
    <t>070M69</t>
  </si>
  <si>
    <t>COMPUTATIONAL SIGNAL CONDITIONER</t>
  </si>
  <si>
    <t>E11628</t>
  </si>
  <si>
    <t>5010B</t>
  </si>
  <si>
    <t>DUAL MODE AMPLIFIER</t>
  </si>
  <si>
    <t>9027C</t>
  </si>
  <si>
    <t>9028C</t>
  </si>
  <si>
    <t>TDK LAMBDA</t>
  </si>
  <si>
    <t>PM</t>
  </si>
  <si>
    <t>HARRINGTON HOISTS INC.</t>
  </si>
  <si>
    <t>ES3B-1866</t>
  </si>
  <si>
    <t>OVERHEAD HOIST</t>
  </si>
  <si>
    <t>ERIA-750</t>
  </si>
  <si>
    <t>LE3093001</t>
  </si>
  <si>
    <t>ERIA 6A548449</t>
  </si>
  <si>
    <t>LE6063001</t>
  </si>
  <si>
    <t>PM-E3686</t>
  </si>
  <si>
    <t>PM-E6151</t>
  </si>
  <si>
    <t>E11718</t>
  </si>
  <si>
    <t>ABEYANCE</t>
  </si>
  <si>
    <t>PM-16848</t>
  </si>
  <si>
    <t>PM-E4681</t>
  </si>
  <si>
    <t>PM-E7725</t>
  </si>
  <si>
    <t>F95502</t>
  </si>
  <si>
    <t>F95503</t>
  </si>
  <si>
    <t>F95504</t>
  </si>
  <si>
    <t>F95505</t>
  </si>
  <si>
    <t>F97799</t>
  </si>
  <si>
    <t>F97800</t>
  </si>
  <si>
    <t>F97801</t>
  </si>
  <si>
    <t>F97802</t>
  </si>
  <si>
    <t>F97803</t>
  </si>
  <si>
    <t>F97805</t>
  </si>
  <si>
    <t>E11782</t>
  </si>
  <si>
    <t>E11783</t>
  </si>
  <si>
    <t>441A33</t>
  </si>
  <si>
    <t>3 SLOT CHASSIS</t>
  </si>
  <si>
    <t>E11784</t>
  </si>
  <si>
    <t>E4769</t>
  </si>
  <si>
    <t>F94614</t>
  </si>
  <si>
    <t>F94620</t>
  </si>
  <si>
    <t>F94622</t>
  </si>
  <si>
    <t>F94633</t>
  </si>
  <si>
    <t>F94634</t>
  </si>
  <si>
    <t>F94635</t>
  </si>
  <si>
    <t>F94651</t>
  </si>
  <si>
    <t>F94656</t>
  </si>
  <si>
    <t>F94667</t>
  </si>
  <si>
    <t>F94897</t>
  </si>
  <si>
    <t>F94894</t>
  </si>
  <si>
    <t>F95425</t>
  </si>
  <si>
    <t>F95438</t>
  </si>
  <si>
    <t>F95439</t>
  </si>
  <si>
    <t>F95441</t>
  </si>
  <si>
    <t>F95442</t>
  </si>
  <si>
    <t>F95443</t>
  </si>
  <si>
    <t>F95444</t>
  </si>
  <si>
    <t>F95445</t>
  </si>
  <si>
    <t>F95446</t>
  </si>
  <si>
    <t>F95447</t>
  </si>
  <si>
    <t>F96035</t>
  </si>
  <si>
    <t>F96038</t>
  </si>
  <si>
    <t>F96039</t>
  </si>
  <si>
    <t>AC Power Supply</t>
  </si>
  <si>
    <t>3 Slot Chassis</t>
  </si>
  <si>
    <t>Summing Module</t>
  </si>
  <si>
    <t>Summer Box</t>
  </si>
  <si>
    <t>Data Acquisition System/Vibe Controller</t>
  </si>
  <si>
    <t>E11992</t>
  </si>
  <si>
    <t>ANRB9</t>
  </si>
  <si>
    <t>DEWK, THERMO-HYGROMETER DISPLAY</t>
  </si>
  <si>
    <t>E11993</t>
  </si>
  <si>
    <t>Vibration Fixture - KGT-777</t>
  </si>
  <si>
    <t>E12008</t>
  </si>
  <si>
    <t>TEMPERATURE METER</t>
  </si>
  <si>
    <t>KGT-777 VIBRATION FIXTURE</t>
  </si>
  <si>
    <t>PM-E4130</t>
  </si>
  <si>
    <t>TEMPERATURE CHILLER</t>
  </si>
  <si>
    <t>PM-E7787</t>
  </si>
  <si>
    <t>PM-E7788</t>
  </si>
  <si>
    <t>TT2200W</t>
  </si>
  <si>
    <t>PM-E7789</t>
  </si>
  <si>
    <t>PM-E7790</t>
  </si>
  <si>
    <t>T-740 VIBRATION FIXTURE</t>
  </si>
  <si>
    <t>E12121</t>
  </si>
  <si>
    <t>E12282</t>
  </si>
  <si>
    <t>E12283</t>
  </si>
  <si>
    <t>Vibration Fixture - CR128</t>
  </si>
  <si>
    <t>E12281</t>
  </si>
  <si>
    <t>E12329</t>
  </si>
  <si>
    <t>NI-9229</t>
  </si>
  <si>
    <t>HC1543214</t>
  </si>
  <si>
    <t>E12330</t>
  </si>
  <si>
    <t>HC1543162</t>
  </si>
  <si>
    <t>E12331</t>
  </si>
  <si>
    <t>HC1475017</t>
  </si>
  <si>
    <t>E12333</t>
  </si>
  <si>
    <t>NI-9238</t>
  </si>
  <si>
    <t>4 CHANNEL ANALOG INPUT MODULE</t>
  </si>
  <si>
    <t>HC1486595</t>
  </si>
  <si>
    <t>E12334</t>
  </si>
  <si>
    <t>HC2184741</t>
  </si>
  <si>
    <t>E12335</t>
  </si>
  <si>
    <t>HC2184742</t>
  </si>
  <si>
    <t>E12336</t>
  </si>
  <si>
    <t>AGILENT</t>
  </si>
  <si>
    <t>E6653A</t>
  </si>
  <si>
    <t>MY53000299</t>
  </si>
  <si>
    <t>KEYSIGHT TECHNOLOGIES</t>
  </si>
  <si>
    <t>E12338</t>
  </si>
  <si>
    <t>MY54416085</t>
  </si>
  <si>
    <t>E12339</t>
  </si>
  <si>
    <t>MY54416082</t>
  </si>
  <si>
    <t>E12340</t>
  </si>
  <si>
    <t>MY55076155</t>
  </si>
  <si>
    <t>E12341</t>
  </si>
  <si>
    <t>MY54306075</t>
  </si>
  <si>
    <t>E12342</t>
  </si>
  <si>
    <t>CRIO-9030</t>
  </si>
  <si>
    <t>4 SLOT CHASSIS</t>
  </si>
  <si>
    <t>1A840D8</t>
  </si>
  <si>
    <t>E12343</t>
  </si>
  <si>
    <t>1A840D6</t>
  </si>
  <si>
    <t>E12344</t>
  </si>
  <si>
    <t>E12345</t>
  </si>
  <si>
    <t>E12346</t>
  </si>
  <si>
    <t>GENH750W</t>
  </si>
  <si>
    <t>15C3953Z</t>
  </si>
  <si>
    <t>E12347</t>
  </si>
  <si>
    <t>15C3952Z</t>
  </si>
  <si>
    <t>E12348</t>
  </si>
  <si>
    <t>15C3950Z</t>
  </si>
  <si>
    <t>E12349</t>
  </si>
  <si>
    <t>15C3951Z</t>
  </si>
  <si>
    <t>E12350</t>
  </si>
  <si>
    <t>01-012</t>
  </si>
  <si>
    <t>E12357</t>
  </si>
  <si>
    <t>01-013</t>
  </si>
  <si>
    <t>PM-E3192</t>
  </si>
  <si>
    <t>PM-E3193</t>
  </si>
  <si>
    <t>PM-E5006</t>
  </si>
  <si>
    <t>PM-E6932</t>
  </si>
  <si>
    <t>Force Limit 3</t>
  </si>
  <si>
    <t>E12433</t>
  </si>
  <si>
    <t>E12434</t>
  </si>
  <si>
    <t>Shock Accelerometer</t>
  </si>
  <si>
    <t>E12440</t>
  </si>
  <si>
    <t>E12441</t>
  </si>
  <si>
    <t>E12442</t>
  </si>
  <si>
    <t>E12443</t>
  </si>
  <si>
    <t>E12439</t>
  </si>
  <si>
    <t>E12438</t>
  </si>
  <si>
    <t>E12437</t>
  </si>
  <si>
    <t>E12436</t>
  </si>
  <si>
    <t>Beam Shock</t>
  </si>
  <si>
    <t>2626-H</t>
  </si>
  <si>
    <t>THERMO-HYGROMETER PROBE, HIGH ACCURACY</t>
  </si>
  <si>
    <t>E6812</t>
  </si>
  <si>
    <t>Accel power supply (Slim 8 Chan.)</t>
  </si>
  <si>
    <t>E12462</t>
  </si>
  <si>
    <t>350C23</t>
  </si>
  <si>
    <t>ICP SHOCK ACCELEROMETER</t>
  </si>
  <si>
    <t>F95440</t>
  </si>
  <si>
    <t>E12494</t>
  </si>
  <si>
    <t>MGA RESEARCH CORPORATION</t>
  </si>
  <si>
    <t>MOBILE PYROSHOCK SYSTEM</t>
  </si>
  <si>
    <t>MOBILE PYROSCHOCK SYSTEM</t>
  </si>
  <si>
    <t>14.001.02</t>
  </si>
  <si>
    <t>Accel power supply (8 Chan with Filter)</t>
  </si>
  <si>
    <t>E12496</t>
  </si>
  <si>
    <t>ORCA VIBRATION FIXTURE</t>
  </si>
  <si>
    <t>DAVIS VIBRATION FIXTURE</t>
  </si>
  <si>
    <t>16 CHANNEL SIGNAL CONDITIONER</t>
  </si>
  <si>
    <t>E12533</t>
  </si>
  <si>
    <t>E12495</t>
  </si>
  <si>
    <t>E12297</t>
  </si>
  <si>
    <t>CATEGORY 4</t>
  </si>
  <si>
    <t>Shock System</t>
  </si>
  <si>
    <t>E12636</t>
  </si>
  <si>
    <t>ASHCROFT</t>
  </si>
  <si>
    <t>PESSURE GAGE</t>
  </si>
  <si>
    <t>E6136</t>
  </si>
  <si>
    <t>TRIAXIAL ICP ACCELEROMETER</t>
  </si>
  <si>
    <t>Pressure Gage</t>
  </si>
  <si>
    <t>E12634</t>
  </si>
  <si>
    <t>Vibration Fixture - CR123</t>
  </si>
  <si>
    <t>E10518</t>
  </si>
  <si>
    <t>E12453</t>
  </si>
  <si>
    <t>PCI-4472</t>
  </si>
  <si>
    <t>8 CHANNEL DYNAMIC SIGNAL ACQUISITION BOARD</t>
  </si>
  <si>
    <t>E12653</t>
  </si>
  <si>
    <t>20-CHANNEL MULTIPLEXER</t>
  </si>
  <si>
    <t>MY41198344</t>
  </si>
  <si>
    <t>E12654</t>
  </si>
  <si>
    <t>MY41199323</t>
  </si>
  <si>
    <t>E12656</t>
  </si>
  <si>
    <t>MY41199253</t>
  </si>
  <si>
    <t>E12657</t>
  </si>
  <si>
    <t>MY41199494</t>
  </si>
  <si>
    <t>E12658</t>
  </si>
  <si>
    <t>MY41199394</t>
  </si>
  <si>
    <t>Vibration Fixture - CR126 Boeing</t>
  </si>
  <si>
    <t>E11125</t>
  </si>
  <si>
    <t>E6805</t>
  </si>
  <si>
    <t>TQS-050</t>
  </si>
  <si>
    <t>1502 LD1N</t>
  </si>
  <si>
    <t>CR-123 VIBRATION FIXTURE</t>
  </si>
  <si>
    <t>GENERIC TRANSMITTER VIBRATION FIXTURE</t>
  </si>
  <si>
    <t>JASSM VIBRATION FIXTURE</t>
  </si>
  <si>
    <t>9048C</t>
  </si>
  <si>
    <t>E4111</t>
  </si>
  <si>
    <t>MY40000650</t>
  </si>
  <si>
    <t>F81776</t>
  </si>
  <si>
    <t>F94679</t>
  </si>
  <si>
    <t>E6790</t>
  </si>
  <si>
    <t>F95426</t>
  </si>
  <si>
    <t>F96032</t>
  </si>
  <si>
    <t>BRCU VIBRATION FIXTURE</t>
  </si>
  <si>
    <t>Torque wrench (10 to 100 ft/lbs)</t>
  </si>
  <si>
    <t>DIGITAL MULTIMETER</t>
  </si>
  <si>
    <t>E12750</t>
  </si>
  <si>
    <t>QD2R100A</t>
  </si>
  <si>
    <t>606992, 640456</t>
  </si>
  <si>
    <t>GENERIC NIGHT CONQUEROR VIBRATION FIXTURE</t>
  </si>
  <si>
    <t>MY41003924</t>
  </si>
  <si>
    <t>E12789</t>
  </si>
  <si>
    <t>Grounding Station - Shock Machine</t>
  </si>
  <si>
    <t>620C</t>
  </si>
  <si>
    <t>VIBRATION PROTECTOR MONITOR</t>
  </si>
  <si>
    <t>CRD-126 ULA VIBRATION FIXTURE</t>
  </si>
  <si>
    <t>E12315</t>
  </si>
  <si>
    <t>MY44083839</t>
  </si>
  <si>
    <t>E12316</t>
  </si>
  <si>
    <t>MY44083840</t>
  </si>
  <si>
    <t>E12318</t>
  </si>
  <si>
    <t>MY44083849</t>
  </si>
  <si>
    <t>E12659</t>
  </si>
  <si>
    <t>CN708</t>
  </si>
  <si>
    <t>THERMOCOUPLE LIMIT CONTROL</t>
  </si>
  <si>
    <t>E12660</t>
  </si>
  <si>
    <t>E12661</t>
  </si>
  <si>
    <t>E12662</t>
  </si>
  <si>
    <t>353B33</t>
  </si>
  <si>
    <t>C60038</t>
  </si>
  <si>
    <t>E12769</t>
  </si>
  <si>
    <t>DVC Y AXIS VIBRATION FIXTURE</t>
  </si>
  <si>
    <t>T711 &amp; T714 VIBRATION FIXTURE</t>
  </si>
  <si>
    <t>DVC X &amp; Z AXES VIBRATION FIXTURE</t>
  </si>
  <si>
    <t>VIBRATION CONTROLLER &amp; DYNAMIC SIGNAL ANALYZER</t>
  </si>
  <si>
    <t>TB-11-12-165</t>
  </si>
  <si>
    <t>SAI-T2000-3/CSTA</t>
  </si>
  <si>
    <t>77 IV</t>
  </si>
  <si>
    <t>E12797</t>
  </si>
  <si>
    <t>ANRA2</t>
  </si>
  <si>
    <t>E12314</t>
  </si>
  <si>
    <t>MY44083860</t>
  </si>
  <si>
    <t>E12806</t>
  </si>
  <si>
    <t>E12819</t>
  </si>
  <si>
    <t>Vibration Fixture - DACU</t>
  </si>
  <si>
    <t>502-LDFN</t>
  </si>
  <si>
    <t>DACU VIBRATION FIXTURE</t>
  </si>
  <si>
    <t>MY40001468</t>
  </si>
  <si>
    <t>Data Acquisition Card</t>
  </si>
  <si>
    <t>TQS1FUA</t>
  </si>
  <si>
    <t>CINR1116</t>
  </si>
  <si>
    <t>CINR1117</t>
  </si>
  <si>
    <t>CINR1119</t>
  </si>
  <si>
    <t>PCB PIEZOTRONICS</t>
  </si>
  <si>
    <t>483C05</t>
  </si>
  <si>
    <t>8 CHANNEL SIGNAL CONDITIONER</t>
  </si>
  <si>
    <t>E12787</t>
  </si>
  <si>
    <t>AM123</t>
  </si>
  <si>
    <t>VIBRATION MONITOR-LIMITER</t>
  </si>
  <si>
    <t>E12988</t>
  </si>
  <si>
    <t>E13007</t>
  </si>
  <si>
    <t>E13008</t>
  </si>
  <si>
    <t>620B</t>
  </si>
  <si>
    <t>VIBRATION PROTECTION MONITOR</t>
  </si>
  <si>
    <t>E4958</t>
  </si>
  <si>
    <t>E5148</t>
  </si>
  <si>
    <t>E6802</t>
  </si>
  <si>
    <t>E12236</t>
  </si>
  <si>
    <t>US41004999</t>
  </si>
  <si>
    <t>F94835</t>
  </si>
  <si>
    <t>F94879</t>
  </si>
  <si>
    <t>F94883</t>
  </si>
  <si>
    <t>F94886</t>
  </si>
  <si>
    <t>F94642</t>
  </si>
  <si>
    <t>F81779</t>
  </si>
  <si>
    <t>E5147</t>
  </si>
  <si>
    <t>F94868</t>
  </si>
  <si>
    <t>F81778</t>
  </si>
  <si>
    <t>E5150</t>
  </si>
  <si>
    <t>F94685</t>
  </si>
  <si>
    <t>F94890</t>
  </si>
  <si>
    <t>F96018</t>
  </si>
  <si>
    <t>F96025</t>
  </si>
  <si>
    <t>F96026</t>
  </si>
  <si>
    <t>F96040</t>
  </si>
  <si>
    <t>OCU</t>
  </si>
  <si>
    <t>E13214</t>
  </si>
  <si>
    <t>TQS1A</t>
  </si>
  <si>
    <t>SNAP ON</t>
  </si>
  <si>
    <t>E10299</t>
  </si>
  <si>
    <t>F95506</t>
  </si>
  <si>
    <t>E10300</t>
  </si>
  <si>
    <t>F95507</t>
  </si>
  <si>
    <t>350B50</t>
  </si>
  <si>
    <t>TRIAXIAL SHOCK ACCELEROMETER</t>
  </si>
  <si>
    <t>SIGNALCALC MOBILYZER II-8C1S</t>
  </si>
  <si>
    <t>18FFCF6</t>
  </si>
  <si>
    <t>E12681</t>
  </si>
  <si>
    <t>LWP804</t>
  </si>
  <si>
    <t>CHILLER</t>
  </si>
  <si>
    <t>LWP804-15-0006</t>
  </si>
  <si>
    <t>E12682</t>
  </si>
  <si>
    <t>LWP804-15-0007</t>
  </si>
  <si>
    <t>E12683</t>
  </si>
  <si>
    <t>LWP804-15-0002</t>
  </si>
  <si>
    <t>E12684</t>
  </si>
  <si>
    <t>LWP804-15-0003</t>
  </si>
  <si>
    <t>E13030</t>
  </si>
  <si>
    <t>AM-123</t>
  </si>
  <si>
    <t>VIBRATION MONITOR</t>
  </si>
  <si>
    <t>E13128</t>
  </si>
  <si>
    <t>256HX-10</t>
  </si>
  <si>
    <t>ISOTRON ACCELEROMETER</t>
  </si>
  <si>
    <t>E13191</t>
  </si>
  <si>
    <t>E13213</t>
  </si>
  <si>
    <t>TORQUE SCREWDRIVER</t>
  </si>
  <si>
    <t>E13215</t>
  </si>
  <si>
    <t>TE6A</t>
  </si>
  <si>
    <t>VIBRATION PROTECTOR - MONITOR</t>
  </si>
  <si>
    <t>A93083</t>
  </si>
  <si>
    <t>A93084</t>
  </si>
  <si>
    <t>ADU VIBRATION FIXTURE</t>
  </si>
  <si>
    <t>E8450</t>
  </si>
  <si>
    <t>11B2499Z</t>
  </si>
  <si>
    <t>E9054</t>
  </si>
  <si>
    <t>320C20</t>
  </si>
  <si>
    <t>VIBE</t>
  </si>
  <si>
    <t>A71C</t>
  </si>
  <si>
    <t>DYNAMIC SIGNAL ANALYZER</t>
  </si>
  <si>
    <t>F94639</t>
  </si>
  <si>
    <t>498A-0057</t>
  </si>
  <si>
    <t>SENSOR SIGNAL CONDITIONER</t>
  </si>
  <si>
    <t>F96042</t>
  </si>
  <si>
    <t>TB-11-12-166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</si>
</sst>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34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70C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mediumGray"/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4" xfId="0" applyFont="1" applyBorder="1" applyAlignment="1">
      <alignment horizontal="center"/>
    </xf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0" fontId="3" fillId="0" borderId="0" xfId="0" applyFont="1"/>
    <xf numFmtId="49" fontId="3" fillId="0" borderId="0" xfId="0" applyNumberFormat="1" applyFont="1"/>
    <xf numFmtId="0" fontId="4" fillId="0" borderId="5" xfId="0" applyFont="1" applyBorder="1" applyAlignment="1">
      <alignment horizontal="right"/>
    </xf>
    <xf numFmtId="164" fontId="5" fillId="0" borderId="6" xfId="0" applyNumberFormat="1" applyFont="1" applyBorder="1" applyAlignment="1">
      <alignment horizontal="left"/>
    </xf>
    <xf numFmtId="0" fontId="3" fillId="0" borderId="6" xfId="0" applyFont="1" applyBorder="1"/>
    <xf numFmtId="49" fontId="4" fillId="0" borderId="6" xfId="0" applyNumberFormat="1" applyFont="1" applyBorder="1" applyAlignment="1">
      <alignment horizontal="right"/>
    </xf>
    <xf numFmtId="49" fontId="6" fillId="0" borderId="6" xfId="0" applyNumberFormat="1" applyFont="1" applyBorder="1" applyAlignment="1">
      <alignment horizontal="left"/>
    </xf>
    <xf numFmtId="49" fontId="5" fillId="0" borderId="6" xfId="0" applyNumberFormat="1" applyFont="1" applyBorder="1"/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49" fontId="3" fillId="0" borderId="0" xfId="0" applyNumberFormat="1" applyFont="1" applyBorder="1"/>
    <xf numFmtId="0" fontId="3" fillId="0" borderId="9" xfId="0" applyFont="1" applyBorder="1"/>
    <xf numFmtId="0" fontId="4" fillId="0" borderId="8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49" fontId="4" fillId="0" borderId="0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/>
    </xf>
    <xf numFmtId="49" fontId="5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9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7" fillId="4" borderId="0" xfId="0" applyFont="1" applyFill="1" applyAlignment="1">
      <alignment horizontal="center"/>
    </xf>
    <xf numFmtId="1" fontId="6" fillId="0" borderId="0" xfId="0" applyNumberFormat="1" applyFont="1" applyAlignment="1" applyProtection="1">
      <alignment horizontal="left"/>
      <protection locked="0"/>
    </xf>
    <xf numFmtId="0" fontId="5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" fillId="2" borderId="0" xfId="1" applyAlignment="1">
      <alignment horizontal="center"/>
    </xf>
    <xf numFmtId="0" fontId="5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20" borderId="0" xfId="0" applyFont="1" applyFill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9" fillId="21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right" vertical="center"/>
    </xf>
    <xf numFmtId="1" fontId="0" fillId="0" borderId="0" xfId="0" applyNumberFormat="1" applyAlignment="1">
      <alignment horizontal="left" vertical="center"/>
    </xf>
    <xf numFmtId="22" fontId="1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15" fillId="24" borderId="13" xfId="0" applyFont="1" applyFill="1" applyBorder="1" applyAlignment="1">
      <alignment horizontal="left" vertical="center" wrapText="1"/>
    </xf>
    <xf numFmtId="14" fontId="15" fillId="24" borderId="13" xfId="0" applyNumberFormat="1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1" fontId="0" fillId="0" borderId="0" xfId="0" applyNumberFormat="1"/>
    <xf numFmtId="0" fontId="6" fillId="25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16" fillId="27" borderId="0" xfId="0" applyFont="1" applyFill="1" applyAlignment="1">
      <alignment horizontal="center"/>
    </xf>
    <xf numFmtId="0" fontId="6" fillId="28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Accent4" xfId="1" builtinId="41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NV_68" connectionId="6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NV_58" connectionId="5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NV_21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NV_2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NV_51" connectionId="4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NV_5" connectionId="3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NV_22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NV_64" connectionId="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NV_28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NV_6" connectionId="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NV_37" connectionId="3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V_30" connectionId="2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NV_19" connectionId="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NV_39" connectionId="3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NV_11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NV_12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NV_15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NV_34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NV_24" connectionId="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NV_1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NV_25" connectionId="1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NV_48" connectionId="4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V_72" connectionId="7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NV_71" connectionId="6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NV_9" connectionId="7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NV_32" connectionId="2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NV_52" connectionId="4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NV_67" connectionId="6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NV_36" connectionId="3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NV_40" connectionId="3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NV_23" connectionId="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NV_20" connectionId="1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NV_65" connectionId="6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V_75" connectionId="7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NV_56" connectionId="5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NV_3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NV_4" connectionId="2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NV_7" connectionId="5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NV_54" connectionId="5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NV" connectionId="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NV_44" connectionId="3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NV_27" connectionId="2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NV_62" connectionId="5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NV_57" connectionId="5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NV_55" connectionId="5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NV_66" connectionId="6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NV_13" connectionId="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NV_61" connectionId="5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NV_45" connectionId="4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NV_70" connectionId="6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NV_8" connectionId="6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NV_29" connectionId="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NV_38" connectionId="3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NV_35" connectionId="2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NV_18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NV_59" connectionId="5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NV_26" connectionId="1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ENV_53" connectionId="4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ENV_31" connectionId="2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NV_42" connectionId="3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NV_17" connectionId="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NV_74" connectionId="7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NV_43" connectionId="3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NV_73" connectionId="7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NV_46" connectionId="4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NV_14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NV_49" connectionId="4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NV_16" connectionId="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ENV_10" connectionId="7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NV_33" connectionId="2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NV_69" connectionId="6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ENV_50" connectionId="4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ENV_63" connectionId="6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NV_60" connectionId="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NV_41" connectionId="3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NV_47" connectionId="4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76" Type="http://schemas.openxmlformats.org/officeDocument/2006/relationships/queryTable" Target="../queryTables/queryTable76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66" Type="http://schemas.openxmlformats.org/officeDocument/2006/relationships/queryTable" Target="../queryTables/queryTable66.xml"/><Relationship Id="rId74" Type="http://schemas.openxmlformats.org/officeDocument/2006/relationships/queryTable" Target="../queryTables/queryTable7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61" Type="http://schemas.openxmlformats.org/officeDocument/2006/relationships/queryTable" Target="../queryTables/queryTable61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23"/>
  <sheetViews>
    <sheetView tabSelected="1" zoomScale="75" zoomScaleNormal="75" zoomScaleSheetLayoutView="70" workbookViewId="0">
      <pane ySplit="9" topLeftCell="A10" activePane="bottomLeft" state="frozen"/>
      <selection pane="bottomLeft" activeCell="J14" sqref="J14"/>
    </sheetView>
  </sheetViews>
  <sheetFormatPr defaultRowHeight="15" x14ac:dyDescent="0.25"/>
  <cols>
    <col min="1" max="1" width="18.28515625" customWidth="1"/>
    <col min="2" max="2" width="20.28515625" customWidth="1"/>
    <col min="3" max="3" width="26.28515625" customWidth="1"/>
    <col min="5" max="5" width="25" style="61" customWidth="1"/>
    <col min="6" max="6" width="19" style="61" bestFit="1" customWidth="1"/>
    <col min="7" max="7" width="11.7109375" style="61" customWidth="1"/>
    <col min="8" max="9" width="11.7109375" customWidth="1"/>
    <col min="10" max="10" width="14.5703125" bestFit="1" customWidth="1"/>
    <col min="257" max="257" width="18.28515625" customWidth="1"/>
    <col min="258" max="258" width="17.5703125" customWidth="1"/>
    <col min="259" max="259" width="26.28515625" customWidth="1"/>
    <col min="261" max="261" width="25" customWidth="1"/>
    <col min="262" max="262" width="19" bestFit="1" customWidth="1"/>
    <col min="263" max="265" width="11.7109375" customWidth="1"/>
    <col min="266" max="266" width="11.5703125" customWidth="1"/>
    <col min="513" max="513" width="18.28515625" customWidth="1"/>
    <col min="514" max="514" width="17.5703125" customWidth="1"/>
    <col min="515" max="515" width="26.28515625" customWidth="1"/>
    <col min="517" max="517" width="25" customWidth="1"/>
    <col min="518" max="518" width="19" bestFit="1" customWidth="1"/>
    <col min="519" max="521" width="11.7109375" customWidth="1"/>
    <col min="522" max="522" width="11.5703125" customWidth="1"/>
    <col min="769" max="769" width="18.28515625" customWidth="1"/>
    <col min="770" max="770" width="17.5703125" customWidth="1"/>
    <col min="771" max="771" width="26.28515625" customWidth="1"/>
    <col min="773" max="773" width="25" customWidth="1"/>
    <col min="774" max="774" width="19" bestFit="1" customWidth="1"/>
    <col min="775" max="777" width="11.7109375" customWidth="1"/>
    <col min="778" max="778" width="11.5703125" customWidth="1"/>
    <col min="1025" max="1025" width="18.28515625" customWidth="1"/>
    <col min="1026" max="1026" width="17.5703125" customWidth="1"/>
    <col min="1027" max="1027" width="26.28515625" customWidth="1"/>
    <col min="1029" max="1029" width="25" customWidth="1"/>
    <col min="1030" max="1030" width="19" bestFit="1" customWidth="1"/>
    <col min="1031" max="1033" width="11.7109375" customWidth="1"/>
    <col min="1034" max="1034" width="11.5703125" customWidth="1"/>
    <col min="1281" max="1281" width="18.28515625" customWidth="1"/>
    <col min="1282" max="1282" width="17.5703125" customWidth="1"/>
    <col min="1283" max="1283" width="26.28515625" customWidth="1"/>
    <col min="1285" max="1285" width="25" customWidth="1"/>
    <col min="1286" max="1286" width="19" bestFit="1" customWidth="1"/>
    <col min="1287" max="1289" width="11.7109375" customWidth="1"/>
    <col min="1290" max="1290" width="11.5703125" customWidth="1"/>
    <col min="1537" max="1537" width="18.28515625" customWidth="1"/>
    <col min="1538" max="1538" width="17.5703125" customWidth="1"/>
    <col min="1539" max="1539" width="26.28515625" customWidth="1"/>
    <col min="1541" max="1541" width="25" customWidth="1"/>
    <col min="1542" max="1542" width="19" bestFit="1" customWidth="1"/>
    <col min="1543" max="1545" width="11.7109375" customWidth="1"/>
    <col min="1546" max="1546" width="11.5703125" customWidth="1"/>
    <col min="1793" max="1793" width="18.28515625" customWidth="1"/>
    <col min="1794" max="1794" width="17.5703125" customWidth="1"/>
    <col min="1795" max="1795" width="26.28515625" customWidth="1"/>
    <col min="1797" max="1797" width="25" customWidth="1"/>
    <col min="1798" max="1798" width="19" bestFit="1" customWidth="1"/>
    <col min="1799" max="1801" width="11.7109375" customWidth="1"/>
    <col min="1802" max="1802" width="11.5703125" customWidth="1"/>
    <col min="2049" max="2049" width="18.28515625" customWidth="1"/>
    <col min="2050" max="2050" width="17.5703125" customWidth="1"/>
    <col min="2051" max="2051" width="26.28515625" customWidth="1"/>
    <col min="2053" max="2053" width="25" customWidth="1"/>
    <col min="2054" max="2054" width="19" bestFit="1" customWidth="1"/>
    <col min="2055" max="2057" width="11.7109375" customWidth="1"/>
    <col min="2058" max="2058" width="11.5703125" customWidth="1"/>
    <col min="2305" max="2305" width="18.28515625" customWidth="1"/>
    <col min="2306" max="2306" width="17.5703125" customWidth="1"/>
    <col min="2307" max="2307" width="26.28515625" customWidth="1"/>
    <col min="2309" max="2309" width="25" customWidth="1"/>
    <col min="2310" max="2310" width="19" bestFit="1" customWidth="1"/>
    <col min="2311" max="2313" width="11.7109375" customWidth="1"/>
    <col min="2314" max="2314" width="11.5703125" customWidth="1"/>
    <col min="2561" max="2561" width="18.28515625" customWidth="1"/>
    <col min="2562" max="2562" width="17.5703125" customWidth="1"/>
    <col min="2563" max="2563" width="26.28515625" customWidth="1"/>
    <col min="2565" max="2565" width="25" customWidth="1"/>
    <col min="2566" max="2566" width="19" bestFit="1" customWidth="1"/>
    <col min="2567" max="2569" width="11.7109375" customWidth="1"/>
    <col min="2570" max="2570" width="11.5703125" customWidth="1"/>
    <col min="2817" max="2817" width="18.28515625" customWidth="1"/>
    <col min="2818" max="2818" width="17.5703125" customWidth="1"/>
    <col min="2819" max="2819" width="26.28515625" customWidth="1"/>
    <col min="2821" max="2821" width="25" customWidth="1"/>
    <col min="2822" max="2822" width="19" bestFit="1" customWidth="1"/>
    <col min="2823" max="2825" width="11.7109375" customWidth="1"/>
    <col min="2826" max="2826" width="11.5703125" customWidth="1"/>
    <col min="3073" max="3073" width="18.28515625" customWidth="1"/>
    <col min="3074" max="3074" width="17.5703125" customWidth="1"/>
    <col min="3075" max="3075" width="26.28515625" customWidth="1"/>
    <col min="3077" max="3077" width="25" customWidth="1"/>
    <col min="3078" max="3078" width="19" bestFit="1" customWidth="1"/>
    <col min="3079" max="3081" width="11.7109375" customWidth="1"/>
    <col min="3082" max="3082" width="11.5703125" customWidth="1"/>
    <col min="3329" max="3329" width="18.28515625" customWidth="1"/>
    <col min="3330" max="3330" width="17.5703125" customWidth="1"/>
    <col min="3331" max="3331" width="26.28515625" customWidth="1"/>
    <col min="3333" max="3333" width="25" customWidth="1"/>
    <col min="3334" max="3334" width="19" bestFit="1" customWidth="1"/>
    <col min="3335" max="3337" width="11.7109375" customWidth="1"/>
    <col min="3338" max="3338" width="11.5703125" customWidth="1"/>
    <col min="3585" max="3585" width="18.28515625" customWidth="1"/>
    <col min="3586" max="3586" width="17.5703125" customWidth="1"/>
    <col min="3587" max="3587" width="26.28515625" customWidth="1"/>
    <col min="3589" max="3589" width="25" customWidth="1"/>
    <col min="3590" max="3590" width="19" bestFit="1" customWidth="1"/>
    <col min="3591" max="3593" width="11.7109375" customWidth="1"/>
    <col min="3594" max="3594" width="11.5703125" customWidth="1"/>
    <col min="3841" max="3841" width="18.28515625" customWidth="1"/>
    <col min="3842" max="3842" width="17.5703125" customWidth="1"/>
    <col min="3843" max="3843" width="26.28515625" customWidth="1"/>
    <col min="3845" max="3845" width="25" customWidth="1"/>
    <col min="3846" max="3846" width="19" bestFit="1" customWidth="1"/>
    <col min="3847" max="3849" width="11.7109375" customWidth="1"/>
    <col min="3850" max="3850" width="11.5703125" customWidth="1"/>
    <col min="4097" max="4097" width="18.28515625" customWidth="1"/>
    <col min="4098" max="4098" width="17.5703125" customWidth="1"/>
    <col min="4099" max="4099" width="26.28515625" customWidth="1"/>
    <col min="4101" max="4101" width="25" customWidth="1"/>
    <col min="4102" max="4102" width="19" bestFit="1" customWidth="1"/>
    <col min="4103" max="4105" width="11.7109375" customWidth="1"/>
    <col min="4106" max="4106" width="11.5703125" customWidth="1"/>
    <col min="4353" max="4353" width="18.28515625" customWidth="1"/>
    <col min="4354" max="4354" width="17.5703125" customWidth="1"/>
    <col min="4355" max="4355" width="26.28515625" customWidth="1"/>
    <col min="4357" max="4357" width="25" customWidth="1"/>
    <col min="4358" max="4358" width="19" bestFit="1" customWidth="1"/>
    <col min="4359" max="4361" width="11.7109375" customWidth="1"/>
    <col min="4362" max="4362" width="11.5703125" customWidth="1"/>
    <col min="4609" max="4609" width="18.28515625" customWidth="1"/>
    <col min="4610" max="4610" width="17.5703125" customWidth="1"/>
    <col min="4611" max="4611" width="26.28515625" customWidth="1"/>
    <col min="4613" max="4613" width="25" customWidth="1"/>
    <col min="4614" max="4614" width="19" bestFit="1" customWidth="1"/>
    <col min="4615" max="4617" width="11.7109375" customWidth="1"/>
    <col min="4618" max="4618" width="11.5703125" customWidth="1"/>
    <col min="4865" max="4865" width="18.28515625" customWidth="1"/>
    <col min="4866" max="4866" width="17.5703125" customWidth="1"/>
    <col min="4867" max="4867" width="26.28515625" customWidth="1"/>
    <col min="4869" max="4869" width="25" customWidth="1"/>
    <col min="4870" max="4870" width="19" bestFit="1" customWidth="1"/>
    <col min="4871" max="4873" width="11.7109375" customWidth="1"/>
    <col min="4874" max="4874" width="11.5703125" customWidth="1"/>
    <col min="5121" max="5121" width="18.28515625" customWidth="1"/>
    <col min="5122" max="5122" width="17.5703125" customWidth="1"/>
    <col min="5123" max="5123" width="26.28515625" customWidth="1"/>
    <col min="5125" max="5125" width="25" customWidth="1"/>
    <col min="5126" max="5126" width="19" bestFit="1" customWidth="1"/>
    <col min="5127" max="5129" width="11.7109375" customWidth="1"/>
    <col min="5130" max="5130" width="11.5703125" customWidth="1"/>
    <col min="5377" max="5377" width="18.28515625" customWidth="1"/>
    <col min="5378" max="5378" width="17.5703125" customWidth="1"/>
    <col min="5379" max="5379" width="26.28515625" customWidth="1"/>
    <col min="5381" max="5381" width="25" customWidth="1"/>
    <col min="5382" max="5382" width="19" bestFit="1" customWidth="1"/>
    <col min="5383" max="5385" width="11.7109375" customWidth="1"/>
    <col min="5386" max="5386" width="11.5703125" customWidth="1"/>
    <col min="5633" max="5633" width="18.28515625" customWidth="1"/>
    <col min="5634" max="5634" width="17.5703125" customWidth="1"/>
    <col min="5635" max="5635" width="26.28515625" customWidth="1"/>
    <col min="5637" max="5637" width="25" customWidth="1"/>
    <col min="5638" max="5638" width="19" bestFit="1" customWidth="1"/>
    <col min="5639" max="5641" width="11.7109375" customWidth="1"/>
    <col min="5642" max="5642" width="11.5703125" customWidth="1"/>
    <col min="5889" max="5889" width="18.28515625" customWidth="1"/>
    <col min="5890" max="5890" width="17.5703125" customWidth="1"/>
    <col min="5891" max="5891" width="26.28515625" customWidth="1"/>
    <col min="5893" max="5893" width="25" customWidth="1"/>
    <col min="5894" max="5894" width="19" bestFit="1" customWidth="1"/>
    <col min="5895" max="5897" width="11.7109375" customWidth="1"/>
    <col min="5898" max="5898" width="11.5703125" customWidth="1"/>
    <col min="6145" max="6145" width="18.28515625" customWidth="1"/>
    <col min="6146" max="6146" width="17.5703125" customWidth="1"/>
    <col min="6147" max="6147" width="26.28515625" customWidth="1"/>
    <col min="6149" max="6149" width="25" customWidth="1"/>
    <col min="6150" max="6150" width="19" bestFit="1" customWidth="1"/>
    <col min="6151" max="6153" width="11.7109375" customWidth="1"/>
    <col min="6154" max="6154" width="11.5703125" customWidth="1"/>
    <col min="6401" max="6401" width="18.28515625" customWidth="1"/>
    <col min="6402" max="6402" width="17.5703125" customWidth="1"/>
    <col min="6403" max="6403" width="26.28515625" customWidth="1"/>
    <col min="6405" max="6405" width="25" customWidth="1"/>
    <col min="6406" max="6406" width="19" bestFit="1" customWidth="1"/>
    <col min="6407" max="6409" width="11.7109375" customWidth="1"/>
    <col min="6410" max="6410" width="11.5703125" customWidth="1"/>
    <col min="6657" max="6657" width="18.28515625" customWidth="1"/>
    <col min="6658" max="6658" width="17.5703125" customWidth="1"/>
    <col min="6659" max="6659" width="26.28515625" customWidth="1"/>
    <col min="6661" max="6661" width="25" customWidth="1"/>
    <col min="6662" max="6662" width="19" bestFit="1" customWidth="1"/>
    <col min="6663" max="6665" width="11.7109375" customWidth="1"/>
    <col min="6666" max="6666" width="11.5703125" customWidth="1"/>
    <col min="6913" max="6913" width="18.28515625" customWidth="1"/>
    <col min="6914" max="6914" width="17.5703125" customWidth="1"/>
    <col min="6915" max="6915" width="26.28515625" customWidth="1"/>
    <col min="6917" max="6917" width="25" customWidth="1"/>
    <col min="6918" max="6918" width="19" bestFit="1" customWidth="1"/>
    <col min="6919" max="6921" width="11.7109375" customWidth="1"/>
    <col min="6922" max="6922" width="11.5703125" customWidth="1"/>
    <col min="7169" max="7169" width="18.28515625" customWidth="1"/>
    <col min="7170" max="7170" width="17.5703125" customWidth="1"/>
    <col min="7171" max="7171" width="26.28515625" customWidth="1"/>
    <col min="7173" max="7173" width="25" customWidth="1"/>
    <col min="7174" max="7174" width="19" bestFit="1" customWidth="1"/>
    <col min="7175" max="7177" width="11.7109375" customWidth="1"/>
    <col min="7178" max="7178" width="11.5703125" customWidth="1"/>
    <col min="7425" max="7425" width="18.28515625" customWidth="1"/>
    <col min="7426" max="7426" width="17.5703125" customWidth="1"/>
    <col min="7427" max="7427" width="26.28515625" customWidth="1"/>
    <col min="7429" max="7429" width="25" customWidth="1"/>
    <col min="7430" max="7430" width="19" bestFit="1" customWidth="1"/>
    <col min="7431" max="7433" width="11.7109375" customWidth="1"/>
    <col min="7434" max="7434" width="11.5703125" customWidth="1"/>
    <col min="7681" max="7681" width="18.28515625" customWidth="1"/>
    <col min="7682" max="7682" width="17.5703125" customWidth="1"/>
    <col min="7683" max="7683" width="26.28515625" customWidth="1"/>
    <col min="7685" max="7685" width="25" customWidth="1"/>
    <col min="7686" max="7686" width="19" bestFit="1" customWidth="1"/>
    <col min="7687" max="7689" width="11.7109375" customWidth="1"/>
    <col min="7690" max="7690" width="11.5703125" customWidth="1"/>
    <col min="7937" max="7937" width="18.28515625" customWidth="1"/>
    <col min="7938" max="7938" width="17.5703125" customWidth="1"/>
    <col min="7939" max="7939" width="26.28515625" customWidth="1"/>
    <col min="7941" max="7941" width="25" customWidth="1"/>
    <col min="7942" max="7942" width="19" bestFit="1" customWidth="1"/>
    <col min="7943" max="7945" width="11.7109375" customWidth="1"/>
    <col min="7946" max="7946" width="11.5703125" customWidth="1"/>
    <col min="8193" max="8193" width="18.28515625" customWidth="1"/>
    <col min="8194" max="8194" width="17.5703125" customWidth="1"/>
    <col min="8195" max="8195" width="26.28515625" customWidth="1"/>
    <col min="8197" max="8197" width="25" customWidth="1"/>
    <col min="8198" max="8198" width="19" bestFit="1" customWidth="1"/>
    <col min="8199" max="8201" width="11.7109375" customWidth="1"/>
    <col min="8202" max="8202" width="11.5703125" customWidth="1"/>
    <col min="8449" max="8449" width="18.28515625" customWidth="1"/>
    <col min="8450" max="8450" width="17.5703125" customWidth="1"/>
    <col min="8451" max="8451" width="26.28515625" customWidth="1"/>
    <col min="8453" max="8453" width="25" customWidth="1"/>
    <col min="8454" max="8454" width="19" bestFit="1" customWidth="1"/>
    <col min="8455" max="8457" width="11.7109375" customWidth="1"/>
    <col min="8458" max="8458" width="11.5703125" customWidth="1"/>
    <col min="8705" max="8705" width="18.28515625" customWidth="1"/>
    <col min="8706" max="8706" width="17.5703125" customWidth="1"/>
    <col min="8707" max="8707" width="26.28515625" customWidth="1"/>
    <col min="8709" max="8709" width="25" customWidth="1"/>
    <col min="8710" max="8710" width="19" bestFit="1" customWidth="1"/>
    <col min="8711" max="8713" width="11.7109375" customWidth="1"/>
    <col min="8714" max="8714" width="11.5703125" customWidth="1"/>
    <col min="8961" max="8961" width="18.28515625" customWidth="1"/>
    <col min="8962" max="8962" width="17.5703125" customWidth="1"/>
    <col min="8963" max="8963" width="26.28515625" customWidth="1"/>
    <col min="8965" max="8965" width="25" customWidth="1"/>
    <col min="8966" max="8966" width="19" bestFit="1" customWidth="1"/>
    <col min="8967" max="8969" width="11.7109375" customWidth="1"/>
    <col min="8970" max="8970" width="11.5703125" customWidth="1"/>
    <col min="9217" max="9217" width="18.28515625" customWidth="1"/>
    <col min="9218" max="9218" width="17.5703125" customWidth="1"/>
    <col min="9219" max="9219" width="26.28515625" customWidth="1"/>
    <col min="9221" max="9221" width="25" customWidth="1"/>
    <col min="9222" max="9222" width="19" bestFit="1" customWidth="1"/>
    <col min="9223" max="9225" width="11.7109375" customWidth="1"/>
    <col min="9226" max="9226" width="11.5703125" customWidth="1"/>
    <col min="9473" max="9473" width="18.28515625" customWidth="1"/>
    <col min="9474" max="9474" width="17.5703125" customWidth="1"/>
    <col min="9475" max="9475" width="26.28515625" customWidth="1"/>
    <col min="9477" max="9477" width="25" customWidth="1"/>
    <col min="9478" max="9478" width="19" bestFit="1" customWidth="1"/>
    <col min="9479" max="9481" width="11.7109375" customWidth="1"/>
    <col min="9482" max="9482" width="11.5703125" customWidth="1"/>
    <col min="9729" max="9729" width="18.28515625" customWidth="1"/>
    <col min="9730" max="9730" width="17.5703125" customWidth="1"/>
    <col min="9731" max="9731" width="26.28515625" customWidth="1"/>
    <col min="9733" max="9733" width="25" customWidth="1"/>
    <col min="9734" max="9734" width="19" bestFit="1" customWidth="1"/>
    <col min="9735" max="9737" width="11.7109375" customWidth="1"/>
    <col min="9738" max="9738" width="11.5703125" customWidth="1"/>
    <col min="9985" max="9985" width="18.28515625" customWidth="1"/>
    <col min="9986" max="9986" width="17.5703125" customWidth="1"/>
    <col min="9987" max="9987" width="26.28515625" customWidth="1"/>
    <col min="9989" max="9989" width="25" customWidth="1"/>
    <col min="9990" max="9990" width="19" bestFit="1" customWidth="1"/>
    <col min="9991" max="9993" width="11.7109375" customWidth="1"/>
    <col min="9994" max="9994" width="11.5703125" customWidth="1"/>
    <col min="10241" max="10241" width="18.28515625" customWidth="1"/>
    <col min="10242" max="10242" width="17.5703125" customWidth="1"/>
    <col min="10243" max="10243" width="26.28515625" customWidth="1"/>
    <col min="10245" max="10245" width="25" customWidth="1"/>
    <col min="10246" max="10246" width="19" bestFit="1" customWidth="1"/>
    <col min="10247" max="10249" width="11.7109375" customWidth="1"/>
    <col min="10250" max="10250" width="11.5703125" customWidth="1"/>
    <col min="10497" max="10497" width="18.28515625" customWidth="1"/>
    <col min="10498" max="10498" width="17.5703125" customWidth="1"/>
    <col min="10499" max="10499" width="26.28515625" customWidth="1"/>
    <col min="10501" max="10501" width="25" customWidth="1"/>
    <col min="10502" max="10502" width="19" bestFit="1" customWidth="1"/>
    <col min="10503" max="10505" width="11.7109375" customWidth="1"/>
    <col min="10506" max="10506" width="11.5703125" customWidth="1"/>
    <col min="10753" max="10753" width="18.28515625" customWidth="1"/>
    <col min="10754" max="10754" width="17.5703125" customWidth="1"/>
    <col min="10755" max="10755" width="26.28515625" customWidth="1"/>
    <col min="10757" max="10757" width="25" customWidth="1"/>
    <col min="10758" max="10758" width="19" bestFit="1" customWidth="1"/>
    <col min="10759" max="10761" width="11.7109375" customWidth="1"/>
    <col min="10762" max="10762" width="11.5703125" customWidth="1"/>
    <col min="11009" max="11009" width="18.28515625" customWidth="1"/>
    <col min="11010" max="11010" width="17.5703125" customWidth="1"/>
    <col min="11011" max="11011" width="26.28515625" customWidth="1"/>
    <col min="11013" max="11013" width="25" customWidth="1"/>
    <col min="11014" max="11014" width="19" bestFit="1" customWidth="1"/>
    <col min="11015" max="11017" width="11.7109375" customWidth="1"/>
    <col min="11018" max="11018" width="11.5703125" customWidth="1"/>
    <col min="11265" max="11265" width="18.28515625" customWidth="1"/>
    <col min="11266" max="11266" width="17.5703125" customWidth="1"/>
    <col min="11267" max="11267" width="26.28515625" customWidth="1"/>
    <col min="11269" max="11269" width="25" customWidth="1"/>
    <col min="11270" max="11270" width="19" bestFit="1" customWidth="1"/>
    <col min="11271" max="11273" width="11.7109375" customWidth="1"/>
    <col min="11274" max="11274" width="11.5703125" customWidth="1"/>
    <col min="11521" max="11521" width="18.28515625" customWidth="1"/>
    <col min="11522" max="11522" width="17.5703125" customWidth="1"/>
    <col min="11523" max="11523" width="26.28515625" customWidth="1"/>
    <col min="11525" max="11525" width="25" customWidth="1"/>
    <col min="11526" max="11526" width="19" bestFit="1" customWidth="1"/>
    <col min="11527" max="11529" width="11.7109375" customWidth="1"/>
    <col min="11530" max="11530" width="11.5703125" customWidth="1"/>
    <col min="11777" max="11777" width="18.28515625" customWidth="1"/>
    <col min="11778" max="11778" width="17.5703125" customWidth="1"/>
    <col min="11779" max="11779" width="26.28515625" customWidth="1"/>
    <col min="11781" max="11781" width="25" customWidth="1"/>
    <col min="11782" max="11782" width="19" bestFit="1" customWidth="1"/>
    <col min="11783" max="11785" width="11.7109375" customWidth="1"/>
    <col min="11786" max="11786" width="11.5703125" customWidth="1"/>
    <col min="12033" max="12033" width="18.28515625" customWidth="1"/>
    <col min="12034" max="12034" width="17.5703125" customWidth="1"/>
    <col min="12035" max="12035" width="26.28515625" customWidth="1"/>
    <col min="12037" max="12037" width="25" customWidth="1"/>
    <col min="12038" max="12038" width="19" bestFit="1" customWidth="1"/>
    <col min="12039" max="12041" width="11.7109375" customWidth="1"/>
    <col min="12042" max="12042" width="11.5703125" customWidth="1"/>
    <col min="12289" max="12289" width="18.28515625" customWidth="1"/>
    <col min="12290" max="12290" width="17.5703125" customWidth="1"/>
    <col min="12291" max="12291" width="26.28515625" customWidth="1"/>
    <col min="12293" max="12293" width="25" customWidth="1"/>
    <col min="12294" max="12294" width="19" bestFit="1" customWidth="1"/>
    <col min="12295" max="12297" width="11.7109375" customWidth="1"/>
    <col min="12298" max="12298" width="11.5703125" customWidth="1"/>
    <col min="12545" max="12545" width="18.28515625" customWidth="1"/>
    <col min="12546" max="12546" width="17.5703125" customWidth="1"/>
    <col min="12547" max="12547" width="26.28515625" customWidth="1"/>
    <col min="12549" max="12549" width="25" customWidth="1"/>
    <col min="12550" max="12550" width="19" bestFit="1" customWidth="1"/>
    <col min="12551" max="12553" width="11.7109375" customWidth="1"/>
    <col min="12554" max="12554" width="11.5703125" customWidth="1"/>
    <col min="12801" max="12801" width="18.28515625" customWidth="1"/>
    <col min="12802" max="12802" width="17.5703125" customWidth="1"/>
    <col min="12803" max="12803" width="26.28515625" customWidth="1"/>
    <col min="12805" max="12805" width="25" customWidth="1"/>
    <col min="12806" max="12806" width="19" bestFit="1" customWidth="1"/>
    <col min="12807" max="12809" width="11.7109375" customWidth="1"/>
    <col min="12810" max="12810" width="11.5703125" customWidth="1"/>
    <col min="13057" max="13057" width="18.28515625" customWidth="1"/>
    <col min="13058" max="13058" width="17.5703125" customWidth="1"/>
    <col min="13059" max="13059" width="26.28515625" customWidth="1"/>
    <col min="13061" max="13061" width="25" customWidth="1"/>
    <col min="13062" max="13062" width="19" bestFit="1" customWidth="1"/>
    <col min="13063" max="13065" width="11.7109375" customWidth="1"/>
    <col min="13066" max="13066" width="11.5703125" customWidth="1"/>
    <col min="13313" max="13313" width="18.28515625" customWidth="1"/>
    <col min="13314" max="13314" width="17.5703125" customWidth="1"/>
    <col min="13315" max="13315" width="26.28515625" customWidth="1"/>
    <col min="13317" max="13317" width="25" customWidth="1"/>
    <col min="13318" max="13318" width="19" bestFit="1" customWidth="1"/>
    <col min="13319" max="13321" width="11.7109375" customWidth="1"/>
    <col min="13322" max="13322" width="11.5703125" customWidth="1"/>
    <col min="13569" max="13569" width="18.28515625" customWidth="1"/>
    <col min="13570" max="13570" width="17.5703125" customWidth="1"/>
    <col min="13571" max="13571" width="26.28515625" customWidth="1"/>
    <col min="13573" max="13573" width="25" customWidth="1"/>
    <col min="13574" max="13574" width="19" bestFit="1" customWidth="1"/>
    <col min="13575" max="13577" width="11.7109375" customWidth="1"/>
    <col min="13578" max="13578" width="11.5703125" customWidth="1"/>
    <col min="13825" max="13825" width="18.28515625" customWidth="1"/>
    <col min="13826" max="13826" width="17.5703125" customWidth="1"/>
    <col min="13827" max="13827" width="26.28515625" customWidth="1"/>
    <col min="13829" max="13829" width="25" customWidth="1"/>
    <col min="13830" max="13830" width="19" bestFit="1" customWidth="1"/>
    <col min="13831" max="13833" width="11.7109375" customWidth="1"/>
    <col min="13834" max="13834" width="11.5703125" customWidth="1"/>
    <col min="14081" max="14081" width="18.28515625" customWidth="1"/>
    <col min="14082" max="14082" width="17.5703125" customWidth="1"/>
    <col min="14083" max="14083" width="26.28515625" customWidth="1"/>
    <col min="14085" max="14085" width="25" customWidth="1"/>
    <col min="14086" max="14086" width="19" bestFit="1" customWidth="1"/>
    <col min="14087" max="14089" width="11.7109375" customWidth="1"/>
    <col min="14090" max="14090" width="11.5703125" customWidth="1"/>
    <col min="14337" max="14337" width="18.28515625" customWidth="1"/>
    <col min="14338" max="14338" width="17.5703125" customWidth="1"/>
    <col min="14339" max="14339" width="26.28515625" customWidth="1"/>
    <col min="14341" max="14341" width="25" customWidth="1"/>
    <col min="14342" max="14342" width="19" bestFit="1" customWidth="1"/>
    <col min="14343" max="14345" width="11.7109375" customWidth="1"/>
    <col min="14346" max="14346" width="11.5703125" customWidth="1"/>
    <col min="14593" max="14593" width="18.28515625" customWidth="1"/>
    <col min="14594" max="14594" width="17.5703125" customWidth="1"/>
    <col min="14595" max="14595" width="26.28515625" customWidth="1"/>
    <col min="14597" max="14597" width="25" customWidth="1"/>
    <col min="14598" max="14598" width="19" bestFit="1" customWidth="1"/>
    <col min="14599" max="14601" width="11.7109375" customWidth="1"/>
    <col min="14602" max="14602" width="11.5703125" customWidth="1"/>
    <col min="14849" max="14849" width="18.28515625" customWidth="1"/>
    <col min="14850" max="14850" width="17.5703125" customWidth="1"/>
    <col min="14851" max="14851" width="26.28515625" customWidth="1"/>
    <col min="14853" max="14853" width="25" customWidth="1"/>
    <col min="14854" max="14854" width="19" bestFit="1" customWidth="1"/>
    <col min="14855" max="14857" width="11.7109375" customWidth="1"/>
    <col min="14858" max="14858" width="11.5703125" customWidth="1"/>
    <col min="15105" max="15105" width="18.28515625" customWidth="1"/>
    <col min="15106" max="15106" width="17.5703125" customWidth="1"/>
    <col min="15107" max="15107" width="26.28515625" customWidth="1"/>
    <col min="15109" max="15109" width="25" customWidth="1"/>
    <col min="15110" max="15110" width="19" bestFit="1" customWidth="1"/>
    <col min="15111" max="15113" width="11.7109375" customWidth="1"/>
    <col min="15114" max="15114" width="11.5703125" customWidth="1"/>
    <col min="15361" max="15361" width="18.28515625" customWidth="1"/>
    <col min="15362" max="15362" width="17.5703125" customWidth="1"/>
    <col min="15363" max="15363" width="26.28515625" customWidth="1"/>
    <col min="15365" max="15365" width="25" customWidth="1"/>
    <col min="15366" max="15366" width="19" bestFit="1" customWidth="1"/>
    <col min="15367" max="15369" width="11.7109375" customWidth="1"/>
    <col min="15370" max="15370" width="11.5703125" customWidth="1"/>
    <col min="15617" max="15617" width="18.28515625" customWidth="1"/>
    <col min="15618" max="15618" width="17.5703125" customWidth="1"/>
    <col min="15619" max="15619" width="26.28515625" customWidth="1"/>
    <col min="15621" max="15621" width="25" customWidth="1"/>
    <col min="15622" max="15622" width="19" bestFit="1" customWidth="1"/>
    <col min="15623" max="15625" width="11.7109375" customWidth="1"/>
    <col min="15626" max="15626" width="11.5703125" customWidth="1"/>
    <col min="15873" max="15873" width="18.28515625" customWidth="1"/>
    <col min="15874" max="15874" width="17.5703125" customWidth="1"/>
    <col min="15875" max="15875" width="26.28515625" customWidth="1"/>
    <col min="15877" max="15877" width="25" customWidth="1"/>
    <col min="15878" max="15878" width="19" bestFit="1" customWidth="1"/>
    <col min="15879" max="15881" width="11.7109375" customWidth="1"/>
    <col min="15882" max="15882" width="11.5703125" customWidth="1"/>
    <col min="16129" max="16129" width="18.28515625" customWidth="1"/>
    <col min="16130" max="16130" width="17.5703125" customWidth="1"/>
    <col min="16131" max="16131" width="26.28515625" customWidth="1"/>
    <col min="16133" max="16133" width="25" customWidth="1"/>
    <col min="16134" max="16134" width="19" bestFit="1" customWidth="1"/>
    <col min="16135" max="16137" width="11.7109375" customWidth="1"/>
    <col min="16138" max="16138" width="11.5703125" customWidth="1"/>
  </cols>
  <sheetData>
    <row r="1" spans="1:15" ht="31.5" thickTop="1" thickBot="1" x14ac:dyDescent="0.45">
      <c r="A1" s="81" t="s">
        <v>0</v>
      </c>
      <c r="B1" s="82"/>
      <c r="C1" s="82"/>
      <c r="D1" s="82"/>
      <c r="E1" s="82"/>
      <c r="F1" s="82"/>
      <c r="G1" s="82"/>
      <c r="H1" s="82"/>
      <c r="I1" s="83"/>
      <c r="J1" s="1"/>
    </row>
    <row r="2" spans="1:15" ht="15.75" thickTop="1" x14ac:dyDescent="0.25">
      <c r="A2" s="2"/>
      <c r="B2" s="2"/>
      <c r="C2" s="2"/>
      <c r="D2" s="2"/>
      <c r="E2" s="3"/>
      <c r="F2" s="3"/>
      <c r="G2" s="3"/>
      <c r="H2" s="2"/>
      <c r="I2" s="2"/>
      <c r="J2" s="4"/>
    </row>
    <row r="3" spans="1:15" ht="15.75" thickBot="1" x14ac:dyDescent="0.3">
      <c r="A3" s="5"/>
      <c r="B3" s="5"/>
      <c r="C3" s="5"/>
      <c r="D3" s="5"/>
      <c r="E3" s="6"/>
      <c r="F3" s="6"/>
      <c r="G3" s="6"/>
      <c r="H3" s="5"/>
      <c r="I3" s="5"/>
      <c r="J3" s="5"/>
    </row>
    <row r="4" spans="1:15" ht="15.75" thickTop="1" x14ac:dyDescent="0.25">
      <c r="A4" s="7" t="s">
        <v>1</v>
      </c>
      <c r="B4" s="8">
        <v>42653</v>
      </c>
      <c r="C4" s="9"/>
      <c r="D4" s="10"/>
      <c r="E4" s="11"/>
      <c r="F4" s="12"/>
      <c r="G4" s="13" t="s">
        <v>2</v>
      </c>
      <c r="H4" s="14" t="s">
        <v>3</v>
      </c>
      <c r="I4" s="15"/>
      <c r="J4" s="16"/>
    </row>
    <row r="5" spans="1:15" x14ac:dyDescent="0.25">
      <c r="A5" s="16"/>
      <c r="B5" s="17"/>
      <c r="C5" s="17"/>
      <c r="D5" s="18"/>
      <c r="E5" s="18"/>
      <c r="F5" s="18"/>
      <c r="G5" s="17"/>
      <c r="H5" s="17"/>
      <c r="I5" s="19"/>
      <c r="J5" s="16"/>
    </row>
    <row r="6" spans="1:15" x14ac:dyDescent="0.25">
      <c r="A6" s="20" t="s">
        <v>4</v>
      </c>
      <c r="B6" s="21">
        <v>11069</v>
      </c>
      <c r="C6" s="22"/>
      <c r="D6" s="23" t="s">
        <v>5</v>
      </c>
      <c r="E6" s="24" t="s">
        <v>1031</v>
      </c>
      <c r="F6" s="25"/>
      <c r="G6" s="26" t="s">
        <v>6</v>
      </c>
      <c r="H6" s="27" t="s">
        <v>1072</v>
      </c>
      <c r="I6" s="19"/>
      <c r="J6" s="16"/>
      <c r="N6" s="26"/>
      <c r="O6" s="17"/>
    </row>
    <row r="7" spans="1:15" x14ac:dyDescent="0.25">
      <c r="A7" s="16"/>
      <c r="B7" s="17"/>
      <c r="C7" s="17"/>
      <c r="D7" s="17"/>
      <c r="E7" s="18"/>
      <c r="F7" s="18"/>
      <c r="G7" s="18"/>
      <c r="H7" s="17"/>
      <c r="I7" s="19"/>
      <c r="J7" s="17"/>
      <c r="N7" s="17"/>
      <c r="O7" s="17"/>
    </row>
    <row r="8" spans="1:15" x14ac:dyDescent="0.25">
      <c r="A8" s="16"/>
      <c r="B8" s="17"/>
      <c r="C8" s="17"/>
      <c r="D8" s="17"/>
      <c r="E8" s="18"/>
      <c r="F8" s="18"/>
      <c r="G8" s="18"/>
      <c r="H8" s="17"/>
      <c r="I8" s="19"/>
      <c r="J8" s="17"/>
      <c r="N8" s="26"/>
      <c r="O8" s="17"/>
    </row>
    <row r="9" spans="1:15" ht="15.75" thickBot="1" x14ac:dyDescent="0.3">
      <c r="A9" s="28" t="s">
        <v>7</v>
      </c>
      <c r="B9" s="29"/>
      <c r="C9" s="30" t="s">
        <v>8</v>
      </c>
      <c r="D9" s="29"/>
      <c r="E9" s="31" t="s">
        <v>9</v>
      </c>
      <c r="F9" s="31" t="s">
        <v>10</v>
      </c>
      <c r="G9" s="31" t="s">
        <v>11</v>
      </c>
      <c r="H9" s="32" t="s">
        <v>12</v>
      </c>
      <c r="I9" s="33" t="s">
        <v>13</v>
      </c>
      <c r="J9" s="34" t="s">
        <v>14</v>
      </c>
      <c r="K9" s="34" t="s">
        <v>15</v>
      </c>
    </row>
    <row r="10" spans="1:15" ht="15" customHeight="1" thickTop="1" x14ac:dyDescent="0.25">
      <c r="A10" s="41" t="s">
        <v>326</v>
      </c>
      <c r="B10" s="38"/>
      <c r="C10" s="35" t="s">
        <v>618</v>
      </c>
      <c r="D10" s="36"/>
      <c r="E10" s="37" t="s">
        <v>595</v>
      </c>
      <c r="F10" s="38">
        <v>1620</v>
      </c>
      <c r="G10" s="38" t="s">
        <v>800</v>
      </c>
      <c r="H10" s="39" t="s">
        <v>302</v>
      </c>
      <c r="I10" s="39">
        <v>42687</v>
      </c>
    </row>
    <row r="11" spans="1:15" x14ac:dyDescent="0.25">
      <c r="A11" s="41" t="s">
        <v>326</v>
      </c>
      <c r="B11" s="38"/>
      <c r="C11" s="35" t="s">
        <v>618</v>
      </c>
      <c r="D11" s="36"/>
      <c r="E11" s="37" t="s">
        <v>595</v>
      </c>
      <c r="F11" s="38">
        <v>1705</v>
      </c>
      <c r="G11" s="38" t="s">
        <v>988</v>
      </c>
      <c r="H11" s="39" t="s">
        <v>302</v>
      </c>
      <c r="I11" s="39">
        <v>42750</v>
      </c>
    </row>
    <row r="12" spans="1:15" x14ac:dyDescent="0.25">
      <c r="A12" s="41" t="s">
        <v>326</v>
      </c>
      <c r="B12" s="38"/>
      <c r="C12" s="35" t="s">
        <v>618</v>
      </c>
      <c r="D12" s="36"/>
      <c r="E12" s="37" t="s">
        <v>595</v>
      </c>
      <c r="F12" s="38">
        <v>1436</v>
      </c>
      <c r="G12" s="38" t="s">
        <v>662</v>
      </c>
      <c r="H12" s="39" t="s">
        <v>302</v>
      </c>
      <c r="I12" s="39">
        <v>42721</v>
      </c>
    </row>
    <row r="13" spans="1:15" x14ac:dyDescent="0.25">
      <c r="A13" s="41" t="s">
        <v>900</v>
      </c>
      <c r="B13" s="38"/>
      <c r="C13" s="35" t="s">
        <v>617</v>
      </c>
      <c r="D13" s="36"/>
      <c r="E13" s="37" t="s">
        <v>1076</v>
      </c>
      <c r="F13" s="38">
        <v>174</v>
      </c>
      <c r="G13" s="38" t="s">
        <v>177</v>
      </c>
      <c r="H13" s="39" t="s">
        <v>302</v>
      </c>
      <c r="I13" s="39">
        <v>42943</v>
      </c>
    </row>
    <row r="14" spans="1:15" x14ac:dyDescent="0.25">
      <c r="A14" s="41" t="s">
        <v>799</v>
      </c>
      <c r="B14" s="38"/>
      <c r="C14" s="35" t="s">
        <v>657</v>
      </c>
      <c r="D14" s="36"/>
      <c r="E14" s="37">
        <v>70880</v>
      </c>
      <c r="F14" s="38">
        <v>14005205</v>
      </c>
      <c r="G14" s="38" t="s">
        <v>695</v>
      </c>
      <c r="H14" s="39" t="s">
        <v>302</v>
      </c>
      <c r="I14" s="39">
        <v>42760</v>
      </c>
    </row>
    <row r="15" spans="1:15" x14ac:dyDescent="0.25">
      <c r="A15" s="41" t="s">
        <v>277</v>
      </c>
      <c r="B15" s="38"/>
      <c r="C15" s="35" t="s">
        <v>329</v>
      </c>
      <c r="D15" s="36"/>
      <c r="E15" s="37" t="s">
        <v>1003</v>
      </c>
      <c r="F15" s="38">
        <v>889</v>
      </c>
      <c r="G15" s="38" t="s">
        <v>1002</v>
      </c>
      <c r="H15" s="39" t="s">
        <v>302</v>
      </c>
      <c r="I15" s="39">
        <v>42823</v>
      </c>
    </row>
    <row r="16" spans="1:15" x14ac:dyDescent="0.25">
      <c r="A16" s="41" t="s">
        <v>685</v>
      </c>
      <c r="B16" s="38"/>
      <c r="C16" s="35" t="s">
        <v>656</v>
      </c>
      <c r="D16" s="36"/>
      <c r="E16" s="37" t="s">
        <v>735</v>
      </c>
      <c r="F16" s="38">
        <v>2154612</v>
      </c>
      <c r="G16" s="38" t="s">
        <v>688</v>
      </c>
      <c r="H16" s="39" t="s">
        <v>302</v>
      </c>
      <c r="I16" s="39">
        <v>42693</v>
      </c>
      <c r="J16" s="79"/>
    </row>
    <row r="17" spans="1:11" x14ac:dyDescent="0.25">
      <c r="A17" s="41" t="s">
        <v>685</v>
      </c>
      <c r="B17" s="38"/>
      <c r="C17" s="35" t="s">
        <v>656</v>
      </c>
      <c r="D17" s="36"/>
      <c r="E17" s="37" t="s">
        <v>735</v>
      </c>
      <c r="F17" s="38">
        <v>2154607</v>
      </c>
      <c r="G17" s="38" t="s">
        <v>687</v>
      </c>
      <c r="H17" s="39" t="s">
        <v>302</v>
      </c>
      <c r="I17" s="39">
        <v>42956</v>
      </c>
      <c r="J17" s="79"/>
    </row>
    <row r="18" spans="1:11" x14ac:dyDescent="0.25">
      <c r="A18" s="41" t="s">
        <v>685</v>
      </c>
      <c r="B18" s="38"/>
      <c r="C18" s="35" t="s">
        <v>656</v>
      </c>
      <c r="D18" s="36"/>
      <c r="E18" s="37" t="s">
        <v>735</v>
      </c>
      <c r="F18" s="38">
        <v>4885094</v>
      </c>
      <c r="G18" s="38" t="s">
        <v>875</v>
      </c>
      <c r="H18" s="39" t="s">
        <v>302</v>
      </c>
      <c r="I18" s="39">
        <v>42976</v>
      </c>
      <c r="J18" s="79"/>
      <c r="K18" s="59"/>
    </row>
    <row r="19" spans="1:11" x14ac:dyDescent="0.25">
      <c r="A19" s="41" t="s">
        <v>685</v>
      </c>
      <c r="B19" s="38"/>
      <c r="C19" s="35" t="s">
        <v>656</v>
      </c>
      <c r="D19" s="36"/>
      <c r="E19" s="37" t="s">
        <v>735</v>
      </c>
      <c r="F19" s="38">
        <v>4885095</v>
      </c>
      <c r="G19" s="38" t="s">
        <v>876</v>
      </c>
      <c r="H19" s="39" t="s">
        <v>302</v>
      </c>
      <c r="I19" s="39">
        <v>42976</v>
      </c>
      <c r="J19" s="79"/>
      <c r="K19" s="59"/>
    </row>
    <row r="20" spans="1:11" x14ac:dyDescent="0.25">
      <c r="A20" s="41" t="s">
        <v>701</v>
      </c>
      <c r="B20" s="38"/>
      <c r="C20" s="35" t="s">
        <v>656</v>
      </c>
      <c r="D20" s="36"/>
      <c r="E20" s="37" t="s">
        <v>737</v>
      </c>
      <c r="F20" s="38">
        <v>4663911</v>
      </c>
      <c r="G20" s="38" t="s">
        <v>702</v>
      </c>
      <c r="H20" s="39" t="s">
        <v>302</v>
      </c>
      <c r="I20" s="39">
        <v>42712</v>
      </c>
      <c r="J20" s="79"/>
      <c r="K20" s="59"/>
    </row>
    <row r="21" spans="1:11" x14ac:dyDescent="0.25">
      <c r="A21" s="41" t="s">
        <v>701</v>
      </c>
      <c r="B21" s="38"/>
      <c r="C21" s="35" t="s">
        <v>656</v>
      </c>
      <c r="D21" s="36"/>
      <c r="E21" s="37" t="s">
        <v>737</v>
      </c>
      <c r="F21" s="38">
        <v>4663918</v>
      </c>
      <c r="G21" s="38" t="s">
        <v>703</v>
      </c>
      <c r="H21" s="39" t="s">
        <v>302</v>
      </c>
      <c r="I21" s="39">
        <v>42712</v>
      </c>
      <c r="J21" s="79"/>
      <c r="K21" s="59"/>
    </row>
    <row r="22" spans="1:11" ht="15" customHeight="1" x14ac:dyDescent="0.25">
      <c r="A22" s="41" t="s">
        <v>701</v>
      </c>
      <c r="B22" s="38"/>
      <c r="C22" s="35" t="s">
        <v>656</v>
      </c>
      <c r="D22" s="36"/>
      <c r="E22" s="37" t="s">
        <v>738</v>
      </c>
      <c r="F22" s="38">
        <v>4710649</v>
      </c>
      <c r="G22" s="38" t="s">
        <v>704</v>
      </c>
      <c r="H22" s="39" t="s">
        <v>302</v>
      </c>
      <c r="I22" s="39">
        <v>42712</v>
      </c>
      <c r="J22" s="79"/>
    </row>
    <row r="23" spans="1:11" x14ac:dyDescent="0.25">
      <c r="A23" s="41" t="s">
        <v>701</v>
      </c>
      <c r="B23" s="38"/>
      <c r="C23" s="35" t="s">
        <v>656</v>
      </c>
      <c r="D23" s="36"/>
      <c r="E23" s="37" t="s">
        <v>738</v>
      </c>
      <c r="F23" s="38">
        <v>4710662</v>
      </c>
      <c r="G23" s="38" t="s">
        <v>705</v>
      </c>
      <c r="H23" s="39" t="s">
        <v>302</v>
      </c>
      <c r="I23" s="39">
        <v>42712</v>
      </c>
      <c r="J23" s="79"/>
    </row>
    <row r="24" spans="1:11" x14ac:dyDescent="0.25">
      <c r="A24" s="41" t="s">
        <v>795</v>
      </c>
      <c r="B24" s="38"/>
      <c r="C24" s="35" t="s">
        <v>617</v>
      </c>
      <c r="D24" s="36"/>
      <c r="E24" s="37" t="s">
        <v>729</v>
      </c>
      <c r="F24" s="38">
        <v>4388</v>
      </c>
      <c r="G24" s="38" t="s">
        <v>765</v>
      </c>
      <c r="H24" s="39" t="s">
        <v>308</v>
      </c>
      <c r="I24" s="39">
        <v>43113</v>
      </c>
      <c r="J24" s="79"/>
    </row>
    <row r="25" spans="1:11" x14ac:dyDescent="0.25">
      <c r="A25" s="41" t="s">
        <v>270</v>
      </c>
      <c r="B25" s="38"/>
      <c r="C25" s="35" t="s">
        <v>329</v>
      </c>
      <c r="D25" s="36"/>
      <c r="E25" s="37" t="s">
        <v>368</v>
      </c>
      <c r="F25" s="38">
        <v>10019491</v>
      </c>
      <c r="G25" s="38" t="s">
        <v>272</v>
      </c>
      <c r="H25" s="39" t="s">
        <v>302</v>
      </c>
      <c r="I25" s="39">
        <v>42830</v>
      </c>
    </row>
    <row r="26" spans="1:11" x14ac:dyDescent="0.25">
      <c r="A26" s="41" t="s">
        <v>274</v>
      </c>
      <c r="B26" s="38"/>
      <c r="C26" s="35" t="s">
        <v>329</v>
      </c>
      <c r="D26" s="36"/>
      <c r="E26" s="37" t="s">
        <v>363</v>
      </c>
      <c r="F26" s="38">
        <v>552</v>
      </c>
      <c r="G26" s="38" t="s">
        <v>275</v>
      </c>
      <c r="H26" s="39" t="s">
        <v>302</v>
      </c>
      <c r="I26" s="39">
        <v>42721</v>
      </c>
    </row>
    <row r="27" spans="1:11" x14ac:dyDescent="0.25">
      <c r="A27" s="41" t="s">
        <v>504</v>
      </c>
      <c r="B27" s="38"/>
      <c r="C27" s="35" t="s">
        <v>347</v>
      </c>
      <c r="D27" s="36"/>
      <c r="E27" s="37" t="s">
        <v>348</v>
      </c>
      <c r="F27" s="38" t="s">
        <v>366</v>
      </c>
      <c r="G27" s="38" t="s">
        <v>214</v>
      </c>
      <c r="H27" s="39" t="s">
        <v>302</v>
      </c>
      <c r="I27" s="39">
        <v>42927</v>
      </c>
    </row>
    <row r="28" spans="1:11" x14ac:dyDescent="0.25">
      <c r="A28" s="41" t="s">
        <v>507</v>
      </c>
      <c r="B28" s="38"/>
      <c r="C28" s="35" t="s">
        <v>741</v>
      </c>
      <c r="D28" s="36"/>
      <c r="E28" s="37" t="s">
        <v>744</v>
      </c>
      <c r="F28" s="38" t="s">
        <v>745</v>
      </c>
      <c r="G28" s="38" t="s">
        <v>215</v>
      </c>
      <c r="H28" s="39" t="s">
        <v>302</v>
      </c>
      <c r="I28" s="39">
        <v>42740</v>
      </c>
    </row>
    <row r="29" spans="1:11" x14ac:dyDescent="0.25">
      <c r="A29" s="41" t="s">
        <v>200</v>
      </c>
      <c r="B29" s="38"/>
      <c r="C29" s="35" t="s">
        <v>323</v>
      </c>
      <c r="D29" s="36"/>
      <c r="E29" s="37" t="s">
        <v>983</v>
      </c>
      <c r="F29" s="38">
        <v>33190032</v>
      </c>
      <c r="G29" s="38" t="s">
        <v>976</v>
      </c>
      <c r="H29" s="39" t="s">
        <v>302</v>
      </c>
      <c r="I29" s="39">
        <v>42756</v>
      </c>
    </row>
    <row r="30" spans="1:11" x14ac:dyDescent="0.25">
      <c r="A30" s="41" t="s">
        <v>258</v>
      </c>
      <c r="B30" s="38"/>
      <c r="C30" s="35" t="s">
        <v>1034</v>
      </c>
      <c r="D30" s="36"/>
      <c r="E30" s="37" t="s">
        <v>1033</v>
      </c>
      <c r="F30" s="38">
        <v>9107</v>
      </c>
      <c r="G30" s="38" t="s">
        <v>1032</v>
      </c>
      <c r="H30" s="39" t="s">
        <v>302</v>
      </c>
      <c r="I30" s="39">
        <v>42941</v>
      </c>
    </row>
    <row r="31" spans="1:11" x14ac:dyDescent="0.25">
      <c r="A31" s="41" t="s">
        <v>950</v>
      </c>
      <c r="B31" s="38"/>
      <c r="C31" s="35" t="s">
        <v>320</v>
      </c>
      <c r="D31" s="36"/>
      <c r="E31" s="37" t="s">
        <v>953</v>
      </c>
      <c r="F31" s="38">
        <v>1115601233</v>
      </c>
      <c r="G31" s="38" t="s">
        <v>952</v>
      </c>
      <c r="H31" s="39" t="s">
        <v>302</v>
      </c>
      <c r="I31" s="39">
        <v>42684</v>
      </c>
    </row>
    <row r="32" spans="1:11" x14ac:dyDescent="0.25">
      <c r="A32" s="41" t="s">
        <v>796</v>
      </c>
      <c r="B32" s="38"/>
      <c r="C32" s="35" t="s">
        <v>617</v>
      </c>
      <c r="D32" s="36"/>
      <c r="E32" s="37" t="s">
        <v>767</v>
      </c>
      <c r="F32" s="38">
        <v>727</v>
      </c>
      <c r="G32" s="38" t="s">
        <v>766</v>
      </c>
      <c r="H32" s="39" t="s">
        <v>308</v>
      </c>
      <c r="I32" s="39">
        <v>43113</v>
      </c>
      <c r="J32" s="79"/>
    </row>
    <row r="33" spans="1:10" x14ac:dyDescent="0.25">
      <c r="A33" s="41" t="s">
        <v>797</v>
      </c>
      <c r="B33" s="38"/>
      <c r="C33" s="35" t="s">
        <v>617</v>
      </c>
      <c r="D33" s="36"/>
      <c r="E33" s="37" t="s">
        <v>732</v>
      </c>
      <c r="F33" s="38">
        <v>3171</v>
      </c>
      <c r="G33" s="38" t="s">
        <v>734</v>
      </c>
      <c r="H33" s="39" t="s">
        <v>302</v>
      </c>
      <c r="I33" s="39">
        <v>42657</v>
      </c>
      <c r="J33" s="79"/>
    </row>
    <row r="34" spans="1:10" hidden="1" x14ac:dyDescent="0.25">
      <c r="A34" s="41" t="s">
        <v>141</v>
      </c>
      <c r="B34" s="38"/>
      <c r="C34" s="35" t="str">
        <f>VLOOKUP(G34,MeTRAX!$A$1:$N$400,2,FALSE)</f>
        <v>ENDEVCO</v>
      </c>
      <c r="D34" s="36"/>
      <c r="E34" s="37" t="str">
        <f>VLOOKUP(G34,MeTRAX!$A$1:$N$400,3,FALSE)</f>
        <v>2226C</v>
      </c>
      <c r="F34" s="38" t="str">
        <f>VLOOKUP(G34,MeTRAX!$A$1:$N$400,5,FALSE)</f>
        <v>A71C</v>
      </c>
      <c r="G34" s="38" t="s">
        <v>149</v>
      </c>
      <c r="H34" s="39" t="str">
        <f>VLOOKUP(G34,MeTRAX!$A$1:$N$400,6,FALSE)</f>
        <v>CAL</v>
      </c>
      <c r="I34" s="39">
        <f>VLOOKUP(G34,MeTRAX!$A$1:$N$400,7,FALSE)</f>
        <v>42945</v>
      </c>
    </row>
    <row r="35" spans="1:10" hidden="1" x14ac:dyDescent="0.25">
      <c r="A35" s="41" t="s">
        <v>141</v>
      </c>
      <c r="B35" s="38"/>
      <c r="C35" s="35" t="str">
        <f>VLOOKUP(G35,MeTRAX!$A$1:$N$400,2,FALSE)</f>
        <v>ENDEVCO</v>
      </c>
      <c r="D35" s="36"/>
      <c r="E35" s="37" t="str">
        <f>VLOOKUP(G35,MeTRAX!$A$1:$N$400,3,FALSE)</f>
        <v>2226C</v>
      </c>
      <c r="F35" s="38" t="str">
        <f>VLOOKUP(G35,MeTRAX!$A$1:$N$400,5,FALSE)</f>
        <v>ANRA2</v>
      </c>
      <c r="G35" s="38" t="s">
        <v>148</v>
      </c>
      <c r="H35" s="39" t="str">
        <f>VLOOKUP(G35,MeTRAX!$A$1:$N$400,6,FALSE)</f>
        <v>CAL</v>
      </c>
      <c r="I35" s="39">
        <f>VLOOKUP(G35,MeTRAX!$A$1:$N$400,7,FALSE)</f>
        <v>42747</v>
      </c>
    </row>
    <row r="36" spans="1:10" hidden="1" x14ac:dyDescent="0.25">
      <c r="A36" s="41" t="s">
        <v>141</v>
      </c>
      <c r="B36" s="38"/>
      <c r="C36" s="35" t="e">
        <f>VLOOKUP(G36,MeTRAX!$A$1:$N$400,2,FALSE)</f>
        <v>#N/A</v>
      </c>
      <c r="D36" s="36"/>
      <c r="E36" s="37" t="e">
        <f>VLOOKUP(G36,MeTRAX!$A$1:$N$400,3,FALSE)</f>
        <v>#N/A</v>
      </c>
      <c r="F36" s="38" t="e">
        <f>VLOOKUP(G36,MeTRAX!$A$1:$N$400,5,FALSE)</f>
        <v>#N/A</v>
      </c>
      <c r="G36" s="38" t="s">
        <v>146</v>
      </c>
      <c r="H36" s="39" t="e">
        <f>VLOOKUP(G36,MeTRAX!$A$1:$N$400,6,FALSE)</f>
        <v>#N/A</v>
      </c>
      <c r="I36" s="39" t="e">
        <f>VLOOKUP(G36,MeTRAX!$A$1:$N$400,7,FALSE)</f>
        <v>#N/A</v>
      </c>
    </row>
    <row r="37" spans="1:10" hidden="1" x14ac:dyDescent="0.25">
      <c r="A37" s="41" t="s">
        <v>141</v>
      </c>
      <c r="B37" s="38"/>
      <c r="C37" s="35" t="e">
        <f>VLOOKUP(G37,MeTRAX!$A$1:$N$400,2,FALSE)</f>
        <v>#N/A</v>
      </c>
      <c r="D37" s="36"/>
      <c r="E37" s="37" t="e">
        <f>VLOOKUP(G37,MeTRAX!$A$1:$N$400,3,FALSE)</f>
        <v>#N/A</v>
      </c>
      <c r="F37" s="38" t="e">
        <f>VLOOKUP(G37,MeTRAX!$A$1:$N$400,5,FALSE)</f>
        <v>#N/A</v>
      </c>
      <c r="G37" s="38" t="s">
        <v>145</v>
      </c>
      <c r="H37" s="39" t="e">
        <f>VLOOKUP(G37,MeTRAX!$A$1:$N$400,6,FALSE)</f>
        <v>#N/A</v>
      </c>
      <c r="I37" s="39" t="e">
        <f>VLOOKUP(G37,MeTRAX!$A$1:$N$400,7,FALSE)</f>
        <v>#N/A</v>
      </c>
    </row>
    <row r="38" spans="1:10" ht="15" hidden="1" customHeight="1" x14ac:dyDescent="0.25">
      <c r="A38" s="41" t="s">
        <v>141</v>
      </c>
      <c r="B38" s="38"/>
      <c r="C38" s="35" t="e">
        <f>VLOOKUP(G38,MeTRAX!$A$1:$N$400,2,FALSE)</f>
        <v>#N/A</v>
      </c>
      <c r="D38" s="36"/>
      <c r="E38" s="37" t="e">
        <f>VLOOKUP(G38,MeTRAX!$A$1:$N$400,3,FALSE)</f>
        <v>#N/A</v>
      </c>
      <c r="F38" s="38" t="e">
        <f>VLOOKUP(G38,MeTRAX!$A$1:$N$400,5,FALSE)</f>
        <v>#N/A</v>
      </c>
      <c r="G38" s="38" t="s">
        <v>151</v>
      </c>
      <c r="H38" s="39" t="e">
        <f>VLOOKUP(G38,MeTRAX!$A$1:$N$400,6,FALSE)</f>
        <v>#N/A</v>
      </c>
      <c r="I38" s="39" t="e">
        <f>VLOOKUP(G38,MeTRAX!$A$1:$N$400,7,FALSE)</f>
        <v>#N/A</v>
      </c>
    </row>
    <row r="39" spans="1:10" hidden="1" x14ac:dyDescent="0.25">
      <c r="A39" s="41" t="s">
        <v>156</v>
      </c>
      <c r="B39" s="38"/>
      <c r="C39" s="35" t="str">
        <f>VLOOKUP(G39,MeTRAX!$A$1:$N$400,2,FALSE)</f>
        <v>PCB PIEZOTRONICS, INC.</v>
      </c>
      <c r="D39" s="36"/>
      <c r="E39" s="37" t="str">
        <f>VLOOKUP(G39,MeTRAX!$A$1:$N$400,3,FALSE)</f>
        <v>353B33</v>
      </c>
      <c r="F39" s="38" t="str">
        <f>VLOOKUP(G39,MeTRAX!$A$1:$N$400,5,FALSE)</f>
        <v>C60038</v>
      </c>
      <c r="G39" s="38" t="s">
        <v>158</v>
      </c>
      <c r="H39" s="39" t="str">
        <f>VLOOKUP(G39,MeTRAX!$A$1:$N$400,6,FALSE)</f>
        <v>CAL</v>
      </c>
      <c r="I39" s="39">
        <f>VLOOKUP(G39,MeTRAX!$A$1:$N$400,7,FALSE)</f>
        <v>42722</v>
      </c>
    </row>
    <row r="40" spans="1:10" hidden="1" x14ac:dyDescent="0.25">
      <c r="A40" s="41" t="s">
        <v>156</v>
      </c>
      <c r="B40" s="38"/>
      <c r="C40" s="35" t="e">
        <f>VLOOKUP(G40,MeTRAX!$A$1:$N$400,2,FALSE)</f>
        <v>#N/A</v>
      </c>
      <c r="D40" s="36"/>
      <c r="E40" s="37" t="e">
        <f>VLOOKUP(G40,MeTRAX!$A$1:$N$400,3,FALSE)</f>
        <v>#N/A</v>
      </c>
      <c r="F40" s="38" t="e">
        <f>VLOOKUP(G40,MeTRAX!$A$1:$N$400,5,FALSE)</f>
        <v>#N/A</v>
      </c>
      <c r="G40" s="38" t="s">
        <v>164</v>
      </c>
      <c r="H40" s="39" t="e">
        <f>VLOOKUP(G40,MeTRAX!$A$1:$N$400,6,FALSE)</f>
        <v>#N/A</v>
      </c>
      <c r="I40" s="39" t="e">
        <f>VLOOKUP(G40,MeTRAX!$A$1:$N$400,7,FALSE)</f>
        <v>#N/A</v>
      </c>
    </row>
    <row r="41" spans="1:10" hidden="1" x14ac:dyDescent="0.25">
      <c r="A41" s="41" t="s">
        <v>156</v>
      </c>
      <c r="B41" s="38"/>
      <c r="C41" s="35" t="str">
        <f>VLOOKUP(G41,MeTRAX!$A$1:$N$400,2,FALSE)</f>
        <v>PCB PIEZOTRONICS, INC.</v>
      </c>
      <c r="D41" s="36"/>
      <c r="E41" s="37" t="str">
        <f>VLOOKUP(G41,MeTRAX!$A$1:$N$400,3,FALSE)</f>
        <v>352C22</v>
      </c>
      <c r="F41" s="38">
        <f>VLOOKUP(G41,MeTRAX!$A$1:$N$400,5,FALSE)</f>
        <v>44374</v>
      </c>
      <c r="G41" s="38" t="s">
        <v>159</v>
      </c>
      <c r="H41" s="39" t="str">
        <f>VLOOKUP(G41,MeTRAX!$A$1:$N$400,6,FALSE)</f>
        <v>CAL</v>
      </c>
      <c r="I41" s="39">
        <f>VLOOKUP(G41,MeTRAX!$A$1:$N$400,7,FALSE)</f>
        <v>42777</v>
      </c>
    </row>
    <row r="42" spans="1:10" hidden="1" x14ac:dyDescent="0.25">
      <c r="A42" s="41" t="s">
        <v>156</v>
      </c>
      <c r="B42" s="38"/>
      <c r="C42" s="35" t="str">
        <f>VLOOKUP(G42,MeTRAX!$A$1:$N$400,2,FALSE)</f>
        <v>PCB PIEZOTRONICS, INC.</v>
      </c>
      <c r="D42" s="36"/>
      <c r="E42" s="37" t="str">
        <f>VLOOKUP(G42,MeTRAX!$A$1:$N$400,3,FALSE)</f>
        <v>352C22</v>
      </c>
      <c r="F42" s="38">
        <f>VLOOKUP(G42,MeTRAX!$A$1:$N$400,5,FALSE)</f>
        <v>44375</v>
      </c>
      <c r="G42" s="38" t="s">
        <v>163</v>
      </c>
      <c r="H42" s="39" t="str">
        <f>VLOOKUP(G42,MeTRAX!$A$1:$N$400,6,FALSE)</f>
        <v>CAL</v>
      </c>
      <c r="I42" s="39">
        <f>VLOOKUP(G42,MeTRAX!$A$1:$N$400,7,FALSE)</f>
        <v>42655</v>
      </c>
    </row>
    <row r="43" spans="1:10" hidden="1" x14ac:dyDescent="0.25">
      <c r="A43" s="41" t="s">
        <v>156</v>
      </c>
      <c r="B43" s="38"/>
      <c r="C43" s="35" t="str">
        <f>VLOOKUP(G43,MeTRAX!$A$1:$N$400,2,FALSE)</f>
        <v>PCB PIEZOTRONICS, INC.</v>
      </c>
      <c r="D43" s="36"/>
      <c r="E43" s="37" t="str">
        <f>VLOOKUP(G43,MeTRAX!$A$1:$N$400,3,FALSE)</f>
        <v>352C22</v>
      </c>
      <c r="F43" s="38">
        <f>VLOOKUP(G43,MeTRAX!$A$1:$N$400,5,FALSE)</f>
        <v>44381</v>
      </c>
      <c r="G43" s="38" t="s">
        <v>161</v>
      </c>
      <c r="H43" s="39" t="str">
        <f>VLOOKUP(G43,MeTRAX!$A$1:$N$400,6,FALSE)</f>
        <v>CAL</v>
      </c>
      <c r="I43" s="39">
        <f>VLOOKUP(G43,MeTRAX!$A$1:$N$400,7,FALSE)</f>
        <v>42722</v>
      </c>
    </row>
    <row r="44" spans="1:10" hidden="1" x14ac:dyDescent="0.25">
      <c r="A44" s="41" t="s">
        <v>156</v>
      </c>
      <c r="B44" s="38"/>
      <c r="C44" s="35" t="e">
        <f>VLOOKUP(G44,MeTRAX!$A$1:$N$400,2,FALSE)</f>
        <v>#N/A</v>
      </c>
      <c r="D44" s="36"/>
      <c r="E44" s="37" t="e">
        <f>VLOOKUP(G44,MeTRAX!$A$1:$N$400,3,FALSE)</f>
        <v>#N/A</v>
      </c>
      <c r="F44" s="38" t="e">
        <f>VLOOKUP(G44,MeTRAX!$A$1:$N$400,5,FALSE)</f>
        <v>#N/A</v>
      </c>
      <c r="G44" s="38" t="s">
        <v>165</v>
      </c>
      <c r="H44" s="39" t="e">
        <f>VLOOKUP(G44,MeTRAX!$A$1:$N$400,6,FALSE)</f>
        <v>#N/A</v>
      </c>
      <c r="I44" s="39" t="e">
        <f>VLOOKUP(G44,MeTRAX!$A$1:$N$400,7,FALSE)</f>
        <v>#N/A</v>
      </c>
    </row>
    <row r="45" spans="1:10" hidden="1" x14ac:dyDescent="0.25">
      <c r="A45" s="41" t="s">
        <v>141</v>
      </c>
      <c r="B45" s="38"/>
      <c r="C45" s="35" t="e">
        <f>VLOOKUP(G45,MeTRAX!$A$1:$N$400,2,FALSE)</f>
        <v>#N/A</v>
      </c>
      <c r="D45" s="36"/>
      <c r="E45" s="37" t="e">
        <f>VLOOKUP(G45,MeTRAX!$A$1:$N$400,3,FALSE)</f>
        <v>#N/A</v>
      </c>
      <c r="F45" s="38" t="e">
        <f>VLOOKUP(G45,MeTRAX!$A$1:$N$400,5,FALSE)</f>
        <v>#N/A</v>
      </c>
      <c r="G45" s="38" t="s">
        <v>147</v>
      </c>
      <c r="H45" s="39" t="e">
        <f>VLOOKUP(G45,MeTRAX!$A$1:$N$400,6,FALSE)</f>
        <v>#N/A</v>
      </c>
      <c r="I45" s="39" t="e">
        <f>VLOOKUP(G45,MeTRAX!$A$1:$N$400,7,FALSE)</f>
        <v>#N/A</v>
      </c>
    </row>
    <row r="46" spans="1:10" hidden="1" x14ac:dyDescent="0.25">
      <c r="A46" s="41" t="s">
        <v>141</v>
      </c>
      <c r="B46" s="38"/>
      <c r="C46" s="35" t="e">
        <f>VLOOKUP(G46,MeTRAX!$A$1:$N$400,2,FALSE)</f>
        <v>#N/A</v>
      </c>
      <c r="D46" s="36"/>
      <c r="E46" s="37" t="e">
        <f>VLOOKUP(G46,MeTRAX!$A$1:$N$400,3,FALSE)</f>
        <v>#N/A</v>
      </c>
      <c r="F46" s="38" t="e">
        <f>VLOOKUP(G46,MeTRAX!$A$1:$N$400,5,FALSE)</f>
        <v>#N/A</v>
      </c>
      <c r="G46" s="38" t="s">
        <v>155</v>
      </c>
      <c r="H46" s="39" t="e">
        <f>VLOOKUP(G46,MeTRAX!$A$1:$N$400,6,FALSE)</f>
        <v>#N/A</v>
      </c>
      <c r="I46" s="39" t="e">
        <f>VLOOKUP(G46,MeTRAX!$A$1:$N$400,7,FALSE)</f>
        <v>#N/A</v>
      </c>
    </row>
    <row r="47" spans="1:10" hidden="1" x14ac:dyDescent="0.25">
      <c r="A47" s="41" t="s">
        <v>141</v>
      </c>
      <c r="B47" s="38"/>
      <c r="C47" s="35" t="str">
        <f>VLOOKUP(G47,MeTRAX!$A$1:$N$400,2,FALSE)</f>
        <v>ENDEVCO</v>
      </c>
      <c r="D47" s="36"/>
      <c r="E47" s="37" t="str">
        <f>VLOOKUP(G47,MeTRAX!$A$1:$N$400,3,FALSE)</f>
        <v>2229C</v>
      </c>
      <c r="F47" s="38">
        <f>VLOOKUP(G47,MeTRAX!$A$1:$N$400,5,FALSE)</f>
        <v>11489</v>
      </c>
      <c r="G47" s="38" t="s">
        <v>152</v>
      </c>
      <c r="H47" s="39" t="str">
        <f>VLOOKUP(G47,MeTRAX!$A$1:$N$400,6,FALSE)</f>
        <v>CAL</v>
      </c>
      <c r="I47" s="39">
        <f>VLOOKUP(G47,MeTRAX!$A$1:$N$400,7,FALSE)</f>
        <v>42747</v>
      </c>
    </row>
    <row r="48" spans="1:10" hidden="1" x14ac:dyDescent="0.25">
      <c r="A48" s="41" t="s">
        <v>141</v>
      </c>
      <c r="B48" s="38"/>
      <c r="C48" s="35" t="str">
        <f>VLOOKUP(G48,MeTRAX!$A$1:$N$400,2,FALSE)</f>
        <v>ENDEVCO</v>
      </c>
      <c r="D48" s="36"/>
      <c r="E48" s="37" t="str">
        <f>VLOOKUP(G48,MeTRAX!$A$1:$N$400,3,FALSE)</f>
        <v>2229C</v>
      </c>
      <c r="F48" s="38">
        <f>VLOOKUP(G48,MeTRAX!$A$1:$N$400,5,FALSE)</f>
        <v>11233</v>
      </c>
      <c r="G48" s="38" t="s">
        <v>153</v>
      </c>
      <c r="H48" s="39" t="str">
        <f>VLOOKUP(G48,MeTRAX!$A$1:$N$400,6,FALSE)</f>
        <v>CAL</v>
      </c>
      <c r="I48" s="39">
        <f>VLOOKUP(G48,MeTRAX!$A$1:$N$400,7,FALSE)</f>
        <v>42867</v>
      </c>
    </row>
    <row r="49" spans="1:9" ht="15" hidden="1" customHeight="1" x14ac:dyDescent="0.25">
      <c r="A49" s="41" t="s">
        <v>156</v>
      </c>
      <c r="B49" s="38"/>
      <c r="C49" s="35" t="e">
        <f>VLOOKUP(G49,MeTRAX!$A$1:$N$400,2,FALSE)</f>
        <v>#N/A</v>
      </c>
      <c r="D49" s="36"/>
      <c r="E49" s="37" t="e">
        <f>VLOOKUP(G49,MeTRAX!$A$1:$N$400,3,FALSE)</f>
        <v>#N/A</v>
      </c>
      <c r="F49" s="38" t="e">
        <f>VLOOKUP(G49,MeTRAX!$A$1:$N$400,5,FALSE)</f>
        <v>#N/A</v>
      </c>
      <c r="G49" s="38" t="s">
        <v>524</v>
      </c>
      <c r="H49" s="39" t="e">
        <f>VLOOKUP(G49,MeTRAX!$A$1:$N$400,6,FALSE)</f>
        <v>#N/A</v>
      </c>
      <c r="I49" s="39" t="e">
        <f>VLOOKUP(G49,MeTRAX!$A$1:$N$400,7,FALSE)</f>
        <v>#N/A</v>
      </c>
    </row>
    <row r="50" spans="1:9" hidden="1" x14ac:dyDescent="0.25">
      <c r="A50" s="41" t="e">
        <f>VLOOKUP(G50,MeTRAX!$A$1:$N$400,4,FALSE)</f>
        <v>#N/A</v>
      </c>
      <c r="B50" s="38"/>
      <c r="C50" s="35" t="e">
        <f>VLOOKUP(G50,MeTRAX!$A$1:$N$400,2,FALSE)</f>
        <v>#N/A</v>
      </c>
      <c r="D50" s="36"/>
      <c r="E50" s="37" t="e">
        <f>VLOOKUP(G50,MeTRAX!$A$1:$N$400,3,FALSE)</f>
        <v>#N/A</v>
      </c>
      <c r="F50" s="38" t="e">
        <f>VLOOKUP(G50,MeTRAX!$A$1:$N$400,5,FALSE)</f>
        <v>#N/A</v>
      </c>
      <c r="G50" s="38" t="s">
        <v>594</v>
      </c>
      <c r="H50" s="39" t="e">
        <f>VLOOKUP(G50,MeTRAX!$A$1:$N$400,6,FALSE)</f>
        <v>#N/A</v>
      </c>
      <c r="I50" s="39" t="e">
        <f>VLOOKUP(G50,MeTRAX!$A$1:$N$400,7,FALSE)</f>
        <v>#N/A</v>
      </c>
    </row>
    <row r="51" spans="1:9" hidden="1" x14ac:dyDescent="0.25">
      <c r="A51" s="41" t="e">
        <f>VLOOKUP(G51,MeTRAX!$A$1:$N$400,4,FALSE)</f>
        <v>#N/A</v>
      </c>
      <c r="B51" s="38"/>
      <c r="C51" s="35" t="e">
        <f>VLOOKUP(G51,MeTRAX!$A$1:$N$400,2,FALSE)</f>
        <v>#N/A</v>
      </c>
      <c r="D51" s="36"/>
      <c r="E51" s="37" t="e">
        <f>VLOOKUP(G51,MeTRAX!$A$1:$N$400,3,FALSE)</f>
        <v>#N/A</v>
      </c>
      <c r="F51" s="38" t="e">
        <f>VLOOKUP(G51,MeTRAX!$A$1:$N$400,5,FALSE)</f>
        <v>#N/A</v>
      </c>
      <c r="G51" s="38" t="s">
        <v>596</v>
      </c>
      <c r="H51" s="39" t="e">
        <f>VLOOKUP(G51,MeTRAX!$A$1:$N$400,6,FALSE)</f>
        <v>#N/A</v>
      </c>
      <c r="I51" s="39" t="e">
        <f>VLOOKUP(G51,MeTRAX!$A$1:$N$400,7,FALSE)</f>
        <v>#N/A</v>
      </c>
    </row>
    <row r="52" spans="1:9" hidden="1" x14ac:dyDescent="0.25">
      <c r="A52" s="41" t="e">
        <f>VLOOKUP(G52,MeTRAX!$A$1:$N$400,4,FALSE)</f>
        <v>#N/A</v>
      </c>
      <c r="B52" s="38"/>
      <c r="C52" s="35" t="e">
        <f>VLOOKUP(G52,MeTRAX!$A$1:$N$400,2,FALSE)</f>
        <v>#N/A</v>
      </c>
      <c r="D52" s="36"/>
      <c r="E52" s="37" t="e">
        <f>VLOOKUP(G52,MeTRAX!$A$1:$N$400,3,FALSE)</f>
        <v>#N/A</v>
      </c>
      <c r="F52" s="38" t="e">
        <f>VLOOKUP(G52,MeTRAX!$A$1:$N$400,5,FALSE)</f>
        <v>#N/A</v>
      </c>
      <c r="G52" s="38" t="s">
        <v>661</v>
      </c>
      <c r="H52" s="39" t="e">
        <f>VLOOKUP(G52,MeTRAX!$A$1:$N$400,6,FALSE)</f>
        <v>#N/A</v>
      </c>
      <c r="I52" s="39" t="e">
        <f>VLOOKUP(G52,MeTRAX!$A$1:$N$400,7,FALSE)</f>
        <v>#N/A</v>
      </c>
    </row>
    <row r="53" spans="1:9" hidden="1" x14ac:dyDescent="0.25">
      <c r="A53" s="41" t="str">
        <f>VLOOKUP(G53,MeTRAX!$A$1:$N$400,4,FALSE)</f>
        <v>ACCELEROMETER</v>
      </c>
      <c r="B53" s="38"/>
      <c r="C53" s="35" t="str">
        <f>VLOOKUP(G53,MeTRAX!$A$1:$N$400,2,FALSE)</f>
        <v>DYTRAN INSTRUMENTS, INC.</v>
      </c>
      <c r="D53" s="36"/>
      <c r="E53" s="37" t="str">
        <f>VLOOKUP(G53,MeTRAX!$A$1:$N$400,3,FALSE)</f>
        <v>3049E</v>
      </c>
      <c r="F53" s="38">
        <f>VLOOKUP(G53,MeTRAX!$A$1:$N$400,5,FALSE)</f>
        <v>1436</v>
      </c>
      <c r="G53" s="38" t="s">
        <v>662</v>
      </c>
      <c r="H53" s="39" t="str">
        <f>VLOOKUP(G53,MeTRAX!$A$1:$N$400,6,FALSE)</f>
        <v>CAL</v>
      </c>
      <c r="I53" s="39">
        <f>VLOOKUP(G53,MeTRAX!$A$1:$N$400,7,FALSE)</f>
        <v>42721</v>
      </c>
    </row>
    <row r="54" spans="1:9" hidden="1" x14ac:dyDescent="0.25">
      <c r="A54" s="41" t="str">
        <f>VLOOKUP(G54,MeTRAX!$A$1:$N$400,4,FALSE)</f>
        <v>ACCELEROMETER</v>
      </c>
      <c r="B54" s="38"/>
      <c r="C54" s="35" t="str">
        <f>VLOOKUP(G54,MeTRAX!$A$1:$N$400,2,FALSE)</f>
        <v>DYTRAN INSTRUMENTS, INC.</v>
      </c>
      <c r="D54" s="36"/>
      <c r="E54" s="37" t="str">
        <f>VLOOKUP(G54,MeTRAX!$A$1:$N$400,3,FALSE)</f>
        <v>3049E</v>
      </c>
      <c r="F54" s="38">
        <f>VLOOKUP(G54,MeTRAX!$A$1:$N$400,5,FALSE)</f>
        <v>1620</v>
      </c>
      <c r="G54" s="38" t="s">
        <v>800</v>
      </c>
      <c r="H54" s="39" t="str">
        <f>VLOOKUP(G54,MeTRAX!$A$1:$N$400,6,FALSE)</f>
        <v>CAL</v>
      </c>
      <c r="I54" s="39">
        <f>VLOOKUP(G54,MeTRAX!$A$1:$N$400,7,FALSE)</f>
        <v>42687</v>
      </c>
    </row>
    <row r="55" spans="1:9" hidden="1" x14ac:dyDescent="0.25">
      <c r="A55" s="41" t="str">
        <f>VLOOKUP(G55,MeTRAX!$A$1:$N$400,4,FALSE)</f>
        <v>ACCELEROMETER</v>
      </c>
      <c r="B55" s="38"/>
      <c r="C55" s="35" t="str">
        <f>VLOOKUP(G55,MeTRAX!$A$1:$N$400,2,FALSE)</f>
        <v>DYTRAN INSTRUMENTS, INC.</v>
      </c>
      <c r="D55" s="36"/>
      <c r="E55" s="37" t="str">
        <f>VLOOKUP(G55,MeTRAX!$A$1:$N$400,3,FALSE)</f>
        <v>3049E</v>
      </c>
      <c r="F55" s="38">
        <f>VLOOKUP(G55,MeTRAX!$A$1:$N$400,5,FALSE)</f>
        <v>1631</v>
      </c>
      <c r="G55" s="38" t="s">
        <v>803</v>
      </c>
      <c r="H55" s="39" t="str">
        <f>VLOOKUP(G55,MeTRAX!$A$1:$N$400,6,FALSE)</f>
        <v>CAL</v>
      </c>
      <c r="I55" s="39">
        <f>VLOOKUP(G55,MeTRAX!$A$1:$N$400,7,FALSE)</f>
        <v>42687</v>
      </c>
    </row>
    <row r="56" spans="1:9" hidden="1" x14ac:dyDescent="0.25">
      <c r="A56" s="41" t="e">
        <f>VLOOKUP(G56,MeTRAX!$A$1:$N$400,4,FALSE)</f>
        <v>#N/A</v>
      </c>
      <c r="B56" s="38"/>
      <c r="C56" s="35" t="e">
        <f>VLOOKUP(G56,MeTRAX!$A$1:$N$400,2,FALSE)</f>
        <v>#N/A</v>
      </c>
      <c r="D56" s="36"/>
      <c r="E56" s="37" t="e">
        <f>VLOOKUP(G56,MeTRAX!$A$1:$N$400,3,FALSE)</f>
        <v>#N/A</v>
      </c>
      <c r="F56" s="38" t="e">
        <f>VLOOKUP(G56,MeTRAX!$A$1:$N$400,5,FALSE)</f>
        <v>#N/A</v>
      </c>
      <c r="G56" s="38" t="s">
        <v>989</v>
      </c>
      <c r="H56" s="39" t="e">
        <f>VLOOKUP(G56,MeTRAX!$A$1:$N$400,6,FALSE)</f>
        <v>#N/A</v>
      </c>
      <c r="I56" s="39" t="e">
        <f>VLOOKUP(G56,MeTRAX!$A$1:$N$400,7,FALSE)</f>
        <v>#N/A</v>
      </c>
    </row>
    <row r="57" spans="1:9" hidden="1" x14ac:dyDescent="0.25">
      <c r="A57" s="41" t="str">
        <f>VLOOKUP(G57,MeTRAX!$A$1:$N$400,4,FALSE)</f>
        <v>ACCELEROMETER</v>
      </c>
      <c r="B57" s="38"/>
      <c r="C57" s="35" t="str">
        <f>VLOOKUP(G57,MeTRAX!$A$1:$N$400,2,FALSE)</f>
        <v>DYTRAN INSTRUMENTS, INC.</v>
      </c>
      <c r="D57" s="36"/>
      <c r="E57" s="37">
        <f>VLOOKUP(G57,MeTRAX!$A$1:$N$400,3,FALSE)</f>
        <v>304900</v>
      </c>
      <c r="F57" s="38">
        <f>VLOOKUP(G57,MeTRAX!$A$1:$N$400,5,FALSE)</f>
        <v>1723</v>
      </c>
      <c r="G57" s="38" t="s">
        <v>1005</v>
      </c>
      <c r="H57" s="39" t="str">
        <f>VLOOKUP(G57,MeTRAX!$A$1:$N$400,6,FALSE)</f>
        <v>CAL</v>
      </c>
      <c r="I57" s="39">
        <f>VLOOKUP(G57,MeTRAX!$A$1:$N$400,7,FALSE)</f>
        <v>42823</v>
      </c>
    </row>
    <row r="58" spans="1:9" hidden="1" x14ac:dyDescent="0.25">
      <c r="A58" s="41" t="s">
        <v>156</v>
      </c>
      <c r="B58" s="38"/>
      <c r="C58" s="35" t="e">
        <f>VLOOKUP(G58,MeTRAX!$A$1:$N$400,2,FALSE)</f>
        <v>#N/A</v>
      </c>
      <c r="D58" s="36"/>
      <c r="E58" s="37" t="e">
        <f>VLOOKUP(G58,MeTRAX!$A$1:$N$400,3,FALSE)</f>
        <v>#N/A</v>
      </c>
      <c r="F58" s="38" t="e">
        <f>VLOOKUP(G58,MeTRAX!$A$1:$N$400,5,FALSE)</f>
        <v>#N/A</v>
      </c>
      <c r="G58" s="38" t="s">
        <v>916</v>
      </c>
      <c r="H58" s="39" t="e">
        <f>VLOOKUP(G58,MeTRAX!$A$1:$N$400,6,FALSE)</f>
        <v>#N/A</v>
      </c>
      <c r="I58" s="39" t="e">
        <f>VLOOKUP(G58,MeTRAX!$A$1:$N$400,7,FALSE)</f>
        <v>#N/A</v>
      </c>
    </row>
    <row r="59" spans="1:9" hidden="1" x14ac:dyDescent="0.25">
      <c r="A59" s="41" t="s">
        <v>170</v>
      </c>
      <c r="B59" s="38"/>
      <c r="C59" s="35" t="str">
        <f>VLOOKUP(G59,MeTRAX!$A$1:$N$400,2,FALSE)</f>
        <v>PCB PIEZOTRONICS, INC.</v>
      </c>
      <c r="D59" s="36"/>
      <c r="E59" s="37" t="str">
        <f>VLOOKUP(G59,MeTRAX!$A$1:$N$400,3,FALSE)</f>
        <v>356B21</v>
      </c>
      <c r="F59" s="38">
        <f>VLOOKUP(G59,MeTRAX!$A$1:$N$400,5,FALSE)</f>
        <v>87470</v>
      </c>
      <c r="G59" s="38" t="s">
        <v>173</v>
      </c>
      <c r="H59" s="39" t="str">
        <f>VLOOKUP(G59,MeTRAX!$A$1:$N$400,6,FALSE)</f>
        <v>CAL</v>
      </c>
      <c r="I59" s="39">
        <f>VLOOKUP(G59,MeTRAX!$A$1:$N$400,7,FALSE)</f>
        <v>42722</v>
      </c>
    </row>
    <row r="60" spans="1:9" hidden="1" x14ac:dyDescent="0.25">
      <c r="A60" s="41" t="str">
        <f>VLOOKUP(G60,MeTRAX!$A$1:$N$400,4,FALSE)</f>
        <v>TRIAXIAL ACCELEROMETER</v>
      </c>
      <c r="B60" s="38"/>
      <c r="C60" s="35" t="str">
        <f>VLOOKUP(G60,MeTRAX!$A$1:$N$400,2,FALSE)</f>
        <v>DYTRAN INSTRUMENTS, INC.</v>
      </c>
      <c r="D60" s="36"/>
      <c r="E60" s="37" t="str">
        <f>VLOOKUP(G60,MeTRAX!$A$1:$N$400,3,FALSE)</f>
        <v>3143D</v>
      </c>
      <c r="F60" s="38">
        <f>VLOOKUP(G60,MeTRAX!$A$1:$N$400,5,FALSE)</f>
        <v>4996</v>
      </c>
      <c r="G60" s="38" t="s">
        <v>675</v>
      </c>
      <c r="H60" s="39" t="str">
        <f>VLOOKUP(G60,MeTRAX!$A$1:$N$400,6,FALSE)</f>
        <v>CBU</v>
      </c>
      <c r="I60" s="39">
        <f>VLOOKUP(G60,MeTRAX!$A$1:$N$400,7,FALSE)</f>
        <v>42593</v>
      </c>
    </row>
    <row r="61" spans="1:9" hidden="1" x14ac:dyDescent="0.25">
      <c r="A61" s="41" t="str">
        <f>VLOOKUP(G61,MeTRAX!$A$1:$N$400,4,FALSE)</f>
        <v>TRIAXIAL ACCELEROMETER</v>
      </c>
      <c r="B61" s="38"/>
      <c r="C61" s="35" t="str">
        <f>VLOOKUP(G61,MeTRAX!$A$1:$N$400,2,FALSE)</f>
        <v>DYTRAN INSTRUMENTS, INC.</v>
      </c>
      <c r="D61" s="36"/>
      <c r="E61" s="37" t="str">
        <f>VLOOKUP(G61,MeTRAX!$A$1:$N$400,3,FALSE)</f>
        <v>3143D</v>
      </c>
      <c r="F61" s="38">
        <f>VLOOKUP(G61,MeTRAX!$A$1:$N$400,5,FALSE)</f>
        <v>4997</v>
      </c>
      <c r="G61" s="38" t="s">
        <v>677</v>
      </c>
      <c r="H61" s="39" t="str">
        <f>VLOOKUP(G61,MeTRAX!$A$1:$N$400,6,FALSE)</f>
        <v>CBU</v>
      </c>
      <c r="I61" s="39">
        <f>VLOOKUP(G61,MeTRAX!$A$1:$N$400,7,FALSE)</f>
        <v>42593</v>
      </c>
    </row>
    <row r="62" spans="1:9" hidden="1" x14ac:dyDescent="0.25">
      <c r="A62" s="41" t="s">
        <v>170</v>
      </c>
      <c r="B62" s="38"/>
      <c r="C62" s="35" t="str">
        <f>VLOOKUP(G62,MeTRAX!$A$1:$N$400,2,FALSE)</f>
        <v>PCB PIEZOTRONICS, INC.</v>
      </c>
      <c r="D62" s="36"/>
      <c r="E62" s="37" t="str">
        <f>VLOOKUP(G62,MeTRAX!$A$1:$N$400,3,FALSE)</f>
        <v>350B50</v>
      </c>
      <c r="F62" s="38">
        <f>VLOOKUP(G62,MeTRAX!$A$1:$N$400,5,FALSE)</f>
        <v>48155</v>
      </c>
      <c r="G62" s="38" t="s">
        <v>663</v>
      </c>
      <c r="H62" s="39" t="str">
        <f>VLOOKUP(G62,MeTRAX!$A$1:$N$400,6,FALSE)</f>
        <v>CAL</v>
      </c>
      <c r="I62" s="39">
        <f>VLOOKUP(G62,MeTRAX!$A$1:$N$400,7,FALSE)</f>
        <v>42921</v>
      </c>
    </row>
    <row r="63" spans="1:9" hidden="1" x14ac:dyDescent="0.25">
      <c r="A63" s="41" t="s">
        <v>170</v>
      </c>
      <c r="B63" s="38"/>
      <c r="C63" s="35" t="e">
        <f>VLOOKUP(G63,MeTRAX!$A$1:$N$400,2,FALSE)</f>
        <v>#N/A</v>
      </c>
      <c r="D63" s="36"/>
      <c r="E63" s="37" t="e">
        <f>VLOOKUP(G63,MeTRAX!$A$1:$N$400,3,FALSE)</f>
        <v>#N/A</v>
      </c>
      <c r="F63" s="38" t="e">
        <f>VLOOKUP(G63,MeTRAX!$A$1:$N$400,5,FALSE)</f>
        <v>#N/A</v>
      </c>
      <c r="G63" s="38" t="s">
        <v>984</v>
      </c>
      <c r="H63" s="39" t="e">
        <f>VLOOKUP(G63,MeTRAX!$A$1:$N$400,6,FALSE)</f>
        <v>#N/A</v>
      </c>
      <c r="I63" s="39" t="e">
        <f>VLOOKUP(G63,MeTRAX!$A$1:$N$400,7,FALSE)</f>
        <v>#N/A</v>
      </c>
    </row>
    <row r="64" spans="1:9" hidden="1" x14ac:dyDescent="0.25">
      <c r="A64" s="41" t="s">
        <v>170</v>
      </c>
      <c r="B64" s="38"/>
      <c r="C64" s="35" t="e">
        <f>VLOOKUP(G64,MeTRAX!$A$1:$N$400,2,FALSE)</f>
        <v>#N/A</v>
      </c>
      <c r="D64" s="36"/>
      <c r="E64" s="37" t="e">
        <f>VLOOKUP(G64,MeTRAX!$A$1:$N$400,3,FALSE)</f>
        <v>#N/A</v>
      </c>
      <c r="F64" s="38" t="e">
        <f>VLOOKUP(G64,MeTRAX!$A$1:$N$400,5,FALSE)</f>
        <v>#N/A</v>
      </c>
      <c r="G64" s="38" t="s">
        <v>174</v>
      </c>
      <c r="H64" s="39" t="e">
        <f>VLOOKUP(G64,MeTRAX!$A$1:$N$400,6,FALSE)</f>
        <v>#N/A</v>
      </c>
      <c r="I64" s="39" t="e">
        <f>VLOOKUP(G64,MeTRAX!$A$1:$N$400,7,FALSE)</f>
        <v>#N/A</v>
      </c>
    </row>
    <row r="65" spans="1:9" hidden="1" x14ac:dyDescent="0.25">
      <c r="A65" s="41" t="s">
        <v>178</v>
      </c>
      <c r="B65" s="38"/>
      <c r="C65" s="35" t="str">
        <f>VLOOKUP(G65,MeTRAX!$A$1:$N$400,2,FALSE)</f>
        <v>PCB PIEZOTRONICS, INC.</v>
      </c>
      <c r="D65" s="36"/>
      <c r="E65" s="37" t="str">
        <f>VLOOKUP(G65,MeTRAX!$A$1:$N$400,3,FALSE)</f>
        <v>482A21</v>
      </c>
      <c r="F65" s="38">
        <f>VLOOKUP(G65,MeTRAX!$A$1:$N$400,5,FALSE)</f>
        <v>407</v>
      </c>
      <c r="G65" s="38" t="s">
        <v>179</v>
      </c>
      <c r="H65" s="39" t="str">
        <f>VLOOKUP(G65,MeTRAX!$A$1:$N$400,6,FALSE)</f>
        <v>CAL</v>
      </c>
      <c r="I65" s="39">
        <f>VLOOKUP(G65,MeTRAX!$A$1:$N$400,7,FALSE)</f>
        <v>42929</v>
      </c>
    </row>
    <row r="66" spans="1:9" hidden="1" x14ac:dyDescent="0.25">
      <c r="A66" s="41" t="s">
        <v>900</v>
      </c>
      <c r="B66" s="38"/>
      <c r="C66" s="35" t="str">
        <f>VLOOKUP(G66,MeTRAX!$A$1:$N$400,2,FALSE)</f>
        <v>PCB PIEZOTRONICS, INC.</v>
      </c>
      <c r="D66" s="36"/>
      <c r="E66" s="37" t="str">
        <f>VLOOKUP(G66,MeTRAX!$A$1:$N$400,3,FALSE)</f>
        <v>498A-0057</v>
      </c>
      <c r="F66" s="38">
        <f>VLOOKUP(G66,MeTRAX!$A$1:$N$400,5,FALSE)</f>
        <v>174</v>
      </c>
      <c r="G66" s="38" t="s">
        <v>177</v>
      </c>
      <c r="H66" s="39" t="str">
        <f>VLOOKUP(G66,MeTRAX!$A$1:$N$400,6,FALSE)</f>
        <v>CAL</v>
      </c>
      <c r="I66" s="39">
        <f>VLOOKUP(G66,MeTRAX!$A$1:$N$400,7,FALSE)</f>
        <v>42943</v>
      </c>
    </row>
    <row r="67" spans="1:9" hidden="1" x14ac:dyDescent="0.25">
      <c r="A67" s="41" t="s">
        <v>890</v>
      </c>
      <c r="B67" s="38"/>
      <c r="C67" s="35" t="str">
        <f>VLOOKUP(G67,MeTRAX!$A$1:$N$400,2,FALSE)</f>
        <v>PCB PIEZOTRONICS</v>
      </c>
      <c r="D67" s="36"/>
      <c r="E67" s="37" t="str">
        <f>VLOOKUP(G67,MeTRAX!$A$1:$N$400,3,FALSE)</f>
        <v>483C05</v>
      </c>
      <c r="F67" s="38">
        <f>VLOOKUP(G67,MeTRAX!$A$1:$N$400,5,FALSE)</f>
        <v>565</v>
      </c>
      <c r="G67" s="38" t="s">
        <v>891</v>
      </c>
      <c r="H67" s="39" t="str">
        <f>VLOOKUP(G67,MeTRAX!$A$1:$N$400,6,FALSE)</f>
        <v>CAL</v>
      </c>
      <c r="I67" s="39">
        <f>VLOOKUP(G67,MeTRAX!$A$1:$N$400,7,FALSE)</f>
        <v>42796</v>
      </c>
    </row>
    <row r="68" spans="1:9" hidden="1" x14ac:dyDescent="0.25">
      <c r="A68" s="41" t="s">
        <v>175</v>
      </c>
      <c r="B68" s="38"/>
      <c r="C68" s="35" t="str">
        <f>VLOOKUP(G68,MeTRAX!$A$1:$N$400,2,FALSE)</f>
        <v>PCB PIEZOTRONICS, INC.</v>
      </c>
      <c r="D68" s="36"/>
      <c r="E68" s="37" t="str">
        <f>VLOOKUP(G68,MeTRAX!$A$1:$N$400,3,FALSE)</f>
        <v>481A01</v>
      </c>
      <c r="F68" s="38">
        <f>VLOOKUP(G68,MeTRAX!$A$1:$N$400,5,FALSE)</f>
        <v>371</v>
      </c>
      <c r="G68" s="38" t="s">
        <v>176</v>
      </c>
      <c r="H68" s="39" t="str">
        <f>VLOOKUP(G68,MeTRAX!$A$1:$N$400,6,FALSE)</f>
        <v>CAL</v>
      </c>
      <c r="I68" s="39">
        <f>VLOOKUP(G68,MeTRAX!$A$1:$N$400,7,FALSE)</f>
        <v>43007</v>
      </c>
    </row>
    <row r="69" spans="1:9" ht="15" hidden="1" customHeight="1" x14ac:dyDescent="0.25">
      <c r="A69" s="41" t="s">
        <v>184</v>
      </c>
      <c r="B69" s="38"/>
      <c r="C69" s="35" t="e">
        <f>VLOOKUP(G69,MeTRAX!$A$1:$N$400,2,FALSE)</f>
        <v>#N/A</v>
      </c>
      <c r="D69" s="36"/>
      <c r="E69" s="37" t="e">
        <f>VLOOKUP(G69,MeTRAX!$A$1:$N$400,3,FALSE)</f>
        <v>#N/A</v>
      </c>
      <c r="F69" s="38" t="e">
        <f>VLOOKUP(G69,MeTRAX!$A$1:$N$400,5,FALSE)</f>
        <v>#N/A</v>
      </c>
      <c r="G69" s="38" t="s">
        <v>185</v>
      </c>
      <c r="H69" s="39" t="e">
        <f>VLOOKUP(G69,MeTRAX!$A$1:$N$400,6,FALSE)</f>
        <v>#N/A</v>
      </c>
      <c r="I69" s="39" t="e">
        <f>VLOOKUP(G69,MeTRAX!$A$1:$N$400,7,FALSE)</f>
        <v>#N/A</v>
      </c>
    </row>
    <row r="70" spans="1:9" hidden="1" x14ac:dyDescent="0.25">
      <c r="A70" s="41" t="s">
        <v>184</v>
      </c>
      <c r="B70" s="38"/>
      <c r="C70" s="35" t="e">
        <f>VLOOKUP(G70,MeTRAX!$A$1:$N$400,2,FALSE)</f>
        <v>#N/A</v>
      </c>
      <c r="D70" s="36"/>
      <c r="E70" s="37" t="e">
        <f>VLOOKUP(G70,MeTRAX!$A$1:$N$400,3,FALSE)</f>
        <v>#N/A</v>
      </c>
      <c r="F70" s="38" t="e">
        <f>VLOOKUP(G70,MeTRAX!$A$1:$N$400,5,FALSE)</f>
        <v>#N/A</v>
      </c>
      <c r="G70" s="38" t="s">
        <v>186</v>
      </c>
      <c r="H70" s="39" t="e">
        <f>VLOOKUP(G70,MeTRAX!$A$1:$N$400,6,FALSE)</f>
        <v>#N/A</v>
      </c>
      <c r="I70" s="39" t="e">
        <f>VLOOKUP(G70,MeTRAX!$A$1:$N$400,7,FALSE)</f>
        <v>#N/A</v>
      </c>
    </row>
    <row r="71" spans="1:9" hidden="1" x14ac:dyDescent="0.25">
      <c r="A71" s="41" t="s">
        <v>184</v>
      </c>
      <c r="B71" s="38"/>
      <c r="C71" s="35" t="str">
        <f>VLOOKUP(G71,MeTRAX!$A$1:$N$400,2,FALSE)</f>
        <v>TRIG-TEK INC.</v>
      </c>
      <c r="D71" s="36"/>
      <c r="E71" s="37" t="str">
        <f>VLOOKUP(G71,MeTRAX!$A$1:$N$400,3,FALSE)</f>
        <v>203M</v>
      </c>
      <c r="F71" s="38">
        <f>VLOOKUP(G71,MeTRAX!$A$1:$N$400,5,FALSE)</f>
        <v>1884</v>
      </c>
      <c r="G71" s="38" t="s">
        <v>187</v>
      </c>
      <c r="H71" s="39" t="str">
        <f>VLOOKUP(G71,MeTRAX!$A$1:$N$400,6,FALSE)</f>
        <v>CAL</v>
      </c>
      <c r="I71" s="39">
        <f>VLOOKUP(G71,MeTRAX!$A$1:$N$400,7,FALSE)</f>
        <v>42921</v>
      </c>
    </row>
    <row r="72" spans="1:9" hidden="1" x14ac:dyDescent="0.25">
      <c r="A72" s="41" t="s">
        <v>184</v>
      </c>
      <c r="B72" s="38"/>
      <c r="C72" s="35" t="str">
        <f>VLOOKUP(G72,MeTRAX!$A$1:$N$400,2,FALSE)</f>
        <v>TRIG-TEK INC.</v>
      </c>
      <c r="D72" s="36"/>
      <c r="E72" s="37" t="str">
        <f>VLOOKUP(G72,MeTRAX!$A$1:$N$400,3,FALSE)</f>
        <v>203M</v>
      </c>
      <c r="F72" s="38">
        <f>VLOOKUP(G72,MeTRAX!$A$1:$N$400,5,FALSE)</f>
        <v>1888</v>
      </c>
      <c r="G72" s="38" t="s">
        <v>188</v>
      </c>
      <c r="H72" s="39" t="str">
        <f>VLOOKUP(G72,MeTRAX!$A$1:$N$400,6,FALSE)</f>
        <v>CAL</v>
      </c>
      <c r="I72" s="39">
        <f>VLOOKUP(G72,MeTRAX!$A$1:$N$400,7,FALSE)</f>
        <v>42741</v>
      </c>
    </row>
    <row r="73" spans="1:9" hidden="1" x14ac:dyDescent="0.25">
      <c r="A73" s="41" t="s">
        <v>184</v>
      </c>
      <c r="B73" s="38"/>
      <c r="C73" s="35" t="str">
        <f>VLOOKUP(G73,MeTRAX!$A$1:$N$400,2,FALSE)</f>
        <v>TRIG-TEK INC.</v>
      </c>
      <c r="D73" s="36"/>
      <c r="E73" s="37" t="str">
        <f>VLOOKUP(G73,MeTRAX!$A$1:$N$400,3,FALSE)</f>
        <v>203M</v>
      </c>
      <c r="F73" s="38">
        <f>VLOOKUP(G73,MeTRAX!$A$1:$N$400,5,FALSE)</f>
        <v>1889</v>
      </c>
      <c r="G73" s="38" t="s">
        <v>189</v>
      </c>
      <c r="H73" s="39" t="str">
        <f>VLOOKUP(G73,MeTRAX!$A$1:$N$400,6,FALSE)</f>
        <v>CAL</v>
      </c>
      <c r="I73" s="39">
        <f>VLOOKUP(G73,MeTRAX!$A$1:$N$400,7,FALSE)</f>
        <v>42741</v>
      </c>
    </row>
    <row r="74" spans="1:9" ht="15" hidden="1" customHeight="1" x14ac:dyDescent="0.25">
      <c r="A74" s="41" t="s">
        <v>184</v>
      </c>
      <c r="B74" s="38"/>
      <c r="C74" s="35" t="str">
        <f>VLOOKUP(G74,MeTRAX!$A$1:$N$400,2,FALSE)</f>
        <v>TRIG-TEK INC.</v>
      </c>
      <c r="D74" s="36"/>
      <c r="E74" s="37" t="str">
        <f>VLOOKUP(G74,MeTRAX!$A$1:$N$400,3,FALSE)</f>
        <v>203M</v>
      </c>
      <c r="F74" s="38">
        <f>VLOOKUP(G74,MeTRAX!$A$1:$N$400,5,FALSE)</f>
        <v>1890</v>
      </c>
      <c r="G74" s="38" t="s">
        <v>190</v>
      </c>
      <c r="H74" s="39" t="str">
        <f>VLOOKUP(G74,MeTRAX!$A$1:$N$400,6,FALSE)</f>
        <v>CAL</v>
      </c>
      <c r="I74" s="39">
        <f>VLOOKUP(G74,MeTRAX!$A$1:$N$400,7,FALSE)</f>
        <v>42741</v>
      </c>
    </row>
    <row r="75" spans="1:9" hidden="1" x14ac:dyDescent="0.25">
      <c r="A75" s="41" t="s">
        <v>184</v>
      </c>
      <c r="B75" s="38"/>
      <c r="C75" s="35" t="str">
        <f>VLOOKUP(G75,MeTRAX!$A$1:$N$400,2,FALSE)</f>
        <v>TRIG-TEK INC.</v>
      </c>
      <c r="D75" s="36"/>
      <c r="E75" s="37" t="str">
        <f>VLOOKUP(G75,MeTRAX!$A$1:$N$400,3,FALSE)</f>
        <v>203M</v>
      </c>
      <c r="F75" s="38">
        <f>VLOOKUP(G75,MeTRAX!$A$1:$N$400,5,FALSE)</f>
        <v>1892</v>
      </c>
      <c r="G75" s="38" t="s">
        <v>192</v>
      </c>
      <c r="H75" s="39" t="str">
        <f>VLOOKUP(G75,MeTRAX!$A$1:$N$400,6,FALSE)</f>
        <v>CAL</v>
      </c>
      <c r="I75" s="39">
        <f>VLOOKUP(G75,MeTRAX!$A$1:$N$400,7,FALSE)</f>
        <v>42921</v>
      </c>
    </row>
    <row r="76" spans="1:9" hidden="1" x14ac:dyDescent="0.25">
      <c r="A76" s="41" t="s">
        <v>664</v>
      </c>
      <c r="B76" s="38"/>
      <c r="C76" s="35" t="str">
        <f>VLOOKUP(G76,MeTRAX!$A$1:$N$400,2,FALSE)</f>
        <v>DATA PHYSICS</v>
      </c>
      <c r="D76" s="36"/>
      <c r="E76" s="37">
        <f>VLOOKUP(G76,MeTRAX!$A$1:$N$400,3,FALSE)</f>
        <v>70835</v>
      </c>
      <c r="F76" s="38">
        <f>VLOOKUP(G76,MeTRAX!$A$1:$N$400,5,FALSE)</f>
        <v>14005156</v>
      </c>
      <c r="G76" s="38" t="s">
        <v>665</v>
      </c>
      <c r="H76" s="39" t="str">
        <f>VLOOKUP(G76,MeTRAX!$A$1:$N$400,6,FALSE)</f>
        <v>CAL</v>
      </c>
      <c r="I76" s="39">
        <f>VLOOKUP(G76,MeTRAX!$A$1:$N$400,7,FALSE)</f>
        <v>42676</v>
      </c>
    </row>
    <row r="77" spans="1:9" hidden="1" x14ac:dyDescent="0.25">
      <c r="A77" s="41" t="s">
        <v>664</v>
      </c>
      <c r="B77" s="38"/>
      <c r="C77" s="35" t="str">
        <f>VLOOKUP(G77,MeTRAX!$A$1:$N$400,2,FALSE)</f>
        <v>DATA PHYSICS</v>
      </c>
      <c r="D77" s="36"/>
      <c r="E77" s="37">
        <f>VLOOKUP(G77,MeTRAX!$A$1:$N$400,3,FALSE)</f>
        <v>70881</v>
      </c>
      <c r="F77" s="38">
        <f>VLOOKUP(G77,MeTRAX!$A$1:$N$400,5,FALSE)</f>
        <v>14005206</v>
      </c>
      <c r="G77" s="38" t="s">
        <v>769</v>
      </c>
      <c r="H77" s="39" t="str">
        <f>VLOOKUP(G77,MeTRAX!$A$1:$N$400,6,FALSE)</f>
        <v>CAL</v>
      </c>
      <c r="I77" s="39">
        <f>VLOOKUP(G77,MeTRAX!$A$1:$N$400,7,FALSE)</f>
        <v>42785</v>
      </c>
    </row>
    <row r="78" spans="1:9" hidden="1" x14ac:dyDescent="0.25">
      <c r="A78" s="41" t="s">
        <v>47</v>
      </c>
      <c r="B78" s="38"/>
      <c r="C78" s="35" t="str">
        <f>VLOOKUP(G78,MeTRAX!$A$1:$N$400,2,FALSE)</f>
        <v>AGILENT TECHNOLOGIES</v>
      </c>
      <c r="D78" s="36"/>
      <c r="E78" s="37" t="str">
        <f>VLOOKUP(G78,MeTRAX!$A$1:$N$400,3,FALSE)</f>
        <v>34970A</v>
      </c>
      <c r="F78" s="38" t="str">
        <f>VLOOKUP(G78,MeTRAX!$A$1:$N$400,5,FALSE)</f>
        <v>MY41003924</v>
      </c>
      <c r="G78" s="38" t="s">
        <v>194</v>
      </c>
      <c r="H78" s="39" t="str">
        <f>VLOOKUP(G78,MeTRAX!$A$1:$N$400,6,FALSE)</f>
        <v>CAL</v>
      </c>
      <c r="I78" s="39">
        <f>VLOOKUP(G78,MeTRAX!$A$1:$N$400,7,FALSE)</f>
        <v>42718</v>
      </c>
    </row>
    <row r="79" spans="1:9" hidden="1" x14ac:dyDescent="0.25">
      <c r="A79" s="41" t="s">
        <v>277</v>
      </c>
      <c r="B79" s="38"/>
      <c r="C79" s="35" t="str">
        <f>VLOOKUP(G79,MeTRAX!$A$1:$N$400,2,FALSE)</f>
        <v>TRIG-TEK INC.</v>
      </c>
      <c r="D79" s="36"/>
      <c r="E79" s="37" t="str">
        <f>VLOOKUP(G79,MeTRAX!$A$1:$N$400,3,FALSE)</f>
        <v>620B</v>
      </c>
      <c r="F79" s="38">
        <f>VLOOKUP(G79,MeTRAX!$A$1:$N$400,5,FALSE)</f>
        <v>209</v>
      </c>
      <c r="G79" s="38" t="s">
        <v>278</v>
      </c>
      <c r="H79" s="39" t="str">
        <f>VLOOKUP(G79,MeTRAX!$A$1:$N$400,6,FALSE)</f>
        <v>CAL</v>
      </c>
      <c r="I79" s="39">
        <f>VLOOKUP(G79,MeTRAX!$A$1:$N$400,7,FALSE)</f>
        <v>42917</v>
      </c>
    </row>
    <row r="80" spans="1:9" hidden="1" x14ac:dyDescent="0.25">
      <c r="A80" s="41" t="s">
        <v>277</v>
      </c>
      <c r="B80" s="38"/>
      <c r="C80" s="35" t="str">
        <f>VLOOKUP(G80,MeTRAX!$A$1:$N$400,2,FALSE)</f>
        <v>TRIG-TEK INC.</v>
      </c>
      <c r="D80" s="36"/>
      <c r="E80" s="37" t="str">
        <f>VLOOKUP(G80,MeTRAX!$A$1:$N$400,3,FALSE)</f>
        <v>620C</v>
      </c>
      <c r="F80" s="38">
        <f>VLOOKUP(G80,MeTRAX!$A$1:$N$400,5,FALSE)</f>
        <v>110</v>
      </c>
      <c r="G80" s="38" t="s">
        <v>280</v>
      </c>
      <c r="H80" s="39" t="str">
        <f>VLOOKUP(G80,MeTRAX!$A$1:$N$400,6,FALSE)</f>
        <v>CAL</v>
      </c>
      <c r="I80" s="39">
        <f>VLOOKUP(G80,MeTRAX!$A$1:$N$400,7,FALSE)</f>
        <v>42732</v>
      </c>
    </row>
    <row r="81" spans="1:11" hidden="1" x14ac:dyDescent="0.25">
      <c r="A81" s="41" t="s">
        <v>277</v>
      </c>
      <c r="B81" s="38"/>
      <c r="C81" s="35" t="str">
        <f>VLOOKUP(G81,MeTRAX!$A$1:$N$400,2,FALSE)</f>
        <v>TRIG-TEK INC.</v>
      </c>
      <c r="D81" s="36"/>
      <c r="E81" s="37" t="str">
        <f>VLOOKUP(G81,MeTRAX!$A$1:$N$400,3,FALSE)</f>
        <v>620C</v>
      </c>
      <c r="F81" s="38">
        <f>VLOOKUP(G81,MeTRAX!$A$1:$N$400,5,FALSE)</f>
        <v>113</v>
      </c>
      <c r="G81" s="38" t="s">
        <v>281</v>
      </c>
      <c r="H81" s="39" t="str">
        <f>VLOOKUP(G81,MeTRAX!$A$1:$N$400,6,FALSE)</f>
        <v>CAL</v>
      </c>
      <c r="I81" s="39">
        <f>VLOOKUP(G81,MeTRAX!$A$1:$N$400,7,FALSE)</f>
        <v>42741</v>
      </c>
      <c r="J81" s="4"/>
    </row>
    <row r="82" spans="1:11" hidden="1" x14ac:dyDescent="0.25">
      <c r="A82" s="41" t="s">
        <v>685</v>
      </c>
      <c r="B82" s="38"/>
      <c r="C82" s="35" t="str">
        <f>VLOOKUP(G82,MeTRAX!$A$1:$N$400,2,FALSE)</f>
        <v>KISTLER</v>
      </c>
      <c r="D82" s="36"/>
      <c r="E82" s="37" t="str">
        <f>VLOOKUP(G82,MeTRAX!$A$1:$N$400,3,FALSE)</f>
        <v>5010B</v>
      </c>
      <c r="F82" s="38">
        <f>VLOOKUP(G82,MeTRAX!$A$1:$N$400,5,FALSE)</f>
        <v>2154604</v>
      </c>
      <c r="G82" s="38" t="s">
        <v>684</v>
      </c>
      <c r="H82" s="39" t="str">
        <f>VLOOKUP(G82,MeTRAX!$A$1:$N$400,6,FALSE)</f>
        <v>CAL</v>
      </c>
      <c r="I82" s="39">
        <f>VLOOKUP(G82,MeTRAX!$A$1:$N$400,7,FALSE)</f>
        <v>42703</v>
      </c>
      <c r="J82" s="79" t="s">
        <v>683</v>
      </c>
    </row>
    <row r="83" spans="1:11" hidden="1" x14ac:dyDescent="0.25">
      <c r="A83" s="41" t="s">
        <v>685</v>
      </c>
      <c r="B83" s="38"/>
      <c r="C83" s="35" t="str">
        <f>VLOOKUP(G83,MeTRAX!$A$1:$N$400,2,FALSE)</f>
        <v>KISTLER</v>
      </c>
      <c r="D83" s="36"/>
      <c r="E83" s="37" t="str">
        <f>VLOOKUP(G83,MeTRAX!$A$1:$N$400,3,FALSE)</f>
        <v>5010B</v>
      </c>
      <c r="F83" s="38">
        <f>VLOOKUP(G83,MeTRAX!$A$1:$N$400,5,FALSE)</f>
        <v>2154612</v>
      </c>
      <c r="G83" s="38" t="s">
        <v>688</v>
      </c>
      <c r="H83" s="39" t="str">
        <f>VLOOKUP(G83,MeTRAX!$A$1:$N$400,6,FALSE)</f>
        <v>CAL</v>
      </c>
      <c r="I83" s="39">
        <f>VLOOKUP(G83,MeTRAX!$A$1:$N$400,7,FALSE)</f>
        <v>42693</v>
      </c>
      <c r="J83" s="79" t="s">
        <v>683</v>
      </c>
      <c r="K83" s="59"/>
    </row>
    <row r="84" spans="1:11" hidden="1" x14ac:dyDescent="0.25">
      <c r="A84" s="41" t="s">
        <v>685</v>
      </c>
      <c r="B84" s="38"/>
      <c r="C84" s="35" t="str">
        <f>VLOOKUP(G84,MeTRAX!$A$1:$N$400,2,FALSE)</f>
        <v>KISTLER</v>
      </c>
      <c r="D84" s="36"/>
      <c r="E84" s="37" t="str">
        <f>VLOOKUP(G84,MeTRAX!$A$1:$N$400,3,FALSE)</f>
        <v>5010B</v>
      </c>
      <c r="F84" s="38">
        <f>VLOOKUP(G84,MeTRAX!$A$1:$N$400,5,FALSE)</f>
        <v>2154608</v>
      </c>
      <c r="G84" s="38" t="s">
        <v>689</v>
      </c>
      <c r="H84" s="39" t="str">
        <f>VLOOKUP(G84,MeTRAX!$A$1:$N$400,6,FALSE)</f>
        <v>CAL</v>
      </c>
      <c r="I84" s="39">
        <f>VLOOKUP(G84,MeTRAX!$A$1:$N$400,7,FALSE)</f>
        <v>42775</v>
      </c>
      <c r="J84" s="79" t="s">
        <v>691</v>
      </c>
      <c r="K84" s="59"/>
    </row>
    <row r="85" spans="1:11" hidden="1" x14ac:dyDescent="0.25">
      <c r="A85" s="41" t="s">
        <v>685</v>
      </c>
      <c r="B85" s="38"/>
      <c r="C85" s="35" t="e">
        <f>VLOOKUP(G85,MeTRAX!$A$1:$N$400,2,FALSE)</f>
        <v>#N/A</v>
      </c>
      <c r="D85" s="36"/>
      <c r="E85" s="37" t="e">
        <f>VLOOKUP(G85,MeTRAX!$A$1:$N$400,3,FALSE)</f>
        <v>#N/A</v>
      </c>
      <c r="F85" s="38" t="e">
        <f>VLOOKUP(G85,MeTRAX!$A$1:$N$400,5,FALSE)</f>
        <v>#N/A</v>
      </c>
      <c r="G85" s="38" t="s">
        <v>690</v>
      </c>
      <c r="H85" s="39" t="e">
        <f>VLOOKUP(G85,MeTRAX!$A$1:$N$400,6,FALSE)</f>
        <v>#N/A</v>
      </c>
      <c r="I85" s="39" t="e">
        <f>VLOOKUP(G85,MeTRAX!$A$1:$N$400,7,FALSE)</f>
        <v>#N/A</v>
      </c>
      <c r="J85" s="79" t="s">
        <v>691</v>
      </c>
      <c r="K85" s="59"/>
    </row>
    <row r="86" spans="1:11" hidden="1" x14ac:dyDescent="0.25">
      <c r="A86" s="41" t="s">
        <v>685</v>
      </c>
      <c r="B86" s="38"/>
      <c r="C86" s="35" t="e">
        <f>VLOOKUP(G86,MeTRAX!$A$1:$N$400,2,FALSE)</f>
        <v>#N/A</v>
      </c>
      <c r="D86" s="36"/>
      <c r="E86" s="37" t="e">
        <f>VLOOKUP(G86,MeTRAX!$A$1:$N$400,3,FALSE)</f>
        <v>#N/A</v>
      </c>
      <c r="F86" s="38" t="e">
        <f>VLOOKUP(G86,MeTRAX!$A$1:$N$400,5,FALSE)</f>
        <v>#N/A</v>
      </c>
      <c r="G86" s="38" t="s">
        <v>692</v>
      </c>
      <c r="H86" s="39" t="e">
        <f>VLOOKUP(G86,MeTRAX!$A$1:$N$400,6,FALSE)</f>
        <v>#N/A</v>
      </c>
      <c r="I86" s="39" t="e">
        <f>VLOOKUP(G86,MeTRAX!$A$1:$N$400,7,FALSE)</f>
        <v>#N/A</v>
      </c>
      <c r="J86" s="79" t="s">
        <v>691</v>
      </c>
      <c r="K86" s="59"/>
    </row>
    <row r="87" spans="1:11" hidden="1" x14ac:dyDescent="0.25">
      <c r="A87" s="41" t="s">
        <v>685</v>
      </c>
      <c r="B87" s="38"/>
      <c r="C87" s="35" t="str">
        <f>VLOOKUP(G87,MeTRAX!$A$1:$N$400,2,FALSE)</f>
        <v>KISTLER</v>
      </c>
      <c r="D87" s="36"/>
      <c r="E87" s="37" t="str">
        <f>VLOOKUP(G87,MeTRAX!$A$1:$N$400,3,FALSE)</f>
        <v>5010B</v>
      </c>
      <c r="F87" s="38">
        <f>VLOOKUP(G87,MeTRAX!$A$1:$N$400,5,FALSE)</f>
        <v>2154611</v>
      </c>
      <c r="G87" s="38" t="s">
        <v>693</v>
      </c>
      <c r="H87" s="39" t="str">
        <f>VLOOKUP(G87,MeTRAX!$A$1:$N$400,6,FALSE)</f>
        <v>CAL</v>
      </c>
      <c r="I87" s="39">
        <f>VLOOKUP(G87,MeTRAX!$A$1:$N$400,7,FALSE)</f>
        <v>42671</v>
      </c>
      <c r="J87" s="79" t="s">
        <v>691</v>
      </c>
      <c r="K87" s="59"/>
    </row>
    <row r="88" spans="1:11" ht="15" hidden="1" customHeight="1" x14ac:dyDescent="0.25">
      <c r="A88" s="41" t="s">
        <v>685</v>
      </c>
      <c r="B88" s="38"/>
      <c r="C88" s="35" t="str">
        <f>VLOOKUP(G88,MeTRAX!$A$1:$N$400,2,FALSE)</f>
        <v>KISTLER</v>
      </c>
      <c r="D88" s="36"/>
      <c r="E88" s="37" t="str">
        <f>VLOOKUP(G88,MeTRAX!$A$1:$N$400,3,FALSE)</f>
        <v>5010B</v>
      </c>
      <c r="F88" s="38">
        <f>VLOOKUP(G88,MeTRAX!$A$1:$N$400,5,FALSE)</f>
        <v>4885094</v>
      </c>
      <c r="G88" s="38" t="s">
        <v>875</v>
      </c>
      <c r="H88" s="39" t="str">
        <f>VLOOKUP(G88,MeTRAX!$A$1:$N$400,6,FALSE)</f>
        <v>CAL</v>
      </c>
      <c r="I88" s="39">
        <f>VLOOKUP(G88,MeTRAX!$A$1:$N$400,7,FALSE)</f>
        <v>42976</v>
      </c>
      <c r="J88" s="79" t="s">
        <v>874</v>
      </c>
      <c r="K88" s="59"/>
    </row>
    <row r="89" spans="1:11" ht="15" hidden="1" customHeight="1" x14ac:dyDescent="0.25">
      <c r="A89" s="41" t="s">
        <v>685</v>
      </c>
      <c r="B89" s="38"/>
      <c r="C89" s="35" t="str">
        <f>VLOOKUP(G89,MeTRAX!$A$1:$N$400,2,FALSE)</f>
        <v>KISTLER</v>
      </c>
      <c r="D89" s="36"/>
      <c r="E89" s="37" t="str">
        <f>VLOOKUP(G89,MeTRAX!$A$1:$N$400,3,FALSE)</f>
        <v>5010B</v>
      </c>
      <c r="F89" s="38">
        <f>VLOOKUP(G89,MeTRAX!$A$1:$N$400,5,FALSE)</f>
        <v>4885095</v>
      </c>
      <c r="G89" s="38" t="s">
        <v>876</v>
      </c>
      <c r="H89" s="39" t="str">
        <f>VLOOKUP(G89,MeTRAX!$A$1:$N$400,6,FALSE)</f>
        <v>CAL</v>
      </c>
      <c r="I89" s="39">
        <f>VLOOKUP(G89,MeTRAX!$A$1:$N$400,7,FALSE)</f>
        <v>42976</v>
      </c>
      <c r="J89" s="79" t="s">
        <v>874</v>
      </c>
      <c r="K89" s="59"/>
    </row>
    <row r="90" spans="1:11" ht="15" hidden="1" customHeight="1" x14ac:dyDescent="0.25">
      <c r="A90" s="41" t="s">
        <v>701</v>
      </c>
      <c r="B90" s="38"/>
      <c r="C90" s="35" t="e">
        <f>VLOOKUP(G90,MeTRAX!$A$1:$N$400,2,FALSE)</f>
        <v>#N/A</v>
      </c>
      <c r="D90" s="36"/>
      <c r="E90" s="37" t="e">
        <f>VLOOKUP(G90,MeTRAX!$A$1:$N$400,3,FALSE)</f>
        <v>#N/A</v>
      </c>
      <c r="F90" s="38" t="e">
        <f>VLOOKUP(G90,MeTRAX!$A$1:$N$400,5,FALSE)</f>
        <v>#N/A</v>
      </c>
      <c r="G90" s="38" t="s">
        <v>707</v>
      </c>
      <c r="H90" s="39" t="e">
        <f>VLOOKUP(G90,MeTRAX!$A$1:$N$400,6,FALSE)</f>
        <v>#N/A</v>
      </c>
      <c r="I90" s="39" t="e">
        <f>VLOOKUP(G90,MeTRAX!$A$1:$N$400,7,FALSE)</f>
        <v>#N/A</v>
      </c>
      <c r="J90" s="79" t="s">
        <v>706</v>
      </c>
    </row>
    <row r="91" spans="1:11" hidden="1" x14ac:dyDescent="0.25">
      <c r="A91" s="41" t="s">
        <v>701</v>
      </c>
      <c r="B91" s="38"/>
      <c r="C91" s="35" t="e">
        <f>VLOOKUP(G91,MeTRAX!$A$1:$N$400,2,FALSE)</f>
        <v>#N/A</v>
      </c>
      <c r="D91" s="36"/>
      <c r="E91" s="37" t="e">
        <f>VLOOKUP(G91,MeTRAX!$A$1:$N$400,3,FALSE)</f>
        <v>#N/A</v>
      </c>
      <c r="F91" s="38" t="e">
        <f>VLOOKUP(G91,MeTRAX!$A$1:$N$400,5,FALSE)</f>
        <v>#N/A</v>
      </c>
      <c r="G91" s="38" t="s">
        <v>708</v>
      </c>
      <c r="H91" s="39" t="e">
        <f>VLOOKUP(G91,MeTRAX!$A$1:$N$400,6,FALSE)</f>
        <v>#N/A</v>
      </c>
      <c r="I91" s="39" t="e">
        <f>VLOOKUP(G91,MeTRAX!$A$1:$N$400,7,FALSE)</f>
        <v>#N/A</v>
      </c>
      <c r="J91" s="79" t="s">
        <v>706</v>
      </c>
    </row>
    <row r="92" spans="1:11" hidden="1" x14ac:dyDescent="0.25">
      <c r="A92" s="41" t="s">
        <v>701</v>
      </c>
      <c r="B92" s="38"/>
      <c r="C92" s="35" t="e">
        <f>VLOOKUP(G92,MeTRAX!$A$1:$N$400,2,FALSE)</f>
        <v>#N/A</v>
      </c>
      <c r="D92" s="36"/>
      <c r="E92" s="37" t="e">
        <f>VLOOKUP(G92,MeTRAX!$A$1:$N$400,3,FALSE)</f>
        <v>#N/A</v>
      </c>
      <c r="F92" s="38" t="e">
        <f>VLOOKUP(G92,MeTRAX!$A$1:$N$400,5,FALSE)</f>
        <v>#N/A</v>
      </c>
      <c r="G92" s="38" t="s">
        <v>709</v>
      </c>
      <c r="H92" s="39" t="e">
        <f>VLOOKUP(G92,MeTRAX!$A$1:$N$400,6,FALSE)</f>
        <v>#N/A</v>
      </c>
      <c r="I92" s="39" t="e">
        <f>VLOOKUP(G92,MeTRAX!$A$1:$N$400,7,FALSE)</f>
        <v>#N/A</v>
      </c>
      <c r="J92" s="79" t="s">
        <v>706</v>
      </c>
    </row>
    <row r="93" spans="1:11" hidden="1" x14ac:dyDescent="0.25">
      <c r="A93" s="41" t="s">
        <v>701</v>
      </c>
      <c r="B93" s="38"/>
      <c r="C93" s="35" t="e">
        <f>VLOOKUP(G93,MeTRAX!$A$1:$N$400,2,FALSE)</f>
        <v>#N/A</v>
      </c>
      <c r="D93" s="36"/>
      <c r="E93" s="37" t="e">
        <f>VLOOKUP(G93,MeTRAX!$A$1:$N$400,3,FALSE)</f>
        <v>#N/A</v>
      </c>
      <c r="F93" s="38" t="e">
        <f>VLOOKUP(G93,MeTRAX!$A$1:$N$400,5,FALSE)</f>
        <v>#N/A</v>
      </c>
      <c r="G93" s="38" t="s">
        <v>710</v>
      </c>
      <c r="H93" s="39" t="e">
        <f>VLOOKUP(G93,MeTRAX!$A$1:$N$400,6,FALSE)</f>
        <v>#N/A</v>
      </c>
      <c r="I93" s="39" t="e">
        <f>VLOOKUP(G93,MeTRAX!$A$1:$N$400,7,FALSE)</f>
        <v>#N/A</v>
      </c>
      <c r="J93" s="79" t="s">
        <v>706</v>
      </c>
    </row>
    <row r="94" spans="1:11" hidden="1" x14ac:dyDescent="0.25">
      <c r="A94" s="41" t="s">
        <v>701</v>
      </c>
      <c r="B94" s="38"/>
      <c r="C94" s="35" t="str">
        <f>VLOOKUP(G94,MeTRAX!$A$1:$N$400,2,FALSE)</f>
        <v>KISTLER</v>
      </c>
      <c r="D94" s="36"/>
      <c r="E94" s="37" t="str">
        <f>VLOOKUP(G94,MeTRAX!$A$1:$N$400,3,FALSE)</f>
        <v>9027C</v>
      </c>
      <c r="F94" s="38">
        <f>VLOOKUP(G94,MeTRAX!$A$1:$N$400,5,FALSE)</f>
        <v>4647836</v>
      </c>
      <c r="G94" s="38" t="s">
        <v>713</v>
      </c>
      <c r="H94" s="39" t="str">
        <f>VLOOKUP(G94,MeTRAX!$A$1:$N$400,6,FALSE)</f>
        <v>CAL</v>
      </c>
      <c r="I94" s="39">
        <f>VLOOKUP(G94,MeTRAX!$A$1:$N$400,7,FALSE)</f>
        <v>42955</v>
      </c>
      <c r="J94" s="79" t="s">
        <v>712</v>
      </c>
    </row>
    <row r="95" spans="1:11" hidden="1" x14ac:dyDescent="0.25">
      <c r="A95" s="41" t="s">
        <v>701</v>
      </c>
      <c r="B95" s="38"/>
      <c r="C95" s="35" t="str">
        <f>VLOOKUP(G95,MeTRAX!$A$1:$N$400,2,FALSE)</f>
        <v>KISTLER</v>
      </c>
      <c r="D95" s="36"/>
      <c r="E95" s="37" t="str">
        <f>VLOOKUP(G95,MeTRAX!$A$1:$N$400,3,FALSE)</f>
        <v>9028C</v>
      </c>
      <c r="F95" s="38">
        <f>VLOOKUP(G95,MeTRAX!$A$1:$N$400,5,FALSE)</f>
        <v>4647849</v>
      </c>
      <c r="G95" s="38" t="s">
        <v>714</v>
      </c>
      <c r="H95" s="39" t="str">
        <f>VLOOKUP(G95,MeTRAX!$A$1:$N$400,6,FALSE)</f>
        <v>CAL</v>
      </c>
      <c r="I95" s="39">
        <f>VLOOKUP(G95,MeTRAX!$A$1:$N$400,7,FALSE)</f>
        <v>42712</v>
      </c>
      <c r="J95" s="79" t="s">
        <v>712</v>
      </c>
    </row>
    <row r="96" spans="1:11" hidden="1" x14ac:dyDescent="0.25">
      <c r="A96" s="41" t="s">
        <v>701</v>
      </c>
      <c r="B96" s="38"/>
      <c r="C96" s="35" t="str">
        <f>VLOOKUP(G96,MeTRAX!$A$1:$N$400,2,FALSE)</f>
        <v>KISTLER</v>
      </c>
      <c r="D96" s="36"/>
      <c r="E96" s="37" t="str">
        <f>VLOOKUP(G96,MeTRAX!$A$1:$N$400,3,FALSE)</f>
        <v>9047C</v>
      </c>
      <c r="F96" s="38">
        <f>VLOOKUP(G96,MeTRAX!$A$1:$N$400,5,FALSE)</f>
        <v>4664527</v>
      </c>
      <c r="G96" s="38" t="s">
        <v>715</v>
      </c>
      <c r="H96" s="39" t="str">
        <f>VLOOKUP(G96,MeTRAX!$A$1:$N$400,6,FALSE)</f>
        <v>CAL</v>
      </c>
      <c r="I96" s="39">
        <f>VLOOKUP(G96,MeTRAX!$A$1:$N$400,7,FALSE)</f>
        <v>42697</v>
      </c>
      <c r="J96" s="79" t="s">
        <v>711</v>
      </c>
    </row>
    <row r="97" spans="1:10" hidden="1" x14ac:dyDescent="0.25">
      <c r="A97" s="41" t="s">
        <v>701</v>
      </c>
      <c r="B97" s="38"/>
      <c r="C97" s="35" t="str">
        <f>VLOOKUP(G97,MeTRAX!$A$1:$N$400,2,FALSE)</f>
        <v>KISTLER</v>
      </c>
      <c r="D97" s="36"/>
      <c r="E97" s="37" t="str">
        <f>VLOOKUP(G97,MeTRAX!$A$1:$N$400,3,FALSE)</f>
        <v>9047C</v>
      </c>
      <c r="F97" s="38">
        <f>VLOOKUP(G97,MeTRAX!$A$1:$N$400,5,FALSE)</f>
        <v>4664531</v>
      </c>
      <c r="G97" s="38" t="s">
        <v>716</v>
      </c>
      <c r="H97" s="39" t="str">
        <f>VLOOKUP(G97,MeTRAX!$A$1:$N$400,6,FALSE)</f>
        <v>CAL</v>
      </c>
      <c r="I97" s="39">
        <f>VLOOKUP(G97,MeTRAX!$A$1:$N$400,7,FALSE)</f>
        <v>42697</v>
      </c>
      <c r="J97" s="79" t="s">
        <v>711</v>
      </c>
    </row>
    <row r="98" spans="1:10" hidden="1" x14ac:dyDescent="0.25">
      <c r="A98" s="41" t="s">
        <v>701</v>
      </c>
      <c r="B98" s="38"/>
      <c r="C98" s="35" t="str">
        <f>VLOOKUP(G98,MeTRAX!$A$1:$N$400,2,FALSE)</f>
        <v>KISTLER</v>
      </c>
      <c r="D98" s="36"/>
      <c r="E98" s="37" t="str">
        <f>VLOOKUP(G98,MeTRAX!$A$1:$N$400,3,FALSE)</f>
        <v>9048C</v>
      </c>
      <c r="F98" s="38">
        <f>VLOOKUP(G98,MeTRAX!$A$1:$N$400,5,FALSE)</f>
        <v>4172094</v>
      </c>
      <c r="G98" s="38" t="s">
        <v>717</v>
      </c>
      <c r="H98" s="39" t="str">
        <f>VLOOKUP(G98,MeTRAX!$A$1:$N$400,6,FALSE)</f>
        <v>CAL</v>
      </c>
      <c r="I98" s="39">
        <f>VLOOKUP(G98,MeTRAX!$A$1:$N$400,7,FALSE)</f>
        <v>42697</v>
      </c>
      <c r="J98" s="79" t="s">
        <v>711</v>
      </c>
    </row>
    <row r="99" spans="1:10" hidden="1" x14ac:dyDescent="0.25">
      <c r="A99" s="41" t="s">
        <v>701</v>
      </c>
      <c r="B99" s="38"/>
      <c r="C99" s="35" t="str">
        <f>VLOOKUP(G99,MeTRAX!$A$1:$N$400,2,FALSE)</f>
        <v>KISTLER</v>
      </c>
      <c r="D99" s="36"/>
      <c r="E99" s="37" t="str">
        <f>VLOOKUP(G99,MeTRAX!$A$1:$N$400,3,FALSE)</f>
        <v>9048C</v>
      </c>
      <c r="F99" s="38">
        <f>VLOOKUP(G99,MeTRAX!$A$1:$N$400,5,FALSE)</f>
        <v>4714632</v>
      </c>
      <c r="G99" s="38" t="s">
        <v>718</v>
      </c>
      <c r="H99" s="39" t="str">
        <f>VLOOKUP(G99,MeTRAX!$A$1:$N$400,6,FALSE)</f>
        <v>CAL</v>
      </c>
      <c r="I99" s="39">
        <f>VLOOKUP(G99,MeTRAX!$A$1:$N$400,7,FALSE)</f>
        <v>42697</v>
      </c>
      <c r="J99" s="79" t="s">
        <v>711</v>
      </c>
    </row>
    <row r="100" spans="1:10" hidden="1" x14ac:dyDescent="0.25">
      <c r="A100" s="41" t="s">
        <v>701</v>
      </c>
      <c r="B100" s="38"/>
      <c r="C100" s="35" t="str">
        <f>VLOOKUP(G100,MeTRAX!$A$1:$N$400,2,FALSE)</f>
        <v>KISTLER</v>
      </c>
      <c r="D100" s="36"/>
      <c r="E100" s="37" t="str">
        <f>VLOOKUP(G100,MeTRAX!$A$1:$N$400,3,FALSE)</f>
        <v>9047C</v>
      </c>
      <c r="F100" s="38">
        <f>VLOOKUP(G100,MeTRAX!$A$1:$N$400,5,FALSE)</f>
        <v>4619389</v>
      </c>
      <c r="G100" s="38" t="s">
        <v>720</v>
      </c>
      <c r="H100" s="39" t="str">
        <f>VLOOKUP(G100,MeTRAX!$A$1:$N$400,6,FALSE)</f>
        <v>CAL</v>
      </c>
      <c r="I100" s="39">
        <f>VLOOKUP(G100,MeTRAX!$A$1:$N$400,7,FALSE)</f>
        <v>42756</v>
      </c>
      <c r="J100" s="79" t="s">
        <v>719</v>
      </c>
    </row>
    <row r="101" spans="1:10" hidden="1" x14ac:dyDescent="0.25">
      <c r="A101" s="41" t="s">
        <v>701</v>
      </c>
      <c r="B101" s="38"/>
      <c r="C101" s="35" t="str">
        <f>VLOOKUP(G101,MeTRAX!$A$1:$N$400,2,FALSE)</f>
        <v>KISTLER</v>
      </c>
      <c r="D101" s="36"/>
      <c r="E101" s="37" t="str">
        <f>VLOOKUP(G101,MeTRAX!$A$1:$N$400,3,FALSE)</f>
        <v>9047C</v>
      </c>
      <c r="F101" s="38">
        <f>VLOOKUP(G101,MeTRAX!$A$1:$N$400,5,FALSE)</f>
        <v>4648116</v>
      </c>
      <c r="G101" s="38" t="s">
        <v>721</v>
      </c>
      <c r="H101" s="39" t="str">
        <f>VLOOKUP(G101,MeTRAX!$A$1:$N$400,6,FALSE)</f>
        <v>CAL</v>
      </c>
      <c r="I101" s="39">
        <f>VLOOKUP(G101,MeTRAX!$A$1:$N$400,7,FALSE)</f>
        <v>42756</v>
      </c>
      <c r="J101" s="79" t="s">
        <v>719</v>
      </c>
    </row>
    <row r="102" spans="1:10" hidden="1" x14ac:dyDescent="0.25">
      <c r="A102" s="41" t="s">
        <v>701</v>
      </c>
      <c r="B102" s="38"/>
      <c r="C102" s="35" t="str">
        <f>VLOOKUP(G102,MeTRAX!$A$1:$N$400,2,FALSE)</f>
        <v>KISTLER</v>
      </c>
      <c r="D102" s="36"/>
      <c r="E102" s="37" t="str">
        <f>VLOOKUP(G102,MeTRAX!$A$1:$N$400,3,FALSE)</f>
        <v>9048C</v>
      </c>
      <c r="F102" s="38">
        <f>VLOOKUP(G102,MeTRAX!$A$1:$N$400,5,FALSE)</f>
        <v>4714626</v>
      </c>
      <c r="G102" s="38" t="s">
        <v>722</v>
      </c>
      <c r="H102" s="39" t="str">
        <f>VLOOKUP(G102,MeTRAX!$A$1:$N$400,6,FALSE)</f>
        <v>CAL</v>
      </c>
      <c r="I102" s="39">
        <f>VLOOKUP(G102,MeTRAX!$A$1:$N$400,7,FALSE)</f>
        <v>42756</v>
      </c>
      <c r="J102" s="79" t="s">
        <v>719</v>
      </c>
    </row>
    <row r="103" spans="1:10" hidden="1" x14ac:dyDescent="0.25">
      <c r="A103" s="41" t="s">
        <v>701</v>
      </c>
      <c r="B103" s="38"/>
      <c r="C103" s="35" t="str">
        <f>VLOOKUP(G103,MeTRAX!$A$1:$N$400,2,FALSE)</f>
        <v>KISTLER</v>
      </c>
      <c r="D103" s="36"/>
      <c r="E103" s="37" t="str">
        <f>VLOOKUP(G103,MeTRAX!$A$1:$N$400,3,FALSE)</f>
        <v>9048C</v>
      </c>
      <c r="F103" s="38">
        <f>VLOOKUP(G103,MeTRAX!$A$1:$N$400,5,FALSE)</f>
        <v>4714628</v>
      </c>
      <c r="G103" s="38" t="s">
        <v>723</v>
      </c>
      <c r="H103" s="39" t="str">
        <f>VLOOKUP(G103,MeTRAX!$A$1:$N$400,6,FALSE)</f>
        <v>CAL</v>
      </c>
      <c r="I103" s="39">
        <f>VLOOKUP(G103,MeTRAX!$A$1:$N$400,7,FALSE)</f>
        <v>42756</v>
      </c>
      <c r="J103" s="79" t="s">
        <v>719</v>
      </c>
    </row>
    <row r="104" spans="1:10" hidden="1" x14ac:dyDescent="0.25">
      <c r="A104" s="41" t="s">
        <v>701</v>
      </c>
      <c r="B104" s="38"/>
      <c r="C104" s="35" t="str">
        <f>VLOOKUP(G104,MeTRAX!$A$1:$N$400,2,FALSE)</f>
        <v>KISTLER</v>
      </c>
      <c r="D104" s="36"/>
      <c r="E104" s="37" t="str">
        <f>VLOOKUP(G104,MeTRAX!$A$1:$N$400,3,FALSE)</f>
        <v>9047C</v>
      </c>
      <c r="F104" s="38">
        <f>VLOOKUP(G104,MeTRAX!$A$1:$N$400,5,FALSE)</f>
        <v>4619380</v>
      </c>
      <c r="G104" s="38" t="s">
        <v>724</v>
      </c>
      <c r="H104" s="39" t="str">
        <f>VLOOKUP(G104,MeTRAX!$A$1:$N$400,6,FALSE)</f>
        <v>CAL</v>
      </c>
      <c r="I104" s="39">
        <f>VLOOKUP(G104,MeTRAX!$A$1:$N$400,7,FALSE)</f>
        <v>42949</v>
      </c>
      <c r="J104" s="79" t="s">
        <v>712</v>
      </c>
    </row>
    <row r="105" spans="1:10" hidden="1" x14ac:dyDescent="0.25">
      <c r="A105" s="41" t="s">
        <v>701</v>
      </c>
      <c r="B105" s="38"/>
      <c r="C105" s="35" t="str">
        <f>VLOOKUP(G105,MeTRAX!$A$1:$N$400,2,FALSE)</f>
        <v>KISTLER</v>
      </c>
      <c r="D105" s="36"/>
      <c r="E105" s="37" t="str">
        <f>VLOOKUP(G105,MeTRAX!$A$1:$N$400,3,FALSE)</f>
        <v>9048C</v>
      </c>
      <c r="F105" s="38">
        <f>VLOOKUP(G105,MeTRAX!$A$1:$N$400,5,FALSE)</f>
        <v>4157181</v>
      </c>
      <c r="G105" s="38" t="s">
        <v>725</v>
      </c>
      <c r="H105" s="39" t="str">
        <f>VLOOKUP(G105,MeTRAX!$A$1:$N$400,6,FALSE)</f>
        <v>CAL</v>
      </c>
      <c r="I105" s="39">
        <f>VLOOKUP(G105,MeTRAX!$A$1:$N$400,7,FALSE)</f>
        <v>42697</v>
      </c>
      <c r="J105" s="79" t="s">
        <v>712</v>
      </c>
    </row>
    <row r="106" spans="1:10" hidden="1" x14ac:dyDescent="0.25">
      <c r="A106" s="41" t="s">
        <v>797</v>
      </c>
      <c r="B106" s="38"/>
      <c r="C106" s="35" t="str">
        <f>VLOOKUP(G106,MeTRAX!$A$1:$N$400,2,FALSE)</f>
        <v>PCB PIEZOTRONICS, INC.</v>
      </c>
      <c r="D106" s="36"/>
      <c r="E106" s="37" t="str">
        <f>VLOOKUP(G106,MeTRAX!$A$1:$N$400,3,FALSE)</f>
        <v>070M69</v>
      </c>
      <c r="F106" s="38">
        <f>VLOOKUP(G106,MeTRAX!$A$1:$N$400,5,FALSE)</f>
        <v>3170</v>
      </c>
      <c r="G106" s="38" t="s">
        <v>731</v>
      </c>
      <c r="H106" s="39" t="str">
        <f>VLOOKUP(G106,MeTRAX!$A$1:$N$400,6,FALSE)</f>
        <v>CAL</v>
      </c>
      <c r="I106" s="39">
        <f>VLOOKUP(G106,MeTRAX!$A$1:$N$400,7,FALSE)</f>
        <v>42726</v>
      </c>
      <c r="J106" s="79" t="s">
        <v>798</v>
      </c>
    </row>
    <row r="107" spans="1:10" hidden="1" x14ac:dyDescent="0.25">
      <c r="A107" s="41" t="s">
        <v>795</v>
      </c>
      <c r="B107" s="38"/>
      <c r="C107" s="35" t="str">
        <f>VLOOKUP(G107,MeTRAX!$A$1:$N$400,2,FALSE)</f>
        <v>PCB PIEZOTRONICS, INC.</v>
      </c>
      <c r="D107" s="36"/>
      <c r="E107" s="37" t="str">
        <f>VLOOKUP(G107,MeTRAX!$A$1:$N$400,3,FALSE)</f>
        <v>441A101</v>
      </c>
      <c r="F107" s="38">
        <f>VLOOKUP(G107,MeTRAX!$A$1:$N$400,5,FALSE)</f>
        <v>4426</v>
      </c>
      <c r="G107" s="38" t="s">
        <v>818</v>
      </c>
      <c r="H107" s="39" t="str">
        <f>VLOOKUP(G107,MeTRAX!$A$1:$N$400,6,FALSE)</f>
        <v>NCR</v>
      </c>
      <c r="I107" s="39">
        <f>VLOOKUP(G107,MeTRAX!$A$1:$N$400,7,FALSE)</f>
        <v>43338</v>
      </c>
      <c r="J107" s="79" t="s">
        <v>798</v>
      </c>
    </row>
    <row r="108" spans="1:10" hidden="1" x14ac:dyDescent="0.25">
      <c r="A108" s="41" t="s">
        <v>796</v>
      </c>
      <c r="B108" s="38"/>
      <c r="C108" s="35" t="str">
        <f>VLOOKUP(G108,MeTRAX!$A$1:$N$400,2,FALSE)</f>
        <v>PCB PIEZOTRONICS, INC.</v>
      </c>
      <c r="D108" s="36"/>
      <c r="E108" s="37" t="str">
        <f>VLOOKUP(G108,MeTRAX!$A$1:$N$400,3,FALSE)</f>
        <v>441A33</v>
      </c>
      <c r="F108" s="38">
        <f>VLOOKUP(G108,MeTRAX!$A$1:$N$400,5,FALSE)</f>
        <v>741</v>
      </c>
      <c r="G108" s="38" t="s">
        <v>817</v>
      </c>
      <c r="H108" s="39" t="str">
        <f>VLOOKUP(G108,MeTRAX!$A$1:$N$400,6,FALSE)</f>
        <v>NCR</v>
      </c>
      <c r="I108" s="39">
        <f>VLOOKUP(G108,MeTRAX!$A$1:$N$400,7,FALSE)</f>
        <v>43338</v>
      </c>
      <c r="J108" s="79" t="s">
        <v>798</v>
      </c>
    </row>
    <row r="109" spans="1:10" hidden="1" x14ac:dyDescent="0.25">
      <c r="A109" s="41" t="s">
        <v>797</v>
      </c>
      <c r="B109" s="38"/>
      <c r="C109" s="35" t="e">
        <f>VLOOKUP(G109,MeTRAX!$A$1:$N$400,2,FALSE)</f>
        <v>#N/A</v>
      </c>
      <c r="D109" s="36"/>
      <c r="E109" s="37" t="e">
        <f>VLOOKUP(G109,MeTRAX!$A$1:$N$400,3,FALSE)</f>
        <v>#N/A</v>
      </c>
      <c r="F109" s="38" t="e">
        <f>VLOOKUP(G109,MeTRAX!$A$1:$N$400,5,FALSE)</f>
        <v>#N/A</v>
      </c>
      <c r="G109" s="38" t="s">
        <v>820</v>
      </c>
      <c r="H109" s="39" t="e">
        <f>VLOOKUP(G109,MeTRAX!$A$1:$N$400,6,FALSE)</f>
        <v>#N/A</v>
      </c>
      <c r="I109" s="39" t="e">
        <f>VLOOKUP(G109,MeTRAX!$A$1:$N$400,7,FALSE)</f>
        <v>#N/A</v>
      </c>
      <c r="J109" s="79" t="s">
        <v>798</v>
      </c>
    </row>
    <row r="110" spans="1:10" hidden="1" x14ac:dyDescent="0.25">
      <c r="A110" s="41" t="s">
        <v>273</v>
      </c>
      <c r="B110" s="38"/>
      <c r="C110" s="35" t="str">
        <f>VLOOKUP(G110,MeTRAX!$A$1:$N$400,2,FALSE)</f>
        <v>UNHOLTZ-DICKIE CORP</v>
      </c>
      <c r="D110" s="36"/>
      <c r="E110" s="37" t="str">
        <f>VLOOKUP(G110,MeTRAX!$A$1:$N$400,3,FALSE)</f>
        <v>VWIN-II</v>
      </c>
      <c r="F110" s="38">
        <f>VLOOKUP(G110,MeTRAX!$A$1:$N$400,5,FALSE)</f>
        <v>10016876</v>
      </c>
      <c r="G110" s="38" t="s">
        <v>638</v>
      </c>
      <c r="H110" s="39" t="str">
        <f>VLOOKUP(G110,MeTRAX!$A$1:$N$400,6,FALSE)</f>
        <v>CAL</v>
      </c>
      <c r="I110" s="39">
        <f>VLOOKUP(G110,MeTRAX!$A$1:$N$400,7,FALSE)</f>
        <v>42795</v>
      </c>
    </row>
    <row r="111" spans="1:10" hidden="1" x14ac:dyDescent="0.25">
      <c r="A111" s="41" t="str">
        <f>VLOOKUP(G111,MeTRAX!$A$1:$N$400,4,FALSE)</f>
        <v>VIBRATION CONTROLLER</v>
      </c>
      <c r="B111" s="38"/>
      <c r="C111" s="35" t="str">
        <f>VLOOKUP(G111,MeTRAX!$A$1:$N$400,2,FALSE)</f>
        <v>UNHOLTZ-DICKIE CORP</v>
      </c>
      <c r="D111" s="36"/>
      <c r="E111" s="37" t="str">
        <f>VLOOKUP(G111,MeTRAX!$A$1:$N$400,3,FALSE)</f>
        <v>VWIN-II</v>
      </c>
      <c r="F111" s="38">
        <f>VLOOKUP(G111,MeTRAX!$A$1:$N$400,5,FALSE)</f>
        <v>10026153</v>
      </c>
      <c r="G111" s="38" t="s">
        <v>666</v>
      </c>
      <c r="H111" s="39" t="str">
        <f>VLOOKUP(G111,MeTRAX!$A$1:$N$400,6,FALSE)</f>
        <v>CAL</v>
      </c>
      <c r="I111" s="39">
        <f>VLOOKUP(G111,MeTRAX!$A$1:$N$400,7,FALSE)</f>
        <v>42888</v>
      </c>
    </row>
    <row r="112" spans="1:10" hidden="1" x14ac:dyDescent="0.25">
      <c r="A112" s="41" t="s">
        <v>694</v>
      </c>
      <c r="B112" s="38"/>
      <c r="C112" s="35" t="str">
        <f>VLOOKUP(G112,MeTRAX!$A$1:$N$400,2,FALSE)</f>
        <v>DATA PHYSICS</v>
      </c>
      <c r="D112" s="36"/>
      <c r="E112" s="37">
        <f>VLOOKUP(G112,MeTRAX!$A$1:$N$400,3,FALSE)</f>
        <v>70880</v>
      </c>
      <c r="F112" s="38">
        <f>VLOOKUP(G112,MeTRAX!$A$1:$N$400,5,FALSE)</f>
        <v>14005205</v>
      </c>
      <c r="G112" s="38" t="s">
        <v>695</v>
      </c>
      <c r="H112" s="39" t="str">
        <f>VLOOKUP(G112,MeTRAX!$A$1:$N$400,6,FALSE)</f>
        <v>CAL</v>
      </c>
      <c r="I112" s="39">
        <f>VLOOKUP(G112,MeTRAX!$A$1:$N$400,7,FALSE)</f>
        <v>42760</v>
      </c>
    </row>
    <row r="113" spans="1:10" hidden="1" x14ac:dyDescent="0.25">
      <c r="A113" s="41" t="s">
        <v>274</v>
      </c>
      <c r="B113" s="38"/>
      <c r="C113" s="35" t="str">
        <f>VLOOKUP(G113,MeTRAX!$A$1:$N$400,2,FALSE)</f>
        <v>UNHOLTZ-DICKIE CORPORATION</v>
      </c>
      <c r="D113" s="36"/>
      <c r="E113" s="37" t="str">
        <f>VLOOKUP(G113,MeTRAX!$A$1:$N$400,3,FALSE)</f>
        <v>T-1000</v>
      </c>
      <c r="F113" s="38">
        <f>VLOOKUP(G113,MeTRAX!$A$1:$N$400,5,FALSE)</f>
        <v>389</v>
      </c>
      <c r="G113" s="38" t="s">
        <v>276</v>
      </c>
      <c r="H113" s="39" t="str">
        <f>VLOOKUP(G113,MeTRAX!$A$1:$N$400,6,FALSE)</f>
        <v>CAL</v>
      </c>
      <c r="I113" s="39">
        <f>VLOOKUP(G113,MeTRAX!$A$1:$N$400,7,FALSE)</f>
        <v>42690</v>
      </c>
    </row>
    <row r="114" spans="1:10" hidden="1" x14ac:dyDescent="0.25">
      <c r="A114" s="41" t="str">
        <f>VLOOKUP(G114,MeTRAX!$A$1:$N$400,4,FALSE)</f>
        <v>VIBRATION EXCITER AMPLIFIER</v>
      </c>
      <c r="B114" s="38"/>
      <c r="C114" s="35" t="str">
        <f>VLOOKUP(G114,MeTRAX!$A$1:$N$400,2,FALSE)</f>
        <v>UNHOLTZ-DICKIE CORP</v>
      </c>
      <c r="D114" s="36"/>
      <c r="E114" s="37" t="str">
        <f>VLOOKUP(G114,MeTRAX!$A$1:$N$400,3,FALSE)</f>
        <v>SAI-T2000-3/CSTA</v>
      </c>
      <c r="F114" s="38">
        <f>VLOOKUP(G114,MeTRAX!$A$1:$N$400,5,FALSE)</f>
        <v>855</v>
      </c>
      <c r="G114" s="38" t="s">
        <v>636</v>
      </c>
      <c r="H114" s="39" t="str">
        <f>VLOOKUP(G114,MeTRAX!$A$1:$N$400,6,FALSE)</f>
        <v>CAL</v>
      </c>
      <c r="I114" s="39">
        <f>VLOOKUP(G114,MeTRAX!$A$1:$N$400,7,FALSE)</f>
        <v>42749</v>
      </c>
    </row>
    <row r="115" spans="1:10" hidden="1" x14ac:dyDescent="0.25">
      <c r="A115" s="41" t="s">
        <v>909</v>
      </c>
      <c r="B115" s="38"/>
      <c r="C115" s="35" t="str">
        <f>VLOOKUP(G115,MeTRAX!$A$1:$N$400,2,FALSE)</f>
        <v>MGA RESEARCH CORPORATION</v>
      </c>
      <c r="D115" s="36"/>
      <c r="E115" s="37" t="str">
        <f>VLOOKUP(G115,MeTRAX!$A$1:$N$400,3,FALSE)</f>
        <v>MOBILE PYROSHOCK SYSTEM</v>
      </c>
      <c r="F115" s="38" t="str">
        <f>VLOOKUP(G115,MeTRAX!$A$1:$N$400,5,FALSE)</f>
        <v>14.001.02</v>
      </c>
      <c r="G115" s="38" t="s">
        <v>895</v>
      </c>
      <c r="H115" s="39" t="str">
        <f>VLOOKUP(G115,MeTRAX!$A$1:$N$400,6,FALSE)</f>
        <v>NCR</v>
      </c>
      <c r="I115" s="39">
        <f>VLOOKUP(G115,MeTRAX!$A$1:$N$400,7,FALSE)</f>
        <v>43406</v>
      </c>
      <c r="J115" s="80" t="s">
        <v>886</v>
      </c>
    </row>
    <row r="116" spans="1:10" hidden="1" x14ac:dyDescent="0.25">
      <c r="A116" s="41" t="s">
        <v>994</v>
      </c>
      <c r="B116" s="38"/>
      <c r="C116" s="35" t="str">
        <f>VLOOKUP(G116,MeTRAX!$A$1:$N$400,2,FALSE)</f>
        <v>NATIONAL INSTRUMENTS</v>
      </c>
      <c r="D116" s="36"/>
      <c r="E116" s="37" t="str">
        <f>VLOOKUP(G116,MeTRAX!$A$1:$N$400,3,FALSE)</f>
        <v>PCI-4472</v>
      </c>
      <c r="F116" s="38" t="str">
        <f>VLOOKUP(G116,MeTRAX!$A$1:$N$400,5,FALSE)</f>
        <v>18FFCF6</v>
      </c>
      <c r="G116" s="38" t="s">
        <v>919</v>
      </c>
      <c r="H116" s="39" t="str">
        <f>VLOOKUP(G116,MeTRAX!$A$1:$N$400,6,FALSE)</f>
        <v>CAL</v>
      </c>
      <c r="I116" s="39">
        <f>VLOOKUP(G116,MeTRAX!$A$1:$N$400,7,FALSE)</f>
        <v>42959</v>
      </c>
      <c r="J116" s="80" t="s">
        <v>886</v>
      </c>
    </row>
    <row r="117" spans="1:10" hidden="1" x14ac:dyDescent="0.25">
      <c r="A117" s="41" t="s">
        <v>915</v>
      </c>
      <c r="B117" s="38"/>
      <c r="C117" s="35" t="str">
        <f>VLOOKUP(G117,MeTRAX!$A$1:$N$400,2,FALSE)</f>
        <v>ASHCROFT</v>
      </c>
      <c r="D117" s="36"/>
      <c r="E117" s="37">
        <f>VLOOKUP(G117,MeTRAX!$A$1:$N$400,3,FALSE)</f>
        <v>1008</v>
      </c>
      <c r="F117" s="38" t="str">
        <f>VLOOKUP(G117,MeTRAX!$A$1:$N$400,5,FALSE)</f>
        <v>NONE</v>
      </c>
      <c r="G117" s="38" t="s">
        <v>910</v>
      </c>
      <c r="H117" s="39" t="str">
        <f>VLOOKUP(G117,MeTRAX!$A$1:$N$400,6,FALSE)</f>
        <v>NCR</v>
      </c>
      <c r="I117" s="39">
        <f>VLOOKUP(G117,MeTRAX!$A$1:$N$400,7,FALSE)</f>
        <v>43402</v>
      </c>
      <c r="J117" s="80" t="s">
        <v>886</v>
      </c>
    </row>
    <row r="118" spans="1:10" hidden="1" x14ac:dyDescent="0.25">
      <c r="A118" s="41" t="s">
        <v>877</v>
      </c>
      <c r="B118" s="38"/>
      <c r="C118" s="35" t="e">
        <f>VLOOKUP(G118,MeTRAX!$A$1:$N$400,2,FALSE)</f>
        <v>#N/A</v>
      </c>
      <c r="D118" s="36"/>
      <c r="E118" s="37" t="e">
        <f>VLOOKUP(G118,MeTRAX!$A$1:$N$400,3,FALSE)</f>
        <v>#N/A</v>
      </c>
      <c r="F118" s="38" t="e">
        <f>VLOOKUP(G118,MeTRAX!$A$1:$N$400,5,FALSE)</f>
        <v>#N/A</v>
      </c>
      <c r="G118" s="38" t="s">
        <v>885</v>
      </c>
      <c r="H118" s="39" t="e">
        <f>VLOOKUP(G118,MeTRAX!$A$1:$N$400,6,FALSE)</f>
        <v>#N/A</v>
      </c>
      <c r="I118" s="39" t="e">
        <f>VLOOKUP(G118,MeTRAX!$A$1:$N$400,7,FALSE)</f>
        <v>#N/A</v>
      </c>
      <c r="J118" s="80" t="s">
        <v>886</v>
      </c>
    </row>
    <row r="119" spans="1:10" hidden="1" x14ac:dyDescent="0.25">
      <c r="A119" s="41" t="s">
        <v>877</v>
      </c>
      <c r="B119" s="38"/>
      <c r="C119" s="35" t="str">
        <f>VLOOKUP(G119,MeTRAX!$A$1:$N$400,2,FALSE)</f>
        <v>PCB PIEZOTRONICS, INC.</v>
      </c>
      <c r="D119" s="36"/>
      <c r="E119" s="37" t="str">
        <f>VLOOKUP(G119,MeTRAX!$A$1:$N$400,3,FALSE)</f>
        <v>350C23</v>
      </c>
      <c r="F119" s="38">
        <f>VLOOKUP(G119,MeTRAX!$A$1:$N$400,5,FALSE)</f>
        <v>52240</v>
      </c>
      <c r="G119" s="38" t="s">
        <v>884</v>
      </c>
      <c r="H119" s="39" t="str">
        <f>VLOOKUP(G119,MeTRAX!$A$1:$N$400,6,FALSE)</f>
        <v>CAL</v>
      </c>
      <c r="I119" s="39">
        <f>VLOOKUP(G119,MeTRAX!$A$1:$N$400,7,FALSE)</f>
        <v>42962</v>
      </c>
      <c r="J119" s="80" t="s">
        <v>886</v>
      </c>
    </row>
    <row r="120" spans="1:10" hidden="1" x14ac:dyDescent="0.25">
      <c r="A120" s="41" t="s">
        <v>877</v>
      </c>
      <c r="B120" s="38"/>
      <c r="C120" s="35" t="str">
        <f>VLOOKUP(G120,MeTRAX!$A$1:$N$400,2,FALSE)</f>
        <v>PCB PIEZOTRONICS, INC.</v>
      </c>
      <c r="D120" s="36"/>
      <c r="E120" s="37" t="str">
        <f>VLOOKUP(G120,MeTRAX!$A$1:$N$400,3,FALSE)</f>
        <v>350C23</v>
      </c>
      <c r="F120" s="38">
        <f>VLOOKUP(G120,MeTRAX!$A$1:$N$400,5,FALSE)</f>
        <v>52241</v>
      </c>
      <c r="G120" s="38" t="s">
        <v>883</v>
      </c>
      <c r="H120" s="39" t="str">
        <f>VLOOKUP(G120,MeTRAX!$A$1:$N$400,6,FALSE)</f>
        <v>CAL</v>
      </c>
      <c r="I120" s="39">
        <f>VLOOKUP(G120,MeTRAX!$A$1:$N$400,7,FALSE)</f>
        <v>42962</v>
      </c>
      <c r="J120" s="80" t="s">
        <v>886</v>
      </c>
    </row>
    <row r="121" spans="1:10" hidden="1" x14ac:dyDescent="0.25">
      <c r="A121" s="41" t="s">
        <v>877</v>
      </c>
      <c r="B121" s="38"/>
      <c r="C121" s="35" t="e">
        <f>VLOOKUP(G121,MeTRAX!$A$1:$N$400,2,FALSE)</f>
        <v>#N/A</v>
      </c>
      <c r="D121" s="36"/>
      <c r="E121" s="37" t="e">
        <f>VLOOKUP(G121,MeTRAX!$A$1:$N$400,3,FALSE)</f>
        <v>#N/A</v>
      </c>
      <c r="F121" s="38" t="e">
        <f>VLOOKUP(G121,MeTRAX!$A$1:$N$400,5,FALSE)</f>
        <v>#N/A</v>
      </c>
      <c r="G121" s="38" t="s">
        <v>882</v>
      </c>
      <c r="H121" s="39" t="e">
        <f>VLOOKUP(G121,MeTRAX!$A$1:$N$400,6,FALSE)</f>
        <v>#N/A</v>
      </c>
      <c r="I121" s="39" t="e">
        <f>VLOOKUP(G121,MeTRAX!$A$1:$N$400,7,FALSE)</f>
        <v>#N/A</v>
      </c>
      <c r="J121" s="80" t="s">
        <v>886</v>
      </c>
    </row>
    <row r="122" spans="1:10" hidden="1" x14ac:dyDescent="0.25">
      <c r="A122" s="41" t="s">
        <v>877</v>
      </c>
      <c r="B122" s="38"/>
      <c r="C122" s="35" t="str">
        <f>VLOOKUP(G122,MeTRAX!$A$1:$N$400,2,FALSE)</f>
        <v>PCB PIEZOTRONICS, INC.</v>
      </c>
      <c r="D122" s="36"/>
      <c r="E122" s="37" t="str">
        <f>VLOOKUP(G122,MeTRAX!$A$1:$N$400,3,FALSE)</f>
        <v>350C23</v>
      </c>
      <c r="F122" s="38">
        <f>VLOOKUP(G122,MeTRAX!$A$1:$N$400,5,FALSE)</f>
        <v>52243</v>
      </c>
      <c r="G122" s="38" t="s">
        <v>878</v>
      </c>
      <c r="H122" s="39" t="str">
        <f>VLOOKUP(G122,MeTRAX!$A$1:$N$400,6,FALSE)</f>
        <v>CAL</v>
      </c>
      <c r="I122" s="39">
        <f>VLOOKUP(G122,MeTRAX!$A$1:$N$400,7,FALSE)</f>
        <v>42962</v>
      </c>
      <c r="J122" s="80" t="s">
        <v>886</v>
      </c>
    </row>
    <row r="123" spans="1:10" hidden="1" x14ac:dyDescent="0.25">
      <c r="A123" s="41" t="s">
        <v>877</v>
      </c>
      <c r="B123" s="38"/>
      <c r="C123" s="35" t="str">
        <f>VLOOKUP(G123,MeTRAX!$A$1:$N$400,2,FALSE)</f>
        <v>PCB PIEZOTRONICS, INC.</v>
      </c>
      <c r="D123" s="36"/>
      <c r="E123" s="37" t="str">
        <f>VLOOKUP(G123,MeTRAX!$A$1:$N$400,3,FALSE)</f>
        <v>350C23</v>
      </c>
      <c r="F123" s="38">
        <f>VLOOKUP(G123,MeTRAX!$A$1:$N$400,5,FALSE)</f>
        <v>52510</v>
      </c>
      <c r="G123" s="38" t="s">
        <v>879</v>
      </c>
      <c r="H123" s="39" t="str">
        <f>VLOOKUP(G123,MeTRAX!$A$1:$N$400,6,FALSE)</f>
        <v>CAL</v>
      </c>
      <c r="I123" s="39">
        <f>VLOOKUP(G123,MeTRAX!$A$1:$N$400,7,FALSE)</f>
        <v>42962</v>
      </c>
      <c r="J123" s="80" t="s">
        <v>886</v>
      </c>
    </row>
    <row r="124" spans="1:10" hidden="1" x14ac:dyDescent="0.25">
      <c r="A124" s="41" t="s">
        <v>877</v>
      </c>
      <c r="B124" s="38"/>
      <c r="C124" s="35" t="str">
        <f>VLOOKUP(G124,MeTRAX!$A$1:$N$400,2,FALSE)</f>
        <v>PCB PIEZOTRONICS, INC.</v>
      </c>
      <c r="D124" s="36"/>
      <c r="E124" s="37" t="str">
        <f>VLOOKUP(G124,MeTRAX!$A$1:$N$400,3,FALSE)</f>
        <v>350C23</v>
      </c>
      <c r="F124" s="38">
        <f>VLOOKUP(G124,MeTRAX!$A$1:$N$400,5,FALSE)</f>
        <v>52742</v>
      </c>
      <c r="G124" s="38" t="s">
        <v>880</v>
      </c>
      <c r="H124" s="39" t="str">
        <f>VLOOKUP(G124,MeTRAX!$A$1:$N$400,6,FALSE)</f>
        <v>CAL</v>
      </c>
      <c r="I124" s="39">
        <f>VLOOKUP(G124,MeTRAX!$A$1:$N$400,7,FALSE)</f>
        <v>42962</v>
      </c>
      <c r="J124" s="80" t="s">
        <v>886</v>
      </c>
    </row>
    <row r="125" spans="1:10" hidden="1" x14ac:dyDescent="0.25">
      <c r="A125" s="41" t="s">
        <v>877</v>
      </c>
      <c r="B125" s="38"/>
      <c r="C125" s="35" t="str">
        <f>VLOOKUP(G125,MeTRAX!$A$1:$N$400,2,FALSE)</f>
        <v>PCB PIEZOTRONICS, INC.</v>
      </c>
      <c r="D125" s="36"/>
      <c r="E125" s="37" t="str">
        <f>VLOOKUP(G125,MeTRAX!$A$1:$N$400,3,FALSE)</f>
        <v>350C23</v>
      </c>
      <c r="F125" s="38">
        <f>VLOOKUP(G125,MeTRAX!$A$1:$N$400,5,FALSE)</f>
        <v>53188</v>
      </c>
      <c r="G125" s="38" t="s">
        <v>881</v>
      </c>
      <c r="H125" s="39" t="str">
        <f>VLOOKUP(G125,MeTRAX!$A$1:$N$400,6,FALSE)</f>
        <v>CAL</v>
      </c>
      <c r="I125" s="39">
        <f>VLOOKUP(G125,MeTRAX!$A$1:$N$400,7,FALSE)</f>
        <v>42962</v>
      </c>
      <c r="J125" s="80" t="s">
        <v>886</v>
      </c>
    </row>
    <row r="126" spans="1:10" hidden="1" x14ac:dyDescent="0.25">
      <c r="A126" s="41" t="s">
        <v>877</v>
      </c>
      <c r="B126" s="38"/>
      <c r="C126" s="35" t="e">
        <f>VLOOKUP(G126,MeTRAX!$A$1:$N$400,2,FALSE)</f>
        <v>#N/A</v>
      </c>
      <c r="D126" s="36"/>
      <c r="E126" s="37" t="e">
        <f>VLOOKUP(G126,MeTRAX!$A$1:$N$400,3,FALSE)</f>
        <v>#N/A</v>
      </c>
      <c r="F126" s="38" t="e">
        <f>VLOOKUP(G126,MeTRAX!$A$1:$N$400,5,FALSE)</f>
        <v>#N/A</v>
      </c>
      <c r="G126" s="38" t="s">
        <v>905</v>
      </c>
      <c r="H126" s="39" t="e">
        <f>VLOOKUP(G126,MeTRAX!$A$1:$N$400,6,FALSE)</f>
        <v>#N/A</v>
      </c>
      <c r="I126" s="39" t="e">
        <f>VLOOKUP(G126,MeTRAX!$A$1:$N$400,7,FALSE)</f>
        <v>#N/A</v>
      </c>
      <c r="J126" s="80" t="s">
        <v>886</v>
      </c>
    </row>
    <row r="127" spans="1:10" hidden="1" x14ac:dyDescent="0.25">
      <c r="A127" s="41" t="s">
        <v>290</v>
      </c>
      <c r="B127" s="38"/>
      <c r="C127" s="35" t="str">
        <f>VLOOKUP(G127,MeTRAX!$A$1:$N$400,2,FALSE)</f>
        <v>L-3 CINCINNATI ELECTRONICS</v>
      </c>
      <c r="D127" s="36"/>
      <c r="E127" s="37">
        <f>VLOOKUP(G127,MeTRAX!$A$1:$N$400,3,FALSE)</f>
        <v>607000</v>
      </c>
      <c r="F127" s="38" t="str">
        <f>VLOOKUP(G127,MeTRAX!$A$1:$N$400,5,FALSE)</f>
        <v>NONE</v>
      </c>
      <c r="G127" s="38" t="s">
        <v>291</v>
      </c>
      <c r="H127" s="39" t="str">
        <f>VLOOKUP(G127,MeTRAX!$A$1:$N$400,6,FALSE)</f>
        <v>CAL</v>
      </c>
      <c r="I127" s="39">
        <f>VLOOKUP(G127,MeTRAX!$A$1:$N$400,7,FALSE)</f>
        <v>42788</v>
      </c>
    </row>
    <row r="128" spans="1:10" hidden="1" x14ac:dyDescent="0.25">
      <c r="A128" s="41" t="s">
        <v>288</v>
      </c>
      <c r="B128" s="38"/>
      <c r="C128" s="35" t="str">
        <f>VLOOKUP(G128,MeTRAX!$A$1:$N$400,2,FALSE)</f>
        <v>L-3 CINCINNATI ELECTRONICS</v>
      </c>
      <c r="D128" s="36"/>
      <c r="E128" s="37">
        <f>VLOOKUP(G128,MeTRAX!$A$1:$N$400,3,FALSE)</f>
        <v>640480</v>
      </c>
      <c r="F128" s="38" t="str">
        <f>VLOOKUP(G128,MeTRAX!$A$1:$N$400,5,FALSE)</f>
        <v>NONE</v>
      </c>
      <c r="G128" s="38" t="s">
        <v>289</v>
      </c>
      <c r="H128" s="39" t="str">
        <f>VLOOKUP(G128,MeTRAX!$A$1:$N$400,6,FALSE)</f>
        <v>CBU</v>
      </c>
      <c r="I128" s="39">
        <f>VLOOKUP(G128,MeTRAX!$A$1:$N$400,7,FALSE)</f>
        <v>42641</v>
      </c>
    </row>
    <row r="129" spans="1:10" hidden="1" x14ac:dyDescent="0.25">
      <c r="A129" s="41" t="s">
        <v>917</v>
      </c>
      <c r="B129" s="38"/>
      <c r="C129" s="35" t="str">
        <f>VLOOKUP(G129,MeTRAX!$A$1:$N$400,2,FALSE)</f>
        <v>L-3 CINCINNATI ELECTRONICS</v>
      </c>
      <c r="D129" s="36"/>
      <c r="E129" s="37">
        <f>VLOOKUP(G129,MeTRAX!$A$1:$N$400,3,FALSE)</f>
        <v>640598</v>
      </c>
      <c r="F129" s="38" t="str">
        <f>VLOOKUP(G129,MeTRAX!$A$1:$N$400,5,FALSE)</f>
        <v>NONE</v>
      </c>
      <c r="G129" s="38" t="s">
        <v>918</v>
      </c>
      <c r="H129" s="39" t="str">
        <f>VLOOKUP(G129,MeTRAX!$A$1:$N$400,6,FALSE)</f>
        <v>CBU</v>
      </c>
      <c r="I129" s="39">
        <f>VLOOKUP(G129,MeTRAX!$A$1:$N$400,7,FALSE)</f>
        <v>42082</v>
      </c>
    </row>
    <row r="130" spans="1:10" hidden="1" x14ac:dyDescent="0.25">
      <c r="A130" s="41" t="s">
        <v>523</v>
      </c>
      <c r="B130" s="38"/>
      <c r="C130" s="35" t="str">
        <f>VLOOKUP(G130,MeTRAX!$A$1:$N$400,2,FALSE)</f>
        <v>L-3 CINCINNATI ELECTRONICS</v>
      </c>
      <c r="D130" s="36"/>
      <c r="E130" s="37">
        <f>VLOOKUP(G130,MeTRAX!$A$1:$N$400,3,FALSE)</f>
        <v>640425</v>
      </c>
      <c r="F130" s="38" t="str">
        <f>VLOOKUP(G130,MeTRAX!$A$1:$N$400,5,FALSE)</f>
        <v>NONE</v>
      </c>
      <c r="G130" s="38" t="s">
        <v>472</v>
      </c>
      <c r="H130" s="39" t="str">
        <f>VLOOKUP(G130,MeTRAX!$A$1:$N$400,6,FALSE)</f>
        <v>CAL</v>
      </c>
      <c r="I130" s="39">
        <f>VLOOKUP(G130,MeTRAX!$A$1:$N$400,7,FALSE)</f>
        <v>42678</v>
      </c>
    </row>
    <row r="131" spans="1:10" hidden="1" x14ac:dyDescent="0.25">
      <c r="A131" s="41" t="s">
        <v>933</v>
      </c>
      <c r="B131" s="38"/>
      <c r="C131" s="35" t="e">
        <f>VLOOKUP(G131,MeTRAX!$A$1:$N$400,2,FALSE)</f>
        <v>#N/A</v>
      </c>
      <c r="D131" s="36"/>
      <c r="E131" s="37" t="e">
        <f>VLOOKUP(G131,MeTRAX!$A$1:$N$400,3,FALSE)</f>
        <v>#N/A</v>
      </c>
      <c r="F131" s="38" t="e">
        <f>VLOOKUP(G131,MeTRAX!$A$1:$N$400,5,FALSE)</f>
        <v>#N/A</v>
      </c>
      <c r="G131" s="38" t="s">
        <v>934</v>
      </c>
      <c r="H131" s="39" t="e">
        <f>VLOOKUP(G131,MeTRAX!$A$1:$N$400,6,FALSE)</f>
        <v>#N/A</v>
      </c>
      <c r="I131" s="39" t="e">
        <f>VLOOKUP(G131,MeTRAX!$A$1:$N$400,7,FALSE)</f>
        <v>#N/A</v>
      </c>
    </row>
    <row r="132" spans="1:10" hidden="1" x14ac:dyDescent="0.25">
      <c r="A132" s="41" t="s">
        <v>819</v>
      </c>
      <c r="B132" s="38"/>
      <c r="C132" s="35" t="e">
        <f>VLOOKUP(G132,MeTRAX!$A$1:$N$400,2,FALSE)</f>
        <v>#N/A</v>
      </c>
      <c r="D132" s="36"/>
      <c r="E132" s="37" t="e">
        <f>VLOOKUP(G132,MeTRAX!$A$1:$N$400,3,FALSE)</f>
        <v>#N/A</v>
      </c>
      <c r="F132" s="38" t="e">
        <f>VLOOKUP(G132,MeTRAX!$A$1:$N$400,5,FALSE)</f>
        <v>#N/A</v>
      </c>
      <c r="G132" s="38" t="s">
        <v>816</v>
      </c>
      <c r="H132" s="39" t="e">
        <f>VLOOKUP(G132,MeTRAX!$A$1:$N$400,6,FALSE)</f>
        <v>#N/A</v>
      </c>
      <c r="I132" s="39" t="e">
        <f>VLOOKUP(G132,MeTRAX!$A$1:$N$400,7,FALSE)</f>
        <v>#N/A</v>
      </c>
    </row>
    <row r="133" spans="1:10" hidden="1" x14ac:dyDescent="0.25">
      <c r="A133" s="41" t="s">
        <v>535</v>
      </c>
      <c r="B133" s="38"/>
      <c r="C133" s="35" t="e">
        <f>VLOOKUP(G133,MeTRAX!$A$1:$N$400,2,FALSE)</f>
        <v>#N/A</v>
      </c>
      <c r="D133" s="36"/>
      <c r="E133" s="37" t="e">
        <f>VLOOKUP(G133,MeTRAX!$A$1:$N$400,3,FALSE)</f>
        <v>#N/A</v>
      </c>
      <c r="F133" s="38" t="e">
        <f>VLOOKUP(G133,MeTRAX!$A$1:$N$400,5,FALSE)</f>
        <v>#N/A</v>
      </c>
      <c r="G133" s="38" t="s">
        <v>479</v>
      </c>
      <c r="H133" s="39" t="e">
        <f>VLOOKUP(G133,MeTRAX!$A$1:$N$400,6,FALSE)</f>
        <v>#N/A</v>
      </c>
      <c r="I133" s="39" t="e">
        <f>VLOOKUP(G133,MeTRAX!$A$1:$N$400,7,FALSE)</f>
        <v>#N/A</v>
      </c>
    </row>
    <row r="134" spans="1:10" hidden="1" x14ac:dyDescent="0.25">
      <c r="A134" s="41" t="s">
        <v>654</v>
      </c>
      <c r="B134" s="38"/>
      <c r="C134" s="35" t="str">
        <f>VLOOKUP(G134,MeTRAX!$A$1:$N$400,2,FALSE)</f>
        <v>L-3 CINCINNATI ELECTRONICS</v>
      </c>
      <c r="D134" s="36"/>
      <c r="E134" s="37">
        <f>VLOOKUP(G134,MeTRAX!$A$1:$N$400,3,FALSE)</f>
        <v>987303</v>
      </c>
      <c r="F134" s="38" t="str">
        <f>VLOOKUP(G134,MeTRAX!$A$1:$N$400,5,FALSE)</f>
        <v>N/A</v>
      </c>
      <c r="G134" s="38" t="s">
        <v>640</v>
      </c>
      <c r="H134" s="39" t="str">
        <f>VLOOKUP(G134,MeTRAX!$A$1:$N$400,6,FALSE)</f>
        <v>CBU</v>
      </c>
      <c r="I134" s="39">
        <f>VLOOKUP(G134,MeTRAX!$A$1:$N$400,7,FALSE)</f>
        <v>42061</v>
      </c>
    </row>
    <row r="135" spans="1:10" hidden="1" x14ac:dyDescent="0.25">
      <c r="A135" s="41" t="s">
        <v>990</v>
      </c>
      <c r="B135" s="38"/>
      <c r="C135" s="35" t="str">
        <f>VLOOKUP(G135,MeTRAX!$A$1:$N$400,2,FALSE)</f>
        <v>HOFFMAN TOOL &amp; DIE</v>
      </c>
      <c r="D135" s="36"/>
      <c r="E135" s="37">
        <f>VLOOKUP(G135,MeTRAX!$A$1:$N$400,3,FALSE)</f>
        <v>987475</v>
      </c>
      <c r="F135" s="38" t="str">
        <f>VLOOKUP(G135,MeTRAX!$A$1:$N$400,5,FALSE)</f>
        <v>NONE</v>
      </c>
      <c r="G135" s="38" t="s">
        <v>907</v>
      </c>
      <c r="H135" s="39" t="str">
        <f>VLOOKUP(G135,MeTRAX!$A$1:$N$400,6,FALSE)</f>
        <v>CAL</v>
      </c>
      <c r="I135" s="39">
        <f>VLOOKUP(G135,MeTRAX!$A$1:$N$400,7,FALSE)</f>
        <v>42770</v>
      </c>
    </row>
    <row r="136" spans="1:10" hidden="1" x14ac:dyDescent="0.25">
      <c r="A136" s="41" t="s">
        <v>615</v>
      </c>
      <c r="B136" s="38"/>
      <c r="C136" s="35" t="str">
        <f>VLOOKUP(G136,MeTRAX!$A$1:$N$400,2,FALSE)</f>
        <v>L-3 CINCINNATI ELECTRONICS</v>
      </c>
      <c r="D136" s="36"/>
      <c r="E136" s="37">
        <f>VLOOKUP(G136,MeTRAX!$A$1:$N$400,3,FALSE)</f>
        <v>947328</v>
      </c>
      <c r="F136" s="38" t="str">
        <f>VLOOKUP(G136,MeTRAX!$A$1:$N$400,5,FALSE)</f>
        <v>NONE</v>
      </c>
      <c r="G136" s="38" t="s">
        <v>616</v>
      </c>
      <c r="H136" s="39" t="str">
        <f>VLOOKUP(G136,MeTRAX!$A$1:$N$400,6,FALSE)</f>
        <v>CAL</v>
      </c>
      <c r="I136" s="39">
        <f>VLOOKUP(G136,MeTRAX!$A$1:$N$400,7,FALSE)</f>
        <v>42761</v>
      </c>
    </row>
    <row r="137" spans="1:10" hidden="1" x14ac:dyDescent="0.25">
      <c r="A137" s="41" t="s">
        <v>284</v>
      </c>
      <c r="B137" s="38"/>
      <c r="C137" s="35" t="str">
        <f>VLOOKUP(G137,MeTRAX!$A$1:$N$400,2,FALSE)</f>
        <v>L-3 CINCINNATI ELECTRONICS</v>
      </c>
      <c r="D137" s="36"/>
      <c r="E137" s="37">
        <f>VLOOKUP(G137,MeTRAX!$A$1:$N$400,3,FALSE)</f>
        <v>606989</v>
      </c>
      <c r="F137" s="38" t="str">
        <f>VLOOKUP(G137,MeTRAX!$A$1:$N$400,5,FALSE)</f>
        <v>NONE</v>
      </c>
      <c r="G137" s="38" t="s">
        <v>285</v>
      </c>
      <c r="H137" s="39" t="str">
        <f>VLOOKUP(G137,MeTRAX!$A$1:$N$400,6,FALSE)</f>
        <v>CBU</v>
      </c>
      <c r="I137" s="39">
        <f>VLOOKUP(G137,MeTRAX!$A$1:$N$400,7,FALSE)</f>
        <v>41119</v>
      </c>
      <c r="J137" t="s">
        <v>536</v>
      </c>
    </row>
    <row r="138" spans="1:10" hidden="1" x14ac:dyDescent="0.25">
      <c r="A138" s="41" t="s">
        <v>645</v>
      </c>
      <c r="B138" s="38"/>
      <c r="C138" s="35" t="str">
        <f>VLOOKUP(G138,MeTRAX!$A$1:$N$400,2,FALSE)</f>
        <v>L-3 CINCINNATI ELECTRONICS</v>
      </c>
      <c r="D138" s="36"/>
      <c r="E138" s="37">
        <f>VLOOKUP(G138,MeTRAX!$A$1:$N$400,3,FALSE)</f>
        <v>957795</v>
      </c>
      <c r="F138" s="38" t="str">
        <f>VLOOKUP(G138,MeTRAX!$A$1:$N$400,5,FALSE)</f>
        <v>N/A</v>
      </c>
      <c r="G138" s="38" t="s">
        <v>600</v>
      </c>
      <c r="H138" s="39" t="str">
        <f>VLOOKUP(G138,MeTRAX!$A$1:$N$400,6,FALSE)</f>
        <v>CAL</v>
      </c>
      <c r="I138" s="39">
        <f>VLOOKUP(G138,MeTRAX!$A$1:$N$400,7,FALSE)</f>
        <v>42676</v>
      </c>
    </row>
    <row r="139" spans="1:10" hidden="1" x14ac:dyDescent="0.25">
      <c r="A139" s="41" t="s">
        <v>646</v>
      </c>
      <c r="B139" s="38"/>
      <c r="C139" s="35" t="str">
        <f>VLOOKUP(G139,MeTRAX!$A$1:$N$400,2,FALSE)</f>
        <v>L-3 CINCINNATI ELECTRONICS</v>
      </c>
      <c r="D139" s="36"/>
      <c r="E139" s="37">
        <f>VLOOKUP(G139,MeTRAX!$A$1:$N$400,3,FALSE)</f>
        <v>987219</v>
      </c>
      <c r="F139" s="38">
        <f>VLOOKUP(G139,MeTRAX!$A$1:$N$400,5,FALSE)</f>
        <v>1</v>
      </c>
      <c r="G139" s="38" t="s">
        <v>647</v>
      </c>
      <c r="H139" s="39" t="str">
        <f>VLOOKUP(G139,MeTRAX!$A$1:$N$400,6,FALSE)</f>
        <v>CAL</v>
      </c>
      <c r="I139" s="39">
        <f>VLOOKUP(G139,MeTRAX!$A$1:$N$400,7,FALSE)</f>
        <v>42676</v>
      </c>
    </row>
    <row r="140" spans="1:10" hidden="1" x14ac:dyDescent="0.25">
      <c r="A140" s="41" t="s">
        <v>698</v>
      </c>
      <c r="B140" s="38"/>
      <c r="C140" s="35" t="str">
        <f>VLOOKUP(G140,MeTRAX!$A$1:$N$400,2,FALSE)</f>
        <v>L-3 CINCINNATI ELECTRONICS</v>
      </c>
      <c r="D140" s="36"/>
      <c r="E140" s="37">
        <f>VLOOKUP(G140,MeTRAX!$A$1:$N$400,3,FALSE)</f>
        <v>997864</v>
      </c>
      <c r="F140" s="38" t="str">
        <f>VLOOKUP(G140,MeTRAX!$A$1:$N$400,5,FALSE)</f>
        <v>NONE</v>
      </c>
      <c r="G140" s="38" t="s">
        <v>699</v>
      </c>
      <c r="H140" s="39" t="str">
        <f>VLOOKUP(G140,MeTRAX!$A$1:$N$400,6,FALSE)</f>
        <v>CBU</v>
      </c>
      <c r="I140" s="39">
        <f>VLOOKUP(G140,MeTRAX!$A$1:$N$400,7,FALSE)</f>
        <v>42277</v>
      </c>
    </row>
    <row r="141" spans="1:10" hidden="1" x14ac:dyDescent="0.25">
      <c r="A141" s="41" t="s">
        <v>696</v>
      </c>
      <c r="B141" s="38"/>
      <c r="C141" s="35" t="str">
        <f>VLOOKUP(G141,MeTRAX!$A$1:$N$400,2,FALSE)</f>
        <v>L-3 CINCINNATI ELECTRONICS</v>
      </c>
      <c r="D141" s="36"/>
      <c r="E141" s="37">
        <f>VLOOKUP(G141,MeTRAX!$A$1:$N$400,3,FALSE)</f>
        <v>987390</v>
      </c>
      <c r="F141" s="38" t="str">
        <f>VLOOKUP(G141,MeTRAX!$A$1:$N$400,5,FALSE)</f>
        <v>NONE</v>
      </c>
      <c r="G141" s="38" t="s">
        <v>697</v>
      </c>
      <c r="H141" s="39" t="str">
        <f>VLOOKUP(G141,MeTRAX!$A$1:$N$400,6,FALSE)</f>
        <v>CAL</v>
      </c>
      <c r="I141" s="39">
        <f>VLOOKUP(G141,MeTRAX!$A$1:$N$400,7,FALSE)</f>
        <v>42677</v>
      </c>
    </row>
    <row r="142" spans="1:10" hidden="1" x14ac:dyDescent="0.25">
      <c r="A142" s="41" t="s">
        <v>804</v>
      </c>
      <c r="B142" s="38"/>
      <c r="C142" s="35" t="str">
        <f>VLOOKUP(G141,MeTRAX!$A$1:$N$400,2,FALSE)</f>
        <v>L-3 CINCINNATI ELECTRONICS</v>
      </c>
      <c r="D142" s="36"/>
      <c r="E142" s="37">
        <f>VLOOKUP(G142,MeTRAX!$A$1:$N$400,3,FALSE)</f>
        <v>640479</v>
      </c>
      <c r="F142" s="38" t="str">
        <f>VLOOKUP(G142,MeTRAX!$A$1:$N$400,5,FALSE)</f>
        <v>NONE</v>
      </c>
      <c r="G142" s="38" t="s">
        <v>805</v>
      </c>
      <c r="H142" s="39" t="str">
        <f>VLOOKUP(G142,MeTRAX!$A$1:$N$400,6,FALSE)</f>
        <v>CAL</v>
      </c>
      <c r="I142" s="39">
        <f>VLOOKUP(G142,MeTRAX!$A$1:$N$400,7,FALSE)</f>
        <v>42803</v>
      </c>
    </row>
    <row r="143" spans="1:10" hidden="1" x14ac:dyDescent="0.25">
      <c r="A143" s="41" t="s">
        <v>612</v>
      </c>
      <c r="B143" s="38"/>
      <c r="C143" s="35" t="str">
        <f>VLOOKUP(G143,MeTRAX!$A$1:$N$400,2,FALSE)</f>
        <v>L-3 CINCINNATI ELECTRONICS</v>
      </c>
      <c r="D143" s="36"/>
      <c r="E143" s="37" t="str">
        <f>VLOOKUP(G143,MeTRAX!$A$1:$N$400,3,FALSE)</f>
        <v>606992, 640456</v>
      </c>
      <c r="F143" s="38" t="str">
        <f>VLOOKUP(G143,MeTRAX!$A$1:$N$400,5,FALSE)</f>
        <v>N/A</v>
      </c>
      <c r="G143" s="38" t="s">
        <v>613</v>
      </c>
      <c r="H143" s="39" t="str">
        <f>VLOOKUP(G143,MeTRAX!$A$1:$N$400,6,FALSE)</f>
        <v>CAL</v>
      </c>
      <c r="I143" s="39">
        <f>VLOOKUP(G143,MeTRAX!$A$1:$N$400,7,FALSE)</f>
        <v>42719</v>
      </c>
    </row>
    <row r="144" spans="1:10" hidden="1" x14ac:dyDescent="0.25">
      <c r="A144" s="41" t="s">
        <v>286</v>
      </c>
      <c r="B144" s="38"/>
      <c r="C144" s="35" t="str">
        <f>VLOOKUP(G144,MeTRAX!$A$1:$N$400,2,FALSE)</f>
        <v>L-3 CINCINNATI ELECTRONICS</v>
      </c>
      <c r="D144" s="36"/>
      <c r="E144" s="37">
        <f>VLOOKUP(G144,MeTRAX!$A$1:$N$400,3,FALSE)</f>
        <v>640478</v>
      </c>
      <c r="F144" s="38" t="str">
        <f>VLOOKUP(G144,MeTRAX!$A$1:$N$400,5,FALSE)</f>
        <v>NONE</v>
      </c>
      <c r="G144" s="38" t="s">
        <v>287</v>
      </c>
      <c r="H144" s="39" t="str">
        <f>VLOOKUP(G144,MeTRAX!$A$1:$N$400,6,FALSE)</f>
        <v>CBU</v>
      </c>
      <c r="I144" s="39">
        <f>VLOOKUP(G144,MeTRAX!$A$1:$N$400,7,FALSE)</f>
        <v>42613</v>
      </c>
    </row>
    <row r="145" spans="1:9" hidden="1" x14ac:dyDescent="0.25">
      <c r="A145" s="41" t="s">
        <v>700</v>
      </c>
      <c r="B145" s="38"/>
      <c r="C145" s="35" t="str">
        <f>VLOOKUP(G145,MeTRAX!$A$1:$N$400,2,FALSE)</f>
        <v>L-3 CINCINNATI ELECTRONICS</v>
      </c>
      <c r="D145" s="36"/>
      <c r="E145" s="37">
        <f>VLOOKUP(G145,MeTRAX!$A$1:$N$400,3,FALSE)</f>
        <v>640422</v>
      </c>
      <c r="F145" s="38" t="str">
        <f>VLOOKUP(G145,MeTRAX!$A$1:$N$400,5,FALSE)</f>
        <v>NONE</v>
      </c>
      <c r="G145" s="38" t="s">
        <v>673</v>
      </c>
      <c r="H145" s="39" t="str">
        <f>VLOOKUP(G145,MeTRAX!$A$1:$N$400,6,FALSE)</f>
        <v>CBU</v>
      </c>
      <c r="I145" s="39">
        <f>VLOOKUP(G145,MeTRAX!$A$1:$N$400,7,FALSE)</f>
        <v>42140</v>
      </c>
    </row>
    <row r="146" spans="1:9" hidden="1" x14ac:dyDescent="0.25">
      <c r="A146" s="41" t="s">
        <v>614</v>
      </c>
      <c r="B146" s="38"/>
      <c r="C146" s="35" t="str">
        <f>VLOOKUP(G146,MeTRAX!$A$1:$N$400,2,FALSE)</f>
        <v>L-3 CINCINNATI ELECTRONICS</v>
      </c>
      <c r="D146" s="36"/>
      <c r="E146" s="37">
        <f>VLOOKUP(G146,MeTRAX!$A$1:$N$400,3,FALSE)</f>
        <v>977669</v>
      </c>
      <c r="F146" s="38" t="str">
        <f>VLOOKUP(G146,MeTRAX!$A$1:$N$400,5,FALSE)</f>
        <v>N/A</v>
      </c>
      <c r="G146" s="38" t="s">
        <v>610</v>
      </c>
      <c r="H146" s="39" t="str">
        <f>VLOOKUP(G146,MeTRAX!$A$1:$N$400,6,FALSE)</f>
        <v>CAL</v>
      </c>
      <c r="I146" s="39">
        <f>VLOOKUP(G146,MeTRAX!$A$1:$N$400,7,FALSE)</f>
        <v>42648</v>
      </c>
    </row>
    <row r="147" spans="1:9" hidden="1" x14ac:dyDescent="0.25">
      <c r="A147" s="41" t="s">
        <v>653</v>
      </c>
      <c r="B147" s="38"/>
      <c r="C147" s="35" t="str">
        <f>VLOOKUP(G147,MeTRAX!$A$1:$N$400,2,FALSE)</f>
        <v>L-3 CINCINNATI ELECTRONICS</v>
      </c>
      <c r="D147" s="36"/>
      <c r="E147" s="37">
        <f>VLOOKUP(G147,MeTRAX!$A$1:$N$400,3,FALSE)</f>
        <v>987302</v>
      </c>
      <c r="F147" s="38" t="str">
        <f>VLOOKUP(G147,MeTRAX!$A$1:$N$400,5,FALSE)</f>
        <v>NONE</v>
      </c>
      <c r="G147" s="38" t="s">
        <v>649</v>
      </c>
      <c r="H147" s="39" t="str">
        <f>VLOOKUP(G147,MeTRAX!$A$1:$N$400,6,FALSE)</f>
        <v>CAL</v>
      </c>
      <c r="I147" s="39">
        <f>VLOOKUP(G147,MeTRAX!$A$1:$N$400,7,FALSE)</f>
        <v>42900</v>
      </c>
    </row>
    <row r="148" spans="1:9" hidden="1" x14ac:dyDescent="0.25">
      <c r="A148" s="41" t="s">
        <v>648</v>
      </c>
      <c r="B148" s="38"/>
      <c r="C148" s="35" t="str">
        <f>VLOOKUP(G148,MeTRAX!$A$1:$N$400,2,FALSE)</f>
        <v>L-3 CINCINNATI ELECTRONICS</v>
      </c>
      <c r="D148" s="36"/>
      <c r="E148" s="37">
        <f>VLOOKUP(G148,MeTRAX!$A$1:$N$400,3,FALSE)</f>
        <v>987303</v>
      </c>
      <c r="F148" s="38" t="str">
        <f>VLOOKUP(G148,MeTRAX!$A$1:$N$400,5,FALSE)</f>
        <v>N/A</v>
      </c>
      <c r="G148" s="38" t="s">
        <v>640</v>
      </c>
      <c r="H148" s="39" t="str">
        <f>VLOOKUP(G148,MeTRAX!$A$1:$N$400,6,FALSE)</f>
        <v>CBU</v>
      </c>
      <c r="I148" s="39">
        <f>VLOOKUP(G148,MeTRAX!$A$1:$N$400,7,FALSE)</f>
        <v>42061</v>
      </c>
    </row>
    <row r="149" spans="1:9" ht="15" hidden="1" customHeight="1" x14ac:dyDescent="0.25">
      <c r="A149" s="41" t="s">
        <v>652</v>
      </c>
      <c r="B149" s="38"/>
      <c r="C149" s="35" t="str">
        <f>VLOOKUP(G149,MeTRAX!$A$1:$N$400,2,FALSE)</f>
        <v>L-3 CINCINNATI ELECTRONICS</v>
      </c>
      <c r="D149" s="36"/>
      <c r="E149" s="37">
        <f>VLOOKUP(G149,MeTRAX!$A$1:$N$400,3,FALSE)</f>
        <v>987302</v>
      </c>
      <c r="F149" s="38" t="str">
        <f>VLOOKUP(G149,MeTRAX!$A$1:$N$400,5,FALSE)</f>
        <v>NONE</v>
      </c>
      <c r="G149" s="38" t="s">
        <v>649</v>
      </c>
      <c r="H149" s="39" t="str">
        <f>VLOOKUP(G149,MeTRAX!$A$1:$N$400,6,FALSE)</f>
        <v>CAL</v>
      </c>
      <c r="I149" s="39">
        <f>VLOOKUP(G149,MeTRAX!$A$1:$N$400,7,FALSE)</f>
        <v>42900</v>
      </c>
    </row>
    <row r="150" spans="1:9" hidden="1" x14ac:dyDescent="0.25">
      <c r="A150" s="41" t="s">
        <v>650</v>
      </c>
      <c r="B150" s="38"/>
      <c r="C150" s="35" t="str">
        <f>VLOOKUP(G150,MeTRAX!$A$1:$N$400,2,FALSE)</f>
        <v>L-3 CINCINNATI ELECTRONICS</v>
      </c>
      <c r="D150" s="36"/>
      <c r="E150" s="37">
        <f>VLOOKUP(G150,MeTRAX!$A$1:$N$400,3,FALSE)</f>
        <v>997058</v>
      </c>
      <c r="F150" s="38" t="str">
        <f>VLOOKUP(G150,MeTRAX!$A$1:$N$400,5,FALSE)</f>
        <v>NA</v>
      </c>
      <c r="G150" s="38" t="s">
        <v>651</v>
      </c>
      <c r="H150" s="39" t="str">
        <f>VLOOKUP(G150,MeTRAX!$A$1:$N$400,6,FALSE)</f>
        <v>CAL</v>
      </c>
      <c r="I150" s="39">
        <f>VLOOKUP(G150,MeTRAX!$A$1:$N$400,7,FALSE)</f>
        <v>42782</v>
      </c>
    </row>
    <row r="151" spans="1:9" hidden="1" x14ac:dyDescent="0.25">
      <c r="A151" s="41" t="s">
        <v>282</v>
      </c>
      <c r="B151" s="38"/>
      <c r="C151" s="35" t="str">
        <f>VLOOKUP(G151,MeTRAX!$A$1:$N$400,2,FALSE)</f>
        <v>HOFFMAN TOOL &amp; DIE</v>
      </c>
      <c r="D151" s="36"/>
      <c r="E151" s="37">
        <f>VLOOKUP(G151,MeTRAX!$A$1:$N$400,3,FALSE)</f>
        <v>640401</v>
      </c>
      <c r="F151" s="38" t="str">
        <f>VLOOKUP(G151,MeTRAX!$A$1:$N$400,5,FALSE)</f>
        <v>NONE</v>
      </c>
      <c r="G151" s="38" t="s">
        <v>283</v>
      </c>
      <c r="H151" s="39" t="str">
        <f>VLOOKUP(G151,MeTRAX!$A$1:$N$400,6,FALSE)</f>
        <v>CBU</v>
      </c>
      <c r="I151" s="39">
        <f>VLOOKUP(G151,MeTRAX!$A$1:$N$400,7,FALSE)</f>
        <v>42593</v>
      </c>
    </row>
    <row r="152" spans="1:9" hidden="1" x14ac:dyDescent="0.25">
      <c r="A152" s="41" t="s">
        <v>498</v>
      </c>
      <c r="B152" s="38"/>
      <c r="C152" s="35" t="str">
        <f>VLOOKUP(G152,MeTRAX!$A$1:$N$400,2,FALSE)</f>
        <v>L-3 CINCINNATI ELECTRONICS</v>
      </c>
      <c r="D152" s="36"/>
      <c r="E152" s="37" t="str">
        <f>VLOOKUP(G152,MeTRAX!$A$1:$N$400,3,FALSE)</f>
        <v>CATEGORY 7</v>
      </c>
      <c r="F152" s="38" t="str">
        <f>VLOOKUP(G152,MeTRAX!$A$1:$N$400,5,FALSE)</f>
        <v>NONE</v>
      </c>
      <c r="G152" s="38" t="s">
        <v>208</v>
      </c>
      <c r="H152" s="39" t="str">
        <f>VLOOKUP(G152,MeTRAX!$A$1:$N$400,6,FALSE)</f>
        <v>CAL</v>
      </c>
      <c r="I152" s="39">
        <f>VLOOKUP(G152,MeTRAX!$A$1:$N$400,7,FALSE)</f>
        <v>42664</v>
      </c>
    </row>
    <row r="153" spans="1:9" hidden="1" x14ac:dyDescent="0.25">
      <c r="A153" s="41" t="s">
        <v>500</v>
      </c>
      <c r="B153" s="38"/>
      <c r="C153" s="35" t="str">
        <f>VLOOKUP(G153,MeTRAX!$A$1:$N$400,2,FALSE)</f>
        <v>L-3 CINCINNATI ELECTRONICS</v>
      </c>
      <c r="D153" s="36"/>
      <c r="E153" s="37" t="str">
        <f>VLOOKUP(G153,MeTRAX!$A$1:$N$400,3,FALSE)</f>
        <v>CATEGORY 7</v>
      </c>
      <c r="F153" s="38" t="str">
        <f>VLOOKUP(G153,MeTRAX!$A$1:$N$400,5,FALSE)</f>
        <v>NONE</v>
      </c>
      <c r="G153" s="38" t="s">
        <v>210</v>
      </c>
      <c r="H153" s="39" t="str">
        <f>VLOOKUP(G153,MeTRAX!$A$1:$N$400,6,FALSE)</f>
        <v>CAL</v>
      </c>
      <c r="I153" s="39">
        <f>VLOOKUP(G153,MeTRAX!$A$1:$N$400,7,FALSE)</f>
        <v>42927</v>
      </c>
    </row>
    <row r="154" spans="1:9" ht="15" hidden="1" customHeight="1" x14ac:dyDescent="0.25">
      <c r="A154" s="41" t="s">
        <v>499</v>
      </c>
      <c r="B154" s="38"/>
      <c r="C154" s="35" t="str">
        <f>VLOOKUP(G154,MeTRAX!$A$1:$N$400,2,FALSE)</f>
        <v>L-3 CINCINNATI ELECTRONICS</v>
      </c>
      <c r="D154" s="36"/>
      <c r="E154" s="37" t="str">
        <f>VLOOKUP(G154,MeTRAX!$A$1:$N$400,3,FALSE)</f>
        <v>CATEGORY 7</v>
      </c>
      <c r="F154" s="38" t="str">
        <f>VLOOKUP(G154,MeTRAX!$A$1:$N$400,5,FALSE)</f>
        <v>NONE</v>
      </c>
      <c r="G154" s="38" t="s">
        <v>209</v>
      </c>
      <c r="H154" s="39" t="str">
        <f>VLOOKUP(G154,MeTRAX!$A$1:$N$400,6,FALSE)</f>
        <v>CAL</v>
      </c>
      <c r="I154" s="39">
        <f>VLOOKUP(G154,MeTRAX!$A$1:$N$400,7,FALSE)</f>
        <v>42927</v>
      </c>
    </row>
    <row r="155" spans="1:9" hidden="1" x14ac:dyDescent="0.25">
      <c r="A155" s="41" t="s">
        <v>501</v>
      </c>
      <c r="B155" s="38"/>
      <c r="C155" s="35" t="str">
        <f>VLOOKUP(G155,MeTRAX!$A$1:$N$400,2,FALSE)</f>
        <v>L-3 CINCINNATI ELECTRONICS</v>
      </c>
      <c r="D155" s="36"/>
      <c r="E155" s="37" t="str">
        <f>VLOOKUP(G155,MeTRAX!$A$1:$N$400,3,FALSE)</f>
        <v>CATEGORY 7</v>
      </c>
      <c r="F155" s="38" t="str">
        <f>VLOOKUP(G155,MeTRAX!$A$1:$N$400,5,FALSE)</f>
        <v>NONE</v>
      </c>
      <c r="G155" s="38" t="s">
        <v>211</v>
      </c>
      <c r="H155" s="39" t="str">
        <f>VLOOKUP(G155,MeTRAX!$A$1:$N$400,6,FALSE)</f>
        <v>CAL</v>
      </c>
      <c r="I155" s="39">
        <f>VLOOKUP(G155,MeTRAX!$A$1:$N$400,7,FALSE)</f>
        <v>42776</v>
      </c>
    </row>
    <row r="156" spans="1:9" hidden="1" x14ac:dyDescent="0.25">
      <c r="A156" s="41" t="s">
        <v>502</v>
      </c>
      <c r="B156" s="38"/>
      <c r="C156" s="35" t="str">
        <f>VLOOKUP(G156,MeTRAX!$A$1:$N$400,2,FALSE)</f>
        <v>L-3 CINCINNATI ELECTRONICS</v>
      </c>
      <c r="D156" s="36"/>
      <c r="E156" s="37" t="str">
        <f>VLOOKUP(G156,MeTRAX!$A$1:$N$400,3,FALSE)</f>
        <v>CATEGORY 7</v>
      </c>
      <c r="F156" s="38" t="str">
        <f>VLOOKUP(G156,MeTRAX!$A$1:$N$400,5,FALSE)</f>
        <v>NONE</v>
      </c>
      <c r="G156" s="38" t="s">
        <v>212</v>
      </c>
      <c r="H156" s="39" t="str">
        <f>VLOOKUP(G156,MeTRAX!$A$1:$N$400,6,FALSE)</f>
        <v>CAL</v>
      </c>
      <c r="I156" s="39">
        <f>VLOOKUP(G156,MeTRAX!$A$1:$N$400,7,FALSE)</f>
        <v>42664</v>
      </c>
    </row>
    <row r="157" spans="1:9" hidden="1" x14ac:dyDescent="0.25">
      <c r="A157" s="41" t="s">
        <v>503</v>
      </c>
      <c r="B157" s="38"/>
      <c r="C157" s="35" t="str">
        <f>VLOOKUP(G157,MeTRAX!$A$1:$N$400,2,FALSE)</f>
        <v>L-3 CINCINNATI ELECTRONICS</v>
      </c>
      <c r="D157" s="36"/>
      <c r="E157" s="37" t="str">
        <f>VLOOKUP(G157,MeTRAX!$A$1:$N$400,3,FALSE)</f>
        <v>CATEGORY 7</v>
      </c>
      <c r="F157" s="38" t="str">
        <f>VLOOKUP(G157,MeTRAX!$A$1:$N$400,5,FALSE)</f>
        <v>NONE</v>
      </c>
      <c r="G157" s="38" t="s">
        <v>213</v>
      </c>
      <c r="H157" s="39" t="str">
        <f>VLOOKUP(G157,MeTRAX!$A$1:$N$400,6,FALSE)</f>
        <v>CAL</v>
      </c>
      <c r="I157" s="39">
        <f>VLOOKUP(G157,MeTRAX!$A$1:$N$400,7,FALSE)</f>
        <v>42927</v>
      </c>
    </row>
    <row r="158" spans="1:9" hidden="1" x14ac:dyDescent="0.25">
      <c r="A158" s="41" t="s">
        <v>611</v>
      </c>
      <c r="B158" s="38"/>
      <c r="C158" s="35" t="s">
        <v>347</v>
      </c>
      <c r="D158" s="36"/>
      <c r="E158" s="37" t="s">
        <v>348</v>
      </c>
      <c r="F158" s="38" t="s">
        <v>366</v>
      </c>
      <c r="G158" s="38" t="s">
        <v>750</v>
      </c>
      <c r="H158" s="39" t="s">
        <v>302</v>
      </c>
      <c r="I158" s="39">
        <f>VLOOKUP(G158,MeTRAX!$A$1:$N$400,7,FALSE)</f>
        <v>42927</v>
      </c>
    </row>
    <row r="159" spans="1:9" hidden="1" x14ac:dyDescent="0.25">
      <c r="A159" s="41" t="s">
        <v>506</v>
      </c>
      <c r="B159" s="38"/>
      <c r="C159" s="35" t="str">
        <f>VLOOKUP(G159,MeTRAX!$A$1:$N$400,2,FALSE)</f>
        <v>L-3 CINCINNATI ELECTRONICS</v>
      </c>
      <c r="D159" s="36"/>
      <c r="E159" s="37" t="str">
        <f>VLOOKUP(G159,MeTRAX!$A$1:$N$400,3,FALSE)</f>
        <v>CATEGORY 7</v>
      </c>
      <c r="F159" s="38" t="str">
        <f>VLOOKUP(G159,MeTRAX!$A$1:$N$400,5,FALSE)</f>
        <v>N/A</v>
      </c>
      <c r="G159" s="38" t="s">
        <v>635</v>
      </c>
      <c r="H159" s="39" t="str">
        <f>VLOOKUP(G159,MeTRAX!$A$1:$N$400,6,FALSE)</f>
        <v>CAL</v>
      </c>
      <c r="I159" s="39">
        <f>VLOOKUP(G159,MeTRAX!$A$1:$N$400,7,FALSE)</f>
        <v>42927</v>
      </c>
    </row>
    <row r="160" spans="1:9" hidden="1" x14ac:dyDescent="0.25">
      <c r="A160" s="41" t="s">
        <v>505</v>
      </c>
      <c r="B160" s="38"/>
      <c r="C160" s="35" t="str">
        <f>VLOOKUP(G160,MeTRAX!$A$1:$N$400,2,FALSE)</f>
        <v>L-3 CINCINNATI ELECTRONICS</v>
      </c>
      <c r="D160" s="36"/>
      <c r="E160" s="37" t="str">
        <f>VLOOKUP(G160,MeTRAX!$A$1:$N$400,3,FALSE)</f>
        <v>CATEGORY 4</v>
      </c>
      <c r="F160" s="38" t="str">
        <f>VLOOKUP(G160,MeTRAX!$A$1:$N$400,5,FALSE)</f>
        <v>NONE</v>
      </c>
      <c r="G160" s="38" t="s">
        <v>906</v>
      </c>
      <c r="H160" s="39" t="str">
        <f>VLOOKUP(G160,MeTRAX!$A$1:$N$400,6,FALSE)</f>
        <v>CAL</v>
      </c>
      <c r="I160" s="39">
        <f>VLOOKUP(G160,MeTRAX!$A$1:$N$400,7,FALSE)</f>
        <v>42927</v>
      </c>
    </row>
    <row r="161" spans="1:10" hidden="1" x14ac:dyDescent="0.25">
      <c r="A161" s="41" t="s">
        <v>958</v>
      </c>
      <c r="B161" s="38"/>
      <c r="C161" s="35" t="str">
        <f>VLOOKUP(G161,MeTRAX!$A$1:$N$400,2,FALSE)</f>
        <v>L-3 CINCINNATI ELECTRONICS</v>
      </c>
      <c r="D161" s="36"/>
      <c r="E161" s="37" t="str">
        <f>VLOOKUP(G161,MeTRAX!$A$1:$N$400,3,FALSE)</f>
        <v>CATEGORY 7</v>
      </c>
      <c r="F161" s="38" t="str">
        <f>VLOOKUP(G161,MeTRAX!$A$1:$N$400,5,FALSE)</f>
        <v>NONE</v>
      </c>
      <c r="G161" s="38" t="s">
        <v>957</v>
      </c>
      <c r="H161" s="39" t="str">
        <f>VLOOKUP(G161,MeTRAX!$A$1:$N$400,6,FALSE)</f>
        <v>CAL</v>
      </c>
      <c r="I161" s="39">
        <f>VLOOKUP(G161,MeTRAX!$A$1:$N$400,7,FALSE)</f>
        <v>42746</v>
      </c>
    </row>
    <row r="162" spans="1:10" hidden="1" x14ac:dyDescent="0.25">
      <c r="A162" s="41" t="s">
        <v>508</v>
      </c>
      <c r="B162" s="38"/>
      <c r="C162" s="35" t="str">
        <f>VLOOKUP(G162,MeTRAX!$A$1:$N$400,2,FALSE)</f>
        <v>HARRINGTON HOISTS INC.</v>
      </c>
      <c r="D162" s="36"/>
      <c r="E162" s="37" t="str">
        <f>VLOOKUP(G162,MeTRAX!$A$1:$N$400,3,FALSE)</f>
        <v>ES3B-1866</v>
      </c>
      <c r="F162" s="38">
        <f>VLOOKUP(G162,MeTRAX!$A$1:$N$400,5,FALSE)</f>
        <v>462791</v>
      </c>
      <c r="G162" s="38" t="s">
        <v>216</v>
      </c>
      <c r="H162" s="39" t="str">
        <f>VLOOKUP(G162,MeTRAX!$A$1:$N$400,6,FALSE)</f>
        <v>CAL</v>
      </c>
      <c r="I162" s="39">
        <f>VLOOKUP(G162,MeTRAX!$A$1:$N$400,7,FALSE)</f>
        <v>42740</v>
      </c>
    </row>
    <row r="163" spans="1:10" hidden="1" x14ac:dyDescent="0.25">
      <c r="A163" s="41" t="s">
        <v>509</v>
      </c>
      <c r="B163" s="38"/>
      <c r="C163" s="35" t="str">
        <f>VLOOKUP(G163,MeTRAX!$A$1:$N$400,2,FALSE)</f>
        <v>HARRINGTON HOISTS INC.</v>
      </c>
      <c r="D163" s="36"/>
      <c r="E163" s="37" t="str">
        <f>VLOOKUP(G163,MeTRAX!$A$1:$N$400,3,FALSE)</f>
        <v>ES3B-1866</v>
      </c>
      <c r="F163" s="38">
        <f>VLOOKUP(G163,MeTRAX!$A$1:$N$400,5,FALSE)</f>
        <v>462793</v>
      </c>
      <c r="G163" s="38" t="s">
        <v>217</v>
      </c>
      <c r="H163" s="39" t="str">
        <f>VLOOKUP(G163,MeTRAX!$A$1:$N$400,6,FALSE)</f>
        <v>CAL</v>
      </c>
      <c r="I163" s="39">
        <f>VLOOKUP(G163,MeTRAX!$A$1:$N$400,7,FALSE)</f>
        <v>42740</v>
      </c>
      <c r="J163" s="58"/>
    </row>
    <row r="164" spans="1:10" hidden="1" x14ac:dyDescent="0.25">
      <c r="A164" s="41" t="s">
        <v>510</v>
      </c>
      <c r="B164" s="38"/>
      <c r="C164" s="35" t="str">
        <f>VLOOKUP(G164,MeTRAX!$A$1:$N$400,2,FALSE)</f>
        <v>HARRINGTON HOISTS INC.</v>
      </c>
      <c r="D164" s="36"/>
      <c r="E164" s="37" t="str">
        <f>VLOOKUP(G164,MeTRAX!$A$1:$N$400,3,FALSE)</f>
        <v>ERIA 6A548449</v>
      </c>
      <c r="F164" s="38" t="str">
        <f>VLOOKUP(G164,MeTRAX!$A$1:$N$400,5,FALSE)</f>
        <v>LE6063001</v>
      </c>
      <c r="G164" s="38" t="s">
        <v>218</v>
      </c>
      <c r="H164" s="39" t="str">
        <f>VLOOKUP(G164,MeTRAX!$A$1:$N$400,6,FALSE)</f>
        <v>CAL</v>
      </c>
      <c r="I164" s="39">
        <f>VLOOKUP(G164,MeTRAX!$A$1:$N$400,7,FALSE)</f>
        <v>42740</v>
      </c>
    </row>
    <row r="165" spans="1:10" hidden="1" x14ac:dyDescent="0.25">
      <c r="A165" s="41" t="s">
        <v>180</v>
      </c>
      <c r="B165" s="38"/>
      <c r="C165" s="35" t="str">
        <f>VLOOKUP(G165,MeTRAX!$A$1:$N$400,2,FALSE)</f>
        <v>SIMPSON</v>
      </c>
      <c r="D165" s="36"/>
      <c r="E165" s="37" t="str">
        <f>VLOOKUP(G165,MeTRAX!$A$1:$N$400,3,FALSE)</f>
        <v>260-8</v>
      </c>
      <c r="F165" s="38" t="str">
        <f>VLOOKUP(G165,MeTRAX!$A$1:$N$400,5,FALSE)</f>
        <v>NONE</v>
      </c>
      <c r="G165" s="38" t="s">
        <v>181</v>
      </c>
      <c r="H165" s="39" t="str">
        <f>VLOOKUP(G165,MeTRAX!$A$1:$N$400,6,FALSE)</f>
        <v>NCR</v>
      </c>
      <c r="I165" s="39">
        <f>VLOOKUP(G165,MeTRAX!$A$1:$N$400,7,FALSE)</f>
        <v>43581</v>
      </c>
    </row>
    <row r="166" spans="1:10" hidden="1" x14ac:dyDescent="0.25">
      <c r="A166" s="41" t="s">
        <v>200</v>
      </c>
      <c r="B166" s="38"/>
      <c r="C166" s="35" t="str">
        <f>VLOOKUP(G166,MeTRAX!$A$1:$N$400,2,FALSE)</f>
        <v>FLUKE</v>
      </c>
      <c r="D166" s="36"/>
      <c r="E166" s="37" t="str">
        <f>VLOOKUP(G166,MeTRAX!$A$1:$N$400,3,FALSE)</f>
        <v>77 IV</v>
      </c>
      <c r="F166" s="38">
        <f>VLOOKUP(G166,MeTRAX!$A$1:$N$400,5,FALSE)</f>
        <v>33190032</v>
      </c>
      <c r="G166" s="38" t="s">
        <v>976</v>
      </c>
      <c r="H166" s="39" t="str">
        <f>VLOOKUP(G166,MeTRAX!$A$1:$N$400,6,FALSE)</f>
        <v>CAL</v>
      </c>
      <c r="I166" s="39">
        <f>VLOOKUP(G166,MeTRAX!$A$1:$N$400,7,FALSE)</f>
        <v>42756</v>
      </c>
    </row>
    <row r="167" spans="1:10" hidden="1" x14ac:dyDescent="0.25">
      <c r="A167" s="41" t="s">
        <v>205</v>
      </c>
      <c r="B167" s="38"/>
      <c r="C167" s="35" t="str">
        <f>VLOOKUP(G167,MeTRAX!$A$1:$N$400,2,FALSE)</f>
        <v>FLUKE</v>
      </c>
      <c r="D167" s="36"/>
      <c r="E167" s="37">
        <f>VLOOKUP(G167,MeTRAX!$A$1:$N$400,3,FALSE)</f>
        <v>52</v>
      </c>
      <c r="F167" s="38">
        <f>VLOOKUP(G167,MeTRAX!$A$1:$N$400,5,FALSE)</f>
        <v>5140273</v>
      </c>
      <c r="G167" s="38" t="s">
        <v>206</v>
      </c>
      <c r="H167" s="39" t="str">
        <f>VLOOKUP(G167,MeTRAX!$A$1:$N$400,6,FALSE)</f>
        <v>CBU</v>
      </c>
      <c r="I167" s="39">
        <f>VLOOKUP(G167,MeTRAX!$A$1:$N$400,7,FALSE)</f>
        <v>42879</v>
      </c>
    </row>
    <row r="168" spans="1:10" hidden="1" x14ac:dyDescent="0.25">
      <c r="A168" s="41" t="s">
        <v>241</v>
      </c>
      <c r="B168" s="38"/>
      <c r="C168" s="35" t="str">
        <f>VLOOKUP(G168,MeTRAX!$A$1:$N$400,2,FALSE)</f>
        <v>MOUNTZ, INC.</v>
      </c>
      <c r="D168" s="36"/>
      <c r="E168" s="37" t="str">
        <f>VLOOKUP(G168,MeTRAX!$A$1:$N$400,3,FALSE)</f>
        <v>TB RED 12-21</v>
      </c>
      <c r="F168" s="38" t="str">
        <f>VLOOKUP(G168,MeTRAX!$A$1:$N$400,5,FALSE)</f>
        <v>TB-11-12-165</v>
      </c>
      <c r="G168" s="38" t="s">
        <v>242</v>
      </c>
      <c r="H168" s="39" t="str">
        <f>VLOOKUP(G168,MeTRAX!$A$1:$N$400,6,FALSE)</f>
        <v>CAL</v>
      </c>
      <c r="I168" s="39">
        <f>VLOOKUP(G168,MeTRAX!$A$1:$N$400,7,FALSE)</f>
        <v>42726</v>
      </c>
      <c r="J168" s="60" t="s">
        <v>243</v>
      </c>
    </row>
    <row r="169" spans="1:10" hidden="1" x14ac:dyDescent="0.25">
      <c r="A169" s="41" t="s">
        <v>241</v>
      </c>
      <c r="B169" s="38"/>
      <c r="C169" s="35" t="str">
        <f>VLOOKUP(G169,MeTRAX!$A$1:$N$400,2,FALSE)</f>
        <v>MOUNTZ, INC.</v>
      </c>
      <c r="D169" s="36"/>
      <c r="E169" s="37" t="str">
        <f>VLOOKUP(G169,MeTRAX!$A$1:$N$400,3,FALSE)</f>
        <v>TB RED 12-21</v>
      </c>
      <c r="F169" s="38" t="str">
        <f>VLOOKUP(G169,MeTRAX!$A$1:$N$400,5,FALSE)</f>
        <v>TB-11-12-166</v>
      </c>
      <c r="G169" s="38" t="s">
        <v>244</v>
      </c>
      <c r="H169" s="39" t="str">
        <f>VLOOKUP(G169,MeTRAX!$A$1:$N$400,6,FALSE)</f>
        <v>CAL</v>
      </c>
      <c r="I169" s="39">
        <f>VLOOKUP(G169,MeTRAX!$A$1:$N$400,7,FALSE)</f>
        <v>42823</v>
      </c>
      <c r="J169" s="60" t="s">
        <v>243</v>
      </c>
    </row>
    <row r="170" spans="1:10" hidden="1" x14ac:dyDescent="0.25">
      <c r="A170" s="41" t="s">
        <v>245</v>
      </c>
      <c r="B170" s="38"/>
      <c r="C170" s="35" t="str">
        <f>VLOOKUP(G170,MeTRAX!$A$1:$N$400,2,FALSE)</f>
        <v>SNAP-ON</v>
      </c>
      <c r="D170" s="36"/>
      <c r="E170" s="37" t="str">
        <f>VLOOKUP(G170,MeTRAX!$A$1:$N$400,3,FALSE)</f>
        <v>TQS-050</v>
      </c>
      <c r="F170" s="38">
        <f>VLOOKUP(G170,MeTRAX!$A$1:$N$400,5,FALSE)</f>
        <v>1400</v>
      </c>
      <c r="G170" s="38" t="s">
        <v>246</v>
      </c>
      <c r="H170" s="39" t="str">
        <f>VLOOKUP(G170,MeTRAX!$A$1:$N$400,6,FALSE)</f>
        <v>CAL</v>
      </c>
      <c r="I170" s="39">
        <f>VLOOKUP(G170,MeTRAX!$A$1:$N$400,7,FALSE)</f>
        <v>42679</v>
      </c>
    </row>
    <row r="171" spans="1:10" hidden="1" x14ac:dyDescent="0.25">
      <c r="A171" s="41" t="s">
        <v>252</v>
      </c>
      <c r="B171" s="38"/>
      <c r="C171" s="35" t="e">
        <f>VLOOKUP(G171,MeTRAX!$A$1:$N$400,2,FALSE)</f>
        <v>#N/A</v>
      </c>
      <c r="D171" s="36"/>
      <c r="E171" s="37" t="e">
        <f>VLOOKUP(G171,MeTRAX!$A$1:$N$400,3,FALSE)</f>
        <v>#N/A</v>
      </c>
      <c r="F171" s="38" t="e">
        <f>VLOOKUP(G171,MeTRAX!$A$1:$N$400,5,FALSE)</f>
        <v>#N/A</v>
      </c>
      <c r="G171" s="38" t="s">
        <v>253</v>
      </c>
      <c r="H171" s="39" t="e">
        <f>VLOOKUP(G171,MeTRAX!$A$1:$N$400,6,FALSE)</f>
        <v>#N/A</v>
      </c>
      <c r="I171" s="39" t="e">
        <f>VLOOKUP(G171,MeTRAX!$A$1:$N$400,7,FALSE)</f>
        <v>#N/A</v>
      </c>
    </row>
    <row r="172" spans="1:10" hidden="1" x14ac:dyDescent="0.25">
      <c r="A172" s="41" t="s">
        <v>247</v>
      </c>
      <c r="B172" s="38"/>
      <c r="C172" s="35" t="str">
        <f>VLOOKUP(G172,MeTRAX!$A$1:$N$400,2,FALSE)</f>
        <v>CONSOLIDATED DEVICES INC</v>
      </c>
      <c r="D172" s="36"/>
      <c r="E172" s="37" t="str">
        <f>VLOOKUP(G172,MeTRAX!$A$1:$N$400,3,FALSE)</f>
        <v>1502 LD1N</v>
      </c>
      <c r="F172" s="38" t="str">
        <f>VLOOKUP(G172,MeTRAX!$A$1:$N$400,5,FALSE)</f>
        <v>NONE</v>
      </c>
      <c r="G172" s="38" t="s">
        <v>248</v>
      </c>
      <c r="H172" s="39" t="str">
        <f>VLOOKUP(G172,MeTRAX!$A$1:$N$400,6,FALSE)</f>
        <v>CAL</v>
      </c>
      <c r="I172" s="39">
        <f>VLOOKUP(G172,MeTRAX!$A$1:$N$400,7,FALSE)</f>
        <v>42693</v>
      </c>
    </row>
    <row r="173" spans="1:10" hidden="1" x14ac:dyDescent="0.25">
      <c r="A173" s="41" t="s">
        <v>250</v>
      </c>
      <c r="B173" s="38"/>
      <c r="C173" s="35" t="e">
        <f>VLOOKUP(G173,MeTRAX!$A$1:$N$400,2,FALSE)</f>
        <v>#N/A</v>
      </c>
      <c r="D173" s="36"/>
      <c r="E173" s="37" t="e">
        <f>VLOOKUP(G173,MeTRAX!$A$1:$N$400,3,FALSE)</f>
        <v>#N/A</v>
      </c>
      <c r="F173" s="38" t="e">
        <f>VLOOKUP(G173,MeTRAX!$A$1:$N$400,5,FALSE)</f>
        <v>#N/A</v>
      </c>
      <c r="G173" s="38" t="s">
        <v>251</v>
      </c>
      <c r="H173" s="39" t="e">
        <f>VLOOKUP(G173,MeTRAX!$A$1:$N$400,6,FALSE)</f>
        <v>#N/A</v>
      </c>
      <c r="I173" s="39" t="e">
        <f>VLOOKUP(G173,MeTRAX!$A$1:$N$400,7,FALSE)</f>
        <v>#N/A</v>
      </c>
    </row>
    <row r="174" spans="1:10" hidden="1" x14ac:dyDescent="0.25">
      <c r="A174" s="41" t="s">
        <v>254</v>
      </c>
      <c r="B174" s="38"/>
      <c r="C174" s="35" t="str">
        <f>VLOOKUP(G174,MeTRAX!$A$1:$N$400,2,FALSE)</f>
        <v>SNAP-ON</v>
      </c>
      <c r="D174" s="36"/>
      <c r="E174" s="37" t="str">
        <f>VLOOKUP(G174,MeTRAX!$A$1:$N$400,3,FALSE)</f>
        <v>QD2R200</v>
      </c>
      <c r="F174" s="38">
        <f>VLOOKUP(G174,MeTRAX!$A$1:$N$400,5,FALSE)</f>
        <v>1006400801</v>
      </c>
      <c r="G174" s="38" t="s">
        <v>255</v>
      </c>
      <c r="H174" s="39" t="str">
        <f>VLOOKUP(G174,MeTRAX!$A$1:$N$400,6,FALSE)</f>
        <v>CAL</v>
      </c>
      <c r="I174" s="39">
        <f>VLOOKUP(G174,MeTRAX!$A$1:$N$400,7,FALSE)</f>
        <v>42908</v>
      </c>
    </row>
    <row r="175" spans="1:10" hidden="1" x14ac:dyDescent="0.25">
      <c r="A175" s="41" t="s">
        <v>254</v>
      </c>
      <c r="B175" s="38"/>
      <c r="C175" s="35" t="str">
        <f>VLOOKUP(G175,MeTRAX!$A$1:$N$400,2,FALSE)</f>
        <v>SNAP-ON</v>
      </c>
      <c r="D175" s="36"/>
      <c r="E175" s="37" t="str">
        <f>VLOOKUP(G175,MeTRAX!$A$1:$N$400,3,FALSE)</f>
        <v>QD2R200</v>
      </c>
      <c r="F175" s="38">
        <f>VLOOKUP(G175,MeTRAX!$A$1:$N$400,5,FALSE)</f>
        <v>1006400889</v>
      </c>
      <c r="G175" s="38" t="s">
        <v>256</v>
      </c>
      <c r="H175" s="39" t="str">
        <f>VLOOKUP(G175,MeTRAX!$A$1:$N$400,6,FALSE)</f>
        <v>CAL</v>
      </c>
      <c r="I175" s="39">
        <f>VLOOKUP(G175,MeTRAX!$A$1:$N$400,7,FALSE)</f>
        <v>42908</v>
      </c>
    </row>
    <row r="176" spans="1:10" hidden="1" x14ac:dyDescent="0.25">
      <c r="A176" s="41" t="s">
        <v>254</v>
      </c>
      <c r="B176" s="38"/>
      <c r="C176" s="35" t="str">
        <f>VLOOKUP(G176,MeTRAX!$A$1:$N$400,2,FALSE)</f>
        <v>SNAP-ON</v>
      </c>
      <c r="D176" s="36"/>
      <c r="E176" s="37" t="str">
        <f>VLOOKUP(G176,MeTRAX!$A$1:$N$400,3,FALSE)</f>
        <v>QD2R200</v>
      </c>
      <c r="F176" s="38">
        <f>VLOOKUP(G176,MeTRAX!$A$1:$N$400,5,FALSE)</f>
        <v>108503146</v>
      </c>
      <c r="G176" s="38" t="s">
        <v>257</v>
      </c>
      <c r="H176" s="39" t="str">
        <f>VLOOKUP(G176,MeTRAX!$A$1:$N$400,6,FALSE)</f>
        <v>CAL</v>
      </c>
      <c r="I176" s="39">
        <f>VLOOKUP(G176,MeTRAX!$A$1:$N$400,7,FALSE)</f>
        <v>42840</v>
      </c>
    </row>
    <row r="177" spans="1:10" hidden="1" x14ac:dyDescent="0.25">
      <c r="A177" s="41" t="s">
        <v>260</v>
      </c>
      <c r="B177" s="38"/>
      <c r="C177" s="35" t="str">
        <f>VLOOKUP(G177,MeTRAX!$A$1:$N$400,2,FALSE)</f>
        <v>SNAP-ON</v>
      </c>
      <c r="D177" s="36"/>
      <c r="E177" s="37" t="str">
        <f>VLOOKUP(G177,MeTRAX!$A$1:$N$400,3,FALSE)</f>
        <v>QD2R1000</v>
      </c>
      <c r="F177" s="38">
        <f>VLOOKUP(G177,MeTRAX!$A$1:$N$400,5,FALSE)</f>
        <v>612501377</v>
      </c>
      <c r="G177" s="38" t="s">
        <v>518</v>
      </c>
      <c r="H177" s="39" t="str">
        <f>VLOOKUP(G177,MeTRAX!$A$1:$N$400,6,FALSE)</f>
        <v>CAL</v>
      </c>
      <c r="I177" s="39">
        <f>VLOOKUP(G177,MeTRAX!$A$1:$N$400,7,FALSE)</f>
        <v>42907</v>
      </c>
    </row>
    <row r="178" spans="1:10" hidden="1" x14ac:dyDescent="0.25">
      <c r="A178" s="41" t="s">
        <v>261</v>
      </c>
      <c r="B178" s="38"/>
      <c r="C178" s="35" t="str">
        <f>VLOOKUP(G178,MeTRAX!$A$1:$N$400,2,FALSE)</f>
        <v>SNAP-ON</v>
      </c>
      <c r="D178" s="36"/>
      <c r="E178" s="37" t="str">
        <f>VLOOKUP(G178,MeTRAX!$A$1:$N$400,3,FALSE)</f>
        <v>QD3R150</v>
      </c>
      <c r="F178" s="38">
        <f>VLOOKUP(G178,MeTRAX!$A$1:$N$400,5,FALSE)</f>
        <v>405604408</v>
      </c>
      <c r="G178" s="38" t="s">
        <v>262</v>
      </c>
      <c r="H178" s="39" t="str">
        <f>VLOOKUP(G178,MeTRAX!$A$1:$N$400,6,FALSE)</f>
        <v>CAL</v>
      </c>
      <c r="I178" s="39">
        <f>VLOOKUP(G178,MeTRAX!$A$1:$N$400,7,FALSE)</f>
        <v>42907</v>
      </c>
    </row>
    <row r="179" spans="1:10" hidden="1" x14ac:dyDescent="0.25">
      <c r="A179" s="41" t="s">
        <v>263</v>
      </c>
      <c r="B179" s="38"/>
      <c r="C179" s="35" t="str">
        <f>VLOOKUP(G179,MeTRAX!$A$1:$N$400,2,FALSE)</f>
        <v>FLUKE</v>
      </c>
      <c r="D179" s="36"/>
      <c r="E179" s="37" t="str">
        <f>VLOOKUP(G179,MeTRAX!$A$1:$N$400,3,FALSE)</f>
        <v>1620A</v>
      </c>
      <c r="F179" s="38" t="str">
        <f>VLOOKUP(G179,MeTRAX!$A$1:$N$400,5,FALSE)</f>
        <v>A84998</v>
      </c>
      <c r="G179" s="38" t="s">
        <v>264</v>
      </c>
      <c r="H179" s="39" t="str">
        <f>VLOOKUP(G179,MeTRAX!$A$1:$N$400,6,FALSE)</f>
        <v>NCR</v>
      </c>
      <c r="I179" s="39">
        <f>VLOOKUP(G179,MeTRAX!$A$1:$N$400,7,FALSE)</f>
        <v>42874</v>
      </c>
    </row>
    <row r="180" spans="1:10" hidden="1" x14ac:dyDescent="0.25">
      <c r="A180" s="41" t="s">
        <v>265</v>
      </c>
      <c r="B180" s="38"/>
      <c r="C180" s="35" t="e">
        <f>VLOOKUP(G180,MeTRAX!$A$1:$N$400,2,FALSE)</f>
        <v>#N/A</v>
      </c>
      <c r="D180" s="36"/>
      <c r="E180" s="37" t="e">
        <f>VLOOKUP(G180,MeTRAX!$A$1:$N$400,3,FALSE)</f>
        <v>#N/A</v>
      </c>
      <c r="F180" s="38" t="e">
        <f>VLOOKUP(G180,MeTRAX!$A$1:$N$400,5,FALSE)</f>
        <v>#N/A</v>
      </c>
      <c r="G180" s="38" t="s">
        <v>266</v>
      </c>
      <c r="H180" s="39" t="e">
        <f>VLOOKUP(G180,MeTRAX!$A$1:$N$400,6,FALSE)</f>
        <v>#N/A</v>
      </c>
      <c r="I180" s="39" t="e">
        <f>VLOOKUP(G180,MeTRAX!$A$1:$N$400,7,FALSE)</f>
        <v>#N/A</v>
      </c>
    </row>
    <row r="181" spans="1:10" hidden="1" x14ac:dyDescent="0.25">
      <c r="A181" s="41" t="s">
        <v>265</v>
      </c>
      <c r="B181" s="38"/>
      <c r="C181" s="35" t="e">
        <f>VLOOKUP(G181,MeTRAX!$A$1:$N$400,2,FALSE)</f>
        <v>#N/A</v>
      </c>
      <c r="D181" s="36"/>
      <c r="E181" s="37" t="e">
        <f>VLOOKUP(G181,MeTRAX!$A$1:$N$400,3,FALSE)</f>
        <v>#N/A</v>
      </c>
      <c r="F181" s="38" t="e">
        <f>VLOOKUP(G181,MeTRAX!$A$1:$N$400,5,FALSE)</f>
        <v>#N/A</v>
      </c>
      <c r="G181" s="38" t="s">
        <v>267</v>
      </c>
      <c r="H181" s="39" t="e">
        <f>VLOOKUP(G181,MeTRAX!$A$1:$N$400,6,FALSE)</f>
        <v>#N/A</v>
      </c>
      <c r="I181" s="39" t="e">
        <f>VLOOKUP(G181,MeTRAX!$A$1:$N$400,7,FALSE)</f>
        <v>#N/A</v>
      </c>
    </row>
    <row r="182" spans="1:10" hidden="1" x14ac:dyDescent="0.25">
      <c r="A182" s="41" t="s">
        <v>265</v>
      </c>
      <c r="B182" s="38"/>
      <c r="C182" s="35" t="str">
        <f>VLOOKUP(G182,MeTRAX!$A$1:$N$400,2,FALSE)</f>
        <v>FLUKE</v>
      </c>
      <c r="D182" s="36"/>
      <c r="E182" s="37" t="str">
        <f>VLOOKUP(G182,MeTRAX!$A$1:$N$400,3,FALSE)</f>
        <v>2626-H</v>
      </c>
      <c r="F182" s="38" t="str">
        <f>VLOOKUP(G182,MeTRAX!$A$1:$N$400,5,FALSE)</f>
        <v>A93083</v>
      </c>
      <c r="G182" s="38" t="s">
        <v>268</v>
      </c>
      <c r="H182" s="39" t="str">
        <f>VLOOKUP(G182,MeTRAX!$A$1:$N$400,6,FALSE)</f>
        <v>CAL</v>
      </c>
      <c r="I182" s="39">
        <f>VLOOKUP(G182,MeTRAX!$A$1:$N$400,7,FALSE)</f>
        <v>42708</v>
      </c>
    </row>
    <row r="183" spans="1:10" hidden="1" x14ac:dyDescent="0.25">
      <c r="A183" s="41" t="s">
        <v>265</v>
      </c>
      <c r="B183" s="38"/>
      <c r="C183" s="35" t="str">
        <f>VLOOKUP(G183,MeTRAX!$A$1:$N$400,2,FALSE)</f>
        <v>FLUKE</v>
      </c>
      <c r="D183" s="36"/>
      <c r="E183" s="37" t="str">
        <f>VLOOKUP(G183,MeTRAX!$A$1:$N$400,3,FALSE)</f>
        <v>2626-H</v>
      </c>
      <c r="F183" s="38" t="str">
        <f>VLOOKUP(G183,MeTRAX!$A$1:$N$400,5,FALSE)</f>
        <v>A93084</v>
      </c>
      <c r="G183" s="38" t="s">
        <v>269</v>
      </c>
      <c r="H183" s="39" t="str">
        <f>VLOOKUP(G183,MeTRAX!$A$1:$N$400,6,FALSE)</f>
        <v>CAL</v>
      </c>
      <c r="I183" s="39">
        <f>VLOOKUP(G183,MeTRAX!$A$1:$N$400,7,FALSE)</f>
        <v>42708</v>
      </c>
    </row>
    <row r="184" spans="1:10" hidden="1" x14ac:dyDescent="0.25">
      <c r="A184" s="41" t="s">
        <v>195</v>
      </c>
      <c r="B184" s="38"/>
      <c r="C184" s="35" t="str">
        <f>VLOOKUP(G184,MeTRAX!$A$1:$N$400,2,FALSE)</f>
        <v>AGILENT TECHNOLOGIES</v>
      </c>
      <c r="D184" s="36"/>
      <c r="E184" s="37" t="str">
        <f>VLOOKUP(G184,MeTRAX!$A$1:$N$400,3,FALSE)</f>
        <v>34901A</v>
      </c>
      <c r="F184" s="38" t="str">
        <f>VLOOKUP(G184,MeTRAX!$A$1:$N$400,5,FALSE)</f>
        <v>US41004999</v>
      </c>
      <c r="G184" s="38" t="s">
        <v>196</v>
      </c>
      <c r="H184" s="39" t="str">
        <f>VLOOKUP(G184,MeTRAX!$A$1:$N$400,6,FALSE)</f>
        <v>CAL</v>
      </c>
      <c r="I184" s="39">
        <f>VLOOKUP(G184,MeTRAX!$A$1:$N$400,7,FALSE)</f>
        <v>42678</v>
      </c>
    </row>
    <row r="185" spans="1:10" ht="15" hidden="1" customHeight="1" x14ac:dyDescent="0.25">
      <c r="A185" s="41" t="s">
        <v>25</v>
      </c>
      <c r="B185" s="38"/>
      <c r="C185" s="35" t="str">
        <f>VLOOKUP(G185,MeTRAX!$A$1:$N$400,2,FALSE)</f>
        <v>THERMOTRON</v>
      </c>
      <c r="D185" s="36"/>
      <c r="E185" s="37" t="str">
        <f>VLOOKUP(G185,MeTRAX!$A$1:$N$400,3,FALSE)</f>
        <v>RA-70-CHV-30-30 W/8800</v>
      </c>
      <c r="F185" s="38">
        <f>VLOOKUP(G185,MeTRAX!$A$1:$N$400,5,FALSE)</f>
        <v>34787</v>
      </c>
      <c r="G185" s="38" t="s">
        <v>26</v>
      </c>
      <c r="H185" s="39" t="str">
        <f>VLOOKUP(G185,MeTRAX!$A$1:$N$400,6,FALSE)</f>
        <v>CAL</v>
      </c>
      <c r="I185" s="39">
        <f>VLOOKUP(G185,MeTRAX!$A$1:$N$400,7,FALSE)</f>
        <v>42705</v>
      </c>
      <c r="J185" s="43" t="s">
        <v>27</v>
      </c>
    </row>
    <row r="186" spans="1:10" ht="15" hidden="1" customHeight="1" x14ac:dyDescent="0.25">
      <c r="A186" s="41" t="s">
        <v>25</v>
      </c>
      <c r="B186" s="38"/>
      <c r="C186" s="35" t="s">
        <v>303</v>
      </c>
      <c r="D186" s="36"/>
      <c r="E186" s="37" t="s">
        <v>353</v>
      </c>
      <c r="F186" s="38">
        <v>38786</v>
      </c>
      <c r="G186" s="38" t="s">
        <v>30</v>
      </c>
      <c r="H186" s="39" t="s">
        <v>302</v>
      </c>
      <c r="I186" s="39">
        <f>VLOOKUP(G186,MeTRAX!$A$1:$N$400,7,FALSE)</f>
        <v>43008</v>
      </c>
      <c r="J186" s="45" t="s">
        <v>31</v>
      </c>
    </row>
    <row r="187" spans="1:10" ht="15" hidden="1" customHeight="1" x14ac:dyDescent="0.25">
      <c r="A187" s="41" t="s">
        <v>25</v>
      </c>
      <c r="B187" s="38"/>
      <c r="C187" s="35" t="str">
        <f>VLOOKUP(G187,MeTRAX!$A$1:$N$400,2,FALSE)</f>
        <v>THERMOTRON</v>
      </c>
      <c r="D187" s="36"/>
      <c r="E187" s="37" t="str">
        <f>VLOOKUP(G187,MeTRAX!$A$1:$N$400,3,FALSE)</f>
        <v>RA-70-CHV-30-30</v>
      </c>
      <c r="F187" s="38">
        <f>VLOOKUP(G187,MeTRAX!$A$1:$N$400,5,FALSE)</f>
        <v>36091</v>
      </c>
      <c r="G187" s="38" t="s">
        <v>28</v>
      </c>
      <c r="H187" s="39" t="str">
        <f>VLOOKUP(G187,MeTRAX!$A$1:$N$400,6,FALSE)</f>
        <v>CAL</v>
      </c>
      <c r="I187" s="39">
        <f>VLOOKUP(G187,MeTRAX!$A$1:$N$400,7,FALSE)</f>
        <v>42743</v>
      </c>
      <c r="J187" s="44" t="s">
        <v>29</v>
      </c>
    </row>
    <row r="188" spans="1:10" ht="15" hidden="1" customHeight="1" x14ac:dyDescent="0.25">
      <c r="A188" s="41" t="s">
        <v>25</v>
      </c>
      <c r="B188" s="38"/>
      <c r="C188" s="35" t="e">
        <f>VLOOKUP(G188,MeTRAX!$A$1:$N$400,2,FALSE)</f>
        <v>#N/A</v>
      </c>
      <c r="D188" s="36"/>
      <c r="E188" s="37" t="e">
        <f>VLOOKUP(G188,MeTRAX!$A$1:$N$400,3,FALSE)</f>
        <v>#N/A</v>
      </c>
      <c r="F188" s="38" t="e">
        <f>VLOOKUP(G188,MeTRAX!$A$1:$N$400,5,FALSE)</f>
        <v>#N/A</v>
      </c>
      <c r="G188" s="38" t="s">
        <v>32</v>
      </c>
      <c r="H188" s="39" t="e">
        <f>VLOOKUP(G188,MeTRAX!$A$1:$N$400,6,FALSE)</f>
        <v>#N/A</v>
      </c>
      <c r="I188" s="39" t="e">
        <f>VLOOKUP(G188,MeTRAX!$A$1:$N$400,7,FALSE)</f>
        <v>#N/A</v>
      </c>
      <c r="J188" s="46" t="s">
        <v>33</v>
      </c>
    </row>
    <row r="189" spans="1:10" hidden="1" x14ac:dyDescent="0.25">
      <c r="A189" s="41" t="s">
        <v>20</v>
      </c>
      <c r="B189" s="38"/>
      <c r="C189" s="35" t="str">
        <f>VLOOKUP(G189,MeTRAX!$A$1:$N$400,2,FALSE)</f>
        <v>RUSSELL TECHNICAL PRODUCTS/WAT</v>
      </c>
      <c r="D189" s="36"/>
      <c r="E189" s="37" t="str">
        <f>VLOOKUP(G189,MeTRAX!$A$1:$N$400,3,FALSE)</f>
        <v>GD32-3-3 W/F4 W/945 W/DR45AT</v>
      </c>
      <c r="F189" s="38">
        <f>VLOOKUP(G189,MeTRAX!$A$1:$N$400,5,FALSE)</f>
        <v>2992880</v>
      </c>
      <c r="G189" s="38">
        <v>16848</v>
      </c>
      <c r="H189" s="39" t="str">
        <f>VLOOKUP(G189,MeTRAX!$A$1:$N$400,6,FALSE)</f>
        <v>CAL</v>
      </c>
      <c r="I189" s="39">
        <f>VLOOKUP(G189,MeTRAX!$A$1:$N$400,7,FALSE)</f>
        <v>42935</v>
      </c>
      <c r="J189" s="78" t="s">
        <v>21</v>
      </c>
    </row>
    <row r="190" spans="1:10" hidden="1" x14ac:dyDescent="0.25">
      <c r="A190" s="41" t="s">
        <v>60</v>
      </c>
      <c r="B190" s="38"/>
      <c r="C190" s="35" t="e">
        <f>VLOOKUP(G190,MeTRAX!$A$1:$N$400,2,FALSE)</f>
        <v>#N/A</v>
      </c>
      <c r="D190" s="36"/>
      <c r="E190" s="37" t="e">
        <f>VLOOKUP(G190,MeTRAX!$A$1:$N$400,3,FALSE)</f>
        <v>#N/A</v>
      </c>
      <c r="F190" s="38" t="e">
        <f>VLOOKUP(G190,MeTRAX!$A$1:$N$400,5,FALSE)</f>
        <v>#N/A</v>
      </c>
      <c r="G190" s="38" t="s">
        <v>235</v>
      </c>
      <c r="H190" s="39" t="e">
        <f>VLOOKUP(G190,MeTRAX!$A$1:$N$400,6,FALSE)</f>
        <v>#N/A</v>
      </c>
      <c r="I190" s="39" t="e">
        <f>VLOOKUP(G190,MeTRAX!$A$1:$N$400,7,FALSE)</f>
        <v>#N/A</v>
      </c>
    </row>
    <row r="191" spans="1:10" ht="15" hidden="1" customHeight="1" x14ac:dyDescent="0.25">
      <c r="A191" s="41" t="s">
        <v>40</v>
      </c>
      <c r="B191" s="38"/>
      <c r="C191" s="35" t="str">
        <f>VLOOKUP(G191,MeTRAX!$A$1:$N$400,2,FALSE)</f>
        <v>ADVINT</v>
      </c>
      <c r="D191" s="36"/>
      <c r="E191" s="37" t="str">
        <f>VLOOKUP(G191,MeTRAX!$A$1:$N$400,3,FALSE)</f>
        <v>35-11006</v>
      </c>
      <c r="F191" s="38">
        <f>VLOOKUP(G191,MeTRAX!$A$1:$N$400,5,FALSE)</f>
        <v>5</v>
      </c>
      <c r="G191" s="38" t="s">
        <v>41</v>
      </c>
      <c r="H191" s="39" t="str">
        <f>VLOOKUP(G191,MeTRAX!$A$1:$N$400,6,FALSE)</f>
        <v>NCR</v>
      </c>
      <c r="I191" s="39">
        <f>VLOOKUP(G191,MeTRAX!$A$1:$N$400,7,FALSE)</f>
        <v>43483</v>
      </c>
      <c r="J191" s="49" t="s">
        <v>42</v>
      </c>
    </row>
    <row r="192" spans="1:10" ht="15" hidden="1" customHeight="1" x14ac:dyDescent="0.25">
      <c r="A192" s="41" t="s">
        <v>43</v>
      </c>
      <c r="B192" s="38"/>
      <c r="C192" s="35" t="str">
        <f>VLOOKUP(G192,MeTRAX!$A$1:$N$400,2,FALSE)</f>
        <v>L-3 CINCINNATI ELECTRONICS</v>
      </c>
      <c r="D192" s="36"/>
      <c r="E192" s="37">
        <f>VLOOKUP(G192,MeTRAX!$A$1:$N$400,3,FALSE)</f>
        <v>877730</v>
      </c>
      <c r="F192" s="38">
        <f>VLOOKUP(G192,MeTRAX!$A$1:$N$400,5,FALSE)</f>
        <v>4</v>
      </c>
      <c r="G192" s="38" t="s">
        <v>44</v>
      </c>
      <c r="H192" s="39" t="str">
        <f>VLOOKUP(G192,MeTRAX!$A$1:$N$400,6,FALSE)</f>
        <v>NCR</v>
      </c>
      <c r="I192" s="39">
        <f>VLOOKUP(G192,MeTRAX!$A$1:$N$400,7,FALSE)</f>
        <v>43483</v>
      </c>
      <c r="J192" s="49" t="s">
        <v>42</v>
      </c>
    </row>
    <row r="193" spans="1:10" ht="15" hidden="1" customHeight="1" x14ac:dyDescent="0.25">
      <c r="A193" s="41" t="s">
        <v>45</v>
      </c>
      <c r="B193" s="38"/>
      <c r="C193" s="35" t="str">
        <f>VLOOKUP(G193,MeTRAX!$A$1:$N$400,2,FALSE)</f>
        <v>NATIONAL INSTRUMENTS</v>
      </c>
      <c r="D193" s="36"/>
      <c r="E193" s="37" t="str">
        <f>VLOOKUP(G193,MeTRAX!$A$1:$N$400,3,FALSE)</f>
        <v>CRIO-9012</v>
      </c>
      <c r="F193" s="38" t="str">
        <f>VLOOKUP(G193,MeTRAX!$A$1:$N$400,5,FALSE)</f>
        <v>00802F11E391</v>
      </c>
      <c r="G193" s="38" t="s">
        <v>46</v>
      </c>
      <c r="H193" s="39" t="str">
        <f>VLOOKUP(G193,MeTRAX!$A$1:$N$400,6,FALSE)</f>
        <v>NCR</v>
      </c>
      <c r="I193" s="39">
        <f>VLOOKUP(G193,MeTRAX!$A$1:$N$400,7,FALSE)</f>
        <v>43483</v>
      </c>
      <c r="J193" s="49" t="s">
        <v>42</v>
      </c>
    </row>
    <row r="194" spans="1:10" ht="15" hidden="1" customHeight="1" x14ac:dyDescent="0.25">
      <c r="A194" s="41" t="s">
        <v>55</v>
      </c>
      <c r="B194" s="38"/>
      <c r="C194" s="35" t="str">
        <f>VLOOKUP(G194,MeTRAX!$A$1:$N$400,2,FALSE)</f>
        <v>NATIONAL INSTRUMENTS</v>
      </c>
      <c r="D194" s="36"/>
      <c r="E194" s="37" t="str">
        <f>VLOOKUP(G194,MeTRAX!$A$1:$N$400,3,FALSE)</f>
        <v>NI-9229</v>
      </c>
      <c r="F194" s="38" t="str">
        <f>VLOOKUP(G194,MeTRAX!$A$1:$N$400,5,FALSE)</f>
        <v>144632F</v>
      </c>
      <c r="G194" s="38" t="s">
        <v>456</v>
      </c>
      <c r="H194" s="39" t="str">
        <f>VLOOKUP(G194,MeTRAX!$A$1:$N$400,6,FALSE)</f>
        <v>NCR</v>
      </c>
      <c r="I194" s="39">
        <f>VLOOKUP(G194,MeTRAX!$A$1:$N$400,7,FALSE)</f>
        <v>43483</v>
      </c>
      <c r="J194" s="49" t="s">
        <v>42</v>
      </c>
    </row>
    <row r="195" spans="1:10" ht="15" hidden="1" customHeight="1" x14ac:dyDescent="0.25">
      <c r="A195" s="41" t="s">
        <v>55</v>
      </c>
      <c r="B195" s="38"/>
      <c r="C195" s="35" t="str">
        <f>VLOOKUP(G195,MeTRAX!$A$1:$N$400,2,FALSE)</f>
        <v>NATIONAL INSTRUMENTS</v>
      </c>
      <c r="D195" s="36"/>
      <c r="E195" s="37" t="str">
        <f>VLOOKUP(G195,MeTRAX!$A$1:$N$400,3,FALSE)</f>
        <v>NI 9239</v>
      </c>
      <c r="F195" s="38" t="str">
        <f>VLOOKUP(G195,MeTRAX!$A$1:$N$400,5,FALSE)</f>
        <v>14A69AD</v>
      </c>
      <c r="G195" s="38" t="s">
        <v>464</v>
      </c>
      <c r="H195" s="39" t="str">
        <f>VLOOKUP(G195,MeTRAX!$A$1:$N$400,6,FALSE)</f>
        <v>NCR</v>
      </c>
      <c r="I195" s="39">
        <f>VLOOKUP(G195,MeTRAX!$A$1:$N$400,7,FALSE)</f>
        <v>43483</v>
      </c>
      <c r="J195" s="49" t="s">
        <v>42</v>
      </c>
    </row>
    <row r="196" spans="1:10" ht="15" hidden="1" customHeight="1" x14ac:dyDescent="0.25">
      <c r="A196" s="41" t="s">
        <v>47</v>
      </c>
      <c r="B196" s="38"/>
      <c r="C196" s="35" t="str">
        <f>VLOOKUP(G196,MeTRAX!$A$1:$N$400,2,FALSE)</f>
        <v>AGILENT TECHNOLOGIES</v>
      </c>
      <c r="D196" s="36"/>
      <c r="E196" s="37" t="str">
        <f>VLOOKUP(G196,MeTRAX!$A$1:$N$400,3,FALSE)</f>
        <v>34970A</v>
      </c>
      <c r="F196" s="38" t="str">
        <f>VLOOKUP(G196,MeTRAX!$A$1:$N$400,5,FALSE)</f>
        <v>MY41030883</v>
      </c>
      <c r="G196" s="38" t="s">
        <v>48</v>
      </c>
      <c r="H196" s="39" t="str">
        <f>VLOOKUP(G196,MeTRAX!$A$1:$N$400,6,FALSE)</f>
        <v>CAL</v>
      </c>
      <c r="I196" s="39">
        <f>VLOOKUP(G196,MeTRAX!$A$1:$N$400,7,FALSE)</f>
        <v>42788</v>
      </c>
      <c r="J196" s="49" t="s">
        <v>42</v>
      </c>
    </row>
    <row r="197" spans="1:10" ht="15" hidden="1" customHeight="1" x14ac:dyDescent="0.25">
      <c r="A197" s="41" t="s">
        <v>195</v>
      </c>
      <c r="B197" s="38"/>
      <c r="C197" s="35" t="str">
        <f>VLOOKUP(G197,MeTRAX!$A$1:$N$400,2,FALSE)</f>
        <v>AGILENT TECHNOLOGIES</v>
      </c>
      <c r="D197" s="36"/>
      <c r="E197" s="37" t="str">
        <f>VLOOKUP(G197,MeTRAX!$A$1:$N$400,3,FALSE)</f>
        <v>34901A</v>
      </c>
      <c r="F197" s="38" t="str">
        <f>VLOOKUP(G197,MeTRAX!$A$1:$N$400,5,FALSE)</f>
        <v>MY411007521</v>
      </c>
      <c r="G197" s="38" t="s">
        <v>294</v>
      </c>
      <c r="H197" s="39" t="str">
        <f>VLOOKUP(G197,MeTRAX!$A$1:$N$400,6,FALSE)</f>
        <v>NCR</v>
      </c>
      <c r="I197" s="39">
        <f>VLOOKUP(G197,MeTRAX!$A$1:$N$400,7,FALSE)</f>
        <v>43392</v>
      </c>
      <c r="J197" s="49" t="s">
        <v>42</v>
      </c>
    </row>
    <row r="198" spans="1:10" ht="15" hidden="1" customHeight="1" x14ac:dyDescent="0.25">
      <c r="A198" s="41" t="s">
        <v>49</v>
      </c>
      <c r="B198" s="38"/>
      <c r="C198" s="35" t="str">
        <f>VLOOKUP(G198,MeTRAX!$A$1:$N$400,2,FALSE)</f>
        <v>AGILENT TECHNOLOGIES</v>
      </c>
      <c r="D198" s="36"/>
      <c r="E198" s="37" t="str">
        <f>VLOOKUP(G198,MeTRAX!$A$1:$N$400,3,FALSE)</f>
        <v>E3644A</v>
      </c>
      <c r="F198" s="38" t="str">
        <f>VLOOKUP(G198,MeTRAX!$A$1:$N$400,5,FALSE)</f>
        <v>MY40000053</v>
      </c>
      <c r="G198" s="38" t="s">
        <v>50</v>
      </c>
      <c r="H198" s="39" t="str">
        <f>VLOOKUP(G198,MeTRAX!$A$1:$N$400,6,FALSE)</f>
        <v>NCR</v>
      </c>
      <c r="I198" s="39">
        <f>VLOOKUP(G198,MeTRAX!$A$1:$N$400,7,FALSE)</f>
        <v>43483</v>
      </c>
      <c r="J198" s="49" t="s">
        <v>42</v>
      </c>
    </row>
    <row r="199" spans="1:10" ht="15" hidden="1" customHeight="1" x14ac:dyDescent="0.25">
      <c r="A199" s="41" t="s">
        <v>49</v>
      </c>
      <c r="B199" s="38"/>
      <c r="C199" s="35" t="str">
        <f>VLOOKUP(G199,MeTRAX!$A$1:$N$400,2,FALSE)</f>
        <v>AGILENT TECHNOLOGIES</v>
      </c>
      <c r="D199" s="36"/>
      <c r="E199" s="37" t="str">
        <f>VLOOKUP(G199,MeTRAX!$A$1:$N$400,3,FALSE)</f>
        <v>6653A</v>
      </c>
      <c r="F199" s="38" t="str">
        <f>VLOOKUP(G199,MeTRAX!$A$1:$N$400,5,FALSE)</f>
        <v>MY40000177</v>
      </c>
      <c r="G199" s="38" t="s">
        <v>51</v>
      </c>
      <c r="H199" s="39" t="str">
        <f>VLOOKUP(G199,MeTRAX!$A$1:$N$400,6,FALSE)</f>
        <v>NCR</v>
      </c>
      <c r="I199" s="39">
        <f>VLOOKUP(G199,MeTRAX!$A$1:$N$400,7,FALSE)</f>
        <v>43483</v>
      </c>
      <c r="J199" s="49" t="s">
        <v>42</v>
      </c>
    </row>
    <row r="200" spans="1:10" ht="15" hidden="1" customHeight="1" x14ac:dyDescent="0.25">
      <c r="A200" s="41" t="s">
        <v>40</v>
      </c>
      <c r="B200" s="38"/>
      <c r="C200" s="35" t="str">
        <f>VLOOKUP(G200,MeTRAX!$A$1:$N$400,2,FALSE)</f>
        <v>L-3 CINCINNATI ELECTRONICS</v>
      </c>
      <c r="D200" s="36"/>
      <c r="E200" s="37" t="str">
        <f>VLOOKUP(G200,MeTRAX!$A$1:$N$400,3,FALSE)</f>
        <v>35-11006</v>
      </c>
      <c r="F200" s="38">
        <f>VLOOKUP(G200,MeTRAX!$A$1:$N$400,5,FALSE)</f>
        <v>1</v>
      </c>
      <c r="G200" s="38" t="s">
        <v>52</v>
      </c>
      <c r="H200" s="39" t="str">
        <f>VLOOKUP(G200,MeTRAX!$A$1:$N$400,6,FALSE)</f>
        <v>NCR</v>
      </c>
      <c r="I200" s="39">
        <f>VLOOKUP(G200,MeTRAX!$A$1:$N$400,7,FALSE)</f>
        <v>43483</v>
      </c>
      <c r="J200" s="50" t="s">
        <v>53</v>
      </c>
    </row>
    <row r="201" spans="1:10" ht="15" hidden="1" customHeight="1" x14ac:dyDescent="0.25">
      <c r="A201" s="41" t="s">
        <v>43</v>
      </c>
      <c r="B201" s="38"/>
      <c r="C201" s="35" t="str">
        <f>VLOOKUP(G201,MeTRAX!$A$1:$N$400,2,FALSE)</f>
        <v>L-3 CINCINNATI ELECTRONICS</v>
      </c>
      <c r="D201" s="36"/>
      <c r="E201" s="37">
        <f>VLOOKUP(G201,MeTRAX!$A$1:$N$400,3,FALSE)</f>
        <v>877730</v>
      </c>
      <c r="F201" s="38">
        <f>VLOOKUP(G201,MeTRAX!$A$1:$N$400,5,FALSE)</f>
        <v>3</v>
      </c>
      <c r="G201" s="38" t="s">
        <v>54</v>
      </c>
      <c r="H201" s="39" t="str">
        <f>VLOOKUP(G201,MeTRAX!$A$1:$N$400,6,FALSE)</f>
        <v>NCR</v>
      </c>
      <c r="I201" s="39">
        <f>VLOOKUP(G201,MeTRAX!$A$1:$N$400,7,FALSE)</f>
        <v>43483</v>
      </c>
      <c r="J201" s="50" t="s">
        <v>53</v>
      </c>
    </row>
    <row r="202" spans="1:10" ht="15" hidden="1" customHeight="1" x14ac:dyDescent="0.25">
      <c r="A202" s="41" t="s">
        <v>45</v>
      </c>
      <c r="B202" s="38"/>
      <c r="C202" s="35" t="str">
        <f>VLOOKUP(G202,MeTRAX!$A$1:$N$400,2,FALSE)</f>
        <v>NATIONAL INSTRUMENTS</v>
      </c>
      <c r="D202" s="36"/>
      <c r="E202" s="37" t="str">
        <f>VLOOKUP(G202,MeTRAX!$A$1:$N$400,3,FALSE)</f>
        <v>CRIO-9012</v>
      </c>
      <c r="F202" s="38" t="str">
        <f>VLOOKUP(G202,MeTRAX!$A$1:$N$400,5,FALSE)</f>
        <v>00802F124085</v>
      </c>
      <c r="G202" s="38" t="s">
        <v>556</v>
      </c>
      <c r="H202" s="39" t="str">
        <f>VLOOKUP(G202,MeTRAX!$A$1:$N$400,6,FALSE)</f>
        <v>NCR</v>
      </c>
      <c r="I202" s="39">
        <f>VLOOKUP(G202,MeTRAX!$A$1:$N$400,7,FALSE)</f>
        <v>43483</v>
      </c>
      <c r="J202" s="50" t="s">
        <v>53</v>
      </c>
    </row>
    <row r="203" spans="1:10" ht="15" hidden="1" customHeight="1" x14ac:dyDescent="0.25">
      <c r="A203" s="41" t="s">
        <v>55</v>
      </c>
      <c r="B203" s="38"/>
      <c r="C203" s="35" t="str">
        <f>VLOOKUP(G203,MeTRAX!$A$1:$N$400,2,FALSE)</f>
        <v>NATIONAL INSTRUMENTS</v>
      </c>
      <c r="D203" s="36"/>
      <c r="E203" s="37" t="str">
        <f>VLOOKUP(G203,MeTRAX!$A$1:$N$400,3,FALSE)</f>
        <v>NI-9229</v>
      </c>
      <c r="F203" s="38">
        <f>VLOOKUP(G203,MeTRAX!$A$1:$N$400,5,FALSE)</f>
        <v>1446325</v>
      </c>
      <c r="G203" s="38" t="s">
        <v>452</v>
      </c>
      <c r="H203" s="39" t="str">
        <f>VLOOKUP(G203,MeTRAX!$A$1:$N$400,6,FALSE)</f>
        <v>NCR</v>
      </c>
      <c r="I203" s="39">
        <f>VLOOKUP(G203,MeTRAX!$A$1:$N$400,7,FALSE)</f>
        <v>43483</v>
      </c>
      <c r="J203" s="50" t="s">
        <v>53</v>
      </c>
    </row>
    <row r="204" spans="1:10" ht="15" hidden="1" customHeight="1" x14ac:dyDescent="0.25">
      <c r="A204" s="41" t="s">
        <v>55</v>
      </c>
      <c r="B204" s="38"/>
      <c r="C204" s="35" t="str">
        <f>VLOOKUP(G204,MeTRAX!$A$1:$N$400,2,FALSE)</f>
        <v>NATIONAL INSTRUMENTS</v>
      </c>
      <c r="D204" s="36"/>
      <c r="E204" s="37" t="str">
        <f>VLOOKUP(G204,MeTRAX!$A$1:$N$400,3,FALSE)</f>
        <v>NI-9229</v>
      </c>
      <c r="F204" s="38" t="str">
        <f>VLOOKUP(G204,MeTRAX!$A$1:$N$400,5,FALSE)</f>
        <v>144632C</v>
      </c>
      <c r="G204" s="38" t="s">
        <v>454</v>
      </c>
      <c r="H204" s="39" t="str">
        <f>VLOOKUP(G204,MeTRAX!$A$1:$N$400,6,FALSE)</f>
        <v>NCR</v>
      </c>
      <c r="I204" s="39">
        <f>VLOOKUP(G204,MeTRAX!$A$1:$N$400,7,FALSE)</f>
        <v>43483</v>
      </c>
      <c r="J204" s="50" t="s">
        <v>53</v>
      </c>
    </row>
    <row r="205" spans="1:10" ht="15" hidden="1" customHeight="1" x14ac:dyDescent="0.25">
      <c r="A205" s="41" t="s">
        <v>55</v>
      </c>
      <c r="B205" s="38"/>
      <c r="C205" s="35" t="str">
        <f>VLOOKUP(G205,MeTRAX!$A$1:$N$400,2,FALSE)</f>
        <v>NATIONAL INSTRUMENTS</v>
      </c>
      <c r="D205" s="36"/>
      <c r="E205" s="37" t="str">
        <f>VLOOKUP(G205,MeTRAX!$A$1:$N$400,3,FALSE)</f>
        <v>NI 9239</v>
      </c>
      <c r="F205" s="38" t="str">
        <f>VLOOKUP(G205,MeTRAX!$A$1:$N$400,5,FALSE)</f>
        <v>14A698D</v>
      </c>
      <c r="G205" s="38" t="s">
        <v>56</v>
      </c>
      <c r="H205" s="39" t="str">
        <f>VLOOKUP(G205,MeTRAX!$A$1:$N$400,6,FALSE)</f>
        <v>NCR</v>
      </c>
      <c r="I205" s="39">
        <f>VLOOKUP(G205,MeTRAX!$A$1:$N$400,7,FALSE)</f>
        <v>43483</v>
      </c>
      <c r="J205" s="50" t="s">
        <v>53</v>
      </c>
    </row>
    <row r="206" spans="1:10" ht="15" hidden="1" customHeight="1" x14ac:dyDescent="0.25">
      <c r="A206" s="41" t="s">
        <v>55</v>
      </c>
      <c r="B206" s="38"/>
      <c r="C206" s="35" t="str">
        <f>VLOOKUP(G206,MeTRAX!$A$1:$N$400,2,FALSE)</f>
        <v>NATIONAL INSTRUMENTS</v>
      </c>
      <c r="D206" s="36"/>
      <c r="E206" s="37" t="str">
        <f>VLOOKUP(G206,MeTRAX!$A$1:$N$400,3,FALSE)</f>
        <v>NI 9239</v>
      </c>
      <c r="F206" s="38" t="str">
        <f>VLOOKUP(G206,MeTRAX!$A$1:$N$400,5,FALSE)</f>
        <v>14A6992</v>
      </c>
      <c r="G206" s="38" t="s">
        <v>57</v>
      </c>
      <c r="H206" s="39" t="str">
        <f>VLOOKUP(G206,MeTRAX!$A$1:$N$400,6,FALSE)</f>
        <v>NCR</v>
      </c>
      <c r="I206" s="39">
        <f>VLOOKUP(G206,MeTRAX!$A$1:$N$400,7,FALSE)</f>
        <v>43483</v>
      </c>
      <c r="J206" s="50" t="s">
        <v>53</v>
      </c>
    </row>
    <row r="207" spans="1:10" ht="15" hidden="1" customHeight="1" x14ac:dyDescent="0.25">
      <c r="A207" s="41" t="s">
        <v>47</v>
      </c>
      <c r="B207" s="38"/>
      <c r="C207" s="35" t="str">
        <f>VLOOKUP(G207,MeTRAX!$A$1:$N$400,2,FALSE)</f>
        <v>AGILENT TECHNOLOGIES</v>
      </c>
      <c r="D207" s="36"/>
      <c r="E207" s="37" t="str">
        <f>VLOOKUP(G207,MeTRAX!$A$1:$N$400,3,FALSE)</f>
        <v>34970A</v>
      </c>
      <c r="F207" s="38" t="str">
        <f>VLOOKUP(G207,MeTRAX!$A$1:$N$400,5,FALSE)</f>
        <v>MY44048325</v>
      </c>
      <c r="G207" s="38" t="s">
        <v>58</v>
      </c>
      <c r="H207" s="39" t="str">
        <f>VLOOKUP(G207,MeTRAX!$A$1:$N$400,6,FALSE)</f>
        <v>CAL</v>
      </c>
      <c r="I207" s="39">
        <f>VLOOKUP(G207,MeTRAX!$A$1:$N$400,7,FALSE)</f>
        <v>42936</v>
      </c>
      <c r="J207" s="50" t="s">
        <v>59</v>
      </c>
    </row>
    <row r="208" spans="1:10" ht="15" hidden="1" customHeight="1" x14ac:dyDescent="0.25">
      <c r="A208" s="41" t="s">
        <v>195</v>
      </c>
      <c r="B208" s="38"/>
      <c r="C208" s="35" t="str">
        <f>VLOOKUP(G208,MeTRAX!$A$1:$N$400,2,FALSE)</f>
        <v>AGILENT TECHNOLOGIES</v>
      </c>
      <c r="D208" s="36"/>
      <c r="E208" s="37" t="str">
        <f>VLOOKUP(G208,MeTRAX!$A$1:$N$400,3,FALSE)</f>
        <v>34901A</v>
      </c>
      <c r="F208" s="38" t="str">
        <f>VLOOKUP(G208,MeTRAX!$A$1:$N$400,5,FALSE)</f>
        <v>MY411007231</v>
      </c>
      <c r="G208" s="38" t="s">
        <v>298</v>
      </c>
      <c r="H208" s="39" t="str">
        <f>VLOOKUP(G208,MeTRAX!$A$1:$N$400,6,FALSE)</f>
        <v>NCR</v>
      </c>
      <c r="I208" s="39">
        <f>VLOOKUP(G208,MeTRAX!$A$1:$N$400,7,FALSE)</f>
        <v>43392</v>
      </c>
      <c r="J208" s="50" t="s">
        <v>59</v>
      </c>
    </row>
    <row r="209" spans="1:10" ht="15" hidden="1" customHeight="1" x14ac:dyDescent="0.25">
      <c r="A209" s="41" t="s">
        <v>60</v>
      </c>
      <c r="B209" s="38"/>
      <c r="C209" s="35" t="str">
        <f>VLOOKUP(G209,MeTRAX!$A$1:$N$400,2,FALSE)</f>
        <v>AGILENT TECHNOLOGIES</v>
      </c>
      <c r="D209" s="36"/>
      <c r="E209" s="37" t="str">
        <f>VLOOKUP(G209,MeTRAX!$A$1:$N$400,3,FALSE)</f>
        <v>E3644A</v>
      </c>
      <c r="F209" s="38" t="str">
        <f>VLOOKUP(G209,MeTRAX!$A$1:$N$400,5,FALSE)</f>
        <v>MY40007301</v>
      </c>
      <c r="G209" s="38" t="s">
        <v>61</v>
      </c>
      <c r="H209" s="39" t="str">
        <f>VLOOKUP(G209,MeTRAX!$A$1:$N$400,6,FALSE)</f>
        <v>NCR</v>
      </c>
      <c r="I209" s="39">
        <f>VLOOKUP(G209,MeTRAX!$A$1:$N$400,7,FALSE)</f>
        <v>43392</v>
      </c>
      <c r="J209" s="50" t="s">
        <v>59</v>
      </c>
    </row>
    <row r="210" spans="1:10" ht="15" hidden="1" customHeight="1" x14ac:dyDescent="0.25">
      <c r="A210" s="41" t="s">
        <v>60</v>
      </c>
      <c r="B210" s="38"/>
      <c r="C210" s="35" t="str">
        <f>VLOOKUP(G210,MeTRAX!$A$1:$N$400,2,FALSE)</f>
        <v>TDK LAMBDA</v>
      </c>
      <c r="D210" s="36"/>
      <c r="E210" s="37" t="str">
        <f>VLOOKUP(G210,MeTRAX!$A$1:$N$400,3,FALSE)</f>
        <v>GENH 40-19</v>
      </c>
      <c r="F210" s="38" t="str">
        <f>VLOOKUP(G210,MeTRAX!$A$1:$N$400,5,FALSE)</f>
        <v>09K8681D</v>
      </c>
      <c r="G210" s="38" t="s">
        <v>62</v>
      </c>
      <c r="H210" s="39" t="str">
        <f>VLOOKUP(G210,MeTRAX!$A$1:$N$400,6,FALSE)</f>
        <v>NCR</v>
      </c>
      <c r="I210" s="39">
        <f>VLOOKUP(G210,MeTRAX!$A$1:$N$400,7,FALSE)</f>
        <v>43392</v>
      </c>
      <c r="J210" s="50" t="s">
        <v>59</v>
      </c>
    </row>
    <row r="211" spans="1:10" ht="15" hidden="1" customHeight="1" x14ac:dyDescent="0.25">
      <c r="A211" s="41" t="s">
        <v>34</v>
      </c>
      <c r="B211" s="38"/>
      <c r="C211" s="35" t="str">
        <f>VLOOKUP(G211,MeTRAX!$A$1:$N$400,2,FALSE)</f>
        <v>LAUDA</v>
      </c>
      <c r="D211" s="36"/>
      <c r="E211" s="37" t="str">
        <f>VLOOKUP(G211,MeTRAX!$A$1:$N$400,3,FALSE)</f>
        <v>T2200W</v>
      </c>
      <c r="F211" s="38" t="str">
        <f>VLOOKUP(G211,MeTRAX!$A$1:$N$400,5,FALSE)</f>
        <v>LWP204-05-0001</v>
      </c>
      <c r="G211" s="38" t="s">
        <v>35</v>
      </c>
      <c r="H211" s="39" t="str">
        <f>VLOOKUP(G211,MeTRAX!$A$1:$N$400,6,FALSE)</f>
        <v>CAL</v>
      </c>
      <c r="I211" s="39">
        <f>VLOOKUP(G211,MeTRAX!$A$1:$N$400,7,FALSE)</f>
        <v>42901</v>
      </c>
      <c r="J211" s="50" t="s">
        <v>59</v>
      </c>
    </row>
    <row r="212" spans="1:10" ht="15" hidden="1" customHeight="1" x14ac:dyDescent="0.25">
      <c r="A212" s="41" t="s">
        <v>64</v>
      </c>
      <c r="B212" s="38"/>
      <c r="C212" s="35" t="str">
        <f>VLOOKUP(G212,MeTRAX!$A$1:$N$400,2,FALSE)</f>
        <v>OMEGA</v>
      </c>
      <c r="D212" s="36"/>
      <c r="E212" s="37" t="str">
        <f>VLOOKUP(G212,MeTRAX!$A$1:$N$400,3,FALSE)</f>
        <v>CN708</v>
      </c>
      <c r="F212" s="38">
        <f>VLOOKUP(G212,MeTRAX!$A$1:$N$400,5,FALSE)</f>
        <v>1</v>
      </c>
      <c r="G212" s="38" t="s">
        <v>65</v>
      </c>
      <c r="H212" s="39" t="str">
        <f>VLOOKUP(G212,MeTRAX!$A$1:$N$400,6,FALSE)</f>
        <v>CAL</v>
      </c>
      <c r="I212" s="39">
        <f>VLOOKUP(G212,MeTRAX!$A$1:$N$400,7,FALSE)</f>
        <v>42749</v>
      </c>
      <c r="J212" s="50" t="s">
        <v>59</v>
      </c>
    </row>
    <row r="213" spans="1:10" ht="15" hidden="1" customHeight="1" x14ac:dyDescent="0.25">
      <c r="A213" s="41" t="s">
        <v>47</v>
      </c>
      <c r="B213" s="38"/>
      <c r="C213" s="35" t="str">
        <f>VLOOKUP(G213,MeTRAX!$A$1:$N$400,2,FALSE)</f>
        <v>AGILENT TECHNOLOGIES</v>
      </c>
      <c r="D213" s="36"/>
      <c r="E213" s="37" t="str">
        <f>VLOOKUP(G213,MeTRAX!$A$1:$N$400,3,FALSE)</f>
        <v>34970A</v>
      </c>
      <c r="F213" s="38" t="str">
        <f>VLOOKUP(G213,MeTRAX!$A$1:$N$400,5,FALSE)</f>
        <v>MY44048329</v>
      </c>
      <c r="G213" s="38" t="s">
        <v>66</v>
      </c>
      <c r="H213" s="39" t="str">
        <f>VLOOKUP(G213,MeTRAX!$A$1:$N$400,6,FALSE)</f>
        <v>CAL</v>
      </c>
      <c r="I213" s="39">
        <f>VLOOKUP(G213,MeTRAX!$A$1:$N$400,7,FALSE)</f>
        <v>42936</v>
      </c>
      <c r="J213" s="50" t="s">
        <v>67</v>
      </c>
    </row>
    <row r="214" spans="1:10" ht="15" hidden="1" customHeight="1" x14ac:dyDescent="0.25">
      <c r="A214" s="41" t="s">
        <v>195</v>
      </c>
      <c r="B214" s="38"/>
      <c r="C214" s="35" t="str">
        <f>VLOOKUP(G214,MeTRAX!$A$1:$N$400,2,FALSE)</f>
        <v>AGILENT TECHNOLOGIES</v>
      </c>
      <c r="D214" s="36"/>
      <c r="E214" s="37" t="str">
        <f>VLOOKUP(G214,MeTRAX!$A$1:$N$400,3,FALSE)</f>
        <v>34901A</v>
      </c>
      <c r="F214" s="38" t="str">
        <f>VLOOKUP(G214,MeTRAX!$A$1:$N$400,5,FALSE)</f>
        <v>MY411007264</v>
      </c>
      <c r="G214" s="38" t="s">
        <v>296</v>
      </c>
      <c r="H214" s="39" t="str">
        <f>VLOOKUP(G214,MeTRAX!$A$1:$N$400,6,FALSE)</f>
        <v>NCR</v>
      </c>
      <c r="I214" s="39">
        <f>VLOOKUP(G214,MeTRAX!$A$1:$N$400,7,FALSE)</f>
        <v>43392</v>
      </c>
      <c r="J214" s="50" t="s">
        <v>67</v>
      </c>
    </row>
    <row r="215" spans="1:10" ht="15" hidden="1" customHeight="1" x14ac:dyDescent="0.25">
      <c r="A215" s="41" t="s">
        <v>60</v>
      </c>
      <c r="B215" s="38"/>
      <c r="C215" s="35" t="str">
        <f>VLOOKUP(G215,MeTRAX!$A$1:$N$400,2,FALSE)</f>
        <v>AGILENT TECHNOLOGIES</v>
      </c>
      <c r="D215" s="36"/>
      <c r="E215" s="37" t="str">
        <f>VLOOKUP(G215,MeTRAX!$A$1:$N$400,3,FALSE)</f>
        <v>E3644A</v>
      </c>
      <c r="F215" s="38" t="str">
        <f>VLOOKUP(G215,MeTRAX!$A$1:$N$400,5,FALSE)</f>
        <v>MY40007302</v>
      </c>
      <c r="G215" s="38" t="s">
        <v>68</v>
      </c>
      <c r="H215" s="39" t="str">
        <f>VLOOKUP(G215,MeTRAX!$A$1:$N$400,6,FALSE)</f>
        <v>NCR</v>
      </c>
      <c r="I215" s="39">
        <f>VLOOKUP(G215,MeTRAX!$A$1:$N$400,7,FALSE)</f>
        <v>43392</v>
      </c>
      <c r="J215" s="50" t="s">
        <v>67</v>
      </c>
    </row>
    <row r="216" spans="1:10" ht="15" hidden="1" customHeight="1" x14ac:dyDescent="0.25">
      <c r="A216" s="41" t="s">
        <v>60</v>
      </c>
      <c r="B216" s="38"/>
      <c r="C216" s="35" t="str">
        <f>VLOOKUP(G216,MeTRAX!$A$1:$N$400,2,FALSE)</f>
        <v>TDK LAMBDA</v>
      </c>
      <c r="D216" s="36"/>
      <c r="E216" s="37" t="str">
        <f>VLOOKUP(G216,MeTRAX!$A$1:$N$400,3,FALSE)</f>
        <v>GENH 40-19</v>
      </c>
      <c r="F216" s="38" t="str">
        <f>VLOOKUP(G216,MeTRAX!$A$1:$N$400,5,FALSE)</f>
        <v>11B2495Z</v>
      </c>
      <c r="G216" s="38" t="s">
        <v>473</v>
      </c>
      <c r="H216" s="39" t="str">
        <f>VLOOKUP(G216,MeTRAX!$A$1:$N$400,6,FALSE)</f>
        <v>NCR</v>
      </c>
      <c r="I216" s="39">
        <f>VLOOKUP(G216,MeTRAX!$A$1:$N$400,7,FALSE)</f>
        <v>42846</v>
      </c>
      <c r="J216" s="50" t="s">
        <v>67</v>
      </c>
    </row>
    <row r="217" spans="1:10" ht="15" hidden="1" customHeight="1" x14ac:dyDescent="0.25">
      <c r="A217" s="41" t="s">
        <v>34</v>
      </c>
      <c r="B217" s="38"/>
      <c r="C217" s="35" t="str">
        <f>VLOOKUP(G217,MeTRAX!$A$1:$N$400,2,FALSE)</f>
        <v>LAUDA</v>
      </c>
      <c r="D217" s="36"/>
      <c r="E217" s="37" t="str">
        <f>VLOOKUP(G217,MeTRAX!$A$1:$N$400,3,FALSE)</f>
        <v>T2200W</v>
      </c>
      <c r="F217" s="38" t="str">
        <f>VLOOKUP(G217,MeTRAX!$A$1:$N$400,5,FALSE)</f>
        <v>LWP 804-09-0004</v>
      </c>
      <c r="G217" s="38" t="s">
        <v>82</v>
      </c>
      <c r="H217" s="39" t="str">
        <f>VLOOKUP(G217,MeTRAX!$A$1:$N$400,6,FALSE)</f>
        <v>CAL</v>
      </c>
      <c r="I217" s="39">
        <f>VLOOKUP(G217,MeTRAX!$A$1:$N$400,7,FALSE)</f>
        <v>42901</v>
      </c>
      <c r="J217" s="50" t="s">
        <v>67</v>
      </c>
    </row>
    <row r="218" spans="1:10" ht="15" hidden="1" customHeight="1" x14ac:dyDescent="0.25">
      <c r="A218" s="41" t="s">
        <v>64</v>
      </c>
      <c r="B218" s="38"/>
      <c r="C218" s="35" t="str">
        <f>VLOOKUP(G218,MeTRAX!$A$1:$N$400,2,FALSE)</f>
        <v>OMEGA</v>
      </c>
      <c r="D218" s="36"/>
      <c r="E218" s="37" t="str">
        <f>VLOOKUP(G218,MeTRAX!$A$1:$N$400,3,FALSE)</f>
        <v>CN708</v>
      </c>
      <c r="F218" s="38">
        <f>VLOOKUP(G218,MeTRAX!$A$1:$N$400,5,FALSE)</f>
        <v>2</v>
      </c>
      <c r="G218" s="38" t="s">
        <v>71</v>
      </c>
      <c r="H218" s="39" t="str">
        <f>VLOOKUP(G218,MeTRAX!$A$1:$N$400,6,FALSE)</f>
        <v>CAL</v>
      </c>
      <c r="I218" s="39">
        <f>VLOOKUP(G218,MeTRAX!$A$1:$N$400,7,FALSE)</f>
        <v>42749</v>
      </c>
      <c r="J218" s="50" t="s">
        <v>67</v>
      </c>
    </row>
    <row r="219" spans="1:10" ht="15" hidden="1" customHeight="1" x14ac:dyDescent="0.25">
      <c r="A219" s="41" t="s">
        <v>47</v>
      </c>
      <c r="B219" s="38"/>
      <c r="C219" s="35" t="str">
        <f>VLOOKUP(G219,MeTRAX!$A$1:$N$400,2,FALSE)</f>
        <v>AGILENT TECHNOLOGIES</v>
      </c>
      <c r="D219" s="36"/>
      <c r="E219" s="37" t="str">
        <f>VLOOKUP(G219,MeTRAX!$A$1:$N$400,3,FALSE)</f>
        <v>34970A</v>
      </c>
      <c r="F219" s="38" t="str">
        <f>VLOOKUP(G219,MeTRAX!$A$1:$N$400,5,FALSE)</f>
        <v>MY44048432</v>
      </c>
      <c r="G219" s="38" t="s">
        <v>72</v>
      </c>
      <c r="H219" s="39" t="str">
        <f>VLOOKUP(G219,MeTRAX!$A$1:$N$400,6,FALSE)</f>
        <v>CAL</v>
      </c>
      <c r="I219" s="39">
        <f>VLOOKUP(G219,MeTRAX!$A$1:$N$400,7,FALSE)</f>
        <v>42936</v>
      </c>
      <c r="J219" s="50" t="s">
        <v>73</v>
      </c>
    </row>
    <row r="220" spans="1:10" ht="15" hidden="1" customHeight="1" x14ac:dyDescent="0.25">
      <c r="A220" s="41" t="s">
        <v>195</v>
      </c>
      <c r="B220" s="38"/>
      <c r="C220" s="35" t="str">
        <f>VLOOKUP(G220,MeTRAX!$A$1:$N$400,2,FALSE)</f>
        <v>AGILENT TECHNOLOGIES</v>
      </c>
      <c r="D220" s="36"/>
      <c r="E220" s="37" t="str">
        <f>VLOOKUP(G220,MeTRAX!$A$1:$N$400,3,FALSE)</f>
        <v>34901A</v>
      </c>
      <c r="F220" s="38" t="str">
        <f>VLOOKUP(G220,MeTRAX!$A$1:$N$400,5,FALSE)</f>
        <v>MY411007763</v>
      </c>
      <c r="G220" s="38" t="s">
        <v>301</v>
      </c>
      <c r="H220" s="39" t="str">
        <f>VLOOKUP(G220,MeTRAX!$A$1:$N$400,6,FALSE)</f>
        <v>NCR</v>
      </c>
      <c r="I220" s="39">
        <f>VLOOKUP(G220,MeTRAX!$A$1:$N$400,7,FALSE)</f>
        <v>43392</v>
      </c>
      <c r="J220" s="50" t="s">
        <v>73</v>
      </c>
    </row>
    <row r="221" spans="1:10" ht="15" hidden="1" customHeight="1" x14ac:dyDescent="0.25">
      <c r="A221" s="41" t="s">
        <v>60</v>
      </c>
      <c r="B221" s="38"/>
      <c r="C221" s="35" t="str">
        <f>VLOOKUP(G221,MeTRAX!$A$1:$N$400,2,FALSE)</f>
        <v>AGILENT TECHNOLOGIES</v>
      </c>
      <c r="D221" s="36"/>
      <c r="E221" s="37" t="str">
        <f>VLOOKUP(G221,MeTRAX!$A$1:$N$400,3,FALSE)</f>
        <v>E3644A</v>
      </c>
      <c r="F221" s="38" t="str">
        <f>VLOOKUP(G221,MeTRAX!$A$1:$N$400,5,FALSE)</f>
        <v>MY40007308</v>
      </c>
      <c r="G221" s="38" t="s">
        <v>74</v>
      </c>
      <c r="H221" s="39" t="str">
        <f>VLOOKUP(G221,MeTRAX!$A$1:$N$400,6,FALSE)</f>
        <v>NCR</v>
      </c>
      <c r="I221" s="39">
        <f>VLOOKUP(G221,MeTRAX!$A$1:$N$400,7,FALSE)</f>
        <v>43392</v>
      </c>
      <c r="J221" s="50" t="s">
        <v>73</v>
      </c>
    </row>
    <row r="222" spans="1:10" ht="15" hidden="1" customHeight="1" x14ac:dyDescent="0.25">
      <c r="A222" s="41" t="s">
        <v>60</v>
      </c>
      <c r="B222" s="38"/>
      <c r="C222" s="35" t="str">
        <f>VLOOKUP(G222,MeTRAX!$A$1:$N$400,2,FALSE)</f>
        <v>TDK LAMBDA</v>
      </c>
      <c r="D222" s="36"/>
      <c r="E222" s="37" t="str">
        <f>VLOOKUP(G222,MeTRAX!$A$1:$N$400,3,FALSE)</f>
        <v>GENH 40-19</v>
      </c>
      <c r="F222" s="38" t="str">
        <f>VLOOKUP(G222,MeTRAX!$A$1:$N$400,5,FALSE)</f>
        <v>09K8682D</v>
      </c>
      <c r="G222" s="38" t="s">
        <v>75</v>
      </c>
      <c r="H222" s="39" t="str">
        <f>VLOOKUP(G222,MeTRAX!$A$1:$N$400,6,FALSE)</f>
        <v>NCR</v>
      </c>
      <c r="I222" s="39">
        <f>VLOOKUP(G222,MeTRAX!$A$1:$N$400,7,FALSE)</f>
        <v>43392</v>
      </c>
      <c r="J222" s="50" t="s">
        <v>73</v>
      </c>
    </row>
    <row r="223" spans="1:10" hidden="1" x14ac:dyDescent="0.25">
      <c r="A223" s="41" t="s">
        <v>34</v>
      </c>
      <c r="B223" s="38"/>
      <c r="C223" s="35" t="str">
        <f>VLOOKUP(G223,MeTRAX!$A$1:$N$400,2,FALSE)</f>
        <v>LAUDA</v>
      </c>
      <c r="D223" s="36"/>
      <c r="E223" s="37" t="str">
        <f>VLOOKUP(G223,MeTRAX!$A$1:$N$400,3,FALSE)</f>
        <v>T2200W</v>
      </c>
      <c r="F223" s="38" t="str">
        <f>VLOOKUP(G223,MeTRAX!$A$1:$N$400,5,FALSE)</f>
        <v>LWP 804-09-0002</v>
      </c>
      <c r="G223" s="38" t="s">
        <v>70</v>
      </c>
      <c r="H223" s="39" t="str">
        <f>VLOOKUP(G223,MeTRAX!$A$1:$N$400,6,FALSE)</f>
        <v>CAL</v>
      </c>
      <c r="I223" s="39">
        <f>VLOOKUP(G223,MeTRAX!$A$1:$N$400,7,FALSE)</f>
        <v>42901</v>
      </c>
      <c r="J223" s="50" t="s">
        <v>73</v>
      </c>
    </row>
    <row r="224" spans="1:10" hidden="1" x14ac:dyDescent="0.25">
      <c r="A224" s="41" t="s">
        <v>64</v>
      </c>
      <c r="B224" s="38"/>
      <c r="C224" s="35" t="str">
        <f>VLOOKUP(G224,MeTRAX!$A$1:$N$400,2,FALSE)</f>
        <v>OMEGA</v>
      </c>
      <c r="D224" s="36"/>
      <c r="E224" s="37" t="str">
        <f>VLOOKUP(G224,MeTRAX!$A$1:$N$400,3,FALSE)</f>
        <v>CN708</v>
      </c>
      <c r="F224" s="38">
        <f>VLOOKUP(G224,MeTRAX!$A$1:$N$400,5,FALSE)</f>
        <v>3</v>
      </c>
      <c r="G224" s="38" t="s">
        <v>77</v>
      </c>
      <c r="H224" s="39" t="str">
        <f>VLOOKUP(G224,MeTRAX!$A$1:$N$400,6,FALSE)</f>
        <v>CAL</v>
      </c>
      <c r="I224" s="39">
        <f>VLOOKUP(G224,MeTRAX!$A$1:$N$400,7,FALSE)</f>
        <v>42749</v>
      </c>
      <c r="J224" s="50" t="s">
        <v>73</v>
      </c>
    </row>
    <row r="225" spans="1:10" hidden="1" x14ac:dyDescent="0.25">
      <c r="A225" s="41" t="s">
        <v>47</v>
      </c>
      <c r="B225" s="38"/>
      <c r="C225" s="35" t="str">
        <f>VLOOKUP(G225,MeTRAX!$A$1:$N$400,2,FALSE)</f>
        <v>AGILENT TECHNOLOGIES</v>
      </c>
      <c r="D225" s="36"/>
      <c r="E225" s="37" t="str">
        <f>VLOOKUP(G225,MeTRAX!$A$1:$N$400,3,FALSE)</f>
        <v>34970A</v>
      </c>
      <c r="F225" s="38" t="str">
        <f>VLOOKUP(G225,MeTRAX!$A$1:$N$400,5,FALSE)</f>
        <v>MY44048357</v>
      </c>
      <c r="G225" s="38" t="s">
        <v>78</v>
      </c>
      <c r="H225" s="39" t="str">
        <f>VLOOKUP(G225,MeTRAX!$A$1:$N$400,6,FALSE)</f>
        <v>CAL</v>
      </c>
      <c r="I225" s="39">
        <f>VLOOKUP(G225,MeTRAX!$A$1:$N$400,7,FALSE)</f>
        <v>42936</v>
      </c>
      <c r="J225" s="50" t="s">
        <v>79</v>
      </c>
    </row>
    <row r="226" spans="1:10" hidden="1" x14ac:dyDescent="0.25">
      <c r="A226" s="41" t="s">
        <v>195</v>
      </c>
      <c r="B226" s="38"/>
      <c r="C226" s="35" t="str">
        <f>VLOOKUP(G226,MeTRAX!$A$1:$N$400,2,FALSE)</f>
        <v>AGILENT TECHNOLOGIES</v>
      </c>
      <c r="D226" s="36"/>
      <c r="E226" s="37" t="str">
        <f>VLOOKUP(G226,MeTRAX!$A$1:$N$400,3,FALSE)</f>
        <v>34901A</v>
      </c>
      <c r="F226" s="38" t="str">
        <f>VLOOKUP(G226,MeTRAX!$A$1:$N$400,5,FALSE)</f>
        <v>MY411007545</v>
      </c>
      <c r="G226" s="38" t="s">
        <v>297</v>
      </c>
      <c r="H226" s="39" t="str">
        <f>VLOOKUP(G226,MeTRAX!$A$1:$N$400,6,FALSE)</f>
        <v>NCR</v>
      </c>
      <c r="I226" s="39">
        <f>VLOOKUP(G226,MeTRAX!$A$1:$N$400,7,FALSE)</f>
        <v>43392</v>
      </c>
      <c r="J226" s="50" t="s">
        <v>79</v>
      </c>
    </row>
    <row r="227" spans="1:10" hidden="1" x14ac:dyDescent="0.25">
      <c r="A227" s="41" t="s">
        <v>60</v>
      </c>
      <c r="B227" s="38"/>
      <c r="C227" s="35" t="str">
        <f>VLOOKUP(G227,MeTRAX!$A$1:$N$400,2,FALSE)</f>
        <v>AGILENT TECHNOLOGIES</v>
      </c>
      <c r="D227" s="36"/>
      <c r="E227" s="37" t="str">
        <f>VLOOKUP(G227,MeTRAX!$A$1:$N$400,3,FALSE)</f>
        <v>E3644A</v>
      </c>
      <c r="F227" s="38" t="str">
        <f>VLOOKUP(G227,MeTRAX!$A$1:$N$400,5,FALSE)</f>
        <v>MY40007305</v>
      </c>
      <c r="G227" s="38" t="s">
        <v>80</v>
      </c>
      <c r="H227" s="39" t="str">
        <f>VLOOKUP(G227,MeTRAX!$A$1:$N$400,6,FALSE)</f>
        <v>NCR</v>
      </c>
      <c r="I227" s="39">
        <f>VLOOKUP(G227,MeTRAX!$A$1:$N$400,7,FALSE)</f>
        <v>43392</v>
      </c>
      <c r="J227" s="50" t="s">
        <v>79</v>
      </c>
    </row>
    <row r="228" spans="1:10" hidden="1" x14ac:dyDescent="0.25">
      <c r="A228" s="41" t="s">
        <v>60</v>
      </c>
      <c r="B228" s="38"/>
      <c r="C228" s="35" t="str">
        <f>VLOOKUP(G228,MeTRAX!$A$1:$N$400,2,FALSE)</f>
        <v>TDK LAMBDA</v>
      </c>
      <c r="D228" s="36"/>
      <c r="E228" s="37" t="str">
        <f>VLOOKUP(G228,MeTRAX!$A$1:$N$400,3,FALSE)</f>
        <v>GENH 40-19</v>
      </c>
      <c r="F228" s="38" t="str">
        <f>VLOOKUP(G228,MeTRAX!$A$1:$N$400,5,FALSE)</f>
        <v>09K8680D</v>
      </c>
      <c r="G228" s="38" t="s">
        <v>81</v>
      </c>
      <c r="H228" s="39" t="str">
        <f>VLOOKUP(G228,MeTRAX!$A$1:$N$400,6,FALSE)</f>
        <v>NCR</v>
      </c>
      <c r="I228" s="39">
        <f>VLOOKUP(G228,MeTRAX!$A$1:$N$400,7,FALSE)</f>
        <v>43392</v>
      </c>
      <c r="J228" s="50" t="s">
        <v>79</v>
      </c>
    </row>
    <row r="229" spans="1:10" hidden="1" x14ac:dyDescent="0.25">
      <c r="A229" s="41" t="s">
        <v>34</v>
      </c>
      <c r="B229" s="38"/>
      <c r="C229" s="35" t="e">
        <f>VLOOKUP(G229,MeTRAX!$A$1:$N$400,2,FALSE)</f>
        <v>#N/A</v>
      </c>
      <c r="D229" s="36"/>
      <c r="E229" s="37" t="e">
        <f>VLOOKUP(G229,MeTRAX!$A$1:$N$400,3,FALSE)</f>
        <v>#N/A</v>
      </c>
      <c r="F229" s="38" t="e">
        <f>VLOOKUP(G229,MeTRAX!$A$1:$N$400,5,FALSE)</f>
        <v>#N/A</v>
      </c>
      <c r="G229" s="38" t="s">
        <v>63</v>
      </c>
      <c r="H229" s="39" t="e">
        <f>VLOOKUP(G229,MeTRAX!$A$1:$N$400,6,FALSE)</f>
        <v>#N/A</v>
      </c>
      <c r="I229" s="39" t="e">
        <f>VLOOKUP(G229,MeTRAX!$A$1:$N$400,7,FALSE)</f>
        <v>#N/A</v>
      </c>
      <c r="J229" s="50" t="s">
        <v>79</v>
      </c>
    </row>
    <row r="230" spans="1:10" hidden="1" x14ac:dyDescent="0.25">
      <c r="A230" s="41" t="s">
        <v>64</v>
      </c>
      <c r="B230" s="38"/>
      <c r="C230" s="35" t="str">
        <f>VLOOKUP(G230,MeTRAX!$A$1:$N$400,2,FALSE)</f>
        <v>OMEGA</v>
      </c>
      <c r="D230" s="36"/>
      <c r="E230" s="37" t="str">
        <f>VLOOKUP(G230,MeTRAX!$A$1:$N$400,3,FALSE)</f>
        <v>CN708</v>
      </c>
      <c r="F230" s="38">
        <f>VLOOKUP(G230,MeTRAX!$A$1:$N$400,5,FALSE)</f>
        <v>4</v>
      </c>
      <c r="G230" s="38" t="s">
        <v>83</v>
      </c>
      <c r="H230" s="39" t="str">
        <f>VLOOKUP(G230,MeTRAX!$A$1:$N$400,6,FALSE)</f>
        <v>CAL</v>
      </c>
      <c r="I230" s="39">
        <f>VLOOKUP(G230,MeTRAX!$A$1:$N$400,7,FALSE)</f>
        <v>42749</v>
      </c>
      <c r="J230" s="50" t="s">
        <v>79</v>
      </c>
    </row>
    <row r="231" spans="1:10" hidden="1" x14ac:dyDescent="0.25">
      <c r="A231" s="41" t="s">
        <v>34</v>
      </c>
      <c r="B231" s="38"/>
      <c r="C231" s="35" t="str">
        <f>VLOOKUP(G231,MeTRAX!$A$1:$N$400,2,FALSE)</f>
        <v>LAUDA</v>
      </c>
      <c r="D231" s="36"/>
      <c r="E231" s="37" t="str">
        <f>VLOOKUP(G231,MeTRAX!$A$1:$N$400,3,FALSE)</f>
        <v>T2200W</v>
      </c>
      <c r="F231" s="38" t="str">
        <f>VLOOKUP(G231,MeTRAX!$A$1:$N$400,5,FALSE)</f>
        <v>LWP 804-09-0003</v>
      </c>
      <c r="G231" s="38" t="s">
        <v>76</v>
      </c>
      <c r="H231" s="39" t="str">
        <f>VLOOKUP(G231,MeTRAX!$A$1:$N$400,6,FALSE)</f>
        <v>CAL</v>
      </c>
      <c r="I231" s="39">
        <f>VLOOKUP(G231,MeTRAX!$A$1:$N$400,7,FALSE)</f>
        <v>42913</v>
      </c>
      <c r="J231" s="47" t="s">
        <v>36</v>
      </c>
    </row>
    <row r="232" spans="1:10" hidden="1" x14ac:dyDescent="0.25">
      <c r="A232" s="41" t="s">
        <v>37</v>
      </c>
      <c r="B232" s="38"/>
      <c r="C232" s="35" t="str">
        <f>VLOOKUP(G232,MeTRAX!$A$1:$N$400,2,FALSE)</f>
        <v>L-3 CINCINNATI ELECTRONICS</v>
      </c>
      <c r="D232" s="36"/>
      <c r="E232" s="37">
        <f>VLOOKUP(G232,MeTRAX!$A$1:$N$400,3,FALSE)</f>
        <v>877740</v>
      </c>
      <c r="F232" s="38">
        <f>VLOOKUP(G232,MeTRAX!$A$1:$N$400,5,FALSE)</f>
        <v>3</v>
      </c>
      <c r="G232" s="38" t="s">
        <v>38</v>
      </c>
      <c r="H232" s="39" t="str">
        <f>VLOOKUP(G232,MeTRAX!$A$1:$N$400,6,FALSE)</f>
        <v>NCR</v>
      </c>
      <c r="I232" s="39">
        <f>VLOOKUP(G232,MeTRAX!$A$1:$N$400,7,FALSE)</f>
        <v>43483</v>
      </c>
      <c r="J232" s="48" t="s">
        <v>39</v>
      </c>
    </row>
    <row r="233" spans="1:10" hidden="1" x14ac:dyDescent="0.25">
      <c r="A233" s="41" t="s">
        <v>49</v>
      </c>
      <c r="B233" s="38"/>
      <c r="C233" s="35" t="str">
        <f>VLOOKUP(G233,MeTRAX!$A$1:$N$400,2,FALSE)</f>
        <v>TDK LAMBDA</v>
      </c>
      <c r="D233" s="36"/>
      <c r="E233" s="37" t="str">
        <f>VLOOKUP(G233,MeTRAX!$A$1:$N$400,3,FALSE)</f>
        <v>GENH 40-19</v>
      </c>
      <c r="F233" s="38" t="str">
        <f>VLOOKUP(G233,MeTRAX!$A$1:$N$400,5,FALSE)</f>
        <v>09A0041F</v>
      </c>
      <c r="G233" s="38" t="s">
        <v>89</v>
      </c>
      <c r="H233" s="39" t="str">
        <f>VLOOKUP(G233,MeTRAX!$A$1:$N$400,6,FALSE)</f>
        <v>CAL</v>
      </c>
      <c r="I233" s="39">
        <f>VLOOKUP(G233,MeTRAX!$A$1:$N$400,7,FALSE)</f>
        <v>42811</v>
      </c>
      <c r="J233" s="52" t="s">
        <v>90</v>
      </c>
    </row>
    <row r="234" spans="1:10" hidden="1" x14ac:dyDescent="0.25">
      <c r="A234" s="41" t="s">
        <v>49</v>
      </c>
      <c r="B234" s="38"/>
      <c r="C234" s="35" t="str">
        <f>VLOOKUP(G234,MeTRAX!$A$1:$N$400,2,FALSE)</f>
        <v>TDK LAMBDA</v>
      </c>
      <c r="D234" s="36"/>
      <c r="E234" s="37" t="str">
        <f>VLOOKUP(G234,MeTRAX!$A$1:$N$400,3,FALSE)</f>
        <v>GENH 40-19</v>
      </c>
      <c r="F234" s="38" t="str">
        <f>VLOOKUP(G234,MeTRAX!$A$1:$N$400,5,FALSE)</f>
        <v>09A0042F</v>
      </c>
      <c r="G234" s="38" t="s">
        <v>91</v>
      </c>
      <c r="H234" s="39" t="str">
        <f>VLOOKUP(G234,MeTRAX!$A$1:$N$400,6,FALSE)</f>
        <v>CAL</v>
      </c>
      <c r="I234" s="39">
        <f>VLOOKUP(G234,MeTRAX!$A$1:$N$400,7,FALSE)</f>
        <v>42811</v>
      </c>
      <c r="J234" s="52" t="s">
        <v>90</v>
      </c>
    </row>
    <row r="235" spans="1:10" hidden="1" x14ac:dyDescent="0.25">
      <c r="A235" s="41" t="s">
        <v>49</v>
      </c>
      <c r="B235" s="38"/>
      <c r="C235" s="35" t="str">
        <f>VLOOKUP(G235,MeTRAX!$A$1:$N$400,2,FALSE)</f>
        <v>TDK LAMBDA</v>
      </c>
      <c r="D235" s="36"/>
      <c r="E235" s="37" t="str">
        <f>VLOOKUP(G235,MeTRAX!$A$1:$N$400,3,FALSE)</f>
        <v>GENH 40-19</v>
      </c>
      <c r="F235" s="38" t="str">
        <f>VLOOKUP(G235,MeTRAX!$A$1:$N$400,5,FALSE)</f>
        <v>09A0044F</v>
      </c>
      <c r="G235" s="38" t="s">
        <v>92</v>
      </c>
      <c r="H235" s="39" t="str">
        <f>VLOOKUP(G235,MeTRAX!$A$1:$N$400,6,FALSE)</f>
        <v>CAL</v>
      </c>
      <c r="I235" s="39">
        <f>VLOOKUP(G235,MeTRAX!$A$1:$N$400,7,FALSE)</f>
        <v>42811</v>
      </c>
      <c r="J235" s="52" t="s">
        <v>90</v>
      </c>
    </row>
    <row r="236" spans="1:10" hidden="1" x14ac:dyDescent="0.25">
      <c r="A236" s="41" t="s">
        <v>49</v>
      </c>
      <c r="B236" s="38"/>
      <c r="C236" s="35" t="str">
        <f>VLOOKUP(G236,MeTRAX!$A$1:$N$400,2,FALSE)</f>
        <v>TDK LAMBDA</v>
      </c>
      <c r="D236" s="36"/>
      <c r="E236" s="37" t="str">
        <f>VLOOKUP(G236,MeTRAX!$A$1:$N$400,3,FALSE)</f>
        <v>GENH 40-19</v>
      </c>
      <c r="F236" s="38" t="str">
        <f>VLOOKUP(G236,MeTRAX!$A$1:$N$400,5,FALSE)</f>
        <v>09A0045F</v>
      </c>
      <c r="G236" s="38" t="s">
        <v>93</v>
      </c>
      <c r="H236" s="39" t="str">
        <f>VLOOKUP(G236,MeTRAX!$A$1:$N$400,6,FALSE)</f>
        <v>CAL</v>
      </c>
      <c r="I236" s="39">
        <f>VLOOKUP(G236,MeTRAX!$A$1:$N$400,7,FALSE)</f>
        <v>42811</v>
      </c>
      <c r="J236" s="52" t="s">
        <v>90</v>
      </c>
    </row>
    <row r="237" spans="1:10" hidden="1" x14ac:dyDescent="0.25">
      <c r="A237" s="41" t="s">
        <v>49</v>
      </c>
      <c r="B237" s="38"/>
      <c r="C237" s="35" t="str">
        <f>VLOOKUP(G237,MeTRAX!$A$1:$N$400,2,FALSE)</f>
        <v>HEWLETT PACKARD</v>
      </c>
      <c r="D237" s="36"/>
      <c r="E237" s="37" t="str">
        <f>VLOOKUP(G237,MeTRAX!$A$1:$N$400,3,FALSE)</f>
        <v>6002A</v>
      </c>
      <c r="F237" s="38" t="str">
        <f>VLOOKUP(G237,MeTRAX!$A$1:$N$400,5,FALSE)</f>
        <v>2113A05309</v>
      </c>
      <c r="G237" s="38">
        <v>11692</v>
      </c>
      <c r="H237" s="39" t="str">
        <f>VLOOKUP(G237,MeTRAX!$A$1:$N$400,6,FALSE)</f>
        <v>NCR</v>
      </c>
      <c r="I237" s="39">
        <f>VLOOKUP(G237,MeTRAX!$A$1:$N$400,7,FALSE)</f>
        <v>43190</v>
      </c>
      <c r="J237" s="64" t="s">
        <v>522</v>
      </c>
    </row>
    <row r="238" spans="1:10" hidden="1" x14ac:dyDescent="0.25">
      <c r="A238" s="41" t="s">
        <v>49</v>
      </c>
      <c r="B238" s="38"/>
      <c r="C238" s="35" t="str">
        <f>VLOOKUP(G238,MeTRAX!$A$1:$N$400,2,FALSE)</f>
        <v>HEWLETT PACKARD</v>
      </c>
      <c r="D238" s="36"/>
      <c r="E238" s="37" t="str">
        <f>VLOOKUP(G238,MeTRAX!$A$1:$N$400,3,FALSE)</f>
        <v>6002A</v>
      </c>
      <c r="F238" s="38" t="str">
        <f>VLOOKUP(G238,MeTRAX!$A$1:$N$400,5,FALSE)</f>
        <v>1802A01316</v>
      </c>
      <c r="G238" s="38">
        <v>11146</v>
      </c>
      <c r="H238" s="39" t="str">
        <f>VLOOKUP(G238,MeTRAX!$A$1:$N$400,6,FALSE)</f>
        <v>NCR</v>
      </c>
      <c r="I238" s="39">
        <f>VLOOKUP(G238,MeTRAX!$A$1:$N$400,7,FALSE)</f>
        <v>43190</v>
      </c>
      <c r="J238" s="64" t="s">
        <v>522</v>
      </c>
    </row>
    <row r="239" spans="1:10" hidden="1" x14ac:dyDescent="0.25">
      <c r="A239" s="41" t="s">
        <v>108</v>
      </c>
      <c r="B239" s="38"/>
      <c r="C239" s="35" t="str">
        <f>VLOOKUP(G239,MeTRAX!$A$1:$N$400,2,FALSE)</f>
        <v>HEWLETT PACKARD</v>
      </c>
      <c r="D239" s="36"/>
      <c r="E239" s="37" t="str">
        <f>VLOOKUP(G239,MeTRAX!$A$1:$N$400,3,FALSE)</f>
        <v>6267B</v>
      </c>
      <c r="F239" s="38" t="str">
        <f>VLOOKUP(G239,MeTRAX!$A$1:$N$400,5,FALSE)</f>
        <v>2033A06664</v>
      </c>
      <c r="G239" s="38">
        <v>11656</v>
      </c>
      <c r="H239" s="39" t="str">
        <f>VLOOKUP(G239,MeTRAX!$A$1:$N$400,6,FALSE)</f>
        <v>NCR</v>
      </c>
      <c r="I239" s="39">
        <f>VLOOKUP(G239,MeTRAX!$A$1:$N$400,7,FALSE)</f>
        <v>43556</v>
      </c>
      <c r="J239" s="64" t="s">
        <v>521</v>
      </c>
    </row>
    <row r="240" spans="1:10" hidden="1" x14ac:dyDescent="0.25">
      <c r="A240" s="41" t="s">
        <v>49</v>
      </c>
      <c r="B240" s="38"/>
      <c r="C240" s="35" t="str">
        <f>VLOOKUP(G240,MeTRAX!$A$1:$N$400,2,FALSE)</f>
        <v>HEWLETT PACKARD</v>
      </c>
      <c r="D240" s="36"/>
      <c r="E240" s="37" t="str">
        <f>VLOOKUP(G240,MeTRAX!$A$1:$N$400,3,FALSE)</f>
        <v>6002A</v>
      </c>
      <c r="F240" s="38" t="str">
        <f>VLOOKUP(G240,MeTRAX!$A$1:$N$400,5,FALSE)</f>
        <v>2731A10988</v>
      </c>
      <c r="G240" s="38">
        <v>14046</v>
      </c>
      <c r="H240" s="39" t="str">
        <f>VLOOKUP(G240,MeTRAX!$A$1:$N$400,6,FALSE)</f>
        <v>NCR</v>
      </c>
      <c r="I240" s="39">
        <f>VLOOKUP(G240,MeTRAX!$A$1:$N$400,7,FALSE)</f>
        <v>43190</v>
      </c>
      <c r="J240" s="64" t="s">
        <v>521</v>
      </c>
    </row>
    <row r="241" spans="1:10" hidden="1" x14ac:dyDescent="0.25">
      <c r="A241" s="41" t="s">
        <v>49</v>
      </c>
      <c r="B241" s="38"/>
      <c r="C241" s="35" t="str">
        <f>VLOOKUP(G241,MeTRAX!$A$1:$N$400,2,FALSE)</f>
        <v>HEWLETT PACKARD</v>
      </c>
      <c r="D241" s="36"/>
      <c r="E241" s="37" t="str">
        <f>VLOOKUP(G241,MeTRAX!$A$1:$N$400,3,FALSE)</f>
        <v>6002A</v>
      </c>
      <c r="F241" s="38" t="str">
        <f>VLOOKUP(G241,MeTRAX!$A$1:$N$400,5,FALSE)</f>
        <v>1802A01330</v>
      </c>
      <c r="G241" s="38">
        <v>11147</v>
      </c>
      <c r="H241" s="39" t="str">
        <f>VLOOKUP(G241,MeTRAX!$A$1:$N$400,6,FALSE)</f>
        <v>NCR</v>
      </c>
      <c r="I241" s="39">
        <f>VLOOKUP(G241,MeTRAX!$A$1:$N$400,7,FALSE)</f>
        <v>43556</v>
      </c>
      <c r="J241" s="64" t="s">
        <v>521</v>
      </c>
    </row>
    <row r="242" spans="1:10" hidden="1" x14ac:dyDescent="0.25">
      <c r="A242" s="41" t="s">
        <v>108</v>
      </c>
      <c r="B242" s="38"/>
      <c r="C242" s="35" t="str">
        <f>VLOOKUP(G242,MeTRAX!$A$1:$N$400,2,FALSE)</f>
        <v>KEPCO</v>
      </c>
      <c r="D242" s="36"/>
      <c r="E242" s="37" t="str">
        <f>VLOOKUP(G242,MeTRAX!$A$1:$N$400,3,FALSE)</f>
        <v>MST 488-27</v>
      </c>
      <c r="F242" s="38" t="str">
        <f>VLOOKUP(G242,MeTRAX!$A$1:$N$400,5,FALSE)</f>
        <v>F95517</v>
      </c>
      <c r="G242" s="38" t="s">
        <v>140</v>
      </c>
      <c r="H242" s="39" t="str">
        <f>VLOOKUP(G242,MeTRAX!$A$1:$N$400,6,FALSE)</f>
        <v>NCR</v>
      </c>
      <c r="I242" s="39">
        <f>VLOOKUP(G242,MeTRAX!$A$1:$N$400,7,FALSE)</f>
        <v>43541</v>
      </c>
      <c r="J242" s="55" t="s">
        <v>525</v>
      </c>
    </row>
    <row r="243" spans="1:10" hidden="1" x14ac:dyDescent="0.25">
      <c r="A243" s="41" t="s">
        <v>49</v>
      </c>
      <c r="B243" s="38"/>
      <c r="C243" s="35" t="str">
        <f>VLOOKUP(G243,MeTRAX!$A$1:$N$400,2,FALSE)</f>
        <v>KEPCO</v>
      </c>
      <c r="D243" s="36"/>
      <c r="E243" s="37" t="str">
        <f>VLOOKUP(G243,MeTRAX!$A$1:$N$400,3,FALSE)</f>
        <v>MST 25-8M</v>
      </c>
      <c r="F243" s="38" t="str">
        <f>VLOOKUP(G243,MeTRAX!$A$1:$N$400,5,FALSE)</f>
        <v>F94685</v>
      </c>
      <c r="G243" s="38" t="s">
        <v>1024</v>
      </c>
      <c r="H243" s="39" t="str">
        <f>VLOOKUP(G243,MeTRAX!$A$1:$N$400,6,FALSE)</f>
        <v>CAL</v>
      </c>
      <c r="I243" s="39">
        <f>VLOOKUP(G243,MeTRAX!$A$1:$N$400,7,FALSE)</f>
        <v>42864</v>
      </c>
      <c r="J243" s="55" t="s">
        <v>525</v>
      </c>
    </row>
    <row r="244" spans="1:10" hidden="1" x14ac:dyDescent="0.25">
      <c r="A244" s="41" t="s">
        <v>49</v>
      </c>
      <c r="B244" s="38"/>
      <c r="C244" s="35" t="str">
        <f>VLOOKUP(G244,MeTRAX!$A$1:$N$400,2,FALSE)</f>
        <v>KEPCO</v>
      </c>
      <c r="D244" s="36"/>
      <c r="E244" s="37" t="str">
        <f>VLOOKUP(G244,MeTRAX!$A$1:$N$400,3,FALSE)</f>
        <v>MST 36-5M</v>
      </c>
      <c r="F244" s="38" t="str">
        <f>VLOOKUP(G244,MeTRAX!$A$1:$N$400,5,FALSE)</f>
        <v>F96032</v>
      </c>
      <c r="G244" s="38" t="s">
        <v>935</v>
      </c>
      <c r="H244" s="39" t="str">
        <f>VLOOKUP(G244,MeTRAX!$A$1:$N$400,6,FALSE)</f>
        <v>CAL</v>
      </c>
      <c r="I244" s="39">
        <f>VLOOKUP(G244,MeTRAX!$A$1:$N$400,7,FALSE)</f>
        <v>42678</v>
      </c>
      <c r="J244" s="55" t="s">
        <v>525</v>
      </c>
    </row>
    <row r="245" spans="1:10" hidden="1" x14ac:dyDescent="0.25">
      <c r="A245" s="41" t="s">
        <v>49</v>
      </c>
      <c r="B245" s="38"/>
      <c r="C245" s="35" t="str">
        <f>VLOOKUP(G245,MeTRAX!$A$1:$N$400,2,FALSE)</f>
        <v>KEPCO</v>
      </c>
      <c r="D245" s="36"/>
      <c r="E245" s="37" t="str">
        <f>VLOOKUP(G245,MeTRAX!$A$1:$N$400,3,FALSE)</f>
        <v>MST 25-8M</v>
      </c>
      <c r="F245" s="38" t="str">
        <f>VLOOKUP(G245,MeTRAX!$A$1:$N$400,5,FALSE)</f>
        <v>F94620</v>
      </c>
      <c r="G245" s="38" t="s">
        <v>122</v>
      </c>
      <c r="H245" s="39" t="str">
        <f>VLOOKUP(G245,MeTRAX!$A$1:$N$400,6,FALSE)</f>
        <v>CAL</v>
      </c>
      <c r="I245" s="39">
        <f>VLOOKUP(G245,MeTRAX!$A$1:$N$400,7,FALSE)</f>
        <v>42740</v>
      </c>
      <c r="J245" s="55" t="s">
        <v>525</v>
      </c>
    </row>
    <row r="246" spans="1:10" hidden="1" x14ac:dyDescent="0.25">
      <c r="A246" s="41" t="s">
        <v>49</v>
      </c>
      <c r="B246" s="38"/>
      <c r="C246" s="35" t="str">
        <f>VLOOKUP(G246,MeTRAX!$A$1:$N$400,2,FALSE)</f>
        <v>KEPCO</v>
      </c>
      <c r="D246" s="36"/>
      <c r="E246" s="37" t="str">
        <f>VLOOKUP(G246,MeTRAX!$A$1:$N$400,3,FALSE)</f>
        <v>MST 36-5M</v>
      </c>
      <c r="F246" s="38" t="str">
        <f>VLOOKUP(G246,MeTRAX!$A$1:$N$400,5,FALSE)</f>
        <v>F94883</v>
      </c>
      <c r="G246" s="38" t="s">
        <v>571</v>
      </c>
      <c r="H246" s="39" t="str">
        <f>VLOOKUP(G246,MeTRAX!$A$1:$N$400,6,FALSE)</f>
        <v>CAL</v>
      </c>
      <c r="I246" s="39">
        <f>VLOOKUP(G246,MeTRAX!$A$1:$N$400,7,FALSE)</f>
        <v>42843</v>
      </c>
      <c r="J246" s="55" t="s">
        <v>525</v>
      </c>
    </row>
    <row r="247" spans="1:10" hidden="1" x14ac:dyDescent="0.25">
      <c r="A247" s="41" t="s">
        <v>108</v>
      </c>
      <c r="B247" s="38"/>
      <c r="C247" s="35" t="str">
        <f>VLOOKUP(G247,MeTRAX!$A$1:$N$400,2,FALSE)</f>
        <v>KEPCO</v>
      </c>
      <c r="D247" s="36"/>
      <c r="E247" s="37" t="str">
        <f>VLOOKUP(G247,MeTRAX!$A$1:$N$400,3,FALSE)</f>
        <v>MST 488-27</v>
      </c>
      <c r="F247" s="38" t="str">
        <f>VLOOKUP(G247,MeTRAX!$A$1:$N$400,5,FALSE)</f>
        <v>P96313</v>
      </c>
      <c r="G247" s="38" t="s">
        <v>422</v>
      </c>
      <c r="H247" s="39" t="str">
        <f>VLOOKUP(G247,MeTRAX!$A$1:$N$400,6,FALSE)</f>
        <v>NCR</v>
      </c>
      <c r="I247" s="39">
        <f>VLOOKUP(G247,MeTRAX!$A$1:$N$400,7,FALSE)</f>
        <v>43106</v>
      </c>
      <c r="J247" s="55" t="s">
        <v>526</v>
      </c>
    </row>
    <row r="248" spans="1:10" hidden="1" x14ac:dyDescent="0.25">
      <c r="A248" s="41" t="s">
        <v>49</v>
      </c>
      <c r="B248" s="38"/>
      <c r="C248" s="35" t="str">
        <f>VLOOKUP(G248,MeTRAX!$A$1:$N$400,2,FALSE)</f>
        <v>KEPCO</v>
      </c>
      <c r="D248" s="36"/>
      <c r="E248" s="37" t="str">
        <f>VLOOKUP(G248,MeTRAX!$A$1:$N$400,3,FALSE)</f>
        <v>MST 25-8M</v>
      </c>
      <c r="F248" s="38" t="str">
        <f>VLOOKUP(G248,MeTRAX!$A$1:$N$400,5,FALSE)</f>
        <v>F94694</v>
      </c>
      <c r="G248" s="38" t="s">
        <v>110</v>
      </c>
      <c r="H248" s="39" t="str">
        <f>VLOOKUP(G248,MeTRAX!$A$1:$N$400,6,FALSE)</f>
        <v>CAL</v>
      </c>
      <c r="I248" s="39">
        <f>VLOOKUP(G248,MeTRAX!$A$1:$N$400,7,FALSE)</f>
        <v>42687</v>
      </c>
      <c r="J248" s="55" t="s">
        <v>526</v>
      </c>
    </row>
    <row r="249" spans="1:10" hidden="1" x14ac:dyDescent="0.25">
      <c r="A249" s="41" t="s">
        <v>49</v>
      </c>
      <c r="B249" s="38"/>
      <c r="C249" s="35" t="str">
        <f>VLOOKUP(G249,MeTRAX!$A$1:$N$400,2,FALSE)</f>
        <v>KEPCO</v>
      </c>
      <c r="D249" s="36"/>
      <c r="E249" s="37" t="str">
        <f>VLOOKUP(G249,MeTRAX!$A$1:$N$400,3,FALSE)</f>
        <v>MST 36-5M</v>
      </c>
      <c r="F249" s="38" t="str">
        <f>VLOOKUP(G249,MeTRAX!$A$1:$N$400,5,FALSE)</f>
        <v>F94894</v>
      </c>
      <c r="G249" s="38" t="s">
        <v>393</v>
      </c>
      <c r="H249" s="39" t="str">
        <f>VLOOKUP(G249,MeTRAX!$A$1:$N$400,6,FALSE)</f>
        <v>CAL</v>
      </c>
      <c r="I249" s="39">
        <f>VLOOKUP(G249,MeTRAX!$A$1:$N$400,7,FALSE)</f>
        <v>42740</v>
      </c>
      <c r="J249" s="55" t="s">
        <v>526</v>
      </c>
    </row>
    <row r="250" spans="1:10" hidden="1" x14ac:dyDescent="0.25">
      <c r="A250" s="41" t="s">
        <v>49</v>
      </c>
      <c r="B250" s="38"/>
      <c r="C250" s="35" t="str">
        <f>VLOOKUP(G250,MeTRAX!$A$1:$N$400,2,FALSE)</f>
        <v>KEPCO</v>
      </c>
      <c r="D250" s="36"/>
      <c r="E250" s="37" t="str">
        <f>VLOOKUP(G250,MeTRAX!$A$1:$N$400,3,FALSE)</f>
        <v>MST 25-8M</v>
      </c>
      <c r="F250" s="38" t="str">
        <f>VLOOKUP(G250,MeTRAX!$A$1:$N$400,5,FALSE)</f>
        <v>F95439</v>
      </c>
      <c r="G250" s="38" t="s">
        <v>405</v>
      </c>
      <c r="H250" s="39" t="str">
        <f>VLOOKUP(G250,MeTRAX!$A$1:$N$400,6,FALSE)</f>
        <v>CAL</v>
      </c>
      <c r="I250" s="39">
        <f>VLOOKUP(G250,MeTRAX!$A$1:$N$400,7,FALSE)</f>
        <v>42740</v>
      </c>
      <c r="J250" s="55" t="s">
        <v>526</v>
      </c>
    </row>
    <row r="251" spans="1:10" hidden="1" x14ac:dyDescent="0.25">
      <c r="A251" s="41" t="s">
        <v>49</v>
      </c>
      <c r="B251" s="38"/>
      <c r="C251" s="35" t="str">
        <f>VLOOKUP(G251,MeTRAX!$A$1:$N$400,2,FALSE)</f>
        <v>KEPCO</v>
      </c>
      <c r="D251" s="36"/>
      <c r="E251" s="37" t="str">
        <f>VLOOKUP(G251,MeTRAX!$A$1:$N$400,3,FALSE)</f>
        <v>MST 36-5M</v>
      </c>
      <c r="F251" s="38" t="str">
        <f>VLOOKUP(G251,MeTRAX!$A$1:$N$400,5,FALSE)</f>
        <v>F81779</v>
      </c>
      <c r="G251" s="38" t="s">
        <v>567</v>
      </c>
      <c r="H251" s="39" t="str">
        <f>VLOOKUP(G251,MeTRAX!$A$1:$N$400,6,FALSE)</f>
        <v>CAL</v>
      </c>
      <c r="I251" s="39">
        <f>VLOOKUP(G251,MeTRAX!$A$1:$N$400,7,FALSE)</f>
        <v>42843</v>
      </c>
      <c r="J251" s="55" t="s">
        <v>526</v>
      </c>
    </row>
    <row r="252" spans="1:10" hidden="1" x14ac:dyDescent="0.25">
      <c r="A252" s="41" t="s">
        <v>108</v>
      </c>
      <c r="B252" s="38"/>
      <c r="C252" s="35" t="str">
        <f>VLOOKUP(G252,MeTRAX!$A$1:$N$400,2,FALSE)</f>
        <v>KEPCO</v>
      </c>
      <c r="D252" s="36"/>
      <c r="E252" s="37" t="str">
        <f>VLOOKUP(G252,MeTRAX!$A$1:$N$400,3,FALSE)</f>
        <v>MST 488-27</v>
      </c>
      <c r="F252" s="38" t="str">
        <f>VLOOKUP(G252,MeTRAX!$A$1:$N$400,5,FALSE)</f>
        <v>P96401</v>
      </c>
      <c r="G252" s="38" t="s">
        <v>621</v>
      </c>
      <c r="H252" s="39" t="str">
        <f>VLOOKUP(G252,MeTRAX!$A$1:$N$400,6,FALSE)</f>
        <v>NCR</v>
      </c>
      <c r="I252" s="39">
        <f>VLOOKUP(G252,MeTRAX!$A$1:$N$400,7,FALSE)</f>
        <v>42749</v>
      </c>
      <c r="J252" s="55" t="s">
        <v>527</v>
      </c>
    </row>
    <row r="253" spans="1:10" hidden="1" x14ac:dyDescent="0.25">
      <c r="A253" s="41" t="s">
        <v>49</v>
      </c>
      <c r="B253" s="38"/>
      <c r="C253" s="35" t="str">
        <f>VLOOKUP(G253,MeTRAX!$A$1:$N$400,2,FALSE)</f>
        <v>KEPCO</v>
      </c>
      <c r="D253" s="36"/>
      <c r="E253" s="37" t="str">
        <f>VLOOKUP(G253,MeTRAX!$A$1:$N$400,3,FALSE)</f>
        <v>MST 25-8M</v>
      </c>
      <c r="F253" s="38" t="str">
        <f>VLOOKUP(G253,MeTRAX!$A$1:$N$400,5,FALSE)</f>
        <v>F94679</v>
      </c>
      <c r="G253" s="38" t="s">
        <v>138</v>
      </c>
      <c r="H253" s="39" t="str">
        <f>VLOOKUP(G253,MeTRAX!$A$1:$N$400,6,FALSE)</f>
        <v>CAL</v>
      </c>
      <c r="I253" s="39">
        <f>VLOOKUP(G253,MeTRAX!$A$1:$N$400,7,FALSE)</f>
        <v>42678</v>
      </c>
      <c r="J253" s="55" t="s">
        <v>527</v>
      </c>
    </row>
    <row r="254" spans="1:10" hidden="1" x14ac:dyDescent="0.25">
      <c r="A254" s="41" t="s">
        <v>49</v>
      </c>
      <c r="B254" s="38"/>
      <c r="C254" s="35" t="str">
        <f>VLOOKUP(G254,MeTRAX!$A$1:$N$400,2,FALSE)</f>
        <v>KEPCO</v>
      </c>
      <c r="D254" s="36"/>
      <c r="E254" s="37" t="str">
        <f>VLOOKUP(G254,MeTRAX!$A$1:$N$400,3,FALSE)</f>
        <v>MST 36-5M</v>
      </c>
      <c r="F254" s="38">
        <f>VLOOKUP(G254,MeTRAX!$A$1:$N$400,5,FALSE)</f>
        <v>94871</v>
      </c>
      <c r="G254" s="38" t="s">
        <v>568</v>
      </c>
      <c r="H254" s="39" t="str">
        <f>VLOOKUP(G254,MeTRAX!$A$1:$N$400,6,FALSE)</f>
        <v>CAL</v>
      </c>
      <c r="I254" s="39">
        <f>VLOOKUP(G254,MeTRAX!$A$1:$N$400,7,FALSE)</f>
        <v>42843</v>
      </c>
      <c r="J254" s="55" t="s">
        <v>527</v>
      </c>
    </row>
    <row r="255" spans="1:10" hidden="1" x14ac:dyDescent="0.25">
      <c r="A255" s="41" t="s">
        <v>49</v>
      </c>
      <c r="B255" s="38"/>
      <c r="C255" s="35" t="str">
        <f>VLOOKUP(G255,MeTRAX!$A$1:$N$400,2,FALSE)</f>
        <v>KEPCO</v>
      </c>
      <c r="D255" s="36"/>
      <c r="E255" s="37" t="str">
        <f>VLOOKUP(G255,MeTRAX!$A$1:$N$400,3,FALSE)</f>
        <v>MST 25-8M</v>
      </c>
      <c r="F255" s="38" t="str">
        <f>VLOOKUP(G255,MeTRAX!$A$1:$N$400,5,FALSE)</f>
        <v>F94667</v>
      </c>
      <c r="G255" s="38" t="s">
        <v>123</v>
      </c>
      <c r="H255" s="39" t="str">
        <f>VLOOKUP(G255,MeTRAX!$A$1:$N$400,6,FALSE)</f>
        <v>CAL</v>
      </c>
      <c r="I255" s="39">
        <f>VLOOKUP(G255,MeTRAX!$A$1:$N$400,7,FALSE)</f>
        <v>42740</v>
      </c>
      <c r="J255" s="55" t="s">
        <v>527</v>
      </c>
    </row>
    <row r="256" spans="1:10" hidden="1" x14ac:dyDescent="0.25">
      <c r="A256" s="41" t="s">
        <v>49</v>
      </c>
      <c r="B256" s="38"/>
      <c r="C256" s="35" t="str">
        <f>VLOOKUP(G256,MeTRAX!$A$1:$N$400,2,FALSE)</f>
        <v>KEPCO</v>
      </c>
      <c r="D256" s="36"/>
      <c r="E256" s="37" t="str">
        <f>VLOOKUP(G256,MeTRAX!$A$1:$N$400,3,FALSE)</f>
        <v>MST 36-5M</v>
      </c>
      <c r="F256" s="38">
        <f>VLOOKUP(G256,MeTRAX!$A$1:$N$400,5,FALSE)</f>
        <v>94881</v>
      </c>
      <c r="G256" s="38" t="s">
        <v>570</v>
      </c>
      <c r="H256" s="39" t="str">
        <f>VLOOKUP(G256,MeTRAX!$A$1:$N$400,6,FALSE)</f>
        <v>CAL</v>
      </c>
      <c r="I256" s="39">
        <f>VLOOKUP(G256,MeTRAX!$A$1:$N$400,7,FALSE)</f>
        <v>42843</v>
      </c>
      <c r="J256" s="55" t="s">
        <v>527</v>
      </c>
    </row>
    <row r="257" spans="1:10" hidden="1" x14ac:dyDescent="0.25">
      <c r="A257" s="41" t="s">
        <v>108</v>
      </c>
      <c r="B257" s="38"/>
      <c r="C257" s="35" t="str">
        <f>VLOOKUP(G257,MeTRAX!$A$1:$N$400,2,FALSE)</f>
        <v>KEPCO</v>
      </c>
      <c r="D257" s="36"/>
      <c r="E257" s="37" t="str">
        <f>VLOOKUP(G257,MeTRAX!$A$1:$N$400,3,FALSE)</f>
        <v>MST 488-27</v>
      </c>
      <c r="F257" s="38" t="str">
        <f>VLOOKUP(G257,MeTRAX!$A$1:$N$400,5,FALSE)</f>
        <v>F95534</v>
      </c>
      <c r="G257" s="38" t="s">
        <v>114</v>
      </c>
      <c r="H257" s="39" t="str">
        <f>VLOOKUP(G257,MeTRAX!$A$1:$N$400,6,FALSE)</f>
        <v>NCR</v>
      </c>
      <c r="I257" s="39">
        <f>VLOOKUP(G257,MeTRAX!$A$1:$N$400,7,FALSE)</f>
        <v>43541</v>
      </c>
      <c r="J257" s="56" t="s">
        <v>996</v>
      </c>
    </row>
    <row r="258" spans="1:10" hidden="1" x14ac:dyDescent="0.25">
      <c r="A258" s="41" t="s">
        <v>49</v>
      </c>
      <c r="B258" s="38"/>
      <c r="C258" s="35" t="str">
        <f>VLOOKUP(G258,MeTRAX!$A$1:$N$400,2,FALSE)</f>
        <v>KEPCO</v>
      </c>
      <c r="D258" s="36"/>
      <c r="E258" s="37" t="str">
        <f>VLOOKUP(G258,MeTRAX!$A$1:$N$400,3,FALSE)</f>
        <v>MST 25-8M</v>
      </c>
      <c r="F258" s="38" t="str">
        <f>VLOOKUP(G258,MeTRAX!$A$1:$N$400,5,FALSE)</f>
        <v>F95440</v>
      </c>
      <c r="G258" s="38" t="s">
        <v>406</v>
      </c>
      <c r="H258" s="39" t="str">
        <f>VLOOKUP(G258,MeTRAX!$A$1:$N$400,6,FALSE)</f>
        <v>CAL</v>
      </c>
      <c r="I258" s="39">
        <f>VLOOKUP(G258,MeTRAX!$A$1:$N$400,7,FALSE)</f>
        <v>43005</v>
      </c>
      <c r="J258" s="56" t="s">
        <v>996</v>
      </c>
    </row>
    <row r="259" spans="1:10" hidden="1" x14ac:dyDescent="0.25">
      <c r="A259" s="41" t="s">
        <v>49</v>
      </c>
      <c r="B259" s="38"/>
      <c r="C259" s="35" t="str">
        <f>VLOOKUP(G259,MeTRAX!$A$1:$N$400,2,FALSE)</f>
        <v>KEPCO</v>
      </c>
      <c r="D259" s="36"/>
      <c r="E259" s="37" t="str">
        <f>VLOOKUP(G259,MeTRAX!$A$1:$N$400,3,FALSE)</f>
        <v>MST 36-5M</v>
      </c>
      <c r="F259" s="38" t="str">
        <f>VLOOKUP(G259,MeTRAX!$A$1:$N$400,5,FALSE)</f>
        <v>F97799</v>
      </c>
      <c r="G259" s="38" t="s">
        <v>629</v>
      </c>
      <c r="H259" s="39" t="str">
        <f>VLOOKUP(G259,MeTRAX!$A$1:$N$400,6,FALSE)</f>
        <v>CAL</v>
      </c>
      <c r="I259" s="39">
        <f>VLOOKUP(G259,MeTRAX!$A$1:$N$400,7,FALSE)</f>
        <v>42740</v>
      </c>
      <c r="J259" s="56" t="s">
        <v>996</v>
      </c>
    </row>
    <row r="260" spans="1:10" hidden="1" x14ac:dyDescent="0.25">
      <c r="A260" s="41" t="s">
        <v>49</v>
      </c>
      <c r="B260" s="38"/>
      <c r="C260" s="35" t="e">
        <f>VLOOKUP(G260,MeTRAX!$A$1:$N$400,2,FALSE)</f>
        <v>#N/A</v>
      </c>
      <c r="D260" s="36"/>
      <c r="E260" s="37" t="e">
        <f>VLOOKUP(G260,MeTRAX!$A$1:$N$400,3,FALSE)</f>
        <v>#N/A</v>
      </c>
      <c r="F260" s="38" t="e">
        <f>VLOOKUP(G260,MeTRAX!$A$1:$N$400,5,FALSE)</f>
        <v>#N/A</v>
      </c>
      <c r="G260" s="38"/>
      <c r="H260" s="39" t="e">
        <f>VLOOKUP(G260,MeTRAX!$A$1:$N$400,6,FALSE)</f>
        <v>#N/A</v>
      </c>
      <c r="I260" s="39" t="e">
        <f>VLOOKUP(G260,MeTRAX!$A$1:$N$400,7,FALSE)</f>
        <v>#N/A</v>
      </c>
      <c r="J260" s="56" t="s">
        <v>996</v>
      </c>
    </row>
    <row r="261" spans="1:10" hidden="1" x14ac:dyDescent="0.25">
      <c r="A261" s="41" t="s">
        <v>49</v>
      </c>
      <c r="B261" s="38"/>
      <c r="C261" s="35" t="e">
        <f>VLOOKUP(G261,MeTRAX!$A$1:$N$400,2,FALSE)</f>
        <v>#N/A</v>
      </c>
      <c r="D261" s="36"/>
      <c r="E261" s="37" t="e">
        <f>VLOOKUP(G261,MeTRAX!$A$1:$N$400,3,FALSE)</f>
        <v>#N/A</v>
      </c>
      <c r="F261" s="38" t="e">
        <f>VLOOKUP(G261,MeTRAX!$A$1:$N$400,5,FALSE)</f>
        <v>#N/A</v>
      </c>
      <c r="G261" s="38"/>
      <c r="H261" s="39" t="e">
        <f>VLOOKUP(G261,MeTRAX!$A$1:$N$400,6,FALSE)</f>
        <v>#N/A</v>
      </c>
      <c r="I261" s="39" t="e">
        <f>VLOOKUP(G261,MeTRAX!$A$1:$N$400,7,FALSE)</f>
        <v>#N/A</v>
      </c>
      <c r="J261" s="56" t="s">
        <v>996</v>
      </c>
    </row>
    <row r="262" spans="1:10" hidden="1" x14ac:dyDescent="0.25">
      <c r="A262" s="41" t="s">
        <v>108</v>
      </c>
      <c r="B262" s="38"/>
      <c r="C262" s="35" t="str">
        <f>VLOOKUP(G262,MeTRAX!$A$1:$N$400,2,FALSE)</f>
        <v>KEPCO</v>
      </c>
      <c r="D262" s="36"/>
      <c r="E262" s="37" t="str">
        <f>VLOOKUP(G262,MeTRAX!$A$1:$N$400,3,FALSE)</f>
        <v>MST 488-27</v>
      </c>
      <c r="F262" s="38" t="str">
        <f>VLOOKUP(G262,MeTRAX!$A$1:$N$400,5,FALSE)</f>
        <v>F95608</v>
      </c>
      <c r="G262" s="38" t="s">
        <v>420</v>
      </c>
      <c r="H262" s="39" t="str">
        <f>VLOOKUP(G262,MeTRAX!$A$1:$N$400,6,FALSE)</f>
        <v>NCR</v>
      </c>
      <c r="I262" s="39">
        <f>VLOOKUP(G262,MeTRAX!$A$1:$N$400,7,FALSE)</f>
        <v>43113</v>
      </c>
      <c r="J262" s="56" t="s">
        <v>998</v>
      </c>
    </row>
    <row r="263" spans="1:10" hidden="1" x14ac:dyDescent="0.25">
      <c r="A263" s="41" t="s">
        <v>49</v>
      </c>
      <c r="B263" s="38"/>
      <c r="C263" s="35" t="str">
        <f>VLOOKUP(G263,MeTRAX!$A$1:$N$400,2,FALSE)</f>
        <v>KEPCO</v>
      </c>
      <c r="D263" s="36"/>
      <c r="E263" s="37" t="str">
        <f>VLOOKUP(G263,MeTRAX!$A$1:$N$400,3,FALSE)</f>
        <v>MST 25-8M</v>
      </c>
      <c r="F263" s="38" t="str">
        <f>VLOOKUP(G263,MeTRAX!$A$1:$N$400,5,FALSE)</f>
        <v>F95447</v>
      </c>
      <c r="G263" s="38" t="s">
        <v>412</v>
      </c>
      <c r="H263" s="39" t="str">
        <f>VLOOKUP(G263,MeTRAX!$A$1:$N$400,6,FALSE)</f>
        <v>CAL</v>
      </c>
      <c r="I263" s="39">
        <f>VLOOKUP(G263,MeTRAX!$A$1:$N$400,7,FALSE)</f>
        <v>42740</v>
      </c>
      <c r="J263" s="56" t="s">
        <v>998</v>
      </c>
    </row>
    <row r="264" spans="1:10" hidden="1" x14ac:dyDescent="0.25">
      <c r="A264" s="41" t="s">
        <v>49</v>
      </c>
      <c r="B264" s="38"/>
      <c r="C264" s="35" t="str">
        <f>VLOOKUP(G264,MeTRAX!$A$1:$N$400,2,FALSE)</f>
        <v>KEPCO</v>
      </c>
      <c r="D264" s="36"/>
      <c r="E264" s="37" t="str">
        <f>VLOOKUP(G264,MeTRAX!$A$1:$N$400,3,FALSE)</f>
        <v>MST 36-5M</v>
      </c>
      <c r="F264" s="38" t="str">
        <f>VLOOKUP(G264,MeTRAX!$A$1:$N$400,5,FALSE)</f>
        <v>F96018</v>
      </c>
      <c r="G264" s="38" t="s">
        <v>569</v>
      </c>
      <c r="H264" s="39" t="str">
        <f>VLOOKUP(G264,MeTRAX!$A$1:$N$400,6,FALSE)</f>
        <v>CAL</v>
      </c>
      <c r="I264" s="39">
        <f>VLOOKUP(G264,MeTRAX!$A$1:$N$400,7,FALSE)</f>
        <v>42843</v>
      </c>
      <c r="J264" s="56" t="s">
        <v>998</v>
      </c>
    </row>
    <row r="265" spans="1:10" hidden="1" x14ac:dyDescent="0.25">
      <c r="A265" s="41" t="s">
        <v>49</v>
      </c>
      <c r="B265" s="38"/>
      <c r="C265" s="35" t="e">
        <f>VLOOKUP(G265,MeTRAX!$A$1:$N$400,2,FALSE)</f>
        <v>#N/A</v>
      </c>
      <c r="D265" s="36"/>
      <c r="E265" s="37" t="e">
        <f>VLOOKUP(G265,MeTRAX!$A$1:$N$400,3,FALSE)</f>
        <v>#N/A</v>
      </c>
      <c r="F265" s="38" t="e">
        <f>VLOOKUP(G265,MeTRAX!$A$1:$N$400,5,FALSE)</f>
        <v>#N/A</v>
      </c>
      <c r="G265" s="38"/>
      <c r="H265" s="39" t="e">
        <f>VLOOKUP(G265,MeTRAX!$A$1:$N$400,6,FALSE)</f>
        <v>#N/A</v>
      </c>
      <c r="I265" s="39" t="e">
        <f>VLOOKUP(G265,MeTRAX!$A$1:$N$400,7,FALSE)</f>
        <v>#N/A</v>
      </c>
      <c r="J265" s="56" t="s">
        <v>998</v>
      </c>
    </row>
    <row r="266" spans="1:10" hidden="1" x14ac:dyDescent="0.25">
      <c r="A266" s="41" t="s">
        <v>49</v>
      </c>
      <c r="B266" s="38"/>
      <c r="C266" s="35" t="e">
        <f>VLOOKUP(G266,MeTRAX!$A$1:$N$400,2,FALSE)</f>
        <v>#N/A</v>
      </c>
      <c r="D266" s="36"/>
      <c r="E266" s="37" t="e">
        <f>VLOOKUP(G266,MeTRAX!$A$1:$N$400,3,FALSE)</f>
        <v>#N/A</v>
      </c>
      <c r="F266" s="38" t="e">
        <f>VLOOKUP(G266,MeTRAX!$A$1:$N$400,5,FALSE)</f>
        <v>#N/A</v>
      </c>
      <c r="G266" s="38"/>
      <c r="H266" s="39" t="e">
        <f>VLOOKUP(G266,MeTRAX!$A$1:$N$400,6,FALSE)</f>
        <v>#N/A</v>
      </c>
      <c r="I266" s="39" t="e">
        <f>VLOOKUP(G266,MeTRAX!$A$1:$N$400,7,FALSE)</f>
        <v>#N/A</v>
      </c>
      <c r="J266" s="56" t="s">
        <v>998</v>
      </c>
    </row>
    <row r="267" spans="1:10" hidden="1" x14ac:dyDescent="0.25">
      <c r="A267" s="41" t="s">
        <v>108</v>
      </c>
      <c r="B267" s="38"/>
      <c r="C267" s="35" t="str">
        <f>VLOOKUP(G267,MeTRAX!$A$1:$N$400,2,FALSE)</f>
        <v>KEPCO</v>
      </c>
      <c r="D267" s="36"/>
      <c r="E267" s="37" t="str">
        <f>VLOOKUP(G267,MeTRAX!$A$1:$N$400,3,FALSE)</f>
        <v>MST 488-27</v>
      </c>
      <c r="F267" s="38" t="str">
        <f>VLOOKUP(G267,MeTRAX!$A$1:$N$400,5,FALSE)</f>
        <v>F95606</v>
      </c>
      <c r="G267" s="38" t="s">
        <v>418</v>
      </c>
      <c r="H267" s="39" t="str">
        <f>VLOOKUP(G267,MeTRAX!$A$1:$N$400,6,FALSE)</f>
        <v>NCR</v>
      </c>
      <c r="I267" s="39">
        <f>VLOOKUP(G267,MeTRAX!$A$1:$N$400,7,FALSE)</f>
        <v>43106</v>
      </c>
      <c r="J267" s="56" t="s">
        <v>997</v>
      </c>
    </row>
    <row r="268" spans="1:10" hidden="1" x14ac:dyDescent="0.25">
      <c r="A268" s="41" t="s">
        <v>49</v>
      </c>
      <c r="B268" s="38"/>
      <c r="C268" s="35" t="str">
        <f>VLOOKUP(G268,MeTRAX!$A$1:$N$400,2,FALSE)</f>
        <v>KEPCO</v>
      </c>
      <c r="D268" s="36"/>
      <c r="E268" s="37" t="str">
        <f>VLOOKUP(G268,MeTRAX!$A$1:$N$400,3,FALSE)</f>
        <v>MST 25-8M</v>
      </c>
      <c r="F268" s="38" t="str">
        <f>VLOOKUP(G268,MeTRAX!$A$1:$N$400,5,FALSE)</f>
        <v>F95438</v>
      </c>
      <c r="G268" s="38" t="s">
        <v>404</v>
      </c>
      <c r="H268" s="39" t="str">
        <f>VLOOKUP(G268,MeTRAX!$A$1:$N$400,6,FALSE)</f>
        <v>CAL</v>
      </c>
      <c r="I268" s="39">
        <f>VLOOKUP(G268,MeTRAX!$A$1:$N$400,7,FALSE)</f>
        <v>42740</v>
      </c>
      <c r="J268" s="56" t="s">
        <v>997</v>
      </c>
    </row>
    <row r="269" spans="1:10" hidden="1" x14ac:dyDescent="0.25">
      <c r="A269" s="41" t="s">
        <v>49</v>
      </c>
      <c r="B269" s="38"/>
      <c r="C269" s="35" t="str">
        <f>VLOOKUP(G269,MeTRAX!$A$1:$N$400,2,FALSE)</f>
        <v>KEPCO</v>
      </c>
      <c r="D269" s="36"/>
      <c r="E269" s="37" t="str">
        <f>VLOOKUP(G269,MeTRAX!$A$1:$N$400,3,FALSE)</f>
        <v>MST 36-5M</v>
      </c>
      <c r="F269" s="38" t="str">
        <f>VLOOKUP(G269,MeTRAX!$A$1:$N$400,5,FALSE)</f>
        <v>F97801</v>
      </c>
      <c r="G269" s="38" t="s">
        <v>631</v>
      </c>
      <c r="H269" s="39" t="str">
        <f>VLOOKUP(G269,MeTRAX!$A$1:$N$400,6,FALSE)</f>
        <v>CAL</v>
      </c>
      <c r="I269" s="39">
        <f>VLOOKUP(G269,MeTRAX!$A$1:$N$400,7,FALSE)</f>
        <v>42740</v>
      </c>
      <c r="J269" s="56" t="s">
        <v>997</v>
      </c>
    </row>
    <row r="270" spans="1:10" hidden="1" x14ac:dyDescent="0.25">
      <c r="A270" s="41" t="s">
        <v>49</v>
      </c>
      <c r="B270" s="38"/>
      <c r="C270" s="35" t="e">
        <f>VLOOKUP(G270,MeTRAX!$A$1:$N$400,2,FALSE)</f>
        <v>#N/A</v>
      </c>
      <c r="D270" s="36"/>
      <c r="E270" s="37" t="e">
        <f>VLOOKUP(G270,MeTRAX!$A$1:$N$400,3,FALSE)</f>
        <v>#N/A</v>
      </c>
      <c r="F270" s="38" t="e">
        <f>VLOOKUP(G270,MeTRAX!$A$1:$N$400,5,FALSE)</f>
        <v>#N/A</v>
      </c>
      <c r="G270" s="38"/>
      <c r="H270" s="39" t="e">
        <f>VLOOKUP(G270,MeTRAX!$A$1:$N$400,6,FALSE)</f>
        <v>#N/A</v>
      </c>
      <c r="I270" s="39" t="e">
        <f>VLOOKUP(G270,MeTRAX!$A$1:$N$400,7,FALSE)</f>
        <v>#N/A</v>
      </c>
      <c r="J270" s="56" t="s">
        <v>997</v>
      </c>
    </row>
    <row r="271" spans="1:10" hidden="1" x14ac:dyDescent="0.25">
      <c r="A271" s="41" t="s">
        <v>49</v>
      </c>
      <c r="B271" s="38"/>
      <c r="C271" s="35" t="e">
        <f>VLOOKUP(G271,MeTRAX!$A$1:$N$400,2,FALSE)</f>
        <v>#N/A</v>
      </c>
      <c r="D271" s="36"/>
      <c r="E271" s="37" t="e">
        <f>VLOOKUP(G271,MeTRAX!$A$1:$N$400,3,FALSE)</f>
        <v>#N/A</v>
      </c>
      <c r="F271" s="38" t="e">
        <f>VLOOKUP(G271,MeTRAX!$A$1:$N$400,5,FALSE)</f>
        <v>#N/A</v>
      </c>
      <c r="G271" s="38"/>
      <c r="H271" s="39" t="e">
        <f>VLOOKUP(G271,MeTRAX!$A$1:$N$400,6,FALSE)</f>
        <v>#N/A</v>
      </c>
      <c r="I271" s="39" t="e">
        <f>VLOOKUP(G271,MeTRAX!$A$1:$N$400,7,FALSE)</f>
        <v>#N/A</v>
      </c>
      <c r="J271" s="56" t="s">
        <v>997</v>
      </c>
    </row>
    <row r="272" spans="1:10" hidden="1" x14ac:dyDescent="0.25">
      <c r="A272" s="41" t="s">
        <v>108</v>
      </c>
      <c r="B272" s="38"/>
      <c r="C272" s="35" t="str">
        <f>VLOOKUP(G272,MeTRAX!$A$1:$N$400,2,FALSE)</f>
        <v>KEPCO</v>
      </c>
      <c r="D272" s="36"/>
      <c r="E272" s="37" t="str">
        <f>VLOOKUP(G272,MeTRAX!$A$1:$N$400,3,FALSE)</f>
        <v>MST 488-27</v>
      </c>
      <c r="F272" s="38" t="str">
        <f>VLOOKUP(G272,MeTRAX!$A$1:$N$400,5,FALSE)</f>
        <v>P96319</v>
      </c>
      <c r="G272" s="38" t="s">
        <v>424</v>
      </c>
      <c r="H272" s="39" t="str">
        <f>VLOOKUP(G272,MeTRAX!$A$1:$N$400,6,FALSE)</f>
        <v>NCR</v>
      </c>
      <c r="I272" s="39">
        <f>VLOOKUP(G272,MeTRAX!$A$1:$N$400,7,FALSE)</f>
        <v>43106</v>
      </c>
      <c r="J272" s="65" t="s">
        <v>670</v>
      </c>
    </row>
    <row r="273" spans="1:10" hidden="1" x14ac:dyDescent="0.25">
      <c r="A273" s="41" t="s">
        <v>49</v>
      </c>
      <c r="B273" s="38"/>
      <c r="C273" s="35" t="str">
        <f>VLOOKUP(G273,MeTRAX!$A$1:$N$400,2,FALSE)</f>
        <v>KEPCO</v>
      </c>
      <c r="D273" s="36"/>
      <c r="E273" s="37" t="str">
        <f>VLOOKUP(G273,MeTRAX!$A$1:$N$400,3,FALSE)</f>
        <v>MST 25-8M</v>
      </c>
      <c r="F273" s="38" t="str">
        <f>VLOOKUP(G273,MeTRAX!$A$1:$N$400,5,FALSE)</f>
        <v>F95426</v>
      </c>
      <c r="G273" s="38" t="s">
        <v>946</v>
      </c>
      <c r="H273" s="39" t="str">
        <f>VLOOKUP(G273,MeTRAX!$A$1:$N$400,6,FALSE)</f>
        <v>CAL</v>
      </c>
      <c r="I273" s="39">
        <f>VLOOKUP(G273,MeTRAX!$A$1:$N$400,7,FALSE)</f>
        <v>42678</v>
      </c>
      <c r="J273" s="65" t="s">
        <v>670</v>
      </c>
    </row>
    <row r="274" spans="1:10" hidden="1" x14ac:dyDescent="0.25">
      <c r="A274" s="41" t="s">
        <v>49</v>
      </c>
      <c r="B274" s="38"/>
      <c r="C274" s="35" t="str">
        <f>VLOOKUP(G274,MeTRAX!$A$1:$N$400,2,FALSE)</f>
        <v>KEPCO</v>
      </c>
      <c r="D274" s="36"/>
      <c r="E274" s="37" t="str">
        <f>VLOOKUP(G274,MeTRAX!$A$1:$N$400,3,FALSE)</f>
        <v>MST 36-5M</v>
      </c>
      <c r="F274" s="38" t="str">
        <f>VLOOKUP(G274,MeTRAX!$A$1:$N$400,5,FALSE)</f>
        <v>F96042</v>
      </c>
      <c r="G274" s="38" t="s">
        <v>889</v>
      </c>
      <c r="H274" s="39" t="str">
        <f>VLOOKUP(G274,MeTRAX!$A$1:$N$400,6,FALSE)</f>
        <v>CAL</v>
      </c>
      <c r="I274" s="39">
        <f>VLOOKUP(G274,MeTRAX!$A$1:$N$400,7,FALSE)</f>
        <v>43005</v>
      </c>
      <c r="J274" s="65" t="s">
        <v>670</v>
      </c>
    </row>
    <row r="275" spans="1:10" hidden="1" x14ac:dyDescent="0.25">
      <c r="A275" s="41" t="s">
        <v>49</v>
      </c>
      <c r="B275" s="38"/>
      <c r="C275" s="35" t="str">
        <f>VLOOKUP(G275,MeTRAX!$A$1:$N$400,2,FALSE)</f>
        <v>KEPCO</v>
      </c>
      <c r="D275" s="36"/>
      <c r="E275" s="37" t="str">
        <f>VLOOKUP(G275,MeTRAX!$A$1:$N$400,3,FALSE)</f>
        <v>MST 25-8M</v>
      </c>
      <c r="F275" s="38" t="str">
        <f>VLOOKUP(G275,MeTRAX!$A$1:$N$400,5,FALSE)</f>
        <v>F95444</v>
      </c>
      <c r="G275" s="38" t="s">
        <v>409</v>
      </c>
      <c r="H275" s="39" t="str">
        <f>VLOOKUP(G275,MeTRAX!$A$1:$N$400,6,FALSE)</f>
        <v>CAL</v>
      </c>
      <c r="I275" s="39">
        <f>VLOOKUP(G275,MeTRAX!$A$1:$N$400,7,FALSE)</f>
        <v>42740</v>
      </c>
      <c r="J275" s="65" t="s">
        <v>670</v>
      </c>
    </row>
    <row r="276" spans="1:10" hidden="1" x14ac:dyDescent="0.25">
      <c r="A276" s="41" t="s">
        <v>49</v>
      </c>
      <c r="B276" s="38"/>
      <c r="C276" s="35" t="str">
        <f>VLOOKUP(G276,MeTRAX!$A$1:$N$400,2,FALSE)</f>
        <v>KEPCO</v>
      </c>
      <c r="D276" s="36"/>
      <c r="E276" s="37" t="str">
        <f>VLOOKUP(G276,MeTRAX!$A$1:$N$400,3,FALSE)</f>
        <v>MST 36-5M</v>
      </c>
      <c r="F276" s="38" t="str">
        <f>VLOOKUP(G276,MeTRAX!$A$1:$N$400,5,FALSE)</f>
        <v>F94886</v>
      </c>
      <c r="G276" s="38" t="s">
        <v>572</v>
      </c>
      <c r="H276" s="39" t="str">
        <f>VLOOKUP(G276,MeTRAX!$A$1:$N$400,6,FALSE)</f>
        <v>CAL</v>
      </c>
      <c r="I276" s="39">
        <f>VLOOKUP(G276,MeTRAX!$A$1:$N$400,7,FALSE)</f>
        <v>42843</v>
      </c>
      <c r="J276" s="65" t="s">
        <v>670</v>
      </c>
    </row>
    <row r="277" spans="1:10" hidden="1" x14ac:dyDescent="0.25">
      <c r="A277" s="41" t="s">
        <v>108</v>
      </c>
      <c r="B277" s="38"/>
      <c r="C277" s="35" t="str">
        <f>VLOOKUP(G277,MeTRAX!$A$1:$N$400,2,FALSE)</f>
        <v>KEPCO</v>
      </c>
      <c r="D277" s="36"/>
      <c r="E277" s="37" t="str">
        <f>VLOOKUP(G277,MeTRAX!$A$1:$N$400,3,FALSE)</f>
        <v>MST 488-27</v>
      </c>
      <c r="F277" s="38" t="str">
        <f>VLOOKUP(G277,MeTRAX!$A$1:$N$400,5,FALSE)</f>
        <v>F94810</v>
      </c>
      <c r="G277" s="38" t="s">
        <v>113</v>
      </c>
      <c r="H277" s="39" t="str">
        <f>VLOOKUP(G277,MeTRAX!$A$1:$N$400,6,FALSE)</f>
        <v>NCR</v>
      </c>
      <c r="I277" s="39">
        <f>VLOOKUP(G277,MeTRAX!$A$1:$N$400,7,FALSE)</f>
        <v>43541</v>
      </c>
      <c r="J277" s="65" t="s">
        <v>671</v>
      </c>
    </row>
    <row r="278" spans="1:10" hidden="1" x14ac:dyDescent="0.25">
      <c r="A278" s="41" t="s">
        <v>49</v>
      </c>
      <c r="B278" s="38"/>
      <c r="C278" s="35" t="str">
        <f>VLOOKUP(G278,MeTRAX!$A$1:$N$400,2,FALSE)</f>
        <v>KEPCO</v>
      </c>
      <c r="D278" s="36"/>
      <c r="E278" s="37" t="str">
        <f>VLOOKUP(G278,MeTRAX!$A$1:$N$400,3,FALSE)</f>
        <v>MST 25-8M</v>
      </c>
      <c r="F278" s="38" t="str">
        <f>VLOOKUP(G278,MeTRAX!$A$1:$N$400,5,FALSE)</f>
        <v>F94639</v>
      </c>
      <c r="G278" s="38" t="s">
        <v>292</v>
      </c>
      <c r="H278" s="39" t="str">
        <f>VLOOKUP(G278,MeTRAX!$A$1:$N$400,6,FALSE)</f>
        <v>CAL</v>
      </c>
      <c r="I278" s="39">
        <f>VLOOKUP(G278,MeTRAX!$A$1:$N$400,7,FALSE)</f>
        <v>43004</v>
      </c>
      <c r="J278" s="65" t="s">
        <v>671</v>
      </c>
    </row>
    <row r="279" spans="1:10" hidden="1" x14ac:dyDescent="0.25">
      <c r="A279" s="41" t="s">
        <v>49</v>
      </c>
      <c r="B279" s="38"/>
      <c r="C279" s="35" t="str">
        <f>VLOOKUP(G279,MeTRAX!$A$1:$N$400,2,FALSE)</f>
        <v>KEPCO</v>
      </c>
      <c r="D279" s="36"/>
      <c r="E279" s="37" t="str">
        <f>VLOOKUP(G279,MeTRAX!$A$1:$N$400,3,FALSE)</f>
        <v>MST 36-5M</v>
      </c>
      <c r="F279" s="38" t="str">
        <f>VLOOKUP(G279,MeTRAX!$A$1:$N$400,5,FALSE)</f>
        <v>F94897</v>
      </c>
      <c r="G279" s="38" t="s">
        <v>669</v>
      </c>
      <c r="H279" s="39" t="str">
        <f>VLOOKUP(G279,MeTRAX!$A$1:$N$400,6,FALSE)</f>
        <v>CAL</v>
      </c>
      <c r="I279" s="39">
        <f>VLOOKUP(G279,MeTRAX!$A$1:$N$400,7,FALSE)</f>
        <v>42740</v>
      </c>
      <c r="J279" s="65" t="s">
        <v>671</v>
      </c>
    </row>
    <row r="280" spans="1:10" hidden="1" x14ac:dyDescent="0.25">
      <c r="A280" s="41" t="s">
        <v>49</v>
      </c>
      <c r="B280" s="38"/>
      <c r="C280" s="35" t="str">
        <f>VLOOKUP(G280,MeTRAX!$A$1:$N$400,2,FALSE)</f>
        <v>KEPCO</v>
      </c>
      <c r="D280" s="36"/>
      <c r="E280" s="37" t="str">
        <f>VLOOKUP(G280,MeTRAX!$A$1:$N$400,3,FALSE)</f>
        <v>MST 25-8M</v>
      </c>
      <c r="F280" s="38" t="str">
        <f>VLOOKUP(G280,MeTRAX!$A$1:$N$400,5,FALSE)</f>
        <v>F94622</v>
      </c>
      <c r="G280" s="38" t="s">
        <v>559</v>
      </c>
      <c r="H280" s="39" t="str">
        <f>VLOOKUP(G280,MeTRAX!$A$1:$N$400,6,FALSE)</f>
        <v>CAL</v>
      </c>
      <c r="I280" s="39">
        <f>VLOOKUP(G280,MeTRAX!$A$1:$N$400,7,FALSE)</f>
        <v>42740</v>
      </c>
      <c r="J280" s="65" t="s">
        <v>671</v>
      </c>
    </row>
    <row r="281" spans="1:10" hidden="1" x14ac:dyDescent="0.25">
      <c r="A281" s="41" t="s">
        <v>49</v>
      </c>
      <c r="B281" s="38"/>
      <c r="C281" s="35" t="str">
        <f>VLOOKUP(G281,MeTRAX!$A$1:$N$400,2,FALSE)</f>
        <v>KEPCO</v>
      </c>
      <c r="D281" s="36"/>
      <c r="E281" s="37" t="str">
        <f>VLOOKUP(G281,MeTRAX!$A$1:$N$400,3,FALSE)</f>
        <v>MST 36-5M</v>
      </c>
      <c r="F281" s="38">
        <f>VLOOKUP(G281,MeTRAX!$A$1:$N$400,5,FALSE)</f>
        <v>94875</v>
      </c>
      <c r="G281" s="38" t="s">
        <v>574</v>
      </c>
      <c r="H281" s="39" t="str">
        <f>VLOOKUP(G281,MeTRAX!$A$1:$N$400,6,FALSE)</f>
        <v>CAL</v>
      </c>
      <c r="I281" s="39">
        <f>VLOOKUP(G281,MeTRAX!$A$1:$N$400,7,FALSE)</f>
        <v>42843</v>
      </c>
      <c r="J281" s="65" t="s">
        <v>671</v>
      </c>
    </row>
    <row r="282" spans="1:10" hidden="1" x14ac:dyDescent="0.25">
      <c r="A282" s="41" t="s">
        <v>108</v>
      </c>
      <c r="B282" s="38"/>
      <c r="C282" s="35" t="str">
        <f>VLOOKUP(G282,MeTRAX!$A$1:$N$400,2,FALSE)</f>
        <v>KEPCO</v>
      </c>
      <c r="D282" s="36"/>
      <c r="E282" s="37" t="str">
        <f>VLOOKUP(G282,MeTRAX!$A$1:$N$400,3,FALSE)</f>
        <v>MST 488-27</v>
      </c>
      <c r="F282" s="38" t="str">
        <f>VLOOKUP(G282,MeTRAX!$A$1:$N$400,5,FALSE)</f>
        <v>F95515</v>
      </c>
      <c r="G282" s="38" t="s">
        <v>135</v>
      </c>
      <c r="H282" s="39" t="str">
        <f>VLOOKUP(G282,MeTRAX!$A$1:$N$400,6,FALSE)</f>
        <v>NCR</v>
      </c>
      <c r="I282" s="39">
        <f>VLOOKUP(G282,MeTRAX!$A$1:$N$400,7,FALSE)</f>
        <v>43541</v>
      </c>
      <c r="J282" s="65" t="s">
        <v>672</v>
      </c>
    </row>
    <row r="283" spans="1:10" hidden="1" x14ac:dyDescent="0.25">
      <c r="A283" s="41" t="s">
        <v>49</v>
      </c>
      <c r="B283" s="38"/>
      <c r="C283" s="35" t="str">
        <f>VLOOKUP(G283,MeTRAX!$A$1:$N$400,2,FALSE)</f>
        <v>KEPCO</v>
      </c>
      <c r="D283" s="36"/>
      <c r="E283" s="37" t="str">
        <f>VLOOKUP(G283,MeTRAX!$A$1:$N$400,3,FALSE)</f>
        <v>MST 25-8M</v>
      </c>
      <c r="F283" s="38" t="str">
        <f>VLOOKUP(G283,MeTRAX!$A$1:$N$400,5,FALSE)</f>
        <v>F94680</v>
      </c>
      <c r="G283" s="38" t="s">
        <v>112</v>
      </c>
      <c r="H283" s="39" t="str">
        <f>VLOOKUP(G283,MeTRAX!$A$1:$N$400,6,FALSE)</f>
        <v>CAL</v>
      </c>
      <c r="I283" s="39">
        <f>VLOOKUP(G283,MeTRAX!$A$1:$N$400,7,FALSE)</f>
        <v>42687</v>
      </c>
      <c r="J283" s="65" t="s">
        <v>672</v>
      </c>
    </row>
    <row r="284" spans="1:10" hidden="1" x14ac:dyDescent="0.25">
      <c r="A284" s="41" t="s">
        <v>49</v>
      </c>
      <c r="B284" s="38"/>
      <c r="C284" s="35" t="str">
        <f>VLOOKUP(G284,MeTRAX!$A$1:$N$400,2,FALSE)</f>
        <v>KEPCO</v>
      </c>
      <c r="D284" s="36"/>
      <c r="E284" s="37" t="str">
        <f>VLOOKUP(G284,MeTRAX!$A$1:$N$400,3,FALSE)</f>
        <v>MST 36-5M</v>
      </c>
      <c r="F284" s="38" t="str">
        <f>VLOOKUP(G284,MeTRAX!$A$1:$N$400,5,FALSE)</f>
        <v>F94896</v>
      </c>
      <c r="G284" s="38" t="s">
        <v>129</v>
      </c>
      <c r="H284" s="39" t="str">
        <f>VLOOKUP(G284,MeTRAX!$A$1:$N$400,6,FALSE)</f>
        <v>CAL</v>
      </c>
      <c r="I284" s="39">
        <f>VLOOKUP(G284,MeTRAX!$A$1:$N$400,7,FALSE)</f>
        <v>42687</v>
      </c>
      <c r="J284" s="65" t="s">
        <v>672</v>
      </c>
    </row>
    <row r="285" spans="1:10" hidden="1" x14ac:dyDescent="0.25">
      <c r="A285" s="41" t="s">
        <v>49</v>
      </c>
      <c r="B285" s="38"/>
      <c r="C285" s="35" t="str">
        <f>VLOOKUP(G285,MeTRAX!$A$1:$N$400,2,FALSE)</f>
        <v>KEPCO</v>
      </c>
      <c r="D285" s="36"/>
      <c r="E285" s="37" t="str">
        <f>VLOOKUP(G285,MeTRAX!$A$1:$N$400,3,FALSE)</f>
        <v>MST 25-8M</v>
      </c>
      <c r="F285" s="38" t="str">
        <f>VLOOKUP(G285,MeTRAX!$A$1:$N$400,5,FALSE)</f>
        <v>F95503</v>
      </c>
      <c r="G285" s="38" t="s">
        <v>626</v>
      </c>
      <c r="H285" s="39" t="str">
        <f>VLOOKUP(G285,MeTRAX!$A$1:$N$400,6,FALSE)</f>
        <v>CAL</v>
      </c>
      <c r="I285" s="39">
        <f>VLOOKUP(G285,MeTRAX!$A$1:$N$400,7,FALSE)</f>
        <v>42740</v>
      </c>
      <c r="J285" s="65" t="s">
        <v>672</v>
      </c>
    </row>
    <row r="286" spans="1:10" hidden="1" x14ac:dyDescent="0.25">
      <c r="A286" s="41" t="s">
        <v>49</v>
      </c>
      <c r="B286" s="38"/>
      <c r="C286" s="35" t="e">
        <f>VLOOKUP(G286,MeTRAX!$A$1:$N$400,2,FALSE)</f>
        <v>#N/A</v>
      </c>
      <c r="D286" s="36"/>
      <c r="E286" s="37" t="e">
        <f>VLOOKUP(G286,MeTRAX!$A$1:$N$400,3,FALSE)</f>
        <v>#N/A</v>
      </c>
      <c r="F286" s="38" t="e">
        <f>VLOOKUP(G286,MeTRAX!$A$1:$N$400,5,FALSE)</f>
        <v>#N/A</v>
      </c>
      <c r="G286" s="38" t="s">
        <v>584</v>
      </c>
      <c r="H286" s="39" t="e">
        <f>VLOOKUP(G286,MeTRAX!$A$1:$N$400,6,FALSE)</f>
        <v>#N/A</v>
      </c>
      <c r="I286" s="39" t="e">
        <f>VLOOKUP(G286,MeTRAX!$A$1:$N$400,7,FALSE)</f>
        <v>#N/A</v>
      </c>
      <c r="J286" s="65" t="s">
        <v>672</v>
      </c>
    </row>
    <row r="287" spans="1:10" hidden="1" x14ac:dyDescent="0.25">
      <c r="A287" s="41" t="s">
        <v>108</v>
      </c>
      <c r="B287" s="38"/>
      <c r="C287" s="35" t="str">
        <f>VLOOKUP(G287,MeTRAX!$A$1:$N$400,2,FALSE)</f>
        <v>KEPCO</v>
      </c>
      <c r="D287" s="36"/>
      <c r="E287" s="37" t="str">
        <f>VLOOKUP(G287,MeTRAX!$A$1:$N$400,3,FALSE)</f>
        <v>MST 488-27</v>
      </c>
      <c r="F287" s="38" t="str">
        <f>VLOOKUP(G287,MeTRAX!$A$1:$N$400,5,FALSE)</f>
        <v>F95547</v>
      </c>
      <c r="G287" s="38" t="s">
        <v>109</v>
      </c>
      <c r="H287" s="39" t="str">
        <f>VLOOKUP(G287,MeTRAX!$A$1:$N$400,6,FALSE)</f>
        <v>NCR</v>
      </c>
      <c r="I287" s="39">
        <f>VLOOKUP(G287,MeTRAX!$A$1:$N$400,7,FALSE)</f>
        <v>42874</v>
      </c>
      <c r="J287" s="57" t="s">
        <v>528</v>
      </c>
    </row>
    <row r="288" spans="1:10" hidden="1" x14ac:dyDescent="0.25">
      <c r="A288" s="41" t="s">
        <v>49</v>
      </c>
      <c r="B288" s="38"/>
      <c r="C288" s="35" t="str">
        <f>VLOOKUP(G288,MeTRAX!$A$1:$N$400,2,FALSE)</f>
        <v>KEPCO</v>
      </c>
      <c r="D288" s="36"/>
      <c r="E288" s="37" t="str">
        <f>VLOOKUP(G288,MeTRAX!$A$1:$N$400,3,FALSE)</f>
        <v>MST 25-8M</v>
      </c>
      <c r="F288" s="38" t="str">
        <f>VLOOKUP(G288,MeTRAX!$A$1:$N$400,5,FALSE)</f>
        <v>F94681</v>
      </c>
      <c r="G288" s="38" t="s">
        <v>116</v>
      </c>
      <c r="H288" s="39" t="str">
        <f>VLOOKUP(G288,MeTRAX!$A$1:$N$400,6,FALSE)</f>
        <v>CAL</v>
      </c>
      <c r="I288" s="39">
        <f>VLOOKUP(G288,MeTRAX!$A$1:$N$400,7,FALSE)</f>
        <v>42687</v>
      </c>
      <c r="J288" s="57" t="s">
        <v>528</v>
      </c>
    </row>
    <row r="289" spans="1:10" hidden="1" x14ac:dyDescent="0.25">
      <c r="A289" s="41" t="s">
        <v>49</v>
      </c>
      <c r="B289" s="38"/>
      <c r="C289" s="35" t="str">
        <f>VLOOKUP(G289,MeTRAX!$A$1:$N$400,2,FALSE)</f>
        <v>KEPCO</v>
      </c>
      <c r="D289" s="36"/>
      <c r="E289" s="37" t="str">
        <f>VLOOKUP(G289,MeTRAX!$A$1:$N$400,3,FALSE)</f>
        <v>MST 36-5M</v>
      </c>
      <c r="F289" s="38" t="str">
        <f>VLOOKUP(G289,MeTRAX!$A$1:$N$400,5,FALSE)</f>
        <v>F81776</v>
      </c>
      <c r="G289" s="38" t="s">
        <v>118</v>
      </c>
      <c r="H289" s="39" t="str">
        <f>VLOOKUP(G289,MeTRAX!$A$1:$N$400,6,FALSE)</f>
        <v>CAL</v>
      </c>
      <c r="I289" s="39">
        <f>VLOOKUP(G289,MeTRAX!$A$1:$N$400,7,FALSE)</f>
        <v>42678</v>
      </c>
      <c r="J289" s="57" t="s">
        <v>528</v>
      </c>
    </row>
    <row r="290" spans="1:10" hidden="1" x14ac:dyDescent="0.25">
      <c r="A290" s="41" t="s">
        <v>49</v>
      </c>
      <c r="B290" s="38"/>
      <c r="C290" s="35" t="str">
        <f>VLOOKUP(G290,MeTRAX!$A$1:$N$400,2,FALSE)</f>
        <v>KEPCO</v>
      </c>
      <c r="D290" s="36"/>
      <c r="E290" s="37" t="str">
        <f>VLOOKUP(G290,MeTRAX!$A$1:$N$400,3,FALSE)</f>
        <v>MST 25-8M</v>
      </c>
      <c r="F290" s="38" t="str">
        <f>VLOOKUP(G290,MeTRAX!$A$1:$N$400,5,FALSE)</f>
        <v>F95443</v>
      </c>
      <c r="G290" s="38" t="s">
        <v>408</v>
      </c>
      <c r="H290" s="39" t="str">
        <f>VLOOKUP(G290,MeTRAX!$A$1:$N$400,6,FALSE)</f>
        <v>CAL</v>
      </c>
      <c r="I290" s="39">
        <f>VLOOKUP(G290,MeTRAX!$A$1:$N$400,7,FALSE)</f>
        <v>42740</v>
      </c>
      <c r="J290" s="57" t="s">
        <v>528</v>
      </c>
    </row>
    <row r="291" spans="1:10" hidden="1" x14ac:dyDescent="0.25">
      <c r="A291" s="41" t="s">
        <v>49</v>
      </c>
      <c r="B291" s="38"/>
      <c r="C291" s="35" t="e">
        <f>VLOOKUP(G291,MeTRAX!$A$1:$N$400,2,FALSE)</f>
        <v>#N/A</v>
      </c>
      <c r="D291" s="36"/>
      <c r="E291" s="37" t="e">
        <f>VLOOKUP(G291,MeTRAX!$A$1:$N$400,3,FALSE)</f>
        <v>#N/A</v>
      </c>
      <c r="F291" s="38" t="e">
        <f>VLOOKUP(G291,MeTRAX!$A$1:$N$400,5,FALSE)</f>
        <v>#N/A</v>
      </c>
      <c r="G291" s="38" t="s">
        <v>558</v>
      </c>
      <c r="H291" s="39" t="e">
        <f>VLOOKUP(G291,MeTRAX!$A$1:$N$400,6,FALSE)</f>
        <v>#N/A</v>
      </c>
      <c r="I291" s="39" t="e">
        <f>VLOOKUP(G291,MeTRAX!$A$1:$N$400,7,FALSE)</f>
        <v>#N/A</v>
      </c>
      <c r="J291" s="57" t="s">
        <v>528</v>
      </c>
    </row>
    <row r="292" spans="1:10" hidden="1" x14ac:dyDescent="0.25">
      <c r="A292" s="41" t="s">
        <v>108</v>
      </c>
      <c r="B292" s="38"/>
      <c r="C292" s="35" t="str">
        <f>VLOOKUP(G292,MeTRAX!$A$1:$N$400,2,FALSE)</f>
        <v>KEPCO</v>
      </c>
      <c r="D292" s="36"/>
      <c r="E292" s="37" t="str">
        <f>VLOOKUP(G292,MeTRAX!$A$1:$N$400,3,FALSE)</f>
        <v>MST 488-27</v>
      </c>
      <c r="F292" s="38" t="str">
        <f>VLOOKUP(G292,MeTRAX!$A$1:$N$400,5,FALSE)</f>
        <v>F94811</v>
      </c>
      <c r="G292" s="38" t="s">
        <v>125</v>
      </c>
      <c r="H292" s="39" t="str">
        <f>VLOOKUP(G292,MeTRAX!$A$1:$N$400,6,FALSE)</f>
        <v>NCR</v>
      </c>
      <c r="I292" s="39">
        <f>VLOOKUP(G292,MeTRAX!$A$1:$N$400,7,FALSE)</f>
        <v>43541</v>
      </c>
      <c r="J292" s="57" t="s">
        <v>529</v>
      </c>
    </row>
    <row r="293" spans="1:10" hidden="1" x14ac:dyDescent="0.25">
      <c r="A293" s="41" t="s">
        <v>49</v>
      </c>
      <c r="B293" s="38"/>
      <c r="C293" s="35" t="str">
        <f>VLOOKUP(G293,MeTRAX!$A$1:$N$400,2,FALSE)</f>
        <v>KEPCO</v>
      </c>
      <c r="D293" s="36"/>
      <c r="E293" s="37" t="str">
        <f>VLOOKUP(G293,MeTRAX!$A$1:$N$400,3,FALSE)</f>
        <v>MST 25-8M</v>
      </c>
      <c r="F293" s="38" t="str">
        <f>VLOOKUP(G293,MeTRAX!$A$1:$N$400,5,FALSE)</f>
        <v>F94691</v>
      </c>
      <c r="G293" s="38" t="s">
        <v>111</v>
      </c>
      <c r="H293" s="39" t="str">
        <f>VLOOKUP(G293,MeTRAX!$A$1:$N$400,6,FALSE)</f>
        <v>CAL</v>
      </c>
      <c r="I293" s="39">
        <f>VLOOKUP(G293,MeTRAX!$A$1:$N$400,7,FALSE)</f>
        <v>42687</v>
      </c>
      <c r="J293" s="57" t="s">
        <v>529</v>
      </c>
    </row>
    <row r="294" spans="1:10" hidden="1" x14ac:dyDescent="0.25">
      <c r="A294" s="41" t="s">
        <v>49</v>
      </c>
      <c r="B294" s="38"/>
      <c r="C294" s="35" t="str">
        <f>VLOOKUP(G294,MeTRAX!$A$1:$N$400,2,FALSE)</f>
        <v>KEPCO</v>
      </c>
      <c r="D294" s="36"/>
      <c r="E294" s="37" t="str">
        <f>VLOOKUP(G294,MeTRAX!$A$1:$N$400,3,FALSE)</f>
        <v>MST 36-5M</v>
      </c>
      <c r="F294" s="38" t="str">
        <f>VLOOKUP(G294,MeTRAX!$A$1:$N$400,5,FALSE)</f>
        <v>F97805</v>
      </c>
      <c r="G294" s="38" t="s">
        <v>634</v>
      </c>
      <c r="H294" s="39" t="str">
        <f>VLOOKUP(G294,MeTRAX!$A$1:$N$400,6,FALSE)</f>
        <v>CAL</v>
      </c>
      <c r="I294" s="39">
        <f>VLOOKUP(G294,MeTRAX!$A$1:$N$400,7,FALSE)</f>
        <v>42740</v>
      </c>
      <c r="J294" s="57" t="s">
        <v>529</v>
      </c>
    </row>
    <row r="295" spans="1:10" hidden="1" x14ac:dyDescent="0.25">
      <c r="A295" s="41" t="s">
        <v>49</v>
      </c>
      <c r="B295" s="38"/>
      <c r="C295" s="35" t="str">
        <f>VLOOKUP(G295,MeTRAX!$A$1:$N$400,2,FALSE)</f>
        <v>KEPCO</v>
      </c>
      <c r="D295" s="36"/>
      <c r="E295" s="37" t="str">
        <f>VLOOKUP(G295,MeTRAX!$A$1:$N$400,3,FALSE)</f>
        <v>MST 25-8M</v>
      </c>
      <c r="F295" s="38" t="str">
        <f>VLOOKUP(G295,MeTRAX!$A$1:$N$400,5,FALSE)</f>
        <v>F95445</v>
      </c>
      <c r="G295" s="38" t="s">
        <v>410</v>
      </c>
      <c r="H295" s="39" t="str">
        <f>VLOOKUP(G295,MeTRAX!$A$1:$N$400,6,FALSE)</f>
        <v>CAL</v>
      </c>
      <c r="I295" s="39">
        <f>VLOOKUP(G295,MeTRAX!$A$1:$N$400,7,FALSE)</f>
        <v>42740</v>
      </c>
      <c r="J295" s="57" t="s">
        <v>529</v>
      </c>
    </row>
    <row r="296" spans="1:10" hidden="1" x14ac:dyDescent="0.25">
      <c r="A296" s="41" t="s">
        <v>49</v>
      </c>
      <c r="B296" s="38"/>
      <c r="C296" s="35" t="str">
        <f>VLOOKUP(G296,MeTRAX!$A$1:$N$400,2,FALSE)</f>
        <v>KEPCO</v>
      </c>
      <c r="D296" s="36"/>
      <c r="E296" s="37" t="str">
        <f>VLOOKUP(G296,MeTRAX!$A$1:$N$400,3,FALSE)</f>
        <v>MST 36-5M</v>
      </c>
      <c r="F296" s="38" t="str">
        <f>VLOOKUP(G296,MeTRAX!$A$1:$N$400,5,FALSE)</f>
        <v>F94879</v>
      </c>
      <c r="G296" s="38" t="s">
        <v>126</v>
      </c>
      <c r="H296" s="39" t="str">
        <f>VLOOKUP(G296,MeTRAX!$A$1:$N$400,6,FALSE)</f>
        <v>CAL</v>
      </c>
      <c r="I296" s="39">
        <f>VLOOKUP(G296,MeTRAX!$A$1:$N$400,7,FALSE)</f>
        <v>42843</v>
      </c>
      <c r="J296" s="57" t="s">
        <v>529</v>
      </c>
    </row>
    <row r="297" spans="1:10" hidden="1" x14ac:dyDescent="0.25">
      <c r="A297" s="41" t="s">
        <v>108</v>
      </c>
      <c r="B297" s="38"/>
      <c r="C297" s="35" t="str">
        <f>VLOOKUP(G297,MeTRAX!$A$1:$N$400,2,FALSE)</f>
        <v>KEPCO</v>
      </c>
      <c r="D297" s="36"/>
      <c r="E297" s="37" t="str">
        <f>VLOOKUP(G297,MeTRAX!$A$1:$N$400,3,FALSE)</f>
        <v>MST 488-27</v>
      </c>
      <c r="F297" s="38" t="str">
        <f>VLOOKUP(G297,MeTRAX!$A$1:$N$400,5,FALSE)</f>
        <v>P96402</v>
      </c>
      <c r="G297" s="38" t="s">
        <v>623</v>
      </c>
      <c r="H297" s="39" t="str">
        <f>VLOOKUP(G297,MeTRAX!$A$1:$N$400,6,FALSE)</f>
        <v>NCR</v>
      </c>
      <c r="I297" s="39">
        <f>VLOOKUP(G297,MeTRAX!$A$1:$N$400,7,FALSE)</f>
        <v>42749</v>
      </c>
      <c r="J297" s="57" t="s">
        <v>530</v>
      </c>
    </row>
    <row r="298" spans="1:10" hidden="1" x14ac:dyDescent="0.25">
      <c r="A298" s="41" t="s">
        <v>49</v>
      </c>
      <c r="B298" s="38"/>
      <c r="C298" s="35" t="str">
        <f>VLOOKUP(G298,MeTRAX!$A$1:$N$400,2,FALSE)</f>
        <v>KEPCO</v>
      </c>
      <c r="D298" s="36"/>
      <c r="E298" s="37" t="str">
        <f>VLOOKUP(G298,MeTRAX!$A$1:$N$400,3,FALSE)</f>
        <v>MST 25-8M</v>
      </c>
      <c r="F298" s="38" t="str">
        <f>VLOOKUP(G298,MeTRAX!$A$1:$N$400,5,FALSE)</f>
        <v>F94635</v>
      </c>
      <c r="G298" s="38" t="s">
        <v>128</v>
      </c>
      <c r="H298" s="39" t="str">
        <f>VLOOKUP(G298,MeTRAX!$A$1:$N$400,6,FALSE)</f>
        <v>CAL</v>
      </c>
      <c r="I298" s="39">
        <f>VLOOKUP(G298,MeTRAX!$A$1:$N$400,7,FALSE)</f>
        <v>42740</v>
      </c>
      <c r="J298" s="57" t="s">
        <v>530</v>
      </c>
    </row>
    <row r="299" spans="1:10" hidden="1" x14ac:dyDescent="0.25">
      <c r="A299" s="41" t="s">
        <v>49</v>
      </c>
      <c r="B299" s="38"/>
      <c r="C299" s="35" t="str">
        <f>VLOOKUP(G299,MeTRAX!$A$1:$N$400,2,FALSE)</f>
        <v>KEPCO</v>
      </c>
      <c r="D299" s="36"/>
      <c r="E299" s="37" t="str">
        <f>VLOOKUP(G299,MeTRAX!$A$1:$N$400,3,FALSE)</f>
        <v>MST 36-5M</v>
      </c>
      <c r="F299" s="38" t="str">
        <f>VLOOKUP(G299,MeTRAX!$A$1:$N$400,5,FALSE)</f>
        <v>F96035</v>
      </c>
      <c r="G299" s="38" t="s">
        <v>413</v>
      </c>
      <c r="H299" s="39" t="str">
        <f>VLOOKUP(G299,MeTRAX!$A$1:$N$400,6,FALSE)</f>
        <v>CAL</v>
      </c>
      <c r="I299" s="39">
        <f>VLOOKUP(G299,MeTRAX!$A$1:$N$400,7,FALSE)</f>
        <v>42740</v>
      </c>
      <c r="J299" s="57" t="s">
        <v>530</v>
      </c>
    </row>
    <row r="300" spans="1:10" hidden="1" x14ac:dyDescent="0.25">
      <c r="A300" s="41" t="s">
        <v>49</v>
      </c>
      <c r="B300" s="38"/>
      <c r="C300" s="35" t="str">
        <f>VLOOKUP(G300,MeTRAX!$A$1:$N$400,2,FALSE)</f>
        <v>KEPCO</v>
      </c>
      <c r="D300" s="36"/>
      <c r="E300" s="37" t="str">
        <f>VLOOKUP(G300,MeTRAX!$A$1:$N$400,3,FALSE)</f>
        <v>MST 25-8M</v>
      </c>
      <c r="F300" s="38" t="str">
        <f>VLOOKUP(G300,MeTRAX!$A$1:$N$400,5,FALSE)</f>
        <v>F95505</v>
      </c>
      <c r="G300" s="38" t="s">
        <v>628</v>
      </c>
      <c r="H300" s="39" t="str">
        <f>VLOOKUP(G300,MeTRAX!$A$1:$N$400,6,FALSE)</f>
        <v>CAL</v>
      </c>
      <c r="I300" s="39">
        <f>VLOOKUP(G300,MeTRAX!$A$1:$N$400,7,FALSE)</f>
        <v>42740</v>
      </c>
      <c r="J300" s="57" t="s">
        <v>530</v>
      </c>
    </row>
    <row r="301" spans="1:10" hidden="1" x14ac:dyDescent="0.25">
      <c r="A301" s="41" t="s">
        <v>49</v>
      </c>
      <c r="B301" s="38"/>
      <c r="C301" s="35" t="e">
        <f>VLOOKUP(G301,MeTRAX!$A$1:$N$400,2,FALSE)</f>
        <v>#N/A</v>
      </c>
      <c r="D301" s="36"/>
      <c r="E301" s="37" t="e">
        <f>VLOOKUP(G301,MeTRAX!$A$1:$N$400,3,FALSE)</f>
        <v>#N/A</v>
      </c>
      <c r="F301" s="38" t="e">
        <f>VLOOKUP(G301,MeTRAX!$A$1:$N$400,5,FALSE)</f>
        <v>#N/A</v>
      </c>
      <c r="G301" s="38" t="s">
        <v>584</v>
      </c>
      <c r="H301" s="39" t="e">
        <f>VLOOKUP(G301,MeTRAX!$A$1:$N$400,6,FALSE)</f>
        <v>#N/A</v>
      </c>
      <c r="I301" s="39" t="e">
        <f>VLOOKUP(G301,MeTRAX!$A$1:$N$400,7,FALSE)</f>
        <v>#N/A</v>
      </c>
      <c r="J301" s="57" t="s">
        <v>530</v>
      </c>
    </row>
    <row r="302" spans="1:10" hidden="1" x14ac:dyDescent="0.25">
      <c r="A302" s="41" t="s">
        <v>108</v>
      </c>
      <c r="B302" s="38"/>
      <c r="C302" s="35" t="str">
        <f>VLOOKUP(G302,MeTRAX!$A$1:$N$400,2,FALSE)</f>
        <v>KEPCO</v>
      </c>
      <c r="D302" s="36"/>
      <c r="E302" s="37" t="str">
        <f>VLOOKUP(G302,MeTRAX!$A$1:$N$400,3,FALSE)</f>
        <v>MST 488-27</v>
      </c>
      <c r="F302" s="38" t="str">
        <f>VLOOKUP(G302,MeTRAX!$A$1:$N$400,5,FALSE)</f>
        <v>F95546</v>
      </c>
      <c r="G302" s="38" t="s">
        <v>115</v>
      </c>
      <c r="H302" s="39" t="str">
        <f>VLOOKUP(G302,MeTRAX!$A$1:$N$400,6,FALSE)</f>
        <v>NCR</v>
      </c>
      <c r="I302" s="39">
        <f>VLOOKUP(G302,MeTRAX!$A$1:$N$400,7,FALSE)</f>
        <v>43541</v>
      </c>
      <c r="J302" s="66" t="s">
        <v>531</v>
      </c>
    </row>
    <row r="303" spans="1:10" hidden="1" x14ac:dyDescent="0.25">
      <c r="A303" s="41" t="s">
        <v>49</v>
      </c>
      <c r="B303" s="38"/>
      <c r="C303" s="35" t="str">
        <f>VLOOKUP(G303,MeTRAX!$A$1:$N$400,2,FALSE)</f>
        <v>KEPCO</v>
      </c>
      <c r="D303" s="36"/>
      <c r="E303" s="37" t="str">
        <f>VLOOKUP(G303,MeTRAX!$A$1:$N$400,3,FALSE)</f>
        <v>MST 25-8M</v>
      </c>
      <c r="F303" s="38" t="str">
        <f>VLOOKUP(G303,MeTRAX!$A$1:$N$400,5,FALSE)</f>
        <v>F94614</v>
      </c>
      <c r="G303" s="38" t="s">
        <v>770</v>
      </c>
      <c r="H303" s="39" t="str">
        <f>VLOOKUP(G303,MeTRAX!$A$1:$N$400,6,FALSE)</f>
        <v>CAL</v>
      </c>
      <c r="I303" s="39">
        <f>VLOOKUP(G303,MeTRAX!$A$1:$N$400,7,FALSE)</f>
        <v>42740</v>
      </c>
      <c r="J303" s="66" t="s">
        <v>531</v>
      </c>
    </row>
    <row r="304" spans="1:10" hidden="1" x14ac:dyDescent="0.25">
      <c r="A304" s="41" t="s">
        <v>49</v>
      </c>
      <c r="B304" s="38"/>
      <c r="C304" s="35" t="str">
        <f>VLOOKUP(G304,MeTRAX!$A$1:$N$400,2,FALSE)</f>
        <v>KEPCO</v>
      </c>
      <c r="D304" s="36"/>
      <c r="E304" s="37" t="str">
        <f>VLOOKUP(G304,MeTRAX!$A$1:$N$400,3,FALSE)</f>
        <v>MST 36-5M</v>
      </c>
      <c r="F304" s="38" t="str">
        <f>VLOOKUP(G304,MeTRAX!$A$1:$N$400,5,FALSE)</f>
        <v>F97802</v>
      </c>
      <c r="G304" s="38" t="s">
        <v>632</v>
      </c>
      <c r="H304" s="39" t="str">
        <f>VLOOKUP(G304,MeTRAX!$A$1:$N$400,6,FALSE)</f>
        <v>CAL</v>
      </c>
      <c r="I304" s="39">
        <f>VLOOKUP(G304,MeTRAX!$A$1:$N$400,7,FALSE)</f>
        <v>42740</v>
      </c>
      <c r="J304" s="66" t="s">
        <v>531</v>
      </c>
    </row>
    <row r="305" spans="1:10" hidden="1" x14ac:dyDescent="0.25">
      <c r="A305" s="41" t="s">
        <v>49</v>
      </c>
      <c r="B305" s="38"/>
      <c r="C305" s="35" t="str">
        <f>VLOOKUP(G305,MeTRAX!$A$1:$N$400,2,FALSE)</f>
        <v>KEPCO</v>
      </c>
      <c r="D305" s="36"/>
      <c r="E305" s="37" t="str">
        <f>VLOOKUP(G305,MeTRAX!$A$1:$N$400,3,FALSE)</f>
        <v>MST 25-8M</v>
      </c>
      <c r="F305" s="38" t="str">
        <f>VLOOKUP(G305,MeTRAX!$A$1:$N$400,5,FALSE)</f>
        <v>F94642</v>
      </c>
      <c r="G305" s="38" t="s">
        <v>131</v>
      </c>
      <c r="H305" s="39" t="str">
        <f>VLOOKUP(G305,MeTRAX!$A$1:$N$400,6,FALSE)</f>
        <v>CAL</v>
      </c>
      <c r="I305" s="39">
        <f>VLOOKUP(G305,MeTRAX!$A$1:$N$400,7,FALSE)</f>
        <v>42844</v>
      </c>
      <c r="J305" s="66" t="s">
        <v>531</v>
      </c>
    </row>
    <row r="306" spans="1:10" hidden="1" x14ac:dyDescent="0.25">
      <c r="A306" s="41" t="s">
        <v>49</v>
      </c>
      <c r="B306" s="38"/>
      <c r="C306" s="35" t="str">
        <f>VLOOKUP(G306,MeTRAX!$A$1:$N$400,2,FALSE)</f>
        <v>KEPCO</v>
      </c>
      <c r="D306" s="36"/>
      <c r="E306" s="37" t="str">
        <f>VLOOKUP(G306,MeTRAX!$A$1:$N$400,3,FALSE)</f>
        <v>MST 36-5M</v>
      </c>
      <c r="F306" s="38" t="str">
        <f>VLOOKUP(G306,MeTRAX!$A$1:$N$400,5,FALSE)</f>
        <v>F94890</v>
      </c>
      <c r="G306" s="38" t="s">
        <v>130</v>
      </c>
      <c r="H306" s="39" t="str">
        <f>VLOOKUP(G306,MeTRAX!$A$1:$N$400,6,FALSE)</f>
        <v>CAL</v>
      </c>
      <c r="I306" s="39">
        <f>VLOOKUP(G306,MeTRAX!$A$1:$N$400,7,FALSE)</f>
        <v>42843</v>
      </c>
      <c r="J306" s="66" t="s">
        <v>531</v>
      </c>
    </row>
    <row r="307" spans="1:10" hidden="1" x14ac:dyDescent="0.25">
      <c r="A307" s="41" t="s">
        <v>108</v>
      </c>
      <c r="B307" s="38"/>
      <c r="C307" s="35" t="str">
        <f>VLOOKUP(G307,MeTRAX!$A$1:$N$400,2,FALSE)</f>
        <v>KEPCO</v>
      </c>
      <c r="D307" s="36"/>
      <c r="E307" s="37" t="str">
        <f>VLOOKUP(G307,MeTRAX!$A$1:$N$400,3,FALSE)</f>
        <v>MST 488-27</v>
      </c>
      <c r="F307" s="38" t="str">
        <f>VLOOKUP(G307,MeTRAX!$A$1:$N$400,5,FALSE)</f>
        <v>F95548</v>
      </c>
      <c r="G307" s="38" t="s">
        <v>133</v>
      </c>
      <c r="H307" s="39" t="str">
        <f>VLOOKUP(G307,MeTRAX!$A$1:$N$400,6,FALSE)</f>
        <v>NCR</v>
      </c>
      <c r="I307" s="39">
        <f>VLOOKUP(G307,MeTRAX!$A$1:$N$400,7,FALSE)</f>
        <v>43541</v>
      </c>
      <c r="J307" s="66" t="s">
        <v>532</v>
      </c>
    </row>
    <row r="308" spans="1:10" hidden="1" x14ac:dyDescent="0.25">
      <c r="A308" s="41" t="s">
        <v>49</v>
      </c>
      <c r="B308" s="38"/>
      <c r="C308" s="35" t="str">
        <f>VLOOKUP(G308,MeTRAX!$A$1:$N$400,2,FALSE)</f>
        <v>KEPCO</v>
      </c>
      <c r="D308" s="36"/>
      <c r="E308" s="37" t="str">
        <f>VLOOKUP(G308,MeTRAX!$A$1:$N$400,3,FALSE)</f>
        <v>MST 25-8M</v>
      </c>
      <c r="F308" s="38" t="str">
        <f>VLOOKUP(G308,MeTRAX!$A$1:$N$400,5,FALSE)</f>
        <v>F94656</v>
      </c>
      <c r="G308" s="38" t="s">
        <v>127</v>
      </c>
      <c r="H308" s="39" t="str">
        <f>VLOOKUP(G308,MeTRAX!$A$1:$N$400,6,FALSE)</f>
        <v>CAL</v>
      </c>
      <c r="I308" s="39">
        <f>VLOOKUP(G308,MeTRAX!$A$1:$N$400,7,FALSE)</f>
        <v>42740</v>
      </c>
      <c r="J308" s="66" t="s">
        <v>532</v>
      </c>
    </row>
    <row r="309" spans="1:10" hidden="1" x14ac:dyDescent="0.25">
      <c r="A309" s="41" t="s">
        <v>49</v>
      </c>
      <c r="B309" s="38"/>
      <c r="C309" s="35" t="str">
        <f>VLOOKUP(G309,MeTRAX!$A$1:$N$400,2,FALSE)</f>
        <v>KEPCO</v>
      </c>
      <c r="D309" s="36"/>
      <c r="E309" s="37" t="str">
        <f>VLOOKUP(G309,MeTRAX!$A$1:$N$400,3,FALSE)</f>
        <v>MST 36-5M</v>
      </c>
      <c r="F309" s="38" t="str">
        <f>VLOOKUP(G309,MeTRAX!$A$1:$N$400,5,FALSE)</f>
        <v>F97803</v>
      </c>
      <c r="G309" s="38" t="s">
        <v>633</v>
      </c>
      <c r="H309" s="39" t="str">
        <f>VLOOKUP(G309,MeTRAX!$A$1:$N$400,6,FALSE)</f>
        <v>CAL</v>
      </c>
      <c r="I309" s="39">
        <f>VLOOKUP(G309,MeTRAX!$A$1:$N$400,7,FALSE)</f>
        <v>42740</v>
      </c>
      <c r="J309" s="66" t="s">
        <v>532</v>
      </c>
    </row>
    <row r="310" spans="1:10" hidden="1" x14ac:dyDescent="0.25">
      <c r="A310" s="41" t="s">
        <v>49</v>
      </c>
      <c r="B310" s="38"/>
      <c r="C310" s="35" t="str">
        <f>VLOOKUP(G310,MeTRAX!$A$1:$N$400,2,FALSE)</f>
        <v>KEPCO</v>
      </c>
      <c r="D310" s="36"/>
      <c r="E310" s="37" t="str">
        <f>VLOOKUP(G310,MeTRAX!$A$1:$N$400,3,FALSE)</f>
        <v>MST 25-8M</v>
      </c>
      <c r="F310" s="38" t="str">
        <f>VLOOKUP(G310,MeTRAX!$A$1:$N$400,5,FALSE)</f>
        <v>F95425</v>
      </c>
      <c r="G310" s="38" t="s">
        <v>403</v>
      </c>
      <c r="H310" s="39" t="str">
        <f>VLOOKUP(G310,MeTRAX!$A$1:$N$400,6,FALSE)</f>
        <v>CAL</v>
      </c>
      <c r="I310" s="39">
        <f>VLOOKUP(G310,MeTRAX!$A$1:$N$400,7,FALSE)</f>
        <v>42740</v>
      </c>
      <c r="J310" s="66" t="s">
        <v>532</v>
      </c>
    </row>
    <row r="311" spans="1:10" hidden="1" x14ac:dyDescent="0.25">
      <c r="A311" s="41" t="s">
        <v>49</v>
      </c>
      <c r="B311" s="38"/>
      <c r="C311" s="35" t="str">
        <f>VLOOKUP(G311,MeTRAX!$A$1:$N$400,2,FALSE)</f>
        <v>KEPCO</v>
      </c>
      <c r="D311" s="36"/>
      <c r="E311" s="37" t="str">
        <f>VLOOKUP(G311,MeTRAX!$A$1:$N$400,3,FALSE)</f>
        <v>MST 36-5M</v>
      </c>
      <c r="F311" s="38" t="str">
        <f>VLOOKUP(G311,MeTRAX!$A$1:$N$400,5,FALSE)</f>
        <v>F96026</v>
      </c>
      <c r="G311" s="38" t="s">
        <v>139</v>
      </c>
      <c r="H311" s="39" t="str">
        <f>VLOOKUP(G311,MeTRAX!$A$1:$N$400,6,FALSE)</f>
        <v>CAL</v>
      </c>
      <c r="I311" s="39">
        <f>VLOOKUP(G311,MeTRAX!$A$1:$N$400,7,FALSE)</f>
        <v>42843</v>
      </c>
      <c r="J311" s="66" t="s">
        <v>532</v>
      </c>
    </row>
    <row r="312" spans="1:10" hidden="1" x14ac:dyDescent="0.25">
      <c r="A312" s="41" t="s">
        <v>108</v>
      </c>
      <c r="B312" s="38"/>
      <c r="C312" s="35" t="str">
        <f>VLOOKUP(G312,MeTRAX!$A$1:$N$400,2,FALSE)</f>
        <v>KEPCO</v>
      </c>
      <c r="D312" s="36"/>
      <c r="E312" s="37" t="str">
        <f>VLOOKUP(G312,MeTRAX!$A$1:$N$400,3,FALSE)</f>
        <v>MST 488-27</v>
      </c>
      <c r="F312" s="38" t="str">
        <f>VLOOKUP(G312,MeTRAX!$A$1:$N$400,5,FALSE)</f>
        <v>F95543</v>
      </c>
      <c r="G312" s="38" t="s">
        <v>134</v>
      </c>
      <c r="H312" s="39" t="str">
        <f>VLOOKUP(G312,MeTRAX!$A$1:$N$400,6,FALSE)</f>
        <v>NCR</v>
      </c>
      <c r="I312" s="39">
        <f>VLOOKUP(G312,MeTRAX!$A$1:$N$400,7,FALSE)</f>
        <v>43541</v>
      </c>
      <c r="J312" s="66" t="s">
        <v>533</v>
      </c>
    </row>
    <row r="313" spans="1:10" hidden="1" x14ac:dyDescent="0.25">
      <c r="A313" s="41" t="s">
        <v>49</v>
      </c>
      <c r="B313" s="38"/>
      <c r="C313" s="35" t="str">
        <f>VLOOKUP(G313,MeTRAX!$A$1:$N$400,2,FALSE)</f>
        <v>KEPCO</v>
      </c>
      <c r="D313" s="36"/>
      <c r="E313" s="37" t="str">
        <f>VLOOKUP(G313,MeTRAX!$A$1:$N$400,3,FALSE)</f>
        <v>MST 25-8M</v>
      </c>
      <c r="F313" s="38" t="str">
        <f>VLOOKUP(G313,MeTRAX!$A$1:$N$400,5,FALSE)</f>
        <v>F95442</v>
      </c>
      <c r="G313" s="38" t="s">
        <v>132</v>
      </c>
      <c r="H313" s="39" t="str">
        <f>VLOOKUP(G313,MeTRAX!$A$1:$N$400,6,FALSE)</f>
        <v>CAL</v>
      </c>
      <c r="I313" s="39">
        <f>VLOOKUP(G313,MeTRAX!$A$1:$N$400,7,FALSE)</f>
        <v>42740</v>
      </c>
      <c r="J313" s="66" t="s">
        <v>533</v>
      </c>
    </row>
    <row r="314" spans="1:10" hidden="1" x14ac:dyDescent="0.25">
      <c r="A314" s="41" t="s">
        <v>49</v>
      </c>
      <c r="B314" s="38"/>
      <c r="C314" s="35" t="str">
        <f>VLOOKUP(G314,MeTRAX!$A$1:$N$400,2,FALSE)</f>
        <v>KEPCO</v>
      </c>
      <c r="D314" s="36"/>
      <c r="E314" s="37" t="str">
        <f>VLOOKUP(G314,MeTRAX!$A$1:$N$400,3,FALSE)</f>
        <v>MST 36-5M</v>
      </c>
      <c r="F314" s="38" t="str">
        <f>VLOOKUP(G314,MeTRAX!$A$1:$N$400,5,FALSE)</f>
        <v>F96040</v>
      </c>
      <c r="G314" s="38" t="s">
        <v>560</v>
      </c>
      <c r="H314" s="39" t="str">
        <f>VLOOKUP(G314,MeTRAX!$A$1:$N$400,6,FALSE)</f>
        <v>CAL</v>
      </c>
      <c r="I314" s="39">
        <f>VLOOKUP(G314,MeTRAX!$A$1:$N$400,7,FALSE)</f>
        <v>42843</v>
      </c>
      <c r="J314" s="66" t="s">
        <v>533</v>
      </c>
    </row>
    <row r="315" spans="1:10" hidden="1" x14ac:dyDescent="0.25">
      <c r="A315" s="41" t="s">
        <v>49</v>
      </c>
      <c r="B315" s="38"/>
      <c r="C315" s="35" t="str">
        <f>VLOOKUP(G315,MeTRAX!$A$1:$N$400,2,FALSE)</f>
        <v>KEPCO</v>
      </c>
      <c r="D315" s="36"/>
      <c r="E315" s="37" t="str">
        <f>VLOOKUP(G315,MeTRAX!$A$1:$N$400,3,FALSE)</f>
        <v>MST 25-8M</v>
      </c>
      <c r="F315" s="38" t="str">
        <f>VLOOKUP(G315,MeTRAX!$A$1:$N$400,5,FALSE)</f>
        <v>F94633</v>
      </c>
      <c r="G315" s="38" t="s">
        <v>120</v>
      </c>
      <c r="H315" s="39" t="str">
        <f>VLOOKUP(G315,MeTRAX!$A$1:$N$400,6,FALSE)</f>
        <v>CAL</v>
      </c>
      <c r="I315" s="39">
        <f>VLOOKUP(G315,MeTRAX!$A$1:$N$400,7,FALSE)</f>
        <v>42740</v>
      </c>
      <c r="J315" s="66" t="s">
        <v>533</v>
      </c>
    </row>
    <row r="316" spans="1:10" hidden="1" x14ac:dyDescent="0.25">
      <c r="A316" s="41" t="s">
        <v>49</v>
      </c>
      <c r="B316" s="38"/>
      <c r="C316" s="35" t="str">
        <f>VLOOKUP(G316,MeTRAX!$A$1:$N$400,2,FALSE)</f>
        <v>KEPCO</v>
      </c>
      <c r="D316" s="36"/>
      <c r="E316" s="37" t="str">
        <f>VLOOKUP(G316,MeTRAX!$A$1:$N$400,3,FALSE)</f>
        <v>MST 36-5M</v>
      </c>
      <c r="F316" s="38">
        <f>VLOOKUP(G316,MeTRAX!$A$1:$N$400,5,FALSE)</f>
        <v>94878</v>
      </c>
      <c r="G316" s="38" t="s">
        <v>573</v>
      </c>
      <c r="H316" s="39" t="str">
        <f>VLOOKUP(G316,MeTRAX!$A$1:$N$400,6,FALSE)</f>
        <v>CAL</v>
      </c>
      <c r="I316" s="39">
        <f>VLOOKUP(G316,MeTRAX!$A$1:$N$400,7,FALSE)</f>
        <v>42843</v>
      </c>
      <c r="J316" s="66" t="s">
        <v>533</v>
      </c>
    </row>
    <row r="317" spans="1:10" hidden="1" x14ac:dyDescent="0.25">
      <c r="A317" s="41" t="s">
        <v>108</v>
      </c>
      <c r="B317" s="38"/>
      <c r="C317" s="35" t="str">
        <f>VLOOKUP(G317,MeTRAX!$A$1:$N$400,2,FALSE)</f>
        <v>KEPCO</v>
      </c>
      <c r="D317" s="36"/>
      <c r="E317" s="37" t="str">
        <f>VLOOKUP(G317,MeTRAX!$A$1:$N$400,3,FALSE)</f>
        <v>MST 488-27</v>
      </c>
      <c r="F317" s="38" t="str">
        <f>VLOOKUP(G317,MeTRAX!$A$1:$N$400,5,FALSE)</f>
        <v>F35607</v>
      </c>
      <c r="G317" s="38" t="s">
        <v>416</v>
      </c>
      <c r="H317" s="39" t="str">
        <f>VLOOKUP(G317,MeTRAX!$A$1:$N$400,6,FALSE)</f>
        <v>NCR</v>
      </c>
      <c r="I317" s="39">
        <f>VLOOKUP(G317,MeTRAX!$A$1:$N$400,7,FALSE)</f>
        <v>43113</v>
      </c>
      <c r="J317" s="77" t="s">
        <v>642</v>
      </c>
    </row>
    <row r="318" spans="1:10" hidden="1" x14ac:dyDescent="0.25">
      <c r="A318" s="41" t="s">
        <v>49</v>
      </c>
      <c r="B318" s="38"/>
      <c r="C318" s="35" t="str">
        <f>VLOOKUP(G318,MeTRAX!$A$1:$N$400,2,FALSE)</f>
        <v>KEPCO</v>
      </c>
      <c r="D318" s="36"/>
      <c r="E318" s="37" t="str">
        <f>VLOOKUP(G318,MeTRAX!$A$1:$N$400,3,FALSE)</f>
        <v>MST 25-8M</v>
      </c>
      <c r="F318" s="38" t="str">
        <f>VLOOKUP(G318,MeTRAX!$A$1:$N$400,5,FALSE)</f>
        <v>F94689</v>
      </c>
      <c r="G318" s="38" t="s">
        <v>117</v>
      </c>
      <c r="H318" s="39" t="str">
        <f>VLOOKUP(G318,MeTRAX!$A$1:$N$400,6,FALSE)</f>
        <v>CAL</v>
      </c>
      <c r="I318" s="39">
        <f>VLOOKUP(G318,MeTRAX!$A$1:$N$400,7,FALSE)</f>
        <v>42687</v>
      </c>
      <c r="J318" s="77" t="s">
        <v>642</v>
      </c>
    </row>
    <row r="319" spans="1:10" hidden="1" x14ac:dyDescent="0.25">
      <c r="A319" s="41" t="s">
        <v>49</v>
      </c>
      <c r="B319" s="38"/>
      <c r="C319" s="35" t="str">
        <f>VLOOKUP(G319,MeTRAX!$A$1:$N$400,2,FALSE)</f>
        <v>KEPCO</v>
      </c>
      <c r="D319" s="36"/>
      <c r="E319" s="37" t="str">
        <f>VLOOKUP(G319,MeTRAX!$A$1:$N$400,3,FALSE)</f>
        <v>MST 36-5M</v>
      </c>
      <c r="F319" s="38" t="str">
        <f>VLOOKUP(G319,MeTRAX!$A$1:$N$400,5,FALSE)</f>
        <v>F96038</v>
      </c>
      <c r="G319" s="38" t="s">
        <v>414</v>
      </c>
      <c r="H319" s="39" t="str">
        <f>VLOOKUP(G319,MeTRAX!$A$1:$N$400,6,FALSE)</f>
        <v>CAL</v>
      </c>
      <c r="I319" s="39">
        <f>VLOOKUP(G319,MeTRAX!$A$1:$N$400,7,FALSE)</f>
        <v>42740</v>
      </c>
      <c r="J319" s="77" t="s">
        <v>642</v>
      </c>
    </row>
    <row r="320" spans="1:10" hidden="1" x14ac:dyDescent="0.25">
      <c r="A320" s="41" t="s">
        <v>49</v>
      </c>
      <c r="B320" s="38"/>
      <c r="C320" s="35" t="str">
        <f>VLOOKUP(G320,MeTRAX!$A$1:$N$400,2,FALSE)</f>
        <v>KEPCO</v>
      </c>
      <c r="D320" s="36"/>
      <c r="E320" s="37" t="str">
        <f>VLOOKUP(G320,MeTRAX!$A$1:$N$400,3,FALSE)</f>
        <v>MST 25-8M</v>
      </c>
      <c r="F320" s="38" t="str">
        <f>VLOOKUP(G320,MeTRAX!$A$1:$N$400,5,FALSE)</f>
        <v>F94651</v>
      </c>
      <c r="G320" s="38" t="s">
        <v>119</v>
      </c>
      <c r="H320" s="39" t="str">
        <f>VLOOKUP(G320,MeTRAX!$A$1:$N$400,6,FALSE)</f>
        <v>CAL</v>
      </c>
      <c r="I320" s="39">
        <f>VLOOKUP(G320,MeTRAX!$A$1:$N$400,7,FALSE)</f>
        <v>42740</v>
      </c>
      <c r="J320" s="77" t="s">
        <v>642</v>
      </c>
    </row>
    <row r="321" spans="1:10" hidden="1" x14ac:dyDescent="0.25">
      <c r="A321" s="41" t="s">
        <v>49</v>
      </c>
      <c r="B321" s="38"/>
      <c r="C321" s="35" t="str">
        <f>VLOOKUP(G321,MeTRAX!$A$1:$N$400,2,FALSE)</f>
        <v>KEPCO</v>
      </c>
      <c r="D321" s="36"/>
      <c r="E321" s="37" t="str">
        <f>VLOOKUP(G321,MeTRAX!$A$1:$N$400,3,FALSE)</f>
        <v>MST 36-5M</v>
      </c>
      <c r="F321" s="38" t="str">
        <f>VLOOKUP(G321,MeTRAX!$A$1:$N$400,5,FALSE)</f>
        <v>F94835</v>
      </c>
      <c r="G321" s="38" t="s">
        <v>1010</v>
      </c>
      <c r="H321" s="39" t="str">
        <f>VLOOKUP(G321,MeTRAX!$A$1:$N$400,6,FALSE)</f>
        <v>CAL</v>
      </c>
      <c r="I321" s="39">
        <f>VLOOKUP(G321,MeTRAX!$A$1:$N$400,7,FALSE)</f>
        <v>42864</v>
      </c>
      <c r="J321" s="77" t="s">
        <v>642</v>
      </c>
    </row>
    <row r="322" spans="1:10" hidden="1" x14ac:dyDescent="0.25">
      <c r="A322" s="41" t="s">
        <v>108</v>
      </c>
      <c r="B322" s="38"/>
      <c r="C322" s="35" t="str">
        <f>VLOOKUP(G322,MeTRAX!$A$1:$N$400,2,FALSE)</f>
        <v>KEPCO</v>
      </c>
      <c r="D322" s="36"/>
      <c r="E322" s="37" t="str">
        <f>VLOOKUP(G322,MeTRAX!$A$1:$N$400,3,FALSE)</f>
        <v>MST 488-27</v>
      </c>
      <c r="F322" s="38" t="str">
        <f>VLOOKUP(G322,MeTRAX!$A$1:$N$400,5,FALSE)</f>
        <v>F95526</v>
      </c>
      <c r="G322" s="38" t="s">
        <v>124</v>
      </c>
      <c r="H322" s="39" t="str">
        <f>VLOOKUP(G322,MeTRAX!$A$1:$N$400,6,FALSE)</f>
        <v>NCR</v>
      </c>
      <c r="I322" s="39">
        <f>VLOOKUP(G322,MeTRAX!$A$1:$N$400,7,FALSE)</f>
        <v>43541</v>
      </c>
      <c r="J322" s="77" t="s">
        <v>643</v>
      </c>
    </row>
    <row r="323" spans="1:10" hidden="1" x14ac:dyDescent="0.25">
      <c r="A323" s="41" t="s">
        <v>49</v>
      </c>
      <c r="B323" s="38"/>
      <c r="C323" s="35" t="str">
        <f>VLOOKUP(G323,MeTRAX!$A$1:$N$400,2,FALSE)</f>
        <v>KEPCO</v>
      </c>
      <c r="D323" s="36"/>
      <c r="E323" s="37" t="str">
        <f>VLOOKUP(G323,MeTRAX!$A$1:$N$400,3,FALSE)</f>
        <v>MST 25-8M</v>
      </c>
      <c r="F323" s="38" t="str">
        <f>VLOOKUP(G323,MeTRAX!$A$1:$N$400,5,FALSE)</f>
        <v>F95502</v>
      </c>
      <c r="G323" s="38" t="s">
        <v>625</v>
      </c>
      <c r="H323" s="39" t="str">
        <f>VLOOKUP(G323,MeTRAX!$A$1:$N$400,6,FALSE)</f>
        <v>CAL</v>
      </c>
      <c r="I323" s="39">
        <f>VLOOKUP(G323,MeTRAX!$A$1:$N$400,7,FALSE)</f>
        <v>42740</v>
      </c>
      <c r="J323" s="77" t="s">
        <v>643</v>
      </c>
    </row>
    <row r="324" spans="1:10" hidden="1" x14ac:dyDescent="0.25">
      <c r="A324" s="41" t="s">
        <v>49</v>
      </c>
      <c r="B324" s="38"/>
      <c r="C324" s="35" t="str">
        <f>VLOOKUP(G324,MeTRAX!$A$1:$N$400,2,FALSE)</f>
        <v>KEPCO</v>
      </c>
      <c r="D324" s="36"/>
      <c r="E324" s="37" t="str">
        <f>VLOOKUP(G324,MeTRAX!$A$1:$N$400,3,FALSE)</f>
        <v>MST 36-5M</v>
      </c>
      <c r="F324" s="38" t="str">
        <f>VLOOKUP(G324,MeTRAX!$A$1:$N$400,5,FALSE)</f>
        <v>F97800</v>
      </c>
      <c r="G324" s="38" t="s">
        <v>630</v>
      </c>
      <c r="H324" s="39" t="str">
        <f>VLOOKUP(G324,MeTRAX!$A$1:$N$400,6,FALSE)</f>
        <v>CAL</v>
      </c>
      <c r="I324" s="39">
        <f>VLOOKUP(G324,MeTRAX!$A$1:$N$400,7,FALSE)</f>
        <v>42740</v>
      </c>
      <c r="J324" s="77" t="s">
        <v>643</v>
      </c>
    </row>
    <row r="325" spans="1:10" hidden="1" x14ac:dyDescent="0.25">
      <c r="A325" s="41" t="s">
        <v>49</v>
      </c>
      <c r="B325" s="38"/>
      <c r="C325" s="35" t="str">
        <f>VLOOKUP(G325,MeTRAX!$A$1:$N$400,2,FALSE)</f>
        <v>KEPCO</v>
      </c>
      <c r="D325" s="36"/>
      <c r="E325" s="37" t="str">
        <f>VLOOKUP(G325,MeTRAX!$A$1:$N$400,3,FALSE)</f>
        <v>MST 25-8M</v>
      </c>
      <c r="F325" s="38" t="str">
        <f>VLOOKUP(G325,MeTRAX!$A$1:$N$400,5,FALSE)</f>
        <v>F95446</v>
      </c>
      <c r="G325" s="38" t="s">
        <v>411</v>
      </c>
      <c r="H325" s="39" t="str">
        <f>VLOOKUP(G325,MeTRAX!$A$1:$N$400,6,FALSE)</f>
        <v>CAL</v>
      </c>
      <c r="I325" s="39">
        <f>VLOOKUP(G325,MeTRAX!$A$1:$N$400,7,FALSE)</f>
        <v>42740</v>
      </c>
      <c r="J325" s="77" t="s">
        <v>643</v>
      </c>
    </row>
    <row r="326" spans="1:10" hidden="1" x14ac:dyDescent="0.25">
      <c r="A326" s="41" t="s">
        <v>49</v>
      </c>
      <c r="B326" s="38"/>
      <c r="C326" s="35" t="str">
        <f>VLOOKUP(G326,MeTRAX!$A$1:$N$400,2,FALSE)</f>
        <v>KEPCO</v>
      </c>
      <c r="D326" s="36"/>
      <c r="E326" s="37" t="str">
        <f>VLOOKUP(G326,MeTRAX!$A$1:$N$400,3,FALSE)</f>
        <v>MST 36-5M</v>
      </c>
      <c r="F326" s="38" t="str">
        <f>VLOOKUP(G326,MeTRAX!$A$1:$N$400,5,FALSE)</f>
        <v>F81778</v>
      </c>
      <c r="G326" s="38" t="s">
        <v>1011</v>
      </c>
      <c r="H326" s="39" t="str">
        <f>VLOOKUP(G326,MeTRAX!$A$1:$N$400,6,FALSE)</f>
        <v>CAL</v>
      </c>
      <c r="I326" s="39">
        <f>VLOOKUP(G326,MeTRAX!$A$1:$N$400,7,FALSE)</f>
        <v>42864</v>
      </c>
      <c r="J326" s="77" t="s">
        <v>643</v>
      </c>
    </row>
    <row r="327" spans="1:10" ht="15" hidden="1" customHeight="1" x14ac:dyDescent="0.25">
      <c r="A327" s="41" t="s">
        <v>108</v>
      </c>
      <c r="B327" s="38"/>
      <c r="C327" s="35" t="str">
        <f>VLOOKUP(G327,MeTRAX!$A$1:$N$400,2,FALSE)</f>
        <v>KEPCO</v>
      </c>
      <c r="D327" s="36"/>
      <c r="E327" s="37" t="str">
        <f>VLOOKUP(G327,MeTRAX!$A$1:$N$400,3,FALSE)</f>
        <v>MST 488-27</v>
      </c>
      <c r="F327" s="38" t="str">
        <f>VLOOKUP(G327,MeTRAX!$A$1:$N$400,5,FALSE)</f>
        <v>P96322</v>
      </c>
      <c r="G327" s="38" t="s">
        <v>137</v>
      </c>
      <c r="H327" s="39" t="str">
        <f>VLOOKUP(G327,MeTRAX!$A$1:$N$400,6,FALSE)</f>
        <v>NCR</v>
      </c>
      <c r="I327" s="39">
        <f>VLOOKUP(G327,MeTRAX!$A$1:$N$400,7,FALSE)</f>
        <v>43106</v>
      </c>
      <c r="J327" s="77" t="s">
        <v>644</v>
      </c>
    </row>
    <row r="328" spans="1:10" hidden="1" x14ac:dyDescent="0.25">
      <c r="A328" s="41" t="s">
        <v>49</v>
      </c>
      <c r="B328" s="38"/>
      <c r="C328" s="35" t="str">
        <f>VLOOKUP(G328,MeTRAX!$A$1:$N$400,2,FALSE)</f>
        <v>KEPCO</v>
      </c>
      <c r="D328" s="36"/>
      <c r="E328" s="37" t="str">
        <f>VLOOKUP(G328,MeTRAX!$A$1:$N$400,3,FALSE)</f>
        <v>MST 25-8M</v>
      </c>
      <c r="F328" s="38" t="str">
        <f>VLOOKUP(G328,MeTRAX!$A$1:$N$400,5,FALSE)</f>
        <v>F95504</v>
      </c>
      <c r="G328" s="38" t="s">
        <v>627</v>
      </c>
      <c r="H328" s="39" t="str">
        <f>VLOOKUP(G328,MeTRAX!$A$1:$N$400,6,FALSE)</f>
        <v>CAL</v>
      </c>
      <c r="I328" s="39">
        <f>VLOOKUP(G328,MeTRAX!$A$1:$N$400,7,FALSE)</f>
        <v>42740</v>
      </c>
      <c r="J328" s="77" t="s">
        <v>644</v>
      </c>
    </row>
    <row r="329" spans="1:10" ht="15" hidden="1" customHeight="1" x14ac:dyDescent="0.25">
      <c r="A329" s="41" t="s">
        <v>49</v>
      </c>
      <c r="B329" s="38"/>
      <c r="C329" s="35" t="str">
        <f>VLOOKUP(G329,MeTRAX!$A$1:$N$400,2,FALSE)</f>
        <v>KEPCO</v>
      </c>
      <c r="D329" s="36"/>
      <c r="E329" s="37" t="str">
        <f>VLOOKUP(G329,MeTRAX!$A$1:$N$400,3,FALSE)</f>
        <v>MST 36-5M</v>
      </c>
      <c r="F329" s="38" t="str">
        <f>VLOOKUP(G329,MeTRAX!$A$1:$N$400,5,FALSE)</f>
        <v>F96039</v>
      </c>
      <c r="G329" s="38" t="s">
        <v>415</v>
      </c>
      <c r="H329" s="39" t="str">
        <f>VLOOKUP(G329,MeTRAX!$A$1:$N$400,6,FALSE)</f>
        <v>CAL</v>
      </c>
      <c r="I329" s="39">
        <f>VLOOKUP(G329,MeTRAX!$A$1:$N$400,7,FALSE)</f>
        <v>42740</v>
      </c>
      <c r="J329" s="77" t="s">
        <v>644</v>
      </c>
    </row>
    <row r="330" spans="1:10" hidden="1" x14ac:dyDescent="0.25">
      <c r="A330" s="41" t="s">
        <v>49</v>
      </c>
      <c r="B330" s="38"/>
      <c r="C330" s="35" t="str">
        <f>VLOOKUP(G330,MeTRAX!$A$1:$N$400,2,FALSE)</f>
        <v>KEPCO</v>
      </c>
      <c r="D330" s="36"/>
      <c r="E330" s="37" t="str">
        <f>VLOOKUP(G330,MeTRAX!$A$1:$N$400,3,FALSE)</f>
        <v>MST 25-8M</v>
      </c>
      <c r="F330" s="38" t="str">
        <f>VLOOKUP(G330,MeTRAX!$A$1:$N$400,5,FALSE)</f>
        <v>F94634</v>
      </c>
      <c r="G330" s="38" t="s">
        <v>121</v>
      </c>
      <c r="H330" s="39" t="str">
        <f>VLOOKUP(G330,MeTRAX!$A$1:$N$400,6,FALSE)</f>
        <v>CAL</v>
      </c>
      <c r="I330" s="39">
        <f>VLOOKUP(G330,MeTRAX!$A$1:$N$400,7,FALSE)</f>
        <v>42740</v>
      </c>
      <c r="J330" s="77" t="s">
        <v>644</v>
      </c>
    </row>
    <row r="331" spans="1:10" hidden="1" x14ac:dyDescent="0.25">
      <c r="A331" s="41" t="s">
        <v>49</v>
      </c>
      <c r="B331" s="38"/>
      <c r="C331" s="35" t="str">
        <f>VLOOKUP(G331,MeTRAX!$A$1:$N$400,2,FALSE)</f>
        <v>KEPCO</v>
      </c>
      <c r="D331" s="36"/>
      <c r="E331" s="37" t="str">
        <f>VLOOKUP(G331,MeTRAX!$A$1:$N$400,3,FALSE)</f>
        <v>MST 36-5M</v>
      </c>
      <c r="F331" s="38" t="str">
        <f>VLOOKUP(G331,MeTRAX!$A$1:$N$400,5,FALSE)</f>
        <v>F96025</v>
      </c>
      <c r="G331" s="38" t="s">
        <v>1012</v>
      </c>
      <c r="H331" s="39" t="str">
        <f>VLOOKUP(G331,MeTRAX!$A$1:$N$400,6,FALSE)</f>
        <v>CAL</v>
      </c>
      <c r="I331" s="39">
        <f>VLOOKUP(G331,MeTRAX!$A$1:$N$400,7,FALSE)</f>
        <v>43005</v>
      </c>
      <c r="J331" s="77" t="s">
        <v>644</v>
      </c>
    </row>
    <row r="332" spans="1:10" hidden="1" x14ac:dyDescent="0.25">
      <c r="A332" s="41" t="str">
        <f>VLOOKUP(G332,MeTRAX!$A$1:$N$400,4,FALSE)</f>
        <v>TISA ESS THERMAL ITA</v>
      </c>
      <c r="B332" s="38"/>
      <c r="C332" s="35" t="str">
        <f>VLOOKUP(G332,MeTRAX!$A$1:$N$400,2,FALSE)</f>
        <v>L-3 CINCINNATI ELECTRONICS</v>
      </c>
      <c r="D332" s="36"/>
      <c r="E332" s="37">
        <f>VLOOKUP(G332,MeTRAX!$A$1:$N$400,3,FALSE)</f>
        <v>767982</v>
      </c>
      <c r="F332" s="38">
        <f>VLOOKUP(G332,MeTRAX!$A$1:$N$400,5,FALSE)</f>
        <v>1</v>
      </c>
      <c r="G332" s="38" t="s">
        <v>480</v>
      </c>
      <c r="H332" s="39" t="str">
        <f>VLOOKUP(G332,MeTRAX!$A$1:$N$400,6,FALSE)</f>
        <v>NCR</v>
      </c>
      <c r="I332" s="39">
        <f>VLOOKUP(G332,MeTRAX!$A$1:$N$400,7,FALSE)</f>
        <v>43247</v>
      </c>
    </row>
    <row r="333" spans="1:10" hidden="1" x14ac:dyDescent="0.25">
      <c r="A333" s="41" t="str">
        <f>VLOOKUP(G333,MeTRAX!$A$1:$N$400,4,FALSE)</f>
        <v>TISA ESS THERMAL ITA</v>
      </c>
      <c r="B333" s="38"/>
      <c r="C333" s="35" t="str">
        <f>VLOOKUP(G333,MeTRAX!$A$1:$N$400,2,FALSE)</f>
        <v>L-3 CINCINNATI ELECTRONICS</v>
      </c>
      <c r="D333" s="36"/>
      <c r="E333" s="37">
        <f>VLOOKUP(G333,MeTRAX!$A$1:$N$400,3,FALSE)</f>
        <v>767982</v>
      </c>
      <c r="F333" s="38">
        <f>VLOOKUP(G333,MeTRAX!$A$1:$N$400,5,FALSE)</f>
        <v>2</v>
      </c>
      <c r="G333" s="38" t="s">
        <v>482</v>
      </c>
      <c r="H333" s="39" t="str">
        <f>VLOOKUP(G333,MeTRAX!$A$1:$N$400,6,FALSE)</f>
        <v>NCR</v>
      </c>
      <c r="I333" s="39">
        <f>VLOOKUP(G333,MeTRAX!$A$1:$N$400,7,FALSE)</f>
        <v>43247</v>
      </c>
    </row>
    <row r="334" spans="1:10" hidden="1" x14ac:dyDescent="0.25">
      <c r="A334" s="41" t="str">
        <f>VLOOKUP(G334,MeTRAX!$A$1:$N$400,4,FALSE)</f>
        <v>B-52 ESS VIBE ITA</v>
      </c>
      <c r="B334" s="38"/>
      <c r="C334" s="35" t="str">
        <f>VLOOKUP(G334,MeTRAX!$A$1:$N$400,2,FALSE)</f>
        <v>L-3 CINCINNATI ELECTRONICS</v>
      </c>
      <c r="D334" s="36"/>
      <c r="E334" s="37">
        <f>VLOOKUP(G334,MeTRAX!$A$1:$N$400,3,FALSE)</f>
        <v>897465</v>
      </c>
      <c r="F334" s="38">
        <f>VLOOKUP(G334,MeTRAX!$A$1:$N$400,5,FALSE)</f>
        <v>1</v>
      </c>
      <c r="G334" s="38" t="s">
        <v>483</v>
      </c>
      <c r="H334" s="39" t="str">
        <f>VLOOKUP(G334,MeTRAX!$A$1:$N$400,6,FALSE)</f>
        <v>NCR</v>
      </c>
      <c r="I334" s="39">
        <f>VLOOKUP(G334,MeTRAX!$A$1:$N$400,7,FALSE)</f>
        <v>43247</v>
      </c>
    </row>
    <row r="335" spans="1:10" hidden="1" x14ac:dyDescent="0.25">
      <c r="A335" s="41" t="str">
        <f>VLOOKUP(G335,MeTRAX!$A$1:$N$400,4,FALSE)</f>
        <v>B-52 ESS THERMAL ITA</v>
      </c>
      <c r="B335" s="38"/>
      <c r="C335" s="35" t="str">
        <f>VLOOKUP(G335,MeTRAX!$A$1:$N$400,2,FALSE)</f>
        <v>L-3 CINCINNATI ELECTRONICS</v>
      </c>
      <c r="D335" s="36"/>
      <c r="E335" s="37">
        <f>VLOOKUP(G335,MeTRAX!$A$1:$N$400,3,FALSE)</f>
        <v>897462</v>
      </c>
      <c r="F335" s="38">
        <f>VLOOKUP(G335,MeTRAX!$A$1:$N$400,5,FALSE)</f>
        <v>1</v>
      </c>
      <c r="G335" s="38" t="s">
        <v>485</v>
      </c>
      <c r="H335" s="39" t="str">
        <f>VLOOKUP(G335,MeTRAX!$A$1:$N$400,6,FALSE)</f>
        <v>NCR</v>
      </c>
      <c r="I335" s="39">
        <f>VLOOKUP(G335,MeTRAX!$A$1:$N$400,7,FALSE)</f>
        <v>43247</v>
      </c>
    </row>
    <row r="336" spans="1:10" hidden="1" x14ac:dyDescent="0.25">
      <c r="A336" s="41" t="str">
        <f>VLOOKUP(G336,MeTRAX!$A$1:$N$400,4,FALSE)</f>
        <v>B-52 ESS THERMAL ITA</v>
      </c>
      <c r="B336" s="38"/>
      <c r="C336" s="35" t="str">
        <f>VLOOKUP(G336,MeTRAX!$A$1:$N$400,2,FALSE)</f>
        <v>L-3 CINCINNATI ELECTRONICS</v>
      </c>
      <c r="D336" s="36"/>
      <c r="E336" s="37">
        <f>VLOOKUP(G336,MeTRAX!$A$1:$N$400,3,FALSE)</f>
        <v>897462</v>
      </c>
      <c r="F336" s="38">
        <f>VLOOKUP(G336,MeTRAX!$A$1:$N$400,5,FALSE)</f>
        <v>2</v>
      </c>
      <c r="G336" s="38" t="s">
        <v>487</v>
      </c>
      <c r="H336" s="39" t="str">
        <f>VLOOKUP(G336,MeTRAX!$A$1:$N$400,6,FALSE)</f>
        <v>NCR</v>
      </c>
      <c r="I336" s="39">
        <f>VLOOKUP(G336,MeTRAX!$A$1:$N$400,7,FALSE)</f>
        <v>43247</v>
      </c>
    </row>
    <row r="337" spans="1:10" hidden="1" x14ac:dyDescent="0.25">
      <c r="A337" s="41" t="str">
        <f>VLOOKUP(G337,MeTRAX!$A$1:$N$400,4,FALSE)</f>
        <v>HD IRIE ESS THERMAL ITA</v>
      </c>
      <c r="B337" s="38"/>
      <c r="C337" s="35" t="str">
        <f>VLOOKUP(G337,MeTRAX!$A$1:$N$400,2,FALSE)</f>
        <v>L-3 CINCINNATI ELECTRONICS</v>
      </c>
      <c r="D337" s="36"/>
      <c r="E337" s="37">
        <f>VLOOKUP(G337,MeTRAX!$A$1:$N$400,3,FALSE)</f>
        <v>907269</v>
      </c>
      <c r="F337" s="38">
        <f>VLOOKUP(G337,MeTRAX!$A$1:$N$400,5,FALSE)</f>
        <v>1</v>
      </c>
      <c r="G337" s="38" t="s">
        <v>488</v>
      </c>
      <c r="H337" s="39" t="str">
        <f>VLOOKUP(G337,MeTRAX!$A$1:$N$400,6,FALSE)</f>
        <v>NCR</v>
      </c>
      <c r="I337" s="39">
        <f>VLOOKUP(G337,MeTRAX!$A$1:$N$400,7,FALSE)</f>
        <v>43247</v>
      </c>
    </row>
    <row r="338" spans="1:10" hidden="1" x14ac:dyDescent="0.25">
      <c r="A338" s="41" t="str">
        <f>VLOOKUP(G338,MeTRAX!$A$1:$N$400,4,FALSE)</f>
        <v>HD IRIE ESS THERMAL ITA</v>
      </c>
      <c r="B338" s="38"/>
      <c r="C338" s="35" t="str">
        <f>VLOOKUP(G338,MeTRAX!$A$1:$N$400,2,FALSE)</f>
        <v>L-3 CINCINNATI ELECTRONICS</v>
      </c>
      <c r="D338" s="36"/>
      <c r="E338" s="37">
        <f>VLOOKUP(G338,MeTRAX!$A$1:$N$400,3,FALSE)</f>
        <v>907269</v>
      </c>
      <c r="F338" s="38">
        <f>VLOOKUP(G338,MeTRAX!$A$1:$N$400,5,FALSE)</f>
        <v>2</v>
      </c>
      <c r="G338" s="38" t="s">
        <v>490</v>
      </c>
      <c r="H338" s="39" t="str">
        <f>VLOOKUP(G338,MeTRAX!$A$1:$N$400,6,FALSE)</f>
        <v>NCR</v>
      </c>
      <c r="I338" s="39">
        <f>VLOOKUP(G338,MeTRAX!$A$1:$N$400,7,FALSE)</f>
        <v>43247</v>
      </c>
    </row>
    <row r="339" spans="1:10" hidden="1" x14ac:dyDescent="0.25">
      <c r="A339" s="41" t="str">
        <f>VLOOKUP(G339,MeTRAX!$A$1:$N$400,4,FALSE)</f>
        <v>HD NIGHT HAWK ESS THERMAL ITA</v>
      </c>
      <c r="B339" s="38"/>
      <c r="C339" s="35" t="str">
        <f>VLOOKUP(G339,MeTRAX!$A$1:$N$400,2,FALSE)</f>
        <v>L-3 CINCINNATI ELECTRONICS</v>
      </c>
      <c r="D339" s="36"/>
      <c r="E339" s="37">
        <f>VLOOKUP(G339,MeTRAX!$A$1:$N$400,3,FALSE)</f>
        <v>927143</v>
      </c>
      <c r="F339" s="38">
        <f>VLOOKUP(G339,MeTRAX!$A$1:$N$400,5,FALSE)</f>
        <v>1</v>
      </c>
      <c r="G339" s="38" t="s">
        <v>512</v>
      </c>
      <c r="H339" s="39" t="str">
        <f>VLOOKUP(G339,MeTRAX!$A$1:$N$400,6,FALSE)</f>
        <v>NCR</v>
      </c>
      <c r="I339" s="39">
        <f>VLOOKUP(G339,MeTRAX!$A$1:$N$400,7,FALSE)</f>
        <v>43247</v>
      </c>
    </row>
    <row r="340" spans="1:10" hidden="1" x14ac:dyDescent="0.25">
      <c r="A340" s="41" t="str">
        <f>VLOOKUP(G340,MeTRAX!$A$1:$N$400,4,FALSE)</f>
        <v>HD NIGHT HAWK ESS VIBE ITA</v>
      </c>
      <c r="B340" s="38"/>
      <c r="C340" s="35" t="str">
        <f>VLOOKUP(G340,MeTRAX!$A$1:$N$400,2,FALSE)</f>
        <v>L-3 CINCINNATI ELECTRONICS</v>
      </c>
      <c r="D340" s="36"/>
      <c r="E340" s="37">
        <f>VLOOKUP(G340,MeTRAX!$A$1:$N$400,3,FALSE)</f>
        <v>927154</v>
      </c>
      <c r="F340" s="38">
        <f>VLOOKUP(G340,MeTRAX!$A$1:$N$400,5,FALSE)</f>
        <v>1</v>
      </c>
      <c r="G340" s="38" t="s">
        <v>514</v>
      </c>
      <c r="H340" s="39" t="str">
        <f>VLOOKUP(G340,MeTRAX!$A$1:$N$400,6,FALSE)</f>
        <v>NCR</v>
      </c>
      <c r="I340" s="39">
        <f>VLOOKUP(G340,MeTRAX!$A$1:$N$400,7,FALSE)</f>
        <v>43247</v>
      </c>
    </row>
    <row r="341" spans="1:10" hidden="1" x14ac:dyDescent="0.25">
      <c r="A341" s="41" t="str">
        <f>VLOOKUP(G341,MeTRAX!$A$1:$N$400,4,FALSE)</f>
        <v>HD IRIE ESS VIBE ITA</v>
      </c>
      <c r="B341" s="38"/>
      <c r="C341" s="35" t="str">
        <f>VLOOKUP(G341,MeTRAX!$A$1:$N$400,2,FALSE)</f>
        <v>L-3 CINCINNATI ELECTRONICS</v>
      </c>
      <c r="D341" s="36"/>
      <c r="E341" s="37">
        <f>VLOOKUP(G341,MeTRAX!$A$1:$N$400,3,FALSE)</f>
        <v>907271</v>
      </c>
      <c r="F341" s="38">
        <f>VLOOKUP(G341,MeTRAX!$A$1:$N$400,5,FALSE)</f>
        <v>1</v>
      </c>
      <c r="G341" s="38" t="s">
        <v>491</v>
      </c>
      <c r="H341" s="39" t="str">
        <f>VLOOKUP(G341,MeTRAX!$A$1:$N$400,6,FALSE)</f>
        <v>NCR</v>
      </c>
      <c r="I341" s="39">
        <f>VLOOKUP(G341,MeTRAX!$A$1:$N$400,7,FALSE)</f>
        <v>43247</v>
      </c>
    </row>
    <row r="342" spans="1:10" hidden="1" x14ac:dyDescent="0.25">
      <c r="A342" s="41" t="str">
        <f>VLOOKUP(G342,MeTRAX!$A$1:$N$400,4,FALSE)</f>
        <v>HD IRIE ESS VIBE ITA</v>
      </c>
      <c r="B342" s="38"/>
      <c r="C342" s="35" t="str">
        <f>VLOOKUP(G342,MeTRAX!$A$1:$N$400,2,FALSE)</f>
        <v>L-3 CINCINNATI ELECTRONICS</v>
      </c>
      <c r="D342" s="36"/>
      <c r="E342" s="37">
        <f>VLOOKUP(G342,MeTRAX!$A$1:$N$400,3,FALSE)</f>
        <v>907271</v>
      </c>
      <c r="F342" s="38">
        <f>VLOOKUP(G342,MeTRAX!$A$1:$N$400,5,FALSE)</f>
        <v>2</v>
      </c>
      <c r="G342" s="38" t="s">
        <v>493</v>
      </c>
      <c r="H342" s="39" t="str">
        <f>VLOOKUP(G342,MeTRAX!$A$1:$N$400,6,FALSE)</f>
        <v>NCR</v>
      </c>
      <c r="I342" s="39">
        <f>VLOOKUP(G342,MeTRAX!$A$1:$N$400,7,FALSE)</f>
        <v>43247</v>
      </c>
    </row>
    <row r="343" spans="1:10" hidden="1" x14ac:dyDescent="0.25">
      <c r="A343" s="41" t="str">
        <f>VLOOKUP(G343,MeTRAX!$A$1:$N$400,4,FALSE)</f>
        <v>LAV-III THERMAL ITA</v>
      </c>
      <c r="B343" s="38"/>
      <c r="C343" s="35" t="str">
        <f>VLOOKUP(G343,MeTRAX!$A$1:$N$400,2,FALSE)</f>
        <v>L-3 CINCINNATI ELECTRONICS</v>
      </c>
      <c r="D343" s="36"/>
      <c r="E343" s="37">
        <f>VLOOKUP(G343,MeTRAX!$A$1:$N$400,3,FALSE)</f>
        <v>937556</v>
      </c>
      <c r="F343" s="38">
        <f>VLOOKUP(G343,MeTRAX!$A$1:$N$400,5,FALSE)</f>
        <v>1</v>
      </c>
      <c r="G343" s="38" t="s">
        <v>495</v>
      </c>
      <c r="H343" s="39" t="str">
        <f>VLOOKUP(G343,MeTRAX!$A$1:$N$400,6,FALSE)</f>
        <v>NCR</v>
      </c>
      <c r="I343" s="39">
        <f>VLOOKUP(G343,MeTRAX!$A$1:$N$400,7,FALSE)</f>
        <v>43247</v>
      </c>
    </row>
    <row r="344" spans="1:10" hidden="1" x14ac:dyDescent="0.25">
      <c r="A344" s="41" t="str">
        <f>VLOOKUP(G344,MeTRAX!$A$1:$N$400,4,FALSE)</f>
        <v>LAV III ESS VIBE ITA</v>
      </c>
      <c r="B344" s="38"/>
      <c r="C344" s="35" t="str">
        <f>VLOOKUP(G344,MeTRAX!$A$1:$N$400,2,FALSE)</f>
        <v>L-3 CINCINNATI ELECTRONICS</v>
      </c>
      <c r="D344" s="36"/>
      <c r="E344" s="37">
        <f>VLOOKUP(G344,MeTRAX!$A$1:$N$400,3,FALSE)</f>
        <v>937558</v>
      </c>
      <c r="F344" s="38">
        <f>VLOOKUP(G344,MeTRAX!$A$1:$N$400,5,FALSE)</f>
        <v>1</v>
      </c>
      <c r="G344" s="38" t="s">
        <v>516</v>
      </c>
      <c r="H344" s="39" t="str">
        <f>VLOOKUP(G344,MeTRAX!$A$1:$N$400,6,FALSE)</f>
        <v>NCR</v>
      </c>
      <c r="I344" s="39">
        <f>VLOOKUP(G344,MeTRAX!$A$1:$N$400,7,FALSE)</f>
        <v>43247</v>
      </c>
    </row>
    <row r="345" spans="1:10" hidden="1" x14ac:dyDescent="0.25">
      <c r="A345" s="41" t="str">
        <f>VLOOKUP(G345,MeTRAX!$A$1:$N$400,4,FALSE)</f>
        <v>MICRO-CAM ITA</v>
      </c>
      <c r="B345" s="38"/>
      <c r="C345" s="35" t="str">
        <f>VLOOKUP(G345,MeTRAX!$A$1:$N$400,2,FALSE)</f>
        <v>ADVINT</v>
      </c>
      <c r="D345" s="36"/>
      <c r="E345" s="37">
        <f>VLOOKUP(G345,MeTRAX!$A$1:$N$400,3,FALSE)</f>
        <v>957750</v>
      </c>
      <c r="F345" s="38">
        <f>VLOOKUP(G345,MeTRAX!$A$1:$N$400,5,FALSE)</f>
        <v>1</v>
      </c>
      <c r="G345" s="38" t="s">
        <v>562</v>
      </c>
      <c r="H345" s="39" t="str">
        <f>VLOOKUP(G345,MeTRAX!$A$1:$N$400,6,FALSE)</f>
        <v>NCR</v>
      </c>
      <c r="I345" s="39">
        <f>VLOOKUP(G345,MeTRAX!$A$1:$N$400,7,FALSE)</f>
        <v>43541</v>
      </c>
    </row>
    <row r="346" spans="1:10" hidden="1" x14ac:dyDescent="0.25">
      <c r="A346" s="41" t="str">
        <f>VLOOKUP(G346,MeTRAX!$A$1:$N$400,4,FALSE)</f>
        <v>MICRO-CAM ITA</v>
      </c>
      <c r="B346" s="38"/>
      <c r="C346" s="35" t="str">
        <f>VLOOKUP(G346,MeTRAX!$A$1:$N$400,2,FALSE)</f>
        <v>ADVINT</v>
      </c>
      <c r="D346" s="36"/>
      <c r="E346" s="37">
        <f>VLOOKUP(G346,MeTRAX!$A$1:$N$400,3,FALSE)</f>
        <v>957750</v>
      </c>
      <c r="F346" s="38">
        <f>VLOOKUP(G346,MeTRAX!$A$1:$N$400,5,FALSE)</f>
        <v>2</v>
      </c>
      <c r="G346" s="38" t="s">
        <v>564</v>
      </c>
      <c r="H346" s="39" t="str">
        <f>VLOOKUP(G346,MeTRAX!$A$1:$N$400,6,FALSE)</f>
        <v>NCR</v>
      </c>
      <c r="I346" s="39">
        <f>VLOOKUP(G346,MeTRAX!$A$1:$N$400,7,FALSE)</f>
        <v>43541</v>
      </c>
    </row>
    <row r="347" spans="1:10" hidden="1" x14ac:dyDescent="0.25">
      <c r="A347" s="41" t="str">
        <f>VLOOKUP(G347,MeTRAX!$A$1:$N$400,4,FALSE)</f>
        <v>MICRO-CAM ITA VIBE</v>
      </c>
      <c r="B347" s="38"/>
      <c r="C347" s="35" t="str">
        <f>VLOOKUP(G347,MeTRAX!$A$1:$N$400,2,FALSE)</f>
        <v>ADVINT</v>
      </c>
      <c r="D347" s="36"/>
      <c r="E347" s="37">
        <f>VLOOKUP(G347,MeTRAX!$A$1:$N$400,3,FALSE)</f>
        <v>957755</v>
      </c>
      <c r="F347" s="38">
        <f>VLOOKUP(G347,MeTRAX!$A$1:$N$400,5,FALSE)</f>
        <v>1</v>
      </c>
      <c r="G347" s="38" t="s">
        <v>565</v>
      </c>
      <c r="H347" s="39" t="str">
        <f>VLOOKUP(G347,MeTRAX!$A$1:$N$400,6,FALSE)</f>
        <v>NCR</v>
      </c>
      <c r="I347" s="39">
        <f>VLOOKUP(G347,MeTRAX!$A$1:$N$400,7,FALSE)</f>
        <v>43541</v>
      </c>
    </row>
    <row r="348" spans="1:10" hidden="1" x14ac:dyDescent="0.25">
      <c r="A348" s="41" t="s">
        <v>49</v>
      </c>
      <c r="B348" s="38"/>
      <c r="C348" s="35" t="str">
        <f>VLOOKUP(G348,MeTRAX!$A$1:$N$400,2,FALSE)</f>
        <v>HEWLETT PACKARD</v>
      </c>
      <c r="D348" s="36"/>
      <c r="E348" s="37" t="str">
        <f>VLOOKUP(G348,MeTRAX!$A$1:$N$400,3,FALSE)</f>
        <v>6205C</v>
      </c>
      <c r="F348" s="38" t="str">
        <f>VLOOKUP(G348,MeTRAX!$A$1:$N$400,5,FALSE)</f>
        <v>2411A-07656</v>
      </c>
      <c r="G348" s="38">
        <v>13815</v>
      </c>
      <c r="H348" s="39" t="str">
        <f>VLOOKUP(G348,MeTRAX!$A$1:$N$400,6,FALSE)</f>
        <v>NCR</v>
      </c>
      <c r="I348" s="39">
        <f>VLOOKUP(G348,MeTRAX!$A$1:$N$400,7,FALSE)</f>
        <v>43063</v>
      </c>
    </row>
    <row r="349" spans="1:10" hidden="1" x14ac:dyDescent="0.25">
      <c r="A349" s="35" t="s">
        <v>16</v>
      </c>
      <c r="B349" s="35"/>
      <c r="C349" s="35" t="e">
        <f>VLOOKUP(G349,MeTRAX!$A$1:$N$400,2,FALSE)</f>
        <v>#N/A</v>
      </c>
      <c r="D349" s="36"/>
      <c r="E349" s="37" t="e">
        <f>VLOOKUP(G349,MeTRAX!$A$1:$N$400,3,FALSE)</f>
        <v>#N/A</v>
      </c>
      <c r="F349" s="38" t="e">
        <f>VLOOKUP(G349,MeTRAX!$A$1:$N$400,5,FALSE)</f>
        <v>#N/A</v>
      </c>
      <c r="G349" s="37" t="s">
        <v>17</v>
      </c>
      <c r="H349" s="39" t="e">
        <f>VLOOKUP(G349,MeTRAX!$A$1:$N$400,6,FALSE)</f>
        <v>#N/A</v>
      </c>
      <c r="I349" s="39" t="e">
        <f>VLOOKUP(G349,MeTRAX!$A$1:$N$400,7,FALSE)</f>
        <v>#N/A</v>
      </c>
      <c r="J349" s="40" t="s">
        <v>18</v>
      </c>
    </row>
    <row r="350" spans="1:10" hidden="1" x14ac:dyDescent="0.25">
      <c r="A350" s="41" t="s">
        <v>247</v>
      </c>
      <c r="B350" s="38"/>
      <c r="C350" s="35" t="str">
        <f>VLOOKUP(G350,MeTRAX!$A$1:$N$400,2,FALSE)</f>
        <v>CONSOLIDATED DEVICES INC</v>
      </c>
      <c r="D350" s="36"/>
      <c r="E350" s="37" t="str">
        <f>VLOOKUP(G350,MeTRAX!$A$1:$N$400,3,FALSE)</f>
        <v>502-LDFN</v>
      </c>
      <c r="F350" s="38" t="str">
        <f>VLOOKUP(G350,MeTRAX!$A$1:$N$400,5,FALSE)</f>
        <v>NONE</v>
      </c>
      <c r="G350" s="38" t="s">
        <v>249</v>
      </c>
      <c r="H350" s="39" t="str">
        <f>VLOOKUP(G350,MeTRAX!$A$1:$N$400,6,FALSE)</f>
        <v>CBU</v>
      </c>
      <c r="I350" s="39">
        <f>VLOOKUP(G350,MeTRAX!$A$1:$N$400,7,FALSE)</f>
        <v>42410</v>
      </c>
    </row>
    <row r="351" spans="1:10" hidden="1" x14ac:dyDescent="0.25">
      <c r="A351" s="41" t="s">
        <v>19</v>
      </c>
      <c r="B351" s="38"/>
      <c r="C351" s="35" t="str">
        <f>VLOOKUP(G351,MeTRAX!$A$1:$N$400,2,FALSE)</f>
        <v>THERMOTRON</v>
      </c>
      <c r="D351" s="36"/>
      <c r="E351" s="37" t="str">
        <f>VLOOKUP(G351,MeTRAX!$A$1:$N$400,3,FALSE)</f>
        <v>F-64-CMA-705-709</v>
      </c>
      <c r="F351" s="38">
        <f>VLOOKUP(G351,MeTRAX!$A$1:$N$400,5,FALSE)</f>
        <v>5990</v>
      </c>
      <c r="G351" s="38">
        <v>11062</v>
      </c>
      <c r="H351" s="39" t="str">
        <f>VLOOKUP(G351,MeTRAX!$A$1:$N$400,6,FALSE)</f>
        <v>CAL</v>
      </c>
      <c r="I351" s="39">
        <f>VLOOKUP(G351,MeTRAX!$A$1:$N$400,7,FALSE)</f>
        <v>43014</v>
      </c>
      <c r="J351" s="40" t="s">
        <v>18</v>
      </c>
    </row>
    <row r="352" spans="1:10" hidden="1" x14ac:dyDescent="0.25">
      <c r="A352" s="41" t="s">
        <v>22</v>
      </c>
      <c r="B352" s="38"/>
      <c r="C352" s="35" t="str">
        <f>VLOOKUP(G352,MeTRAX!$A$1:$N$400,2,FALSE)</f>
        <v>CINCINNATI SUB ZERO</v>
      </c>
      <c r="D352" s="36"/>
      <c r="E352" s="37" t="str">
        <f>VLOOKUP(G352,MeTRAX!$A$1:$N$400,3,FALSE)</f>
        <v>DTS-16-25-25</v>
      </c>
      <c r="F352" s="38" t="str">
        <f>VLOOKUP(G352,MeTRAX!$A$1:$N$400,5,FALSE)</f>
        <v>91-11140</v>
      </c>
      <c r="G352" s="38" t="s">
        <v>23</v>
      </c>
      <c r="H352" s="39" t="str">
        <f>VLOOKUP(G352,MeTRAX!$A$1:$N$400,6,FALSE)</f>
        <v>CBU</v>
      </c>
      <c r="I352" s="39">
        <f>VLOOKUP(G352,MeTRAX!$A$1:$N$400,7,FALSE)</f>
        <v>41251</v>
      </c>
      <c r="J352" s="42" t="s">
        <v>24</v>
      </c>
    </row>
    <row r="353" spans="1:10" hidden="1" x14ac:dyDescent="0.25">
      <c r="A353" s="41" t="s">
        <v>60</v>
      </c>
      <c r="B353" s="38"/>
      <c r="C353" s="35" t="str">
        <f>VLOOKUP(G353,MeTRAX!$A$1:$N$400,2,FALSE)</f>
        <v>AGILENT TECHNOLOGIES</v>
      </c>
      <c r="D353" s="36"/>
      <c r="E353" s="37" t="str">
        <f>VLOOKUP(G353,MeTRAX!$A$1:$N$400,3,FALSE)</f>
        <v>E3644A</v>
      </c>
      <c r="F353" s="38" t="str">
        <f>VLOOKUP(G353,MeTRAX!$A$1:$N$400,5,FALSE)</f>
        <v>MY40001468</v>
      </c>
      <c r="G353" s="38" t="s">
        <v>234</v>
      </c>
      <c r="H353" s="39" t="str">
        <f>VLOOKUP(G353,MeTRAX!$A$1:$N$400,6,FALSE)</f>
        <v>CBU</v>
      </c>
      <c r="I353" s="39">
        <f>VLOOKUP(G353,MeTRAX!$A$1:$N$400,7,FALSE)</f>
        <v>42392</v>
      </c>
    </row>
    <row r="354" spans="1:10" hidden="1" x14ac:dyDescent="0.25">
      <c r="A354" s="41" t="s">
        <v>60</v>
      </c>
      <c r="B354" s="38"/>
      <c r="C354" s="35" t="e">
        <f>VLOOKUP(G354,MeTRAX!$A$1:$N$400,2,FALSE)</f>
        <v>#N/A</v>
      </c>
      <c r="D354" s="36"/>
      <c r="E354" s="37" t="e">
        <f>VLOOKUP(G354,MeTRAX!$A$1:$N$400,3,FALSE)</f>
        <v>#N/A</v>
      </c>
      <c r="F354" s="38" t="e">
        <f>VLOOKUP(G354,MeTRAX!$A$1:$N$400,5,FALSE)</f>
        <v>#N/A</v>
      </c>
      <c r="G354" s="38" t="s">
        <v>223</v>
      </c>
      <c r="H354" s="39" t="e">
        <f>VLOOKUP(G354,MeTRAX!$A$1:$N$400,6,FALSE)</f>
        <v>#N/A</v>
      </c>
      <c r="I354" s="39" t="e">
        <f>VLOOKUP(G354,MeTRAX!$A$1:$N$400,7,FALSE)</f>
        <v>#N/A</v>
      </c>
    </row>
    <row r="355" spans="1:10" hidden="1" x14ac:dyDescent="0.25">
      <c r="A355" s="41" t="s">
        <v>60</v>
      </c>
      <c r="B355" s="38"/>
      <c r="C355" s="35" t="e">
        <f>VLOOKUP(G355,MeTRAX!$A$1:$N$400,2,FALSE)</f>
        <v>#N/A</v>
      </c>
      <c r="D355" s="36"/>
      <c r="E355" s="37" t="e">
        <f>VLOOKUP(G355,MeTRAX!$A$1:$N$400,3,FALSE)</f>
        <v>#N/A</v>
      </c>
      <c r="F355" s="38" t="e">
        <f>VLOOKUP(G355,MeTRAX!$A$1:$N$400,5,FALSE)</f>
        <v>#N/A</v>
      </c>
      <c r="G355" s="38" t="s">
        <v>224</v>
      </c>
      <c r="H355" s="39" t="e">
        <f>VLOOKUP(G355,MeTRAX!$A$1:$N$400,6,FALSE)</f>
        <v>#N/A</v>
      </c>
      <c r="I355" s="39" t="e">
        <f>VLOOKUP(G355,MeTRAX!$A$1:$N$400,7,FALSE)</f>
        <v>#N/A</v>
      </c>
      <c r="J355" s="4"/>
    </row>
    <row r="356" spans="1:10" hidden="1" x14ac:dyDescent="0.25">
      <c r="A356" s="41" t="s">
        <v>60</v>
      </c>
      <c r="B356" s="38"/>
      <c r="C356" s="35" t="e">
        <f>VLOOKUP(G356,MeTRAX!$A$1:$N$400,2,FALSE)</f>
        <v>#N/A</v>
      </c>
      <c r="D356" s="36"/>
      <c r="E356" s="37" t="e">
        <f>VLOOKUP(G356,MeTRAX!$A$1:$N$400,3,FALSE)</f>
        <v>#N/A</v>
      </c>
      <c r="F356" s="38" t="e">
        <f>VLOOKUP(G356,MeTRAX!$A$1:$N$400,5,FALSE)</f>
        <v>#N/A</v>
      </c>
      <c r="G356" s="38" t="s">
        <v>226</v>
      </c>
      <c r="H356" s="39" t="e">
        <f>VLOOKUP(G356,MeTRAX!$A$1:$N$400,6,FALSE)</f>
        <v>#N/A</v>
      </c>
      <c r="I356" s="39" t="e">
        <f>VLOOKUP(G356,MeTRAX!$A$1:$N$400,7,FALSE)</f>
        <v>#N/A</v>
      </c>
    </row>
    <row r="357" spans="1:10" hidden="1" x14ac:dyDescent="0.25">
      <c r="A357" s="41" t="s">
        <v>60</v>
      </c>
      <c r="B357" s="38"/>
      <c r="C357" s="35" t="e">
        <f>VLOOKUP(G357,MeTRAX!$A$1:$N$400,2,FALSE)</f>
        <v>#N/A</v>
      </c>
      <c r="D357" s="36"/>
      <c r="E357" s="37" t="e">
        <f>VLOOKUP(G357,MeTRAX!$A$1:$N$400,3,FALSE)</f>
        <v>#N/A</v>
      </c>
      <c r="F357" s="38" t="e">
        <f>VLOOKUP(G357,MeTRAX!$A$1:$N$400,5,FALSE)</f>
        <v>#N/A</v>
      </c>
      <c r="G357" s="38" t="s">
        <v>227</v>
      </c>
      <c r="H357" s="39" t="e">
        <f>VLOOKUP(G357,MeTRAX!$A$1:$N$400,6,FALSE)</f>
        <v>#N/A</v>
      </c>
      <c r="I357" s="39" t="e">
        <f>VLOOKUP(G357,MeTRAX!$A$1:$N$400,7,FALSE)</f>
        <v>#N/A</v>
      </c>
    </row>
    <row r="358" spans="1:10" hidden="1" x14ac:dyDescent="0.25">
      <c r="A358" s="41" t="s">
        <v>60</v>
      </c>
      <c r="B358" s="38"/>
      <c r="C358" s="35" t="e">
        <f>VLOOKUP(G358,MeTRAX!$A$1:$N$400,2,FALSE)</f>
        <v>#N/A</v>
      </c>
      <c r="D358" s="36"/>
      <c r="E358" s="37" t="e">
        <f>VLOOKUP(G358,MeTRAX!$A$1:$N$400,3,FALSE)</f>
        <v>#N/A</v>
      </c>
      <c r="F358" s="38" t="e">
        <f>VLOOKUP(G358,MeTRAX!$A$1:$N$400,5,FALSE)</f>
        <v>#N/A</v>
      </c>
      <c r="G358" s="38" t="s">
        <v>229</v>
      </c>
      <c r="H358" s="39" t="e">
        <f>VLOOKUP(G358,MeTRAX!$A$1:$N$400,6,FALSE)</f>
        <v>#N/A</v>
      </c>
      <c r="I358" s="39" t="e">
        <f>VLOOKUP(G358,MeTRAX!$A$1:$N$400,7,FALSE)</f>
        <v>#N/A</v>
      </c>
    </row>
    <row r="359" spans="1:10" hidden="1" x14ac:dyDescent="0.25">
      <c r="A359" s="41" t="s">
        <v>60</v>
      </c>
      <c r="B359" s="38"/>
      <c r="C359" s="35" t="e">
        <f>VLOOKUP(G359,MeTRAX!$A$1:$N$400,2,FALSE)</f>
        <v>#N/A</v>
      </c>
      <c r="D359" s="36"/>
      <c r="E359" s="37" t="e">
        <f>VLOOKUP(G359,MeTRAX!$A$1:$N$400,3,FALSE)</f>
        <v>#N/A</v>
      </c>
      <c r="F359" s="38" t="e">
        <f>VLOOKUP(G359,MeTRAX!$A$1:$N$400,5,FALSE)</f>
        <v>#N/A</v>
      </c>
      <c r="G359" s="38" t="s">
        <v>230</v>
      </c>
      <c r="H359" s="39" t="e">
        <f>VLOOKUP(G359,MeTRAX!$A$1:$N$400,6,FALSE)</f>
        <v>#N/A</v>
      </c>
      <c r="I359" s="39" t="e">
        <f>VLOOKUP(G359,MeTRAX!$A$1:$N$400,7,FALSE)</f>
        <v>#N/A</v>
      </c>
    </row>
    <row r="360" spans="1:10" hidden="1" x14ac:dyDescent="0.25">
      <c r="A360" s="41" t="s">
        <v>60</v>
      </c>
      <c r="B360" s="38"/>
      <c r="C360" s="35" t="e">
        <f>VLOOKUP(G360,MeTRAX!$A$1:$N$400,2,FALSE)</f>
        <v>#N/A</v>
      </c>
      <c r="D360" s="36"/>
      <c r="E360" s="37" t="e">
        <f>VLOOKUP(G360,MeTRAX!$A$1:$N$400,3,FALSE)</f>
        <v>#N/A</v>
      </c>
      <c r="F360" s="38" t="e">
        <f>VLOOKUP(G360,MeTRAX!$A$1:$N$400,5,FALSE)</f>
        <v>#N/A</v>
      </c>
      <c r="G360" s="38" t="s">
        <v>232</v>
      </c>
      <c r="H360" s="39" t="e">
        <f>VLOOKUP(G360,MeTRAX!$A$1:$N$400,6,FALSE)</f>
        <v>#N/A</v>
      </c>
      <c r="I360" s="39" t="e">
        <f>VLOOKUP(G360,MeTRAX!$A$1:$N$400,7,FALSE)</f>
        <v>#N/A</v>
      </c>
      <c r="J360" s="4"/>
    </row>
    <row r="361" spans="1:10" hidden="1" x14ac:dyDescent="0.25">
      <c r="A361" s="41" t="s">
        <v>60</v>
      </c>
      <c r="B361" s="38"/>
      <c r="C361" s="35" t="e">
        <f>VLOOKUP(G361,MeTRAX!$A$1:$N$400,2,FALSE)</f>
        <v>#N/A</v>
      </c>
      <c r="D361" s="36"/>
      <c r="E361" s="37" t="e">
        <f>VLOOKUP(G361,MeTRAX!$A$1:$N$400,3,FALSE)</f>
        <v>#N/A</v>
      </c>
      <c r="F361" s="38" t="e">
        <f>VLOOKUP(G361,MeTRAX!$A$1:$N$400,5,FALSE)</f>
        <v>#N/A</v>
      </c>
      <c r="G361" s="38" t="s">
        <v>233</v>
      </c>
      <c r="H361" s="39" t="e">
        <f>VLOOKUP(G361,MeTRAX!$A$1:$N$400,6,FALSE)</f>
        <v>#N/A</v>
      </c>
      <c r="I361" s="39" t="e">
        <f>VLOOKUP(G361,MeTRAX!$A$1:$N$400,7,FALSE)</f>
        <v>#N/A</v>
      </c>
    </row>
    <row r="362" spans="1:10" hidden="1" x14ac:dyDescent="0.25">
      <c r="A362" s="41" t="s">
        <v>270</v>
      </c>
      <c r="B362" s="38"/>
      <c r="C362" s="35" t="str">
        <f>VLOOKUP(G362,MeTRAX!$A$1:$N$400,2,FALSE)</f>
        <v>SPECTRAL DYNAMICS INC.</v>
      </c>
      <c r="D362" s="36"/>
      <c r="E362" s="37" t="str">
        <f>VLOOKUP(G362,MeTRAX!$A$1:$N$400,3,FALSE)</f>
        <v>2552B</v>
      </c>
      <c r="F362" s="38" t="str">
        <f>VLOOKUP(G362,MeTRAX!$A$1:$N$400,5,FALSE)</f>
        <v>2832-7745</v>
      </c>
      <c r="G362" s="38" t="s">
        <v>271</v>
      </c>
      <c r="H362" s="39" t="str">
        <f>VLOOKUP(G362,MeTRAX!$A$1:$N$400,6,FALSE)</f>
        <v>CBU</v>
      </c>
      <c r="I362" s="39">
        <f>VLOOKUP(G362,MeTRAX!$A$1:$N$400,7,FALSE)</f>
        <v>40703</v>
      </c>
    </row>
    <row r="363" spans="1:10" hidden="1" x14ac:dyDescent="0.25">
      <c r="A363" s="41" t="s">
        <v>184</v>
      </c>
      <c r="B363" s="38"/>
      <c r="C363" s="35" t="str">
        <f>VLOOKUP(G363,MeTRAX!$A$1:$N$400,2,FALSE)</f>
        <v>TRIG-TEK INC.</v>
      </c>
      <c r="D363" s="36"/>
      <c r="E363" s="37" t="str">
        <f>VLOOKUP(G363,MeTRAX!$A$1:$N$400,3,FALSE)</f>
        <v>203M</v>
      </c>
      <c r="F363" s="38">
        <f>VLOOKUP(G363,MeTRAX!$A$1:$N$400,5,FALSE)</f>
        <v>1891</v>
      </c>
      <c r="G363" s="38" t="s">
        <v>191</v>
      </c>
      <c r="H363" s="39" t="str">
        <f>VLOOKUP(G363,MeTRAX!$A$1:$N$400,6,FALSE)</f>
        <v>CBU</v>
      </c>
      <c r="I363" s="39">
        <f>VLOOKUP(G363,MeTRAX!$A$1:$N$400,7,FALSE)</f>
        <v>42327</v>
      </c>
      <c r="J363" s="58"/>
    </row>
    <row r="364" spans="1:10" ht="15" hidden="1" customHeight="1" x14ac:dyDescent="0.25">
      <c r="A364" s="41" t="s">
        <v>182</v>
      </c>
      <c r="B364" s="38"/>
      <c r="C364" s="35" t="str">
        <f>VLOOKUP(G364,MeTRAX!$A$1:$N$400,2,FALSE)</f>
        <v>GENERAL RADIO</v>
      </c>
      <c r="D364" s="36"/>
      <c r="E364" s="37" t="str">
        <f>VLOOKUP(G364,MeTRAX!$A$1:$N$400,3,FALSE)</f>
        <v>2531-1003</v>
      </c>
      <c r="F364" s="38" t="str">
        <f>VLOOKUP(G364,MeTRAX!$A$1:$N$400,5,FALSE)</f>
        <v>AA23825</v>
      </c>
      <c r="G364" s="38" t="s">
        <v>183</v>
      </c>
      <c r="H364" s="39" t="str">
        <f>VLOOKUP(G364,MeTRAX!$A$1:$N$400,6,FALSE)</f>
        <v>CBU</v>
      </c>
      <c r="I364" s="39">
        <f>VLOOKUP(G364,MeTRAX!$A$1:$N$400,7,FALSE)</f>
        <v>40702</v>
      </c>
    </row>
    <row r="365" spans="1:10" hidden="1" x14ac:dyDescent="0.25">
      <c r="A365" s="41" t="s">
        <v>184</v>
      </c>
      <c r="B365" s="38"/>
      <c r="C365" s="35" t="str">
        <f>VLOOKUP(G365,MeTRAX!$A$1:$N$400,2,FALSE)</f>
        <v>PCB PIEZOTRONICS, INC.</v>
      </c>
      <c r="D365" s="36"/>
      <c r="E365" s="37" t="str">
        <f>VLOOKUP(G365,MeTRAX!$A$1:$N$400,3,FALSE)</f>
        <v>464A</v>
      </c>
      <c r="F365" s="38">
        <f>VLOOKUP(G365,MeTRAX!$A$1:$N$400,5,FALSE)</f>
        <v>1301</v>
      </c>
      <c r="G365" s="38" t="s">
        <v>193</v>
      </c>
      <c r="H365" s="39" t="str">
        <f>VLOOKUP(G365,MeTRAX!$A$1:$N$400,6,FALSE)</f>
        <v>CBU</v>
      </c>
      <c r="I365" s="39">
        <f>VLOOKUP(G365,MeTRAX!$A$1:$N$400,7,FALSE)</f>
        <v>39939</v>
      </c>
    </row>
    <row r="366" spans="1:10" hidden="1" x14ac:dyDescent="0.25">
      <c r="A366" s="41" t="s">
        <v>236</v>
      </c>
      <c r="B366" s="38"/>
      <c r="C366" s="35" t="str">
        <f>VLOOKUP(G366,MeTRAX!$A$1:$N$400,2,FALSE)</f>
        <v>OMEGA</v>
      </c>
      <c r="D366" s="36"/>
      <c r="E366" s="37" t="str">
        <f>VLOOKUP(G366,MeTRAX!$A$1:$N$400,3,FALSE)</f>
        <v>DPG1000B-300G</v>
      </c>
      <c r="F366" s="38">
        <f>VLOOKUP(G366,MeTRAX!$A$1:$N$400,5,FALSE)</f>
        <v>1035705002</v>
      </c>
      <c r="G366" s="38" t="s">
        <v>237</v>
      </c>
      <c r="H366" s="39" t="str">
        <f>VLOOKUP(G366,MeTRAX!$A$1:$N$400,6,FALSE)</f>
        <v>CBU</v>
      </c>
      <c r="I366" s="39">
        <f>VLOOKUP(G366,MeTRAX!$A$1:$N$400,7,FALSE)</f>
        <v>39948</v>
      </c>
    </row>
    <row r="367" spans="1:10" hidden="1" x14ac:dyDescent="0.25">
      <c r="A367" s="41" t="s">
        <v>238</v>
      </c>
      <c r="B367" s="38"/>
      <c r="C367" s="35" t="str">
        <f>VLOOKUP(G367,MeTRAX!$A$1:$N$400,2,FALSE)</f>
        <v>KEPCO</v>
      </c>
      <c r="D367" s="36"/>
      <c r="E367" s="37" t="str">
        <f>VLOOKUP(G367,MeTRAX!$A$1:$N$400,3,FALSE)</f>
        <v>BOP-125-1KVA-3T</v>
      </c>
      <c r="F367" s="38">
        <f>VLOOKUP(G367,MeTRAX!$A$1:$N$400,5,FALSE)</f>
        <v>297</v>
      </c>
      <c r="G367" s="38">
        <v>15467</v>
      </c>
      <c r="H367" s="39" t="str">
        <f>VLOOKUP(G367,MeTRAX!$A$1:$N$400,6,FALSE)</f>
        <v>CBU</v>
      </c>
      <c r="I367" s="39">
        <f>VLOOKUP(G367,MeTRAX!$A$1:$N$400,7,FALSE)</f>
        <v>39396</v>
      </c>
    </row>
    <row r="368" spans="1:10" hidden="1" x14ac:dyDescent="0.25">
      <c r="A368" s="41" t="s">
        <v>141</v>
      </c>
      <c r="B368" s="38"/>
      <c r="C368" s="35" t="str">
        <f>VLOOKUP(G368,MeTRAX!$A$1:$N$400,2,FALSE)</f>
        <v>ENDEVCO</v>
      </c>
      <c r="D368" s="36"/>
      <c r="E368" s="37">
        <f>VLOOKUP(G368,MeTRAX!$A$1:$N$400,3,FALSE)</f>
        <v>22</v>
      </c>
      <c r="F368" s="38">
        <f>VLOOKUP(G368,MeTRAX!$A$1:$N$400,5,FALSE)</f>
        <v>22503</v>
      </c>
      <c r="G368" s="38" t="s">
        <v>144</v>
      </c>
      <c r="H368" s="39" t="str">
        <f>VLOOKUP(G368,MeTRAX!$A$1:$N$400,6,FALSE)</f>
        <v>CBU</v>
      </c>
      <c r="I368" s="39">
        <f>VLOOKUP(G368,MeTRAX!$A$1:$N$400,7,FALSE)</f>
        <v>42341</v>
      </c>
    </row>
    <row r="369" spans="1:10" hidden="1" x14ac:dyDescent="0.25">
      <c r="A369" s="41" t="s">
        <v>49</v>
      </c>
      <c r="B369" s="38"/>
      <c r="C369" s="35" t="str">
        <f>VLOOKUP(G369,MeTRAX!$A$1:$N$400,2,FALSE)</f>
        <v>LAMBDA</v>
      </c>
      <c r="D369" s="36"/>
      <c r="E369" s="37" t="str">
        <f>VLOOKUP(G369,MeTRAX!$A$1:$N$400,3,FALSE)</f>
        <v>GENH 30-25</v>
      </c>
      <c r="F369" s="38" t="str">
        <f>VLOOKUP(G369,MeTRAX!$A$1:$N$400,5,FALSE)</f>
        <v>08D4725F</v>
      </c>
      <c r="G369" s="38" t="s">
        <v>84</v>
      </c>
      <c r="H369" s="39" t="str">
        <f>VLOOKUP(G369,MeTRAX!$A$1:$N$400,6,FALSE)</f>
        <v>CBU</v>
      </c>
      <c r="I369" s="39">
        <f>VLOOKUP(G369,MeTRAX!$A$1:$N$400,7,FALSE)</f>
        <v>42319</v>
      </c>
      <c r="J369" s="51" t="s">
        <v>85</v>
      </c>
    </row>
    <row r="370" spans="1:10" hidden="1" x14ac:dyDescent="0.25">
      <c r="A370" s="41" t="s">
        <v>49</v>
      </c>
      <c r="B370" s="38"/>
      <c r="C370" s="35" t="str">
        <f>VLOOKUP(G370,MeTRAX!$A$1:$N$400,2,FALSE)</f>
        <v>LAMBDA</v>
      </c>
      <c r="D370" s="36"/>
      <c r="E370" s="37" t="str">
        <f>VLOOKUP(G370,MeTRAX!$A$1:$N$400,3,FALSE)</f>
        <v>GENH 30-25</v>
      </c>
      <c r="F370" s="38" t="str">
        <f>VLOOKUP(G370,MeTRAX!$A$1:$N$400,5,FALSE)</f>
        <v>08D4726F</v>
      </c>
      <c r="G370" s="38" t="s">
        <v>86</v>
      </c>
      <c r="H370" s="39" t="str">
        <f>VLOOKUP(G370,MeTRAX!$A$1:$N$400,6,FALSE)</f>
        <v>CBU</v>
      </c>
      <c r="I370" s="39">
        <f>VLOOKUP(G370,MeTRAX!$A$1:$N$400,7,FALSE)</f>
        <v>42319</v>
      </c>
      <c r="J370" s="51" t="s">
        <v>85</v>
      </c>
    </row>
    <row r="371" spans="1:10" hidden="1" x14ac:dyDescent="0.25">
      <c r="A371" s="41" t="s">
        <v>49</v>
      </c>
      <c r="B371" s="38"/>
      <c r="C371" s="35" t="str">
        <f>VLOOKUP(G371,MeTRAX!$A$1:$N$400,2,FALSE)</f>
        <v>LAMBDA</v>
      </c>
      <c r="D371" s="36"/>
      <c r="E371" s="37" t="str">
        <f>VLOOKUP(G371,MeTRAX!$A$1:$N$400,3,FALSE)</f>
        <v>GENH 30-25</v>
      </c>
      <c r="F371" s="38" t="str">
        <f>VLOOKUP(G371,MeTRAX!$A$1:$N$400,5,FALSE)</f>
        <v>08D4727F</v>
      </c>
      <c r="G371" s="38" t="s">
        <v>87</v>
      </c>
      <c r="H371" s="39" t="str">
        <f>VLOOKUP(G371,MeTRAX!$A$1:$N$400,6,FALSE)</f>
        <v>CBU</v>
      </c>
      <c r="I371" s="39">
        <f>VLOOKUP(G371,MeTRAX!$A$1:$N$400,7,FALSE)</f>
        <v>42319</v>
      </c>
      <c r="J371" s="51" t="s">
        <v>85</v>
      </c>
    </row>
    <row r="372" spans="1:10" hidden="1" x14ac:dyDescent="0.25">
      <c r="A372" s="41" t="s">
        <v>49</v>
      </c>
      <c r="B372" s="38"/>
      <c r="C372" s="35" t="str">
        <f>VLOOKUP(G372,MeTRAX!$A$1:$N$400,2,FALSE)</f>
        <v>LAMBDA</v>
      </c>
      <c r="D372" s="36"/>
      <c r="E372" s="37" t="str">
        <f>VLOOKUP(G372,MeTRAX!$A$1:$N$400,3,FALSE)</f>
        <v>GENH 30-25</v>
      </c>
      <c r="F372" s="38" t="str">
        <f>VLOOKUP(G372,MeTRAX!$A$1:$N$400,5,FALSE)</f>
        <v>08D4728F</v>
      </c>
      <c r="G372" s="38" t="s">
        <v>88</v>
      </c>
      <c r="H372" s="39" t="str">
        <f>VLOOKUP(G372,MeTRAX!$A$1:$N$400,6,FALSE)</f>
        <v>CBU</v>
      </c>
      <c r="I372" s="39">
        <f>VLOOKUP(G372,MeTRAX!$A$1:$N$400,7,FALSE)</f>
        <v>42319</v>
      </c>
      <c r="J372" s="51" t="s">
        <v>85</v>
      </c>
    </row>
    <row r="373" spans="1:10" ht="15" hidden="1" customHeight="1" x14ac:dyDescent="0.25">
      <c r="A373" s="41" t="s">
        <v>141</v>
      </c>
      <c r="B373" s="38"/>
      <c r="C373" s="35" t="str">
        <f>VLOOKUP(G373,MeTRAX!$A$1:$N$400,2,FALSE)</f>
        <v>ENDEVCO</v>
      </c>
      <c r="D373" s="36"/>
      <c r="E373" s="37" t="str">
        <f>VLOOKUP(G373,MeTRAX!$A$1:$N$400,3,FALSE)</f>
        <v>2226C</v>
      </c>
      <c r="F373" s="38" t="str">
        <f>VLOOKUP(G373,MeTRAX!$A$1:$N$400,5,FALSE)</f>
        <v>ANRB9</v>
      </c>
      <c r="G373" s="38" t="s">
        <v>150</v>
      </c>
      <c r="H373" s="39" t="str">
        <f>VLOOKUP(G373,MeTRAX!$A$1:$N$400,6,FALSE)</f>
        <v>CBU</v>
      </c>
      <c r="I373" s="39">
        <f>VLOOKUP(G373,MeTRAX!$A$1:$N$400,7,FALSE)</f>
        <v>42417</v>
      </c>
    </row>
    <row r="374" spans="1:10" hidden="1" x14ac:dyDescent="0.25">
      <c r="A374" s="41" t="s">
        <v>156</v>
      </c>
      <c r="B374" s="38"/>
      <c r="C374" s="35" t="str">
        <f>VLOOKUP(G374,MeTRAX!$A$1:$N$400,2,FALSE)</f>
        <v>PCB PIEZOTRONICS, INC.</v>
      </c>
      <c r="D374" s="36"/>
      <c r="E374" s="37" t="str">
        <f>VLOOKUP(G374,MeTRAX!$A$1:$N$400,3,FALSE)</f>
        <v>352C22</v>
      </c>
      <c r="F374" s="38">
        <f>VLOOKUP(G374,MeTRAX!$A$1:$N$400,5,FALSE)</f>
        <v>44377</v>
      </c>
      <c r="G374" s="38" t="s">
        <v>160</v>
      </c>
      <c r="H374" s="39" t="str">
        <f>VLOOKUP(G374,MeTRAX!$A$1:$N$400,6,FALSE)</f>
        <v>ABEYANCE</v>
      </c>
      <c r="I374" s="39">
        <f>VLOOKUP(G374,MeTRAX!$A$1:$N$400,7,FALSE)</f>
        <v>42771</v>
      </c>
    </row>
    <row r="375" spans="1:10" hidden="1" x14ac:dyDescent="0.25">
      <c r="A375" s="41" t="s">
        <v>94</v>
      </c>
      <c r="B375" s="38"/>
      <c r="C375" s="35" t="e">
        <f>VLOOKUP(G375,MeTRAX!$A$1:$N$400,2,FALSE)</f>
        <v>#N/A</v>
      </c>
      <c r="D375" s="36"/>
      <c r="E375" s="37" t="e">
        <f>VLOOKUP(G375,MeTRAX!$A$1:$N$400,3,FALSE)</f>
        <v>#N/A</v>
      </c>
      <c r="F375" s="38" t="e">
        <f>VLOOKUP(G375,MeTRAX!$A$1:$N$400,5,FALSE)</f>
        <v>#N/A</v>
      </c>
      <c r="G375" s="38" t="s">
        <v>95</v>
      </c>
      <c r="H375" s="39" t="e">
        <f>VLOOKUP(G375,MeTRAX!$A$1:$N$400,6,FALSE)</f>
        <v>#N/A</v>
      </c>
      <c r="I375" s="39" t="e">
        <f>VLOOKUP(G375,MeTRAX!$A$1:$N$400,7,FALSE)</f>
        <v>#N/A</v>
      </c>
      <c r="J375" s="53" t="s">
        <v>96</v>
      </c>
    </row>
    <row r="376" spans="1:10" hidden="1" x14ac:dyDescent="0.25">
      <c r="A376" s="41" t="s">
        <v>94</v>
      </c>
      <c r="B376" s="38"/>
      <c r="C376" s="35" t="e">
        <f>VLOOKUP(G376,MeTRAX!$A$1:$N$400,2,FALSE)</f>
        <v>#N/A</v>
      </c>
      <c r="D376" s="36"/>
      <c r="E376" s="37" t="e">
        <f>VLOOKUP(G376,MeTRAX!$A$1:$N$400,3,FALSE)</f>
        <v>#N/A</v>
      </c>
      <c r="F376" s="38" t="e">
        <f>VLOOKUP(G376,MeTRAX!$A$1:$N$400,5,FALSE)</f>
        <v>#N/A</v>
      </c>
      <c r="G376" s="38" t="s">
        <v>97</v>
      </c>
      <c r="H376" s="39" t="e">
        <f>VLOOKUP(G376,MeTRAX!$A$1:$N$400,6,FALSE)</f>
        <v>#N/A</v>
      </c>
      <c r="I376" s="39" t="e">
        <f>VLOOKUP(G376,MeTRAX!$A$1:$N$400,7,FALSE)</f>
        <v>#N/A</v>
      </c>
      <c r="J376" s="54" t="s">
        <v>98</v>
      </c>
    </row>
    <row r="377" spans="1:10" hidden="1" x14ac:dyDescent="0.25">
      <c r="A377" s="41" t="s">
        <v>99</v>
      </c>
      <c r="B377" s="38"/>
      <c r="C377" s="35" t="e">
        <f>VLOOKUP(G377,MeTRAX!$A$1:$N$400,2,FALSE)</f>
        <v>#N/A</v>
      </c>
      <c r="D377" s="36"/>
      <c r="E377" s="37" t="e">
        <f>VLOOKUP(G377,MeTRAX!$A$1:$N$400,3,FALSE)</f>
        <v>#N/A</v>
      </c>
      <c r="F377" s="38" t="e">
        <f>VLOOKUP(G377,MeTRAX!$A$1:$N$400,5,FALSE)</f>
        <v>#N/A</v>
      </c>
      <c r="G377" s="38" t="s">
        <v>100</v>
      </c>
      <c r="H377" s="39" t="e">
        <f>VLOOKUP(G377,MeTRAX!$A$1:$N$400,6,FALSE)</f>
        <v>#N/A</v>
      </c>
      <c r="I377" s="39" t="e">
        <f>VLOOKUP(G377,MeTRAX!$A$1:$N$400,7,FALSE)</f>
        <v>#N/A</v>
      </c>
      <c r="J377" s="54" t="s">
        <v>98</v>
      </c>
    </row>
    <row r="378" spans="1:10" hidden="1" x14ac:dyDescent="0.25">
      <c r="A378" s="41" t="s">
        <v>99</v>
      </c>
      <c r="B378" s="38"/>
      <c r="C378" s="35" t="e">
        <f>VLOOKUP(G378,MeTRAX!$A$1:$N$400,2,FALSE)</f>
        <v>#N/A</v>
      </c>
      <c r="D378" s="36"/>
      <c r="E378" s="37" t="e">
        <f>VLOOKUP(G378,MeTRAX!$A$1:$N$400,3,FALSE)</f>
        <v>#N/A</v>
      </c>
      <c r="F378" s="38" t="e">
        <f>VLOOKUP(G378,MeTRAX!$A$1:$N$400,5,FALSE)</f>
        <v>#N/A</v>
      </c>
      <c r="G378" s="38" t="s">
        <v>101</v>
      </c>
      <c r="H378" s="39" t="e">
        <f>VLOOKUP(G378,MeTRAX!$A$1:$N$400,6,FALSE)</f>
        <v>#N/A</v>
      </c>
      <c r="I378" s="39" t="e">
        <f>VLOOKUP(G378,MeTRAX!$A$1:$N$400,7,FALSE)</f>
        <v>#N/A</v>
      </c>
      <c r="J378" s="54" t="s">
        <v>98</v>
      </c>
    </row>
    <row r="379" spans="1:10" hidden="1" x14ac:dyDescent="0.25">
      <c r="A379" s="41" t="s">
        <v>49</v>
      </c>
      <c r="B379" s="38"/>
      <c r="C379" s="35" t="e">
        <f>VLOOKUP(G379,MeTRAX!$A$1:$N$400,2,FALSE)</f>
        <v>#N/A</v>
      </c>
      <c r="D379" s="36"/>
      <c r="E379" s="37" t="e">
        <f>VLOOKUP(G379,MeTRAX!$A$1:$N$400,3,FALSE)</f>
        <v>#N/A</v>
      </c>
      <c r="F379" s="38" t="e">
        <f>VLOOKUP(G379,MeTRAX!$A$1:$N$400,5,FALSE)</f>
        <v>#N/A</v>
      </c>
      <c r="G379" s="38" t="s">
        <v>102</v>
      </c>
      <c r="H379" s="39" t="e">
        <f>VLOOKUP(G379,MeTRAX!$A$1:$N$400,6,FALSE)</f>
        <v>#N/A</v>
      </c>
      <c r="I379" s="39" t="e">
        <f>VLOOKUP(G379,MeTRAX!$A$1:$N$400,7,FALSE)</f>
        <v>#N/A</v>
      </c>
      <c r="J379" s="54" t="s">
        <v>98</v>
      </c>
    </row>
    <row r="380" spans="1:10" hidden="1" x14ac:dyDescent="0.25">
      <c r="A380" s="41" t="s">
        <v>49</v>
      </c>
      <c r="B380" s="38"/>
      <c r="C380" s="35" t="e">
        <f>VLOOKUP(G380,MeTRAX!$A$1:$N$400,2,FALSE)</f>
        <v>#N/A</v>
      </c>
      <c r="D380" s="36"/>
      <c r="E380" s="37" t="e">
        <f>VLOOKUP(G380,MeTRAX!$A$1:$N$400,3,FALSE)</f>
        <v>#N/A</v>
      </c>
      <c r="F380" s="38" t="e">
        <f>VLOOKUP(G380,MeTRAX!$A$1:$N$400,5,FALSE)</f>
        <v>#N/A</v>
      </c>
      <c r="G380" s="38" t="s">
        <v>103</v>
      </c>
      <c r="H380" s="39" t="e">
        <f>VLOOKUP(G380,MeTRAX!$A$1:$N$400,6,FALSE)</f>
        <v>#N/A</v>
      </c>
      <c r="I380" s="39" t="e">
        <f>VLOOKUP(G380,MeTRAX!$A$1:$N$400,7,FALSE)</f>
        <v>#N/A</v>
      </c>
      <c r="J380" s="54" t="s">
        <v>98</v>
      </c>
    </row>
    <row r="381" spans="1:10" hidden="1" x14ac:dyDescent="0.25">
      <c r="A381" s="41" t="s">
        <v>49</v>
      </c>
      <c r="B381" s="38"/>
      <c r="C381" s="35" t="e">
        <f>VLOOKUP(G381,MeTRAX!$A$1:$N$400,2,FALSE)</f>
        <v>#N/A</v>
      </c>
      <c r="D381" s="36"/>
      <c r="E381" s="37" t="e">
        <f>VLOOKUP(G381,MeTRAX!$A$1:$N$400,3,FALSE)</f>
        <v>#N/A</v>
      </c>
      <c r="F381" s="38" t="e">
        <f>VLOOKUP(G381,MeTRAX!$A$1:$N$400,5,FALSE)</f>
        <v>#N/A</v>
      </c>
      <c r="G381" s="38" t="s">
        <v>602</v>
      </c>
      <c r="H381" s="39" t="e">
        <f>VLOOKUP(G381,MeTRAX!$A$1:$N$400,6,FALSE)</f>
        <v>#N/A</v>
      </c>
      <c r="I381" s="39" t="e">
        <f>VLOOKUP(G381,MeTRAX!$A$1:$N$400,7,FALSE)</f>
        <v>#N/A</v>
      </c>
      <c r="J381" s="44" t="s">
        <v>105</v>
      </c>
    </row>
    <row r="382" spans="1:10" hidden="1" x14ac:dyDescent="0.25">
      <c r="A382" s="41" t="s">
        <v>49</v>
      </c>
      <c r="B382" s="38"/>
      <c r="C382" s="35" t="e">
        <f>VLOOKUP(G382,MeTRAX!$A$1:$N$400,2,FALSE)</f>
        <v>#N/A</v>
      </c>
      <c r="D382" s="36"/>
      <c r="E382" s="37" t="e">
        <f>VLOOKUP(G382,MeTRAX!$A$1:$N$400,3,FALSE)</f>
        <v>#N/A</v>
      </c>
      <c r="F382" s="38" t="e">
        <f>VLOOKUP(G382,MeTRAX!$A$1:$N$400,5,FALSE)</f>
        <v>#N/A</v>
      </c>
      <c r="G382" s="38" t="s">
        <v>106</v>
      </c>
      <c r="H382" s="39" t="e">
        <f>VLOOKUP(G382,MeTRAX!$A$1:$N$400,6,FALSE)</f>
        <v>#N/A</v>
      </c>
      <c r="I382" s="39" t="e">
        <f>VLOOKUP(G382,MeTRAX!$A$1:$N$400,7,FALSE)</f>
        <v>#N/A</v>
      </c>
      <c r="J382" s="44" t="s">
        <v>105</v>
      </c>
    </row>
    <row r="383" spans="1:10" hidden="1" x14ac:dyDescent="0.25">
      <c r="A383" s="41" t="s">
        <v>49</v>
      </c>
      <c r="B383" s="38"/>
      <c r="C383" s="35" t="e">
        <f>VLOOKUP(G383,MeTRAX!$A$1:$N$400,2,FALSE)</f>
        <v>#N/A</v>
      </c>
      <c r="D383" s="36"/>
      <c r="E383" s="37" t="e">
        <f>VLOOKUP(G383,MeTRAX!$A$1:$N$400,3,FALSE)</f>
        <v>#N/A</v>
      </c>
      <c r="F383" s="38" t="e">
        <f>VLOOKUP(G383,MeTRAX!$A$1:$N$400,5,FALSE)</f>
        <v>#N/A</v>
      </c>
      <c r="G383" s="38" t="s">
        <v>104</v>
      </c>
      <c r="H383" s="39" t="e">
        <f>VLOOKUP(G383,MeTRAX!$A$1:$N$400,6,FALSE)</f>
        <v>#N/A</v>
      </c>
      <c r="I383" s="39" t="e">
        <f>VLOOKUP(G383,MeTRAX!$A$1:$N$400,7,FALSE)</f>
        <v>#N/A</v>
      </c>
      <c r="J383" s="63" t="s">
        <v>520</v>
      </c>
    </row>
    <row r="384" spans="1:10" hidden="1" x14ac:dyDescent="0.25">
      <c r="A384" s="41" t="s">
        <v>49</v>
      </c>
      <c r="B384" s="38"/>
      <c r="C384" s="35" t="e">
        <f>VLOOKUP(G384,MeTRAX!$A$1:$N$400,2,FALSE)</f>
        <v>#N/A</v>
      </c>
      <c r="D384" s="36"/>
      <c r="E384" s="37" t="e">
        <f>VLOOKUP(G384,MeTRAX!$A$1:$N$400,3,FALSE)</f>
        <v>#N/A</v>
      </c>
      <c r="F384" s="38" t="e">
        <f>VLOOKUP(G384,MeTRAX!$A$1:$N$400,5,FALSE)</f>
        <v>#N/A</v>
      </c>
      <c r="G384" s="38" t="s">
        <v>107</v>
      </c>
      <c r="H384" s="39" t="e">
        <f>VLOOKUP(G384,MeTRAX!$A$1:$N$400,6,FALSE)</f>
        <v>#N/A</v>
      </c>
      <c r="I384" s="39" t="e">
        <f>VLOOKUP(G384,MeTRAX!$A$1:$N$400,7,FALSE)</f>
        <v>#N/A</v>
      </c>
      <c r="J384" s="63" t="s">
        <v>520</v>
      </c>
    </row>
    <row r="385" spans="1:11" hidden="1" x14ac:dyDescent="0.25">
      <c r="A385" s="41" t="s">
        <v>60</v>
      </c>
      <c r="B385" s="38"/>
      <c r="C385" s="35" t="e">
        <f>VLOOKUP(G385,MeTRAX!$A$1:$N$400,2,FALSE)</f>
        <v>#N/A</v>
      </c>
      <c r="D385" s="36"/>
      <c r="E385" s="37" t="e">
        <f>VLOOKUP(G385,MeTRAX!$A$1:$N$400,3,FALSE)</f>
        <v>#N/A</v>
      </c>
      <c r="F385" s="38" t="e">
        <f>VLOOKUP(G385,MeTRAX!$A$1:$N$400,5,FALSE)</f>
        <v>#N/A</v>
      </c>
      <c r="G385" s="38" t="s">
        <v>69</v>
      </c>
      <c r="H385" s="39" t="e">
        <f>VLOOKUP(G385,MeTRAX!$A$1:$N$400,6,FALSE)</f>
        <v>#N/A</v>
      </c>
      <c r="I385" s="39" t="e">
        <f>VLOOKUP(G385,MeTRAX!$A$1:$N$400,7,FALSE)</f>
        <v>#N/A</v>
      </c>
      <c r="J385" t="s">
        <v>534</v>
      </c>
    </row>
    <row r="386" spans="1:11" hidden="1" x14ac:dyDescent="0.25">
      <c r="A386" s="41" t="s">
        <v>49</v>
      </c>
      <c r="B386" s="38"/>
      <c r="C386" s="35" t="e">
        <f>VLOOKUP(G386,MeTRAX!$A$1:$N$400,2,FALSE)</f>
        <v>#N/A</v>
      </c>
      <c r="D386" s="36"/>
      <c r="E386" s="37" t="e">
        <f>VLOOKUP(G386,MeTRAX!$A$1:$N$400,3,FALSE)</f>
        <v>#N/A</v>
      </c>
      <c r="F386" s="38" t="e">
        <f>VLOOKUP(G386,MeTRAX!$A$1:$N$400,5,FALSE)</f>
        <v>#N/A</v>
      </c>
      <c r="G386" s="38" t="s">
        <v>293</v>
      </c>
      <c r="H386" s="39" t="e">
        <f>VLOOKUP(G386,MeTRAX!$A$1:$N$400,6,FALSE)</f>
        <v>#N/A</v>
      </c>
      <c r="I386" s="39" t="e">
        <f>VLOOKUP(G386,MeTRAX!$A$1:$N$400,7,FALSE)</f>
        <v>#N/A</v>
      </c>
    </row>
    <row r="387" spans="1:11" hidden="1" x14ac:dyDescent="0.25">
      <c r="A387" s="41" t="s">
        <v>195</v>
      </c>
      <c r="B387" s="38"/>
      <c r="C387" s="35" t="e">
        <f>VLOOKUP(G387,MeTRAX!$A$1:$N$400,2,FALSE)</f>
        <v>#N/A</v>
      </c>
      <c r="D387" s="36"/>
      <c r="E387" s="37" t="e">
        <f>VLOOKUP(G387,MeTRAX!$A$1:$N$400,3,FALSE)</f>
        <v>#N/A</v>
      </c>
      <c r="F387" s="38" t="e">
        <f>VLOOKUP(G387,MeTRAX!$A$1:$N$400,5,FALSE)</f>
        <v>#N/A</v>
      </c>
      <c r="G387" s="38" t="s">
        <v>299</v>
      </c>
      <c r="H387" s="39" t="e">
        <f>VLOOKUP(G387,MeTRAX!$A$1:$N$400,6,FALSE)</f>
        <v>#N/A</v>
      </c>
      <c r="I387" s="39" t="e">
        <f>VLOOKUP(G387,MeTRAX!$A$1:$N$400,7,FALSE)</f>
        <v>#N/A</v>
      </c>
      <c r="J387" t="s">
        <v>295</v>
      </c>
    </row>
    <row r="388" spans="1:11" hidden="1" x14ac:dyDescent="0.25">
      <c r="A388" s="41" t="s">
        <v>195</v>
      </c>
      <c r="B388" s="38"/>
      <c r="C388" s="35" t="e">
        <f>VLOOKUP(G388,MeTRAX!$A$1:$N$400,2,FALSE)</f>
        <v>#N/A</v>
      </c>
      <c r="D388" s="36"/>
      <c r="E388" s="37" t="e">
        <f>VLOOKUP(G388,MeTRAX!$A$1:$N$400,3,FALSE)</f>
        <v>#N/A</v>
      </c>
      <c r="F388" s="38" t="e">
        <f>VLOOKUP(G388,MeTRAX!$A$1:$N$400,5,FALSE)</f>
        <v>#N/A</v>
      </c>
      <c r="G388" s="38" t="s">
        <v>300</v>
      </c>
      <c r="H388" s="39" t="e">
        <f>VLOOKUP(G388,MeTRAX!$A$1:$N$400,6,FALSE)</f>
        <v>#N/A</v>
      </c>
      <c r="I388" s="39" t="e">
        <f>VLOOKUP(G388,MeTRAX!$A$1:$N$400,7,FALSE)</f>
        <v>#N/A</v>
      </c>
      <c r="J388" t="s">
        <v>295</v>
      </c>
    </row>
    <row r="389" spans="1:11" hidden="1" x14ac:dyDescent="0.25">
      <c r="A389" s="41" t="s">
        <v>239</v>
      </c>
      <c r="B389" s="38"/>
      <c r="C389" s="35" t="e">
        <f>VLOOKUP(G389,MeTRAX!$A$1:$N$400,2,FALSE)</f>
        <v>#N/A</v>
      </c>
      <c r="D389" s="36"/>
      <c r="E389" s="37" t="e">
        <f>VLOOKUP(G389,MeTRAX!$A$1:$N$400,3,FALSE)</f>
        <v>#N/A</v>
      </c>
      <c r="F389" s="38" t="e">
        <f>VLOOKUP(G389,MeTRAX!$A$1:$N$400,5,FALSE)</f>
        <v>#N/A</v>
      </c>
      <c r="G389" s="38">
        <v>14065</v>
      </c>
      <c r="H389" s="39" t="e">
        <f>VLOOKUP(G389,MeTRAX!$A$1:$N$400,6,FALSE)</f>
        <v>#N/A</v>
      </c>
      <c r="I389" s="39" t="e">
        <f>VLOOKUP(G389,MeTRAX!$A$1:$N$400,7,FALSE)</f>
        <v>#N/A</v>
      </c>
    </row>
    <row r="390" spans="1:11" hidden="1" x14ac:dyDescent="0.25">
      <c r="A390" s="41" t="s">
        <v>240</v>
      </c>
      <c r="B390" s="38"/>
      <c r="C390" s="35" t="e">
        <f>VLOOKUP(G390,MeTRAX!$A$1:$N$400,2,FALSE)</f>
        <v>#N/A</v>
      </c>
      <c r="D390" s="36"/>
      <c r="E390" s="37" t="e">
        <f>VLOOKUP(G390,MeTRAX!$A$1:$N$400,3,FALSE)</f>
        <v>#N/A</v>
      </c>
      <c r="F390" s="38" t="e">
        <f>VLOOKUP(G390,MeTRAX!$A$1:$N$400,5,FALSE)</f>
        <v>#N/A</v>
      </c>
      <c r="G390" s="38" t="s">
        <v>220</v>
      </c>
      <c r="H390" s="39" t="e">
        <f>VLOOKUP(G390,MeTRAX!$A$1:$N$400,6,FALSE)</f>
        <v>#N/A</v>
      </c>
      <c r="I390" s="39" t="e">
        <f>VLOOKUP(G390,MeTRAX!$A$1:$N$400,7,FALSE)</f>
        <v>#N/A</v>
      </c>
    </row>
    <row r="391" spans="1:11" hidden="1" x14ac:dyDescent="0.25">
      <c r="A391" s="41" t="s">
        <v>497</v>
      </c>
      <c r="B391" s="38"/>
      <c r="C391" s="35" t="e">
        <f>VLOOKUP(G391,MeTRAX!$A$1:$N$400,2,FALSE)</f>
        <v>#N/A</v>
      </c>
      <c r="D391" s="36"/>
      <c r="E391" s="37" t="e">
        <f>VLOOKUP(G391,MeTRAX!$A$1:$N$400,3,FALSE)</f>
        <v>#N/A</v>
      </c>
      <c r="F391" s="38" t="e">
        <f>VLOOKUP(G391,MeTRAX!$A$1:$N$400,5,FALSE)</f>
        <v>#N/A</v>
      </c>
      <c r="G391" s="38" t="s">
        <v>207</v>
      </c>
      <c r="H391" s="39" t="e">
        <f>VLOOKUP(G391,MeTRAX!$A$1:$N$400,6,FALSE)</f>
        <v>#N/A</v>
      </c>
      <c r="I391" s="39" t="e">
        <f>VLOOKUP(G391,MeTRAX!$A$1:$N$400,7,FALSE)</f>
        <v>#N/A</v>
      </c>
    </row>
    <row r="392" spans="1:11" hidden="1" x14ac:dyDescent="0.25">
      <c r="A392" s="41" t="s">
        <v>200</v>
      </c>
      <c r="B392" s="38"/>
      <c r="C392" s="35" t="e">
        <f>VLOOKUP(G392,MeTRAX!$A$1:$N$400,2,FALSE)</f>
        <v>#N/A</v>
      </c>
      <c r="D392" s="36"/>
      <c r="E392" s="37" t="e">
        <f>VLOOKUP(G392,MeTRAX!$A$1:$N$400,3,FALSE)</f>
        <v>#N/A</v>
      </c>
      <c r="F392" s="38" t="e">
        <f>VLOOKUP(G392,MeTRAX!$A$1:$N$400,5,FALSE)</f>
        <v>#N/A</v>
      </c>
      <c r="G392" s="38" t="s">
        <v>202</v>
      </c>
      <c r="H392" s="39" t="e">
        <f>VLOOKUP(G392,MeTRAX!$A$1:$N$400,6,FALSE)</f>
        <v>#N/A</v>
      </c>
      <c r="I392" s="39" t="e">
        <f>VLOOKUP(G392,MeTRAX!$A$1:$N$400,7,FALSE)</f>
        <v>#N/A</v>
      </c>
    </row>
    <row r="393" spans="1:11" hidden="1" x14ac:dyDescent="0.25">
      <c r="A393" s="41" t="s">
        <v>203</v>
      </c>
      <c r="B393" s="38"/>
      <c r="C393" s="35" t="e">
        <f>VLOOKUP(G393,MeTRAX!$A$1:$N$400,2,FALSE)</f>
        <v>#N/A</v>
      </c>
      <c r="D393" s="36"/>
      <c r="E393" s="37" t="e">
        <f>VLOOKUP(G393,MeTRAX!$A$1:$N$400,3,FALSE)</f>
        <v>#N/A</v>
      </c>
      <c r="F393" s="38" t="e">
        <f>VLOOKUP(G393,MeTRAX!$A$1:$N$400,5,FALSE)</f>
        <v>#N/A</v>
      </c>
      <c r="G393" s="38">
        <v>16859</v>
      </c>
      <c r="H393" s="39" t="e">
        <f>VLOOKUP(G393,MeTRAX!$A$1:$N$400,6,FALSE)</f>
        <v>#N/A</v>
      </c>
      <c r="I393" s="39" t="e">
        <f>VLOOKUP(G393,MeTRAX!$A$1:$N$400,7,FALSE)</f>
        <v>#N/A</v>
      </c>
    </row>
    <row r="394" spans="1:11" hidden="1" x14ac:dyDescent="0.25">
      <c r="A394" s="41" t="s">
        <v>203</v>
      </c>
      <c r="B394" s="38"/>
      <c r="C394" s="35" t="e">
        <f>VLOOKUP(G394,MeTRAX!$A$1:$N$400,2,FALSE)</f>
        <v>#N/A</v>
      </c>
      <c r="D394" s="36"/>
      <c r="E394" s="37" t="e">
        <f>VLOOKUP(G394,MeTRAX!$A$1:$N$400,3,FALSE)</f>
        <v>#N/A</v>
      </c>
      <c r="F394" s="38" t="e">
        <f>VLOOKUP(G394,MeTRAX!$A$1:$N$400,5,FALSE)</f>
        <v>#N/A</v>
      </c>
      <c r="G394" s="38" t="s">
        <v>204</v>
      </c>
      <c r="H394" s="39" t="e">
        <f>VLOOKUP(G394,MeTRAX!$A$1:$N$400,6,FALSE)</f>
        <v>#N/A</v>
      </c>
      <c r="I394" s="39" t="e">
        <f>VLOOKUP(G394,MeTRAX!$A$1:$N$400,7,FALSE)</f>
        <v>#N/A</v>
      </c>
    </row>
    <row r="395" spans="1:11" hidden="1" x14ac:dyDescent="0.25">
      <c r="A395" s="41" t="s">
        <v>219</v>
      </c>
      <c r="B395" s="38"/>
      <c r="C395" s="35" t="e">
        <f>VLOOKUP(G395,MeTRAX!$A$1:$N$400,2,FALSE)</f>
        <v>#N/A</v>
      </c>
      <c r="D395" s="36"/>
      <c r="E395" s="37" t="e">
        <f>VLOOKUP(G395,MeTRAX!$A$1:$N$400,3,FALSE)</f>
        <v>#N/A</v>
      </c>
      <c r="F395" s="38" t="e">
        <f>VLOOKUP(G395,MeTRAX!$A$1:$N$400,5,FALSE)</f>
        <v>#N/A</v>
      </c>
      <c r="G395" s="38" t="s">
        <v>220</v>
      </c>
      <c r="H395" s="39" t="e">
        <f>VLOOKUP(G395,MeTRAX!$A$1:$N$400,6,FALSE)</f>
        <v>#N/A</v>
      </c>
      <c r="I395" s="39" t="e">
        <f>VLOOKUP(G395,MeTRAX!$A$1:$N$400,7,FALSE)</f>
        <v>#N/A</v>
      </c>
      <c r="K395" s="59"/>
    </row>
    <row r="396" spans="1:11" hidden="1" x14ac:dyDescent="0.25">
      <c r="A396" s="41" t="s">
        <v>221</v>
      </c>
      <c r="B396" s="38"/>
      <c r="C396" s="35" t="e">
        <f>VLOOKUP(G396,MeTRAX!$A$1:$N$400,2,FALSE)</f>
        <v>#N/A</v>
      </c>
      <c r="D396" s="36"/>
      <c r="E396" s="37" t="e">
        <f>VLOOKUP(G396,MeTRAX!$A$1:$N$400,3,FALSE)</f>
        <v>#N/A</v>
      </c>
      <c r="F396" s="38" t="e">
        <f>VLOOKUP(G396,MeTRAX!$A$1:$N$400,5,FALSE)</f>
        <v>#N/A</v>
      </c>
      <c r="G396" s="38" t="s">
        <v>222</v>
      </c>
      <c r="H396" s="39" t="e">
        <f>VLOOKUP(G396,MeTRAX!$A$1:$N$400,6,FALSE)</f>
        <v>#N/A</v>
      </c>
      <c r="I396" s="39" t="e">
        <f>VLOOKUP(G396,MeTRAX!$A$1:$N$400,7,FALSE)</f>
        <v>#N/A</v>
      </c>
      <c r="K396" s="59"/>
    </row>
    <row r="397" spans="1:11" hidden="1" x14ac:dyDescent="0.25">
      <c r="A397" s="41" t="s">
        <v>60</v>
      </c>
      <c r="B397" s="38"/>
      <c r="C397" s="35" t="e">
        <f>VLOOKUP(G397,MeTRAX!$A$1:$N$400,2,FALSE)</f>
        <v>#N/A</v>
      </c>
      <c r="D397" s="36"/>
      <c r="E397" s="37" t="e">
        <f>VLOOKUP(G397,MeTRAX!$A$1:$N$400,3,FALSE)</f>
        <v>#N/A</v>
      </c>
      <c r="F397" s="38" t="e">
        <f>VLOOKUP(G397,MeTRAX!$A$1:$N$400,5,FALSE)</f>
        <v>#N/A</v>
      </c>
      <c r="G397" s="38">
        <v>11151</v>
      </c>
      <c r="H397" s="39" t="e">
        <f>VLOOKUP(G397,MeTRAX!$A$1:$N$400,6,FALSE)</f>
        <v>#N/A</v>
      </c>
      <c r="I397" s="39" t="e">
        <f>VLOOKUP(G397,MeTRAX!$A$1:$N$400,7,FALSE)</f>
        <v>#N/A</v>
      </c>
      <c r="K397" s="59"/>
    </row>
    <row r="398" spans="1:11" hidden="1" x14ac:dyDescent="0.25">
      <c r="A398" s="41" t="s">
        <v>60</v>
      </c>
      <c r="B398" s="38"/>
      <c r="C398" s="35" t="e">
        <f>VLOOKUP(G398,MeTRAX!$A$1:$N$400,2,FALSE)</f>
        <v>#N/A</v>
      </c>
      <c r="D398" s="36"/>
      <c r="E398" s="37" t="e">
        <f>VLOOKUP(G398,MeTRAX!$A$1:$N$400,3,FALSE)</f>
        <v>#N/A</v>
      </c>
      <c r="F398" s="38" t="e">
        <f>VLOOKUP(G398,MeTRAX!$A$1:$N$400,5,FALSE)</f>
        <v>#N/A</v>
      </c>
      <c r="G398" s="38">
        <v>11152</v>
      </c>
      <c r="H398" s="39" t="e">
        <f>VLOOKUP(G398,MeTRAX!$A$1:$N$400,6,FALSE)</f>
        <v>#N/A</v>
      </c>
      <c r="I398" s="39" t="e">
        <f>VLOOKUP(G398,MeTRAX!$A$1:$N$400,7,FALSE)</f>
        <v>#N/A</v>
      </c>
    </row>
    <row r="399" spans="1:11" hidden="1" x14ac:dyDescent="0.25">
      <c r="A399" s="41" t="s">
        <v>49</v>
      </c>
      <c r="B399" s="38"/>
      <c r="C399" s="35" t="e">
        <f>VLOOKUP(G399,MeTRAX!$A$1:$N$400,2,FALSE)</f>
        <v>#N/A</v>
      </c>
      <c r="D399" s="36"/>
      <c r="E399" s="37" t="e">
        <f>VLOOKUP(G399,MeTRAX!$A$1:$N$400,3,FALSE)</f>
        <v>#N/A</v>
      </c>
      <c r="F399" s="38" t="e">
        <f>VLOOKUP(G399,MeTRAX!$A$1:$N$400,5,FALSE)</f>
        <v>#N/A</v>
      </c>
      <c r="G399" s="38">
        <v>14057</v>
      </c>
      <c r="H399" s="39" t="e">
        <f>VLOOKUP(G399,MeTRAX!$A$1:$N$400,6,FALSE)</f>
        <v>#N/A</v>
      </c>
      <c r="I399" s="39" t="e">
        <f>VLOOKUP(G399,MeTRAX!$A$1:$N$400,7,FALSE)</f>
        <v>#N/A</v>
      </c>
    </row>
    <row r="400" spans="1:11" hidden="1" x14ac:dyDescent="0.25">
      <c r="A400" s="41" t="s">
        <v>49</v>
      </c>
      <c r="B400" s="38"/>
      <c r="C400" s="35" t="e">
        <f>VLOOKUP(G400,MeTRAX!$A$1:$N$400,2,FALSE)</f>
        <v>#N/A</v>
      </c>
      <c r="D400" s="36"/>
      <c r="E400" s="37" t="e">
        <f>VLOOKUP(G400,MeTRAX!$A$1:$N$400,3,FALSE)</f>
        <v>#N/A</v>
      </c>
      <c r="F400" s="38" t="e">
        <f>VLOOKUP(G400,MeTRAX!$A$1:$N$400,5,FALSE)</f>
        <v>#N/A</v>
      </c>
      <c r="G400" s="38">
        <v>11481</v>
      </c>
      <c r="H400" s="39" t="e">
        <f>VLOOKUP(G400,MeTRAX!$A$1:$N$400,6,FALSE)</f>
        <v>#N/A</v>
      </c>
      <c r="I400" s="39" t="e">
        <f>VLOOKUP(G400,MeTRAX!$A$1:$N$400,7,FALSE)</f>
        <v>#N/A</v>
      </c>
    </row>
    <row r="401" spans="1:9" hidden="1" x14ac:dyDescent="0.25">
      <c r="A401" s="41" t="s">
        <v>60</v>
      </c>
      <c r="B401" s="38"/>
      <c r="C401" s="35" t="e">
        <f>VLOOKUP(G401,MeTRAX!$A$1:$N$400,2,FALSE)</f>
        <v>#N/A</v>
      </c>
      <c r="D401" s="36"/>
      <c r="E401" s="37" t="e">
        <f>VLOOKUP(G401,MeTRAX!$A$1:$N$400,3,FALSE)</f>
        <v>#N/A</v>
      </c>
      <c r="F401" s="38" t="e">
        <f>VLOOKUP(G401,MeTRAX!$A$1:$N$400,5,FALSE)</f>
        <v>#N/A</v>
      </c>
      <c r="G401" s="38" t="s">
        <v>225</v>
      </c>
      <c r="H401" s="39" t="e">
        <f>VLOOKUP(G401,MeTRAX!$A$1:$N$400,6,FALSE)</f>
        <v>#N/A</v>
      </c>
      <c r="I401" s="39" t="e">
        <f>VLOOKUP(G401,MeTRAX!$A$1:$N$400,7,FALSE)</f>
        <v>#N/A</v>
      </c>
    </row>
    <row r="402" spans="1:9" hidden="1" x14ac:dyDescent="0.25">
      <c r="A402" s="41" t="s">
        <v>60</v>
      </c>
      <c r="B402" s="38"/>
      <c r="C402" s="35" t="e">
        <f>VLOOKUP(G402,MeTRAX!$A$1:$N$400,2,FALSE)</f>
        <v>#N/A</v>
      </c>
      <c r="D402" s="36"/>
      <c r="E402" s="37" t="e">
        <f>VLOOKUP(G402,MeTRAX!$A$1:$N$400,3,FALSE)</f>
        <v>#N/A</v>
      </c>
      <c r="F402" s="38" t="e">
        <f>VLOOKUP(G402,MeTRAX!$A$1:$N$400,5,FALSE)</f>
        <v>#N/A</v>
      </c>
      <c r="G402" s="38" t="s">
        <v>228</v>
      </c>
      <c r="H402" s="39" t="e">
        <f>VLOOKUP(G402,MeTRAX!$A$1:$N$400,6,FALSE)</f>
        <v>#N/A</v>
      </c>
      <c r="I402" s="39" t="e">
        <f>VLOOKUP(G402,MeTRAX!$A$1:$N$400,7,FALSE)</f>
        <v>#N/A</v>
      </c>
    </row>
    <row r="403" spans="1:9" hidden="1" x14ac:dyDescent="0.25">
      <c r="A403" s="41" t="s">
        <v>60</v>
      </c>
      <c r="B403" s="38"/>
      <c r="C403" s="35" t="e">
        <f>VLOOKUP(G403,MeTRAX!$A$1:$N$400,2,FALSE)</f>
        <v>#N/A</v>
      </c>
      <c r="D403" s="36"/>
      <c r="E403" s="37" t="e">
        <f>VLOOKUP(G403,MeTRAX!$A$1:$N$400,3,FALSE)</f>
        <v>#N/A</v>
      </c>
      <c r="F403" s="38" t="e">
        <f>VLOOKUP(G403,MeTRAX!$A$1:$N$400,5,FALSE)</f>
        <v>#N/A</v>
      </c>
      <c r="G403" s="38" t="s">
        <v>231</v>
      </c>
      <c r="H403" s="39" t="e">
        <f>VLOOKUP(G403,MeTRAX!$A$1:$N$400,6,FALSE)</f>
        <v>#N/A</v>
      </c>
      <c r="I403" s="39" t="e">
        <f>VLOOKUP(G403,MeTRAX!$A$1:$N$400,7,FALSE)</f>
        <v>#N/A</v>
      </c>
    </row>
    <row r="404" spans="1:9" hidden="1" x14ac:dyDescent="0.25">
      <c r="A404" s="41" t="s">
        <v>49</v>
      </c>
      <c r="B404" s="38"/>
      <c r="C404" s="35" t="e">
        <f>VLOOKUP(G404,MeTRAX!$A$1:$N$400,2,FALSE)</f>
        <v>#N/A</v>
      </c>
      <c r="D404" s="36"/>
      <c r="E404" s="37" t="e">
        <f>VLOOKUP(G404,MeTRAX!$A$1:$N$400,3,FALSE)</f>
        <v>#N/A</v>
      </c>
      <c r="F404" s="38" t="e">
        <f>VLOOKUP(G404,MeTRAX!$A$1:$N$400,5,FALSE)</f>
        <v>#N/A</v>
      </c>
      <c r="G404" s="38">
        <v>8812</v>
      </c>
      <c r="H404" s="39" t="e">
        <f>VLOOKUP(G404,MeTRAX!$A$1:$N$400,6,FALSE)</f>
        <v>#N/A</v>
      </c>
      <c r="I404" s="39" t="e">
        <f>VLOOKUP(G404,MeTRAX!$A$1:$N$400,7,FALSE)</f>
        <v>#N/A</v>
      </c>
    </row>
    <row r="405" spans="1:9" hidden="1" x14ac:dyDescent="0.25">
      <c r="A405" s="41" t="s">
        <v>141</v>
      </c>
      <c r="B405" s="38"/>
      <c r="C405" s="35" t="e">
        <f>VLOOKUP(G405,MeTRAX!$A$1:$N$400,2,FALSE)</f>
        <v>#N/A</v>
      </c>
      <c r="D405" s="36"/>
      <c r="E405" s="37" t="e">
        <f>VLOOKUP(G405,MeTRAX!$A$1:$N$400,3,FALSE)</f>
        <v>#N/A</v>
      </c>
      <c r="F405" s="38" t="e">
        <f>VLOOKUP(G405,MeTRAX!$A$1:$N$400,5,FALSE)</f>
        <v>#N/A</v>
      </c>
      <c r="G405" s="38" t="s">
        <v>142</v>
      </c>
      <c r="H405" s="39" t="e">
        <f>VLOOKUP(G405,MeTRAX!$A$1:$N$400,6,FALSE)</f>
        <v>#N/A</v>
      </c>
      <c r="I405" s="39" t="e">
        <f>VLOOKUP(G405,MeTRAX!$A$1:$N$400,7,FALSE)</f>
        <v>#N/A</v>
      </c>
    </row>
    <row r="406" spans="1:9" hidden="1" x14ac:dyDescent="0.25">
      <c r="A406" s="41" t="s">
        <v>141</v>
      </c>
      <c r="B406" s="38"/>
      <c r="C406" s="35" t="e">
        <f>VLOOKUP(G406,MeTRAX!$A$1:$N$400,2,FALSE)</f>
        <v>#N/A</v>
      </c>
      <c r="D406" s="36"/>
      <c r="E406" s="37" t="e">
        <f>VLOOKUP(G406,MeTRAX!$A$1:$N$400,3,FALSE)</f>
        <v>#N/A</v>
      </c>
      <c r="F406" s="38" t="e">
        <f>VLOOKUP(G406,MeTRAX!$A$1:$N$400,5,FALSE)</f>
        <v>#N/A</v>
      </c>
      <c r="G406" s="38" t="s">
        <v>143</v>
      </c>
      <c r="H406" s="39" t="e">
        <f>VLOOKUP(G406,MeTRAX!$A$1:$N$400,6,FALSE)</f>
        <v>#N/A</v>
      </c>
      <c r="I406" s="39" t="e">
        <f>VLOOKUP(G406,MeTRAX!$A$1:$N$400,7,FALSE)</f>
        <v>#N/A</v>
      </c>
    </row>
    <row r="407" spans="1:9" hidden="1" x14ac:dyDescent="0.25">
      <c r="A407" s="41" t="s">
        <v>141</v>
      </c>
      <c r="B407" s="38"/>
      <c r="C407" s="35" t="e">
        <f>VLOOKUP(G407,MeTRAX!$A$1:$N$400,2,FALSE)</f>
        <v>#N/A</v>
      </c>
      <c r="D407" s="36"/>
      <c r="E407" s="37" t="e">
        <f>VLOOKUP(G407,MeTRAX!$A$1:$N$400,3,FALSE)</f>
        <v>#N/A</v>
      </c>
      <c r="F407" s="38" t="e">
        <f>VLOOKUP(G407,MeTRAX!$A$1:$N$400,5,FALSE)</f>
        <v>#N/A</v>
      </c>
      <c r="G407" s="38" t="s">
        <v>154</v>
      </c>
      <c r="H407" s="39" t="e">
        <f>VLOOKUP(G407,MeTRAX!$A$1:$N$400,6,FALSE)</f>
        <v>#N/A</v>
      </c>
      <c r="I407" s="39" t="e">
        <f>VLOOKUP(G407,MeTRAX!$A$1:$N$400,7,FALSE)</f>
        <v>#N/A</v>
      </c>
    </row>
    <row r="408" spans="1:9" hidden="1" x14ac:dyDescent="0.25">
      <c r="A408" s="41" t="s">
        <v>156</v>
      </c>
      <c r="B408" s="38"/>
      <c r="C408" s="35" t="e">
        <f>VLOOKUP(G408,MeTRAX!$A$1:$N$400,2,FALSE)</f>
        <v>#N/A</v>
      </c>
      <c r="D408" s="36"/>
      <c r="E408" s="37" t="e">
        <f>VLOOKUP(G408,MeTRAX!$A$1:$N$400,3,FALSE)</f>
        <v>#N/A</v>
      </c>
      <c r="F408" s="38" t="e">
        <f>VLOOKUP(G408,MeTRAX!$A$1:$N$400,5,FALSE)</f>
        <v>#N/A</v>
      </c>
      <c r="G408" s="38" t="s">
        <v>157</v>
      </c>
      <c r="H408" s="39" t="e">
        <f>VLOOKUP(G408,MeTRAX!$A$1:$N$400,6,FALSE)</f>
        <v>#N/A</v>
      </c>
      <c r="I408" s="39" t="e">
        <f>VLOOKUP(G408,MeTRAX!$A$1:$N$400,7,FALSE)</f>
        <v>#N/A</v>
      </c>
    </row>
    <row r="409" spans="1:9" hidden="1" x14ac:dyDescent="0.25">
      <c r="A409" s="41" t="s">
        <v>156</v>
      </c>
      <c r="B409" s="38"/>
      <c r="C409" s="35" t="e">
        <f>VLOOKUP(G409,MeTRAX!$A$1:$N$400,2,FALSE)</f>
        <v>#N/A</v>
      </c>
      <c r="D409" s="36"/>
      <c r="E409" s="37" t="e">
        <f>VLOOKUP(G409,MeTRAX!$A$1:$N$400,3,FALSE)</f>
        <v>#N/A</v>
      </c>
      <c r="F409" s="38" t="e">
        <f>VLOOKUP(G409,MeTRAX!$A$1:$N$400,5,FALSE)</f>
        <v>#N/A</v>
      </c>
      <c r="G409" s="38" t="s">
        <v>169</v>
      </c>
      <c r="H409" s="39" t="e">
        <f>VLOOKUP(G409,MeTRAX!$A$1:$N$400,6,FALSE)</f>
        <v>#N/A</v>
      </c>
      <c r="I409" s="39" t="e">
        <f>VLOOKUP(G409,MeTRAX!$A$1:$N$400,7,FALSE)</f>
        <v>#N/A</v>
      </c>
    </row>
    <row r="410" spans="1:9" hidden="1" x14ac:dyDescent="0.25">
      <c r="A410" s="41" t="s">
        <v>156</v>
      </c>
      <c r="B410" s="38"/>
      <c r="C410" s="35" t="e">
        <f>VLOOKUP(G410,MeTRAX!$A$1:$N$400,2,FALSE)</f>
        <v>#N/A</v>
      </c>
      <c r="D410" s="36"/>
      <c r="E410" s="37" t="e">
        <f>VLOOKUP(G410,MeTRAX!$A$1:$N$400,3,FALSE)</f>
        <v>#N/A</v>
      </c>
      <c r="F410" s="38" t="e">
        <f>VLOOKUP(G410,MeTRAX!$A$1:$N$400,5,FALSE)</f>
        <v>#N/A</v>
      </c>
      <c r="G410" s="38" t="s">
        <v>162</v>
      </c>
      <c r="H410" s="39" t="e">
        <f>VLOOKUP(G410,MeTRAX!$A$1:$N$400,6,FALSE)</f>
        <v>#N/A</v>
      </c>
      <c r="I410" s="39" t="e">
        <f>VLOOKUP(G410,MeTRAX!$A$1:$N$400,7,FALSE)</f>
        <v>#N/A</v>
      </c>
    </row>
    <row r="411" spans="1:9" hidden="1" x14ac:dyDescent="0.25">
      <c r="A411" s="41" t="s">
        <v>156</v>
      </c>
      <c r="B411" s="38"/>
      <c r="C411" s="35" t="e">
        <f>VLOOKUP(G411,MeTRAX!$A$1:$N$400,2,FALSE)</f>
        <v>#N/A</v>
      </c>
      <c r="D411" s="36"/>
      <c r="E411" s="37" t="e">
        <f>VLOOKUP(G411,MeTRAX!$A$1:$N$400,3,FALSE)</f>
        <v>#N/A</v>
      </c>
      <c r="F411" s="38" t="e">
        <f>VLOOKUP(G411,MeTRAX!$A$1:$N$400,5,FALSE)</f>
        <v>#N/A</v>
      </c>
      <c r="G411" s="38" t="s">
        <v>166</v>
      </c>
      <c r="H411" s="39" t="e">
        <f>VLOOKUP(G411,MeTRAX!$A$1:$N$400,6,FALSE)</f>
        <v>#N/A</v>
      </c>
      <c r="I411" s="39" t="e">
        <f>VLOOKUP(G411,MeTRAX!$A$1:$N$400,7,FALSE)</f>
        <v>#N/A</v>
      </c>
    </row>
    <row r="412" spans="1:9" hidden="1" x14ac:dyDescent="0.25">
      <c r="A412" s="41" t="s">
        <v>156</v>
      </c>
      <c r="B412" s="38"/>
      <c r="C412" s="35" t="e">
        <f>VLOOKUP(G412,MeTRAX!$A$1:$N$400,2,FALSE)</f>
        <v>#N/A</v>
      </c>
      <c r="D412" s="36"/>
      <c r="E412" s="37" t="e">
        <f>VLOOKUP(G412,MeTRAX!$A$1:$N$400,3,FALSE)</f>
        <v>#N/A</v>
      </c>
      <c r="F412" s="38" t="e">
        <f>VLOOKUP(G412,MeTRAX!$A$1:$N$400,5,FALSE)</f>
        <v>#N/A</v>
      </c>
      <c r="G412" s="38" t="s">
        <v>167</v>
      </c>
      <c r="H412" s="39" t="e">
        <f>VLOOKUP(G412,MeTRAX!$A$1:$N$400,6,FALSE)</f>
        <v>#N/A</v>
      </c>
      <c r="I412" s="39" t="e">
        <f>VLOOKUP(G412,MeTRAX!$A$1:$N$400,7,FALSE)</f>
        <v>#N/A</v>
      </c>
    </row>
    <row r="413" spans="1:9" hidden="1" x14ac:dyDescent="0.25">
      <c r="A413" s="41" t="s">
        <v>156</v>
      </c>
      <c r="B413" s="38"/>
      <c r="C413" s="35" t="e">
        <f>VLOOKUP(G413,MeTRAX!$A$1:$N$400,2,FALSE)</f>
        <v>#N/A</v>
      </c>
      <c r="D413" s="36"/>
      <c r="E413" s="37" t="e">
        <f>VLOOKUP(G413,MeTRAX!$A$1:$N$400,3,FALSE)</f>
        <v>#N/A</v>
      </c>
      <c r="F413" s="38" t="e">
        <f>VLOOKUP(G413,MeTRAX!$A$1:$N$400,5,FALSE)</f>
        <v>#N/A</v>
      </c>
      <c r="G413" s="38" t="s">
        <v>168</v>
      </c>
      <c r="H413" s="39" t="e">
        <f>VLOOKUP(G413,MeTRAX!$A$1:$N$400,6,FALSE)</f>
        <v>#N/A</v>
      </c>
      <c r="I413" s="39" t="e">
        <f>VLOOKUP(G413,MeTRAX!$A$1:$N$400,7,FALSE)</f>
        <v>#N/A</v>
      </c>
    </row>
    <row r="414" spans="1:9" hidden="1" x14ac:dyDescent="0.25">
      <c r="A414" s="41" t="e">
        <f>VLOOKUP(G414,MeTRAX!$A$1:$N$400,4,FALSE)</f>
        <v>#N/A</v>
      </c>
      <c r="B414" s="38"/>
      <c r="C414" s="35" t="e">
        <f>VLOOKUP(G414,MeTRAX!$A$1:$N$400,2,FALSE)</f>
        <v>#N/A</v>
      </c>
      <c r="D414" s="36"/>
      <c r="E414" s="37" t="e">
        <f>VLOOKUP(G414,MeTRAX!$A$1:$N$400,3,FALSE)</f>
        <v>#N/A</v>
      </c>
      <c r="F414" s="38" t="e">
        <f>VLOOKUP(G414,MeTRAX!$A$1:$N$400,5,FALSE)</f>
        <v>#N/A</v>
      </c>
      <c r="G414" s="38" t="s">
        <v>604</v>
      </c>
      <c r="H414" s="39" t="e">
        <f>VLOOKUP(G414,MeTRAX!$A$1:$N$400,6,FALSE)</f>
        <v>#N/A</v>
      </c>
      <c r="I414" s="39" t="e">
        <f>VLOOKUP(G414,MeTRAX!$A$1:$N$400,7,FALSE)</f>
        <v>#N/A</v>
      </c>
    </row>
    <row r="415" spans="1:9" hidden="1" x14ac:dyDescent="0.25">
      <c r="A415" s="41" t="e">
        <f>VLOOKUP(G415,MeTRAX!$A$1:$N$400,4,FALSE)</f>
        <v>#N/A</v>
      </c>
      <c r="B415" s="38"/>
      <c r="C415" s="35" t="e">
        <f>VLOOKUP(G415,MeTRAX!$A$1:$N$400,2,FALSE)</f>
        <v>#N/A</v>
      </c>
      <c r="D415" s="36"/>
      <c r="E415" s="37" t="e">
        <f>VLOOKUP(G415,MeTRAX!$A$1:$N$400,3,FALSE)</f>
        <v>#N/A</v>
      </c>
      <c r="F415" s="38" t="e">
        <f>VLOOKUP(G415,MeTRAX!$A$1:$N$400,5,FALSE)</f>
        <v>#N/A</v>
      </c>
      <c r="G415" s="38" t="s">
        <v>603</v>
      </c>
      <c r="H415" s="39" t="e">
        <f>VLOOKUP(G415,MeTRAX!$A$1:$N$400,6,FALSE)</f>
        <v>#N/A</v>
      </c>
      <c r="I415" s="39" t="e">
        <f>VLOOKUP(G415,MeTRAX!$A$1:$N$400,7,FALSE)</f>
        <v>#N/A</v>
      </c>
    </row>
    <row r="416" spans="1:9" hidden="1" x14ac:dyDescent="0.25">
      <c r="A416" s="41" t="e">
        <f>VLOOKUP(G416,MeTRAX!$A$1:$N$400,4,FALSE)</f>
        <v>#N/A</v>
      </c>
      <c r="B416" s="38"/>
      <c r="C416" s="35" t="e">
        <f>VLOOKUP(G416,MeTRAX!$A$1:$N$400,2,FALSE)</f>
        <v>#N/A</v>
      </c>
      <c r="D416" s="36"/>
      <c r="E416" s="37" t="e">
        <f>VLOOKUP(G416,MeTRAX!$A$1:$N$400,3,FALSE)</f>
        <v>#N/A</v>
      </c>
      <c r="F416" s="38" t="e">
        <f>VLOOKUP(G416,MeTRAX!$A$1:$N$400,5,FALSE)</f>
        <v>#N/A</v>
      </c>
      <c r="G416" s="38" t="s">
        <v>682</v>
      </c>
      <c r="H416" s="39" t="e">
        <f>VLOOKUP(G416,MeTRAX!$A$1:$N$400,6,FALSE)</f>
        <v>#N/A</v>
      </c>
      <c r="I416" s="39" t="e">
        <f>VLOOKUP(G416,MeTRAX!$A$1:$N$400,7,FALSE)</f>
        <v>#N/A</v>
      </c>
    </row>
    <row r="417" spans="1:9" hidden="1" x14ac:dyDescent="0.25">
      <c r="A417" s="41" t="s">
        <v>170</v>
      </c>
      <c r="B417" s="38"/>
      <c r="C417" s="35" t="e">
        <f>VLOOKUP(G417,MeTRAX!$A$1:$N$400,2,FALSE)</f>
        <v>#N/A</v>
      </c>
      <c r="D417" s="36"/>
      <c r="E417" s="37" t="e">
        <f>VLOOKUP(G417,MeTRAX!$A$1:$N$400,3,FALSE)</f>
        <v>#N/A</v>
      </c>
      <c r="F417" s="38" t="e">
        <f>VLOOKUP(G417,MeTRAX!$A$1:$N$400,5,FALSE)</f>
        <v>#N/A</v>
      </c>
      <c r="G417" s="38" t="s">
        <v>171</v>
      </c>
      <c r="H417" s="39" t="e">
        <f>VLOOKUP(G417,MeTRAX!$A$1:$N$400,6,FALSE)</f>
        <v>#N/A</v>
      </c>
      <c r="I417" s="39" t="e">
        <f>VLOOKUP(G417,MeTRAX!$A$1:$N$400,7,FALSE)</f>
        <v>#N/A</v>
      </c>
    </row>
    <row r="418" spans="1:9" hidden="1" x14ac:dyDescent="0.25">
      <c r="A418" s="41" t="s">
        <v>170</v>
      </c>
      <c r="B418" s="38"/>
      <c r="C418" s="35" t="e">
        <f>VLOOKUP(G418,MeTRAX!$A$1:$N$400,2,FALSE)</f>
        <v>#N/A</v>
      </c>
      <c r="D418" s="36"/>
      <c r="E418" s="37" t="e">
        <f>VLOOKUP(G418,MeTRAX!$A$1:$N$400,3,FALSE)</f>
        <v>#N/A</v>
      </c>
      <c r="F418" s="38" t="e">
        <f>VLOOKUP(G418,MeTRAX!$A$1:$N$400,5,FALSE)</f>
        <v>#N/A</v>
      </c>
      <c r="G418" s="38" t="s">
        <v>172</v>
      </c>
      <c r="H418" s="39" t="e">
        <f>VLOOKUP(G418,MeTRAX!$A$1:$N$400,6,FALSE)</f>
        <v>#N/A</v>
      </c>
      <c r="I418" s="39" t="e">
        <f>VLOOKUP(G418,MeTRAX!$A$1:$N$400,7,FALSE)</f>
        <v>#N/A</v>
      </c>
    </row>
    <row r="419" spans="1:9" hidden="1" x14ac:dyDescent="0.25">
      <c r="A419" s="41" t="s">
        <v>197</v>
      </c>
      <c r="B419" s="38"/>
      <c r="C419" s="35" t="e">
        <f>VLOOKUP(G419,MeTRAX!$A$1:$N$400,2,FALSE)</f>
        <v>#N/A</v>
      </c>
      <c r="D419" s="36"/>
      <c r="E419" s="37" t="e">
        <f>VLOOKUP(G419,MeTRAX!$A$1:$N$400,3,FALSE)</f>
        <v>#N/A</v>
      </c>
      <c r="F419" s="38" t="e">
        <f>VLOOKUP(G419,MeTRAX!$A$1:$N$400,5,FALSE)</f>
        <v>#N/A</v>
      </c>
      <c r="G419" s="38">
        <v>11157</v>
      </c>
      <c r="H419" s="39" t="e">
        <f>VLOOKUP(G419,MeTRAX!$A$1:$N$400,6,FALSE)</f>
        <v>#N/A</v>
      </c>
      <c r="I419" s="39" t="e">
        <f>VLOOKUP(G419,MeTRAX!$A$1:$N$400,7,FALSE)</f>
        <v>#N/A</v>
      </c>
    </row>
    <row r="420" spans="1:9" hidden="1" x14ac:dyDescent="0.25">
      <c r="A420" s="41" t="s">
        <v>198</v>
      </c>
      <c r="B420" s="38"/>
      <c r="C420" s="35" t="e">
        <f>VLOOKUP(G420,MeTRAX!$A$1:$N$400,2,FALSE)</f>
        <v>#N/A</v>
      </c>
      <c r="D420" s="36"/>
      <c r="E420" s="37" t="e">
        <f>VLOOKUP(G420,MeTRAX!$A$1:$N$400,3,FALSE)</f>
        <v>#N/A</v>
      </c>
      <c r="F420" s="38" t="e">
        <f>VLOOKUP(G420,MeTRAX!$A$1:$N$400,5,FALSE)</f>
        <v>#N/A</v>
      </c>
      <c r="G420" s="38" t="s">
        <v>199</v>
      </c>
      <c r="H420" s="39" t="e">
        <f>VLOOKUP(G420,MeTRAX!$A$1:$N$400,6,FALSE)</f>
        <v>#N/A</v>
      </c>
      <c r="I420" s="39" t="e">
        <f>VLOOKUP(G420,MeTRAX!$A$1:$N$400,7,FALSE)</f>
        <v>#N/A</v>
      </c>
    </row>
    <row r="421" spans="1:9" hidden="1" x14ac:dyDescent="0.25">
      <c r="A421" s="41" t="e">
        <f>VLOOKUP(G421,MeTRAX!$A$1:$N$400,4,FALSE)</f>
        <v>#N/A</v>
      </c>
      <c r="B421" s="38"/>
      <c r="C421" s="35" t="e">
        <f>VLOOKUP(G421,MeTRAX!$A$1:$N$400,2,FALSE)</f>
        <v>#N/A</v>
      </c>
      <c r="D421" s="36"/>
      <c r="E421" s="37" t="e">
        <f>VLOOKUP(G421,MeTRAX!$A$1:$N$400,3,FALSE)</f>
        <v>#N/A</v>
      </c>
      <c r="F421" s="38" t="e">
        <f>VLOOKUP(G421,MeTRAX!$A$1:$N$400,5,FALSE)</f>
        <v>#N/A</v>
      </c>
      <c r="G421" s="38" t="s">
        <v>679</v>
      </c>
      <c r="H421" s="39" t="e">
        <f>VLOOKUP(G421,MeTRAX!$A$1:$N$400,6,FALSE)</f>
        <v>#N/A</v>
      </c>
      <c r="I421" s="39" t="e">
        <f>VLOOKUP(G421,MeTRAX!$A$1:$N$400,7,FALSE)</f>
        <v>#N/A</v>
      </c>
    </row>
    <row r="422" spans="1:9" hidden="1" x14ac:dyDescent="0.25">
      <c r="A422" s="41" t="e">
        <f>VLOOKUP(G422,MeTRAX!$A$1:$N$400,4,FALSE)</f>
        <v>#N/A</v>
      </c>
      <c r="B422" s="38"/>
      <c r="C422" s="35" t="e">
        <f>VLOOKUP(G422,MeTRAX!$A$1:$N$400,2,FALSE)</f>
        <v>#N/A</v>
      </c>
      <c r="D422" s="36"/>
      <c r="E422" s="37" t="e">
        <f>VLOOKUP(G422,MeTRAX!$A$1:$N$400,3,FALSE)</f>
        <v>#N/A</v>
      </c>
      <c r="F422" s="38" t="e">
        <f>VLOOKUP(G422,MeTRAX!$A$1:$N$400,5,FALSE)</f>
        <v>#N/A</v>
      </c>
      <c r="G422" s="38" t="s">
        <v>680</v>
      </c>
      <c r="H422" s="39" t="e">
        <f>VLOOKUP(G422,MeTRAX!$A$1:$N$400,6,FALSE)</f>
        <v>#N/A</v>
      </c>
      <c r="I422" s="39" t="e">
        <f>VLOOKUP(G422,MeTRAX!$A$1:$N$400,7,FALSE)</f>
        <v>#N/A</v>
      </c>
    </row>
    <row r="423" spans="1:9" hidden="1" x14ac:dyDescent="0.25">
      <c r="A423" s="41" t="e">
        <f>VLOOKUP(G423,MeTRAX!$A$1:$N$400,4,FALSE)</f>
        <v>#N/A</v>
      </c>
      <c r="B423" s="38"/>
      <c r="C423" s="35" t="e">
        <f>VLOOKUP(G423,MeTRAX!$A$1:$N$400,2,FALSE)</f>
        <v>#N/A</v>
      </c>
      <c r="D423" s="36"/>
      <c r="E423" s="37" t="e">
        <f>VLOOKUP(G423,MeTRAX!$A$1:$N$400,3,FALSE)</f>
        <v>#N/A</v>
      </c>
      <c r="F423" s="38" t="e">
        <f>VLOOKUP(G423,MeTRAX!$A$1:$N$400,5,FALSE)</f>
        <v>#N/A</v>
      </c>
      <c r="G423" s="38" t="s">
        <v>681</v>
      </c>
      <c r="H423" s="39" t="e">
        <f>VLOOKUP(G423,MeTRAX!$A$1:$N$400,6,FALSE)</f>
        <v>#N/A</v>
      </c>
      <c r="I423" s="39" t="e">
        <f>VLOOKUP(G423,MeTRAX!$A$1:$N$400,7,FALSE)</f>
        <v>#N/A</v>
      </c>
    </row>
  </sheetData>
  <sortState ref="A10:O423">
    <sortCondition ref="D10:D423"/>
  </sortState>
  <mergeCells count="1">
    <mergeCell ref="A1:I1"/>
  </mergeCells>
  <conditionalFormatting sqref="J56 J58 A56:I58 J128:J129 A139:J139 J140:J143 A138:I138 A140:I144 A136:J137 A122:I135 A59:J59 A60:I63 J60:J62 A64:J121 A145:J423 A10:J55">
    <cfRule type="expression" dxfId="19" priority="28">
      <formula>ISERROR($I10)</formula>
    </cfRule>
    <cfRule type="expression" dxfId="18" priority="47">
      <formula>AND($I10&lt;$B$4,$I10&lt;&gt;"")</formula>
    </cfRule>
  </conditionalFormatting>
  <conditionalFormatting sqref="J138">
    <cfRule type="expression" dxfId="17" priority="68">
      <formula>ISERROR($I122)</formula>
    </cfRule>
    <cfRule type="expression" dxfId="16" priority="69">
      <formula>AND($I122&lt;$B$4,$I122&lt;&gt;"")</formula>
    </cfRule>
  </conditionalFormatting>
  <conditionalFormatting sqref="G113">
    <cfRule type="expression" dxfId="15" priority="160">
      <formula>ISERROR(#REF!)</formula>
    </cfRule>
    <cfRule type="expression" dxfId="14" priority="161">
      <formula>AND(#REF!&lt;$B$4,#REF!&lt;&gt;"")</formula>
    </cfRule>
  </conditionalFormatting>
  <conditionalFormatting sqref="G114">
    <cfRule type="expression" dxfId="13" priority="162">
      <formula>ISERROR(#REF!)</formula>
    </cfRule>
    <cfRule type="expression" dxfId="12" priority="163">
      <formula>AND(#REF!&lt;$B$4,#REF!&lt;&gt;"")</formula>
    </cfRule>
  </conditionalFormatting>
  <conditionalFormatting sqref="G117:G121">
    <cfRule type="expression" dxfId="11" priority="184">
      <formula>ISERROR($I113)</formula>
    </cfRule>
    <cfRule type="expression" dxfId="10" priority="185">
      <formula>AND($I113&lt;$B$4,$I113&lt;&gt;"")</formula>
    </cfRule>
  </conditionalFormatting>
  <conditionalFormatting sqref="G116">
    <cfRule type="expression" dxfId="9" priority="202">
      <formula>ISERROR(#REF!)</formula>
    </cfRule>
    <cfRule type="expression" dxfId="8" priority="203">
      <formula>AND(#REF!&lt;$B$4,#REF!&lt;&gt;"")</formula>
    </cfRule>
  </conditionalFormatting>
  <conditionalFormatting sqref="G113:G119">
    <cfRule type="expression" dxfId="7" priority="242">
      <formula>ISERROR($I100)</formula>
    </cfRule>
    <cfRule type="expression" dxfId="6" priority="243">
      <formula>AND($I100&lt;$B$4,$I100&lt;&gt;"")</formula>
    </cfRule>
  </conditionalFormatting>
  <conditionalFormatting sqref="J122">
    <cfRule type="expression" dxfId="5" priority="244">
      <formula>ISERROR($I94)</formula>
    </cfRule>
    <cfRule type="expression" dxfId="4" priority="245">
      <formula>AND($I94&lt;$B$4,$I94&lt;&gt;"")</formula>
    </cfRule>
  </conditionalFormatting>
  <conditionalFormatting sqref="J123:J124">
    <cfRule type="expression" dxfId="3" priority="246">
      <formula>ISERROR($I94)</formula>
    </cfRule>
    <cfRule type="expression" dxfId="2" priority="247">
      <formula>AND($I94&lt;$B$4,$I94&lt;&gt;"")</formula>
    </cfRule>
  </conditionalFormatting>
  <conditionalFormatting sqref="J63">
    <cfRule type="expression" dxfId="1" priority="312">
      <formula>ISERROR($I144)</formula>
    </cfRule>
    <cfRule type="expression" dxfId="0" priority="313">
      <formula>AND($I144&lt;$B$4,$I144&lt;&gt;"")</formula>
    </cfRule>
  </conditionalFormatting>
  <pageMargins left="0.7" right="0.7" top="0.75" bottom="0.75" header="0.3" footer="0.3"/>
  <pageSetup scale="79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00"/>
  <sheetViews>
    <sheetView topLeftCell="A307" zoomScale="85" zoomScaleNormal="85" workbookViewId="0">
      <selection activeCell="A34" sqref="A34"/>
    </sheetView>
  </sheetViews>
  <sheetFormatPr defaultRowHeight="15" x14ac:dyDescent="0.25"/>
  <cols>
    <col min="1" max="1" width="11" customWidth="1"/>
    <col min="2" max="2" width="33.7109375" customWidth="1"/>
    <col min="3" max="3" width="31" customWidth="1"/>
    <col min="4" max="4" width="51.7109375" customWidth="1"/>
    <col min="5" max="5" width="16.140625" customWidth="1"/>
    <col min="6" max="6" width="10" customWidth="1"/>
    <col min="7" max="7" width="10.7109375" customWidth="1"/>
    <col min="9" max="9" width="18.28515625" bestFit="1" customWidth="1"/>
    <col min="10" max="10" width="5.7109375" bestFit="1" customWidth="1"/>
    <col min="11" max="11" width="20.85546875" bestFit="1" customWidth="1"/>
  </cols>
  <sheetData>
    <row r="1" spans="1:11" x14ac:dyDescent="0.25">
      <c r="A1">
        <v>11062</v>
      </c>
      <c r="B1" t="s">
        <v>303</v>
      </c>
      <c r="C1" t="s">
        <v>726</v>
      </c>
      <c r="D1" t="s">
        <v>727</v>
      </c>
      <c r="E1">
        <v>5990</v>
      </c>
      <c r="F1" t="s">
        <v>302</v>
      </c>
      <c r="G1" s="62">
        <v>43014</v>
      </c>
      <c r="I1">
        <f t="shared" ref="I1:I64" ca="1" si="0">NETWORKDAYS(NOW(),G1,Holidays)</f>
        <v>255</v>
      </c>
      <c r="J1" t="str">
        <f ca="1">IF(AND(I1&lt;=CalDue!$C$1,I1&gt;=CalDue!$G$1,I1&lt;&gt;""),ROW(),"")</f>
        <v/>
      </c>
      <c r="K1" t="str">
        <f ca="1">IFERROR(INDEX(A:A,SMALL(J:J,(ROW()-0))),"")</f>
        <v>E11672</v>
      </c>
    </row>
    <row r="2" spans="1:11" x14ac:dyDescent="0.25">
      <c r="A2">
        <v>11146</v>
      </c>
      <c r="B2" t="s">
        <v>304</v>
      </c>
      <c r="C2" t="s">
        <v>305</v>
      </c>
      <c r="D2" t="s">
        <v>306</v>
      </c>
      <c r="E2" t="s">
        <v>307</v>
      </c>
      <c r="F2" t="s">
        <v>308</v>
      </c>
      <c r="G2" s="62">
        <v>43190</v>
      </c>
      <c r="I2">
        <f t="shared" ca="1" si="0"/>
        <v>380</v>
      </c>
      <c r="J2" t="str">
        <f ca="1">IF(AND(I2&lt;=CalDue!$C$1,I2&gt;=CalDue!$G$1,I2&lt;&gt;""),ROW(),"")</f>
        <v/>
      </c>
      <c r="K2" t="str">
        <f t="shared" ref="K2:K65" ca="1" si="1">IFERROR(INDEX(A:A,SMALL(J:J,(ROW()-5))),"")</f>
        <v/>
      </c>
    </row>
    <row r="3" spans="1:11" x14ac:dyDescent="0.25">
      <c r="A3">
        <v>11147</v>
      </c>
      <c r="B3" t="s">
        <v>304</v>
      </c>
      <c r="C3" t="s">
        <v>305</v>
      </c>
      <c r="D3" t="s">
        <v>306</v>
      </c>
      <c r="E3" t="s">
        <v>309</v>
      </c>
      <c r="F3" t="s">
        <v>308</v>
      </c>
      <c r="G3" s="62">
        <v>43556</v>
      </c>
      <c r="I3">
        <f t="shared" ca="1" si="0"/>
        <v>641</v>
      </c>
      <c r="J3" t="str">
        <f ca="1">IF(AND(I3&lt;=CalDue!$C$1,I3&gt;=CalDue!$G$1,I3&lt;&gt;""),ROW(),"")</f>
        <v/>
      </c>
      <c r="K3" t="str">
        <f t="shared" ca="1" si="1"/>
        <v/>
      </c>
    </row>
    <row r="4" spans="1:11" x14ac:dyDescent="0.25">
      <c r="A4">
        <v>11656</v>
      </c>
      <c r="B4" t="s">
        <v>304</v>
      </c>
      <c r="C4" t="s">
        <v>310</v>
      </c>
      <c r="D4" t="s">
        <v>311</v>
      </c>
      <c r="E4" t="s">
        <v>312</v>
      </c>
      <c r="F4" t="s">
        <v>308</v>
      </c>
      <c r="G4" s="62">
        <v>43556</v>
      </c>
      <c r="I4">
        <f t="shared" ca="1" si="0"/>
        <v>641</v>
      </c>
      <c r="J4" t="str">
        <f ca="1">IF(AND(I4&lt;=CalDue!$C$1,I4&gt;=CalDue!$G$1,I4&lt;&gt;""),ROW(),"")</f>
        <v/>
      </c>
      <c r="K4" t="str">
        <f t="shared" ca="1" si="1"/>
        <v/>
      </c>
    </row>
    <row r="5" spans="1:11" x14ac:dyDescent="0.25">
      <c r="A5">
        <v>11692</v>
      </c>
      <c r="B5" t="s">
        <v>304</v>
      </c>
      <c r="C5" t="s">
        <v>305</v>
      </c>
      <c r="D5" t="s">
        <v>306</v>
      </c>
      <c r="E5" t="s">
        <v>313</v>
      </c>
      <c r="F5" t="s">
        <v>308</v>
      </c>
      <c r="G5" s="62">
        <v>43190</v>
      </c>
      <c r="I5">
        <f t="shared" ca="1" si="0"/>
        <v>380</v>
      </c>
      <c r="J5" t="str">
        <f ca="1">IF(AND(I5&lt;=CalDue!$C$1,I5&gt;=CalDue!$G$1,I5&lt;&gt;""),ROW(),"")</f>
        <v/>
      </c>
      <c r="K5" t="str">
        <f t="shared" ca="1" si="1"/>
        <v/>
      </c>
    </row>
    <row r="6" spans="1:11" x14ac:dyDescent="0.25">
      <c r="A6">
        <v>11970</v>
      </c>
      <c r="B6" t="s">
        <v>314</v>
      </c>
      <c r="C6" t="s">
        <v>537</v>
      </c>
      <c r="D6" t="s">
        <v>538</v>
      </c>
      <c r="E6">
        <v>2</v>
      </c>
      <c r="F6" t="s">
        <v>539</v>
      </c>
      <c r="G6" s="62">
        <v>37084</v>
      </c>
      <c r="I6">
        <f t="shared" ca="1" si="0"/>
        <v>-3945</v>
      </c>
      <c r="J6" t="str">
        <f ca="1">IF(AND(I6&lt;=CalDue!$C$1,I6&gt;=CalDue!$G$1,I6&lt;&gt;""),ROW(),"")</f>
        <v/>
      </c>
      <c r="K6" t="str">
        <f t="shared" ca="1" si="1"/>
        <v>E11672</v>
      </c>
    </row>
    <row r="7" spans="1:11" x14ac:dyDescent="0.25">
      <c r="A7">
        <v>13815</v>
      </c>
      <c r="B7" t="s">
        <v>304</v>
      </c>
      <c r="C7" t="s">
        <v>315</v>
      </c>
      <c r="D7" t="s">
        <v>678</v>
      </c>
      <c r="E7" t="s">
        <v>316</v>
      </c>
      <c r="F7" t="s">
        <v>308</v>
      </c>
      <c r="G7" s="62">
        <v>43063</v>
      </c>
      <c r="I7">
        <f t="shared" ca="1" si="0"/>
        <v>290</v>
      </c>
      <c r="J7" t="str">
        <f ca="1">IF(AND(I7&lt;=CalDue!$C$1,I7&gt;=CalDue!$G$1,I7&lt;&gt;""),ROW(),"")</f>
        <v/>
      </c>
      <c r="K7" t="str">
        <f t="shared" ca="1" si="1"/>
        <v>E3105</v>
      </c>
    </row>
    <row r="8" spans="1:11" x14ac:dyDescent="0.25">
      <c r="A8">
        <v>14046</v>
      </c>
      <c r="B8" t="s">
        <v>304</v>
      </c>
      <c r="C8" t="s">
        <v>305</v>
      </c>
      <c r="D8" t="s">
        <v>306</v>
      </c>
      <c r="E8" t="s">
        <v>317</v>
      </c>
      <c r="F8" t="s">
        <v>308</v>
      </c>
      <c r="G8" s="62">
        <v>43190</v>
      </c>
      <c r="I8">
        <f t="shared" ca="1" si="0"/>
        <v>380</v>
      </c>
      <c r="J8" t="str">
        <f ca="1">IF(AND(I8&lt;=CalDue!$C$1,I8&gt;=CalDue!$G$1,I8&lt;&gt;""),ROW(),"")</f>
        <v/>
      </c>
      <c r="K8" t="str">
        <f t="shared" ca="1" si="1"/>
        <v>E3763</v>
      </c>
    </row>
    <row r="9" spans="1:11" x14ac:dyDescent="0.25">
      <c r="A9">
        <v>15467</v>
      </c>
      <c r="B9" t="s">
        <v>365</v>
      </c>
      <c r="C9" t="s">
        <v>540</v>
      </c>
      <c r="D9" t="s">
        <v>541</v>
      </c>
      <c r="E9">
        <v>297</v>
      </c>
      <c r="F9" t="s">
        <v>539</v>
      </c>
      <c r="G9" s="62">
        <v>39396</v>
      </c>
      <c r="I9">
        <f t="shared" ca="1" si="0"/>
        <v>-2293</v>
      </c>
      <c r="J9" t="str">
        <f ca="1">IF(AND(I9&lt;=CalDue!$C$1,I9&gt;=CalDue!$G$1,I9&lt;&gt;""),ROW(),"")</f>
        <v/>
      </c>
      <c r="K9" t="str">
        <f t="shared" ca="1" si="1"/>
        <v/>
      </c>
    </row>
    <row r="10" spans="1:11" x14ac:dyDescent="0.25">
      <c r="A10">
        <v>16848</v>
      </c>
      <c r="B10" t="s">
        <v>318</v>
      </c>
      <c r="C10" t="s">
        <v>319</v>
      </c>
      <c r="D10" t="s">
        <v>511</v>
      </c>
      <c r="E10">
        <v>2992880</v>
      </c>
      <c r="F10" t="s">
        <v>302</v>
      </c>
      <c r="G10" s="62">
        <v>42935</v>
      </c>
      <c r="I10">
        <f t="shared" ca="1" si="0"/>
        <v>198</v>
      </c>
      <c r="J10" t="str">
        <f ca="1">IF(AND(I10&lt;=CalDue!$C$1,I10&gt;=CalDue!$G$1,I10&lt;&gt;""),ROW(),"")</f>
        <v/>
      </c>
      <c r="K10" t="str">
        <f t="shared" ca="1" si="1"/>
        <v/>
      </c>
    </row>
    <row r="11" spans="1:11" x14ac:dyDescent="0.25">
      <c r="A11" t="s">
        <v>246</v>
      </c>
      <c r="B11" t="s">
        <v>320</v>
      </c>
      <c r="C11" t="s">
        <v>936</v>
      </c>
      <c r="D11" t="s">
        <v>321</v>
      </c>
      <c r="E11">
        <v>1400</v>
      </c>
      <c r="F11" t="s">
        <v>302</v>
      </c>
      <c r="G11" s="62">
        <v>42679</v>
      </c>
      <c r="I11">
        <f t="shared" ca="1" si="0"/>
        <v>15</v>
      </c>
      <c r="J11" t="str">
        <f ca="1">IF(AND(I11&lt;=CalDue!$C$1,I11&gt;=CalDue!$G$1,I11&lt;&gt;""),ROW(),"")</f>
        <v/>
      </c>
      <c r="K11" t="str">
        <f t="shared" ca="1" si="1"/>
        <v/>
      </c>
    </row>
    <row r="12" spans="1:11" x14ac:dyDescent="0.25">
      <c r="A12" t="s">
        <v>248</v>
      </c>
      <c r="B12" t="s">
        <v>322</v>
      </c>
      <c r="C12" t="s">
        <v>937</v>
      </c>
      <c r="D12" t="s">
        <v>321</v>
      </c>
      <c r="E12" t="s">
        <v>366</v>
      </c>
      <c r="F12" t="s">
        <v>302</v>
      </c>
      <c r="G12" s="62">
        <v>42693</v>
      </c>
      <c r="I12">
        <f t="shared" ca="1" si="0"/>
        <v>25</v>
      </c>
      <c r="J12" t="str">
        <f ca="1">IF(AND(I12&lt;=CalDue!$C$1,I12&gt;=CalDue!$G$1,I12&lt;&gt;""),ROW(),"")</f>
        <v/>
      </c>
      <c r="K12" t="str">
        <f t="shared" ca="1" si="1"/>
        <v/>
      </c>
    </row>
    <row r="13" spans="1:11" x14ac:dyDescent="0.25">
      <c r="A13" t="s">
        <v>249</v>
      </c>
      <c r="B13" t="s">
        <v>322</v>
      </c>
      <c r="C13" t="s">
        <v>991</v>
      </c>
      <c r="D13" t="s">
        <v>321</v>
      </c>
      <c r="E13" t="s">
        <v>366</v>
      </c>
      <c r="F13" t="s">
        <v>539</v>
      </c>
      <c r="G13" s="62">
        <v>42410</v>
      </c>
      <c r="I13">
        <f t="shared" ca="1" si="0"/>
        <v>-178</v>
      </c>
      <c r="J13" t="str">
        <f ca="1">IF(AND(I13&lt;=CalDue!$C$1,I13&gt;=CalDue!$G$1,I13&lt;&gt;""),ROW(),"")</f>
        <v/>
      </c>
      <c r="K13" t="str">
        <f t="shared" ca="1" si="1"/>
        <v/>
      </c>
    </row>
    <row r="14" spans="1:11" x14ac:dyDescent="0.25">
      <c r="A14" t="s">
        <v>201</v>
      </c>
      <c r="B14" t="s">
        <v>323</v>
      </c>
      <c r="C14">
        <v>75</v>
      </c>
      <c r="D14" t="s">
        <v>951</v>
      </c>
      <c r="E14">
        <v>50490149</v>
      </c>
      <c r="F14" t="s">
        <v>302</v>
      </c>
      <c r="G14" s="62">
        <v>42704</v>
      </c>
      <c r="I14">
        <f t="shared" ca="1" si="0"/>
        <v>33</v>
      </c>
      <c r="J14" t="str">
        <f ca="1">IF(AND(I14&lt;=CalDue!$C$1,I14&gt;=CalDue!$G$1,I14&lt;&gt;""),ROW(),"")</f>
        <v/>
      </c>
      <c r="K14" t="str">
        <f t="shared" ca="1" si="1"/>
        <v/>
      </c>
    </row>
    <row r="15" spans="1:11" x14ac:dyDescent="0.25">
      <c r="A15" t="s">
        <v>206</v>
      </c>
      <c r="B15" t="s">
        <v>323</v>
      </c>
      <c r="C15">
        <v>52</v>
      </c>
      <c r="D15" t="s">
        <v>806</v>
      </c>
      <c r="E15">
        <v>5140273</v>
      </c>
      <c r="F15" t="s">
        <v>539</v>
      </c>
      <c r="G15" s="62">
        <v>42879</v>
      </c>
      <c r="I15">
        <f t="shared" ca="1" si="0"/>
        <v>158</v>
      </c>
      <c r="J15" t="str">
        <f ca="1">IF(AND(I15&lt;=CalDue!$C$1,I15&gt;=CalDue!$G$1,I15&lt;&gt;""),ROW(),"")</f>
        <v/>
      </c>
      <c r="K15" t="str">
        <f t="shared" ca="1" si="1"/>
        <v/>
      </c>
    </row>
    <row r="16" spans="1:11" x14ac:dyDescent="0.25">
      <c r="A16" t="s">
        <v>193</v>
      </c>
      <c r="B16" t="s">
        <v>617</v>
      </c>
      <c r="C16" t="s">
        <v>542</v>
      </c>
      <c r="D16" t="s">
        <v>543</v>
      </c>
      <c r="E16">
        <v>1301</v>
      </c>
      <c r="F16" t="s">
        <v>539</v>
      </c>
      <c r="G16" s="62">
        <v>39939</v>
      </c>
      <c r="I16">
        <f t="shared" ca="1" si="0"/>
        <v>-1906</v>
      </c>
      <c r="J16" t="str">
        <f ca="1">IF(AND(I16&lt;=CalDue!$C$1,I16&gt;=CalDue!$G$1,I16&lt;&gt;""),ROW(),"")</f>
        <v/>
      </c>
      <c r="K16" t="str">
        <f t="shared" ca="1" si="1"/>
        <v/>
      </c>
    </row>
    <row r="17" spans="1:11" x14ac:dyDescent="0.25">
      <c r="A17" t="s">
        <v>183</v>
      </c>
      <c r="B17" t="s">
        <v>544</v>
      </c>
      <c r="C17" t="s">
        <v>545</v>
      </c>
      <c r="D17" t="s">
        <v>546</v>
      </c>
      <c r="E17" t="s">
        <v>547</v>
      </c>
      <c r="F17" t="s">
        <v>539</v>
      </c>
      <c r="G17" s="62">
        <v>40702</v>
      </c>
      <c r="I17">
        <f t="shared" ca="1" si="0"/>
        <v>-1361</v>
      </c>
      <c r="J17" t="str">
        <f ca="1">IF(AND(I17&lt;=CalDue!$C$1,I17&gt;=CalDue!$G$1,I17&lt;&gt;""),ROW(),"")</f>
        <v/>
      </c>
      <c r="K17" t="str">
        <f t="shared" ca="1" si="1"/>
        <v/>
      </c>
    </row>
    <row r="18" spans="1:11" x14ac:dyDescent="0.25">
      <c r="A18" t="s">
        <v>149</v>
      </c>
      <c r="B18" t="s">
        <v>324</v>
      </c>
      <c r="C18" t="s">
        <v>325</v>
      </c>
      <c r="D18" t="s">
        <v>326</v>
      </c>
      <c r="E18" t="s">
        <v>1073</v>
      </c>
      <c r="F18" t="s">
        <v>302</v>
      </c>
      <c r="G18" s="62">
        <v>42945</v>
      </c>
      <c r="I18">
        <f t="shared" ca="1" si="0"/>
        <v>205</v>
      </c>
      <c r="J18" t="str">
        <f ca="1">IF(AND(I18&lt;=CalDue!$C$1,I18&gt;=CalDue!$G$1,I18&lt;&gt;""),ROW(),"")</f>
        <v/>
      </c>
      <c r="K18" t="str">
        <f t="shared" ca="1" si="1"/>
        <v/>
      </c>
    </row>
    <row r="19" spans="1:11" x14ac:dyDescent="0.25">
      <c r="A19" t="s">
        <v>181</v>
      </c>
      <c r="B19" t="s">
        <v>591</v>
      </c>
      <c r="C19" t="s">
        <v>592</v>
      </c>
      <c r="D19" t="s">
        <v>593</v>
      </c>
      <c r="E19" t="s">
        <v>366</v>
      </c>
      <c r="F19" t="s">
        <v>308</v>
      </c>
      <c r="G19" s="62">
        <v>43581</v>
      </c>
      <c r="I19">
        <f t="shared" ca="1" si="0"/>
        <v>660</v>
      </c>
      <c r="J19" t="str">
        <f ca="1">IF(AND(I19&lt;=CalDue!$C$1,I19&gt;=CalDue!$G$1,I19&lt;&gt;""),ROW(),"")</f>
        <v/>
      </c>
      <c r="K19" t="str">
        <f t="shared" ca="1" si="1"/>
        <v/>
      </c>
    </row>
    <row r="20" spans="1:11" x14ac:dyDescent="0.25">
      <c r="A20" t="s">
        <v>148</v>
      </c>
      <c r="B20" t="s">
        <v>324</v>
      </c>
      <c r="C20" t="s">
        <v>325</v>
      </c>
      <c r="D20" t="s">
        <v>326</v>
      </c>
      <c r="E20" t="s">
        <v>985</v>
      </c>
      <c r="F20" t="s">
        <v>302</v>
      </c>
      <c r="G20" s="62">
        <v>42747</v>
      </c>
      <c r="I20">
        <f t="shared" ca="1" si="0"/>
        <v>64</v>
      </c>
      <c r="J20" t="str">
        <f ca="1">IF(AND(I20&lt;=CalDue!$C$1,I20&gt;=CalDue!$G$1,I20&lt;&gt;""),ROW(),"")</f>
        <v/>
      </c>
      <c r="K20" t="str">
        <f t="shared" ca="1" si="1"/>
        <v/>
      </c>
    </row>
    <row r="21" spans="1:11" x14ac:dyDescent="0.25">
      <c r="A21" t="s">
        <v>150</v>
      </c>
      <c r="B21" t="s">
        <v>324</v>
      </c>
      <c r="C21" t="s">
        <v>325</v>
      </c>
      <c r="D21" t="s">
        <v>326</v>
      </c>
      <c r="E21" t="s">
        <v>801</v>
      </c>
      <c r="F21" t="s">
        <v>539</v>
      </c>
      <c r="G21" s="62">
        <v>42417</v>
      </c>
      <c r="I21">
        <f t="shared" ca="1" si="0"/>
        <v>-173</v>
      </c>
      <c r="J21" t="str">
        <f ca="1">IF(AND(I21&lt;=CalDue!$C$1,I21&gt;=CalDue!$G$1,I21&lt;&gt;""),ROW(),"")</f>
        <v/>
      </c>
      <c r="K21" t="str">
        <f t="shared" ca="1" si="1"/>
        <v/>
      </c>
    </row>
    <row r="22" spans="1:11" x14ac:dyDescent="0.25">
      <c r="A22" t="s">
        <v>271</v>
      </c>
      <c r="B22" t="s">
        <v>548</v>
      </c>
      <c r="C22" t="s">
        <v>549</v>
      </c>
      <c r="D22" t="s">
        <v>550</v>
      </c>
      <c r="E22" t="s">
        <v>551</v>
      </c>
      <c r="F22" t="s">
        <v>539</v>
      </c>
      <c r="G22" s="62">
        <v>40703</v>
      </c>
      <c r="I22">
        <f t="shared" ca="1" si="0"/>
        <v>-1360</v>
      </c>
      <c r="J22" t="str">
        <f ca="1">IF(AND(I22&lt;=CalDue!$C$1,I22&gt;=CalDue!$G$1,I22&lt;&gt;""),ROW(),"")</f>
        <v/>
      </c>
      <c r="K22" t="str">
        <f t="shared" ca="1" si="1"/>
        <v/>
      </c>
    </row>
    <row r="23" spans="1:11" x14ac:dyDescent="0.25">
      <c r="A23" t="s">
        <v>328</v>
      </c>
      <c r="B23" t="s">
        <v>329</v>
      </c>
      <c r="C23" t="s">
        <v>330</v>
      </c>
      <c r="D23" t="s">
        <v>331</v>
      </c>
      <c r="E23">
        <v>115</v>
      </c>
      <c r="F23" t="s">
        <v>308</v>
      </c>
      <c r="G23" s="62">
        <v>42762</v>
      </c>
      <c r="I23">
        <f t="shared" ca="1" si="0"/>
        <v>75</v>
      </c>
      <c r="J23" t="str">
        <f ca="1">IF(AND(I23&lt;=CalDue!$C$1,I23&gt;=CalDue!$G$1,I23&lt;&gt;""),ROW(),"")</f>
        <v/>
      </c>
      <c r="K23" t="str">
        <f t="shared" ca="1" si="1"/>
        <v/>
      </c>
    </row>
    <row r="24" spans="1:11" x14ac:dyDescent="0.25">
      <c r="A24" t="s">
        <v>600</v>
      </c>
      <c r="B24" t="s">
        <v>347</v>
      </c>
      <c r="C24">
        <v>957795</v>
      </c>
      <c r="D24" t="s">
        <v>977</v>
      </c>
      <c r="E24" t="s">
        <v>601</v>
      </c>
      <c r="F24" t="s">
        <v>302</v>
      </c>
      <c r="G24" s="62">
        <v>42676</v>
      </c>
      <c r="I24">
        <f t="shared" ca="1" si="0"/>
        <v>13</v>
      </c>
      <c r="J24" t="str">
        <f ca="1">IF(AND(I24&lt;=CalDue!$C$1,I24&gt;=CalDue!$G$1,I24&lt;&gt;""),ROW(),"")</f>
        <v/>
      </c>
      <c r="K24" t="str">
        <f t="shared" ca="1" si="1"/>
        <v/>
      </c>
    </row>
    <row r="25" spans="1:11" x14ac:dyDescent="0.25">
      <c r="A25" t="s">
        <v>610</v>
      </c>
      <c r="B25" t="s">
        <v>347</v>
      </c>
      <c r="C25">
        <v>977669</v>
      </c>
      <c r="D25" t="s">
        <v>978</v>
      </c>
      <c r="E25" t="s">
        <v>601</v>
      </c>
      <c r="F25" t="s">
        <v>302</v>
      </c>
      <c r="G25" s="62">
        <v>42648</v>
      </c>
      <c r="I25">
        <f t="shared" ca="1" si="0"/>
        <v>-8</v>
      </c>
      <c r="J25" t="str">
        <f ca="1">IF(AND(I25&lt;=CalDue!$C$1,I25&gt;=CalDue!$G$1,I25&lt;&gt;""),ROW(),"")</f>
        <v/>
      </c>
      <c r="K25" t="str">
        <f t="shared" ca="1" si="1"/>
        <v/>
      </c>
    </row>
    <row r="26" spans="1:11" x14ac:dyDescent="0.25">
      <c r="A26" t="s">
        <v>619</v>
      </c>
      <c r="B26" t="s">
        <v>365</v>
      </c>
      <c r="C26" t="s">
        <v>370</v>
      </c>
      <c r="D26" t="s">
        <v>371</v>
      </c>
      <c r="E26" t="s">
        <v>620</v>
      </c>
      <c r="F26" t="s">
        <v>308</v>
      </c>
      <c r="G26" s="62">
        <v>42749</v>
      </c>
      <c r="I26">
        <f t="shared" ca="1" si="0"/>
        <v>65</v>
      </c>
      <c r="J26" t="str">
        <f ca="1">IF(AND(I26&lt;=CalDue!$C$1,I26&gt;=CalDue!$G$1,I26&lt;&gt;""),ROW(),"")</f>
        <v/>
      </c>
      <c r="K26" t="str">
        <f t="shared" ca="1" si="1"/>
        <v/>
      </c>
    </row>
    <row r="27" spans="1:11" x14ac:dyDescent="0.25">
      <c r="A27" t="s">
        <v>621</v>
      </c>
      <c r="B27" t="s">
        <v>365</v>
      </c>
      <c r="C27" t="s">
        <v>370</v>
      </c>
      <c r="D27" t="s">
        <v>371</v>
      </c>
      <c r="E27" t="s">
        <v>622</v>
      </c>
      <c r="F27" t="s">
        <v>308</v>
      </c>
      <c r="G27" s="62">
        <v>42749</v>
      </c>
      <c r="I27">
        <f t="shared" ca="1" si="0"/>
        <v>65</v>
      </c>
      <c r="J27" t="str">
        <f ca="1">IF(AND(I27&lt;=CalDue!$C$1,I27&gt;=CalDue!$G$1,I27&lt;&gt;""),ROW(),"")</f>
        <v/>
      </c>
      <c r="K27" t="str">
        <f t="shared" ca="1" si="1"/>
        <v/>
      </c>
    </row>
    <row r="28" spans="1:11" x14ac:dyDescent="0.25">
      <c r="A28" t="s">
        <v>623</v>
      </c>
      <c r="B28" t="s">
        <v>365</v>
      </c>
      <c r="C28" t="s">
        <v>370</v>
      </c>
      <c r="D28" t="s">
        <v>371</v>
      </c>
      <c r="E28" t="s">
        <v>624</v>
      </c>
      <c r="F28" t="s">
        <v>308</v>
      </c>
      <c r="G28" s="62">
        <v>42749</v>
      </c>
      <c r="I28">
        <f t="shared" ca="1" si="0"/>
        <v>65</v>
      </c>
      <c r="J28" t="str">
        <f ca="1">IF(AND(I28&lt;=CalDue!$C$1,I28&gt;=CalDue!$G$1,I28&lt;&gt;""),ROW(),"")</f>
        <v/>
      </c>
      <c r="K28" t="str">
        <f t="shared" ca="1" si="1"/>
        <v/>
      </c>
    </row>
    <row r="29" spans="1:11" x14ac:dyDescent="0.25">
      <c r="A29" t="s">
        <v>625</v>
      </c>
      <c r="B29" t="s">
        <v>365</v>
      </c>
      <c r="C29" t="s">
        <v>376</v>
      </c>
      <c r="D29" t="s">
        <v>377</v>
      </c>
      <c r="E29" t="s">
        <v>755</v>
      </c>
      <c r="F29" t="s">
        <v>302</v>
      </c>
      <c r="G29" s="62">
        <v>42740</v>
      </c>
      <c r="I29">
        <f t="shared" ca="1" si="0"/>
        <v>59</v>
      </c>
      <c r="J29" t="str">
        <f ca="1">IF(AND(I29&lt;=CalDue!$C$1,I29&gt;=CalDue!$G$1,I29&lt;&gt;""),ROW(),"")</f>
        <v/>
      </c>
      <c r="K29" t="str">
        <f t="shared" ca="1" si="1"/>
        <v/>
      </c>
    </row>
    <row r="30" spans="1:11" x14ac:dyDescent="0.25">
      <c r="A30" t="s">
        <v>626</v>
      </c>
      <c r="B30" t="s">
        <v>365</v>
      </c>
      <c r="C30" t="s">
        <v>376</v>
      </c>
      <c r="D30" t="s">
        <v>377</v>
      </c>
      <c r="E30" t="s">
        <v>756</v>
      </c>
      <c r="F30" t="s">
        <v>302</v>
      </c>
      <c r="G30" s="62">
        <v>42740</v>
      </c>
      <c r="I30">
        <f t="shared" ca="1" si="0"/>
        <v>59</v>
      </c>
      <c r="J30" t="str">
        <f ca="1">IF(AND(I30&lt;=CalDue!$C$1,I30&gt;=CalDue!$G$1,I30&lt;&gt;""),ROW(),"")</f>
        <v/>
      </c>
      <c r="K30" t="str">
        <f t="shared" ca="1" si="1"/>
        <v/>
      </c>
    </row>
    <row r="31" spans="1:11" x14ac:dyDescent="0.25">
      <c r="A31" t="s">
        <v>627</v>
      </c>
      <c r="B31" t="s">
        <v>365</v>
      </c>
      <c r="C31" t="s">
        <v>376</v>
      </c>
      <c r="D31" t="s">
        <v>377</v>
      </c>
      <c r="E31" t="s">
        <v>757</v>
      </c>
      <c r="F31" t="s">
        <v>302</v>
      </c>
      <c r="G31" s="62">
        <v>42740</v>
      </c>
      <c r="I31">
        <f t="shared" ca="1" si="0"/>
        <v>59</v>
      </c>
      <c r="J31" t="str">
        <f ca="1">IF(AND(I31&lt;=CalDue!$C$1,I31&gt;=CalDue!$G$1,I31&lt;&gt;""),ROW(),"")</f>
        <v/>
      </c>
      <c r="K31" t="str">
        <f t="shared" ca="1" si="1"/>
        <v/>
      </c>
    </row>
    <row r="32" spans="1:11" x14ac:dyDescent="0.25">
      <c r="A32" t="s">
        <v>628</v>
      </c>
      <c r="B32" t="s">
        <v>365</v>
      </c>
      <c r="C32" t="s">
        <v>376</v>
      </c>
      <c r="D32" t="s">
        <v>377</v>
      </c>
      <c r="E32" t="s">
        <v>758</v>
      </c>
      <c r="F32" t="s">
        <v>302</v>
      </c>
      <c r="G32" s="62">
        <v>42740</v>
      </c>
      <c r="I32">
        <f t="shared" ca="1" si="0"/>
        <v>59</v>
      </c>
      <c r="J32" t="str">
        <f ca="1">IF(AND(I32&lt;=CalDue!$C$1,I32&gt;=CalDue!$G$1,I32&lt;&gt;""),ROW(),"")</f>
        <v/>
      </c>
      <c r="K32" t="str">
        <f t="shared" ca="1" si="1"/>
        <v/>
      </c>
    </row>
    <row r="33" spans="1:11" x14ac:dyDescent="0.25">
      <c r="A33" t="s">
        <v>1035</v>
      </c>
      <c r="B33" t="s">
        <v>365</v>
      </c>
      <c r="C33" t="s">
        <v>376</v>
      </c>
      <c r="D33" t="s">
        <v>377</v>
      </c>
      <c r="E33" t="s">
        <v>1036</v>
      </c>
      <c r="F33" t="s">
        <v>302</v>
      </c>
      <c r="G33" s="62">
        <v>42887</v>
      </c>
      <c r="I33">
        <f t="shared" ca="1" si="0"/>
        <v>164</v>
      </c>
      <c r="J33" t="str">
        <f ca="1">IF(AND(I33&lt;=CalDue!$C$1,I33&gt;=CalDue!$G$1,I33&lt;&gt;""),ROW(),"")</f>
        <v/>
      </c>
      <c r="K33" t="str">
        <f t="shared" ca="1" si="1"/>
        <v/>
      </c>
    </row>
    <row r="34" spans="1:11" x14ac:dyDescent="0.25">
      <c r="A34" t="s">
        <v>1037</v>
      </c>
      <c r="B34" t="s">
        <v>365</v>
      </c>
      <c r="C34" t="s">
        <v>376</v>
      </c>
      <c r="D34" t="s">
        <v>377</v>
      </c>
      <c r="E34" t="s">
        <v>1038</v>
      </c>
      <c r="F34" t="s">
        <v>302</v>
      </c>
      <c r="G34" s="62">
        <v>42887</v>
      </c>
      <c r="I34">
        <f t="shared" ca="1" si="0"/>
        <v>164</v>
      </c>
      <c r="J34" t="str">
        <f ca="1">IF(AND(I34&lt;=CalDue!$C$1,I34&gt;=CalDue!$G$1,I34&lt;&gt;""),ROW(),"")</f>
        <v/>
      </c>
      <c r="K34" t="str">
        <f t="shared" ca="1" si="1"/>
        <v/>
      </c>
    </row>
    <row r="35" spans="1:11" x14ac:dyDescent="0.25">
      <c r="A35" t="s">
        <v>629</v>
      </c>
      <c r="B35" t="s">
        <v>365</v>
      </c>
      <c r="C35" t="s">
        <v>378</v>
      </c>
      <c r="D35" t="s">
        <v>377</v>
      </c>
      <c r="E35" t="s">
        <v>759</v>
      </c>
      <c r="F35" t="s">
        <v>302</v>
      </c>
      <c r="G35" s="62">
        <v>42740</v>
      </c>
      <c r="I35">
        <f t="shared" ca="1" si="0"/>
        <v>59</v>
      </c>
      <c r="J35" t="str">
        <f ca="1">IF(AND(I35&lt;=CalDue!$C$1,I35&gt;=CalDue!$G$1,I35&lt;&gt;""),ROW(),"")</f>
        <v/>
      </c>
      <c r="K35" t="str">
        <f t="shared" ca="1" si="1"/>
        <v/>
      </c>
    </row>
    <row r="36" spans="1:11" x14ac:dyDescent="0.25">
      <c r="A36" t="s">
        <v>630</v>
      </c>
      <c r="B36" t="s">
        <v>365</v>
      </c>
      <c r="C36" t="s">
        <v>378</v>
      </c>
      <c r="D36" t="s">
        <v>377</v>
      </c>
      <c r="E36" t="s">
        <v>760</v>
      </c>
      <c r="F36" t="s">
        <v>302</v>
      </c>
      <c r="G36" s="62">
        <v>42740</v>
      </c>
      <c r="I36">
        <f t="shared" ca="1" si="0"/>
        <v>59</v>
      </c>
      <c r="J36" t="str">
        <f ca="1">IF(AND(I36&lt;=CalDue!$C$1,I36&gt;=CalDue!$G$1,I36&lt;&gt;""),ROW(),"")</f>
        <v/>
      </c>
      <c r="K36" t="str">
        <f t="shared" ca="1" si="1"/>
        <v/>
      </c>
    </row>
    <row r="37" spans="1:11" x14ac:dyDescent="0.25">
      <c r="A37" t="s">
        <v>631</v>
      </c>
      <c r="B37" t="s">
        <v>365</v>
      </c>
      <c r="C37" t="s">
        <v>378</v>
      </c>
      <c r="D37" t="s">
        <v>377</v>
      </c>
      <c r="E37" t="s">
        <v>761</v>
      </c>
      <c r="F37" t="s">
        <v>302</v>
      </c>
      <c r="G37" s="62">
        <v>42740</v>
      </c>
      <c r="I37">
        <f t="shared" ca="1" si="0"/>
        <v>59</v>
      </c>
      <c r="J37" t="str">
        <f ca="1">IF(AND(I37&lt;=CalDue!$C$1,I37&gt;=CalDue!$G$1,I37&lt;&gt;""),ROW(),"")</f>
        <v/>
      </c>
      <c r="K37" t="str">
        <f t="shared" ca="1" si="1"/>
        <v/>
      </c>
    </row>
    <row r="38" spans="1:11" x14ac:dyDescent="0.25">
      <c r="A38" t="s">
        <v>632</v>
      </c>
      <c r="B38" t="s">
        <v>365</v>
      </c>
      <c r="C38" t="s">
        <v>378</v>
      </c>
      <c r="D38" t="s">
        <v>377</v>
      </c>
      <c r="E38" t="s">
        <v>762</v>
      </c>
      <c r="F38" t="s">
        <v>302</v>
      </c>
      <c r="G38" s="62">
        <v>42740</v>
      </c>
      <c r="I38">
        <f t="shared" ca="1" si="0"/>
        <v>59</v>
      </c>
      <c r="J38" t="str">
        <f ca="1">IF(AND(I38&lt;=CalDue!$C$1,I38&gt;=CalDue!$G$1,I38&lt;&gt;""),ROW(),"")</f>
        <v/>
      </c>
      <c r="K38" t="str">
        <f t="shared" ca="1" si="1"/>
        <v/>
      </c>
    </row>
    <row r="39" spans="1:11" x14ac:dyDescent="0.25">
      <c r="A39" t="s">
        <v>633</v>
      </c>
      <c r="B39" t="s">
        <v>365</v>
      </c>
      <c r="C39" t="s">
        <v>378</v>
      </c>
      <c r="D39" t="s">
        <v>377</v>
      </c>
      <c r="E39" t="s">
        <v>763</v>
      </c>
      <c r="F39" t="s">
        <v>302</v>
      </c>
      <c r="G39" s="62">
        <v>42740</v>
      </c>
      <c r="I39">
        <f t="shared" ca="1" si="0"/>
        <v>59</v>
      </c>
      <c r="J39" t="str">
        <f ca="1">IF(AND(I39&lt;=CalDue!$C$1,I39&gt;=CalDue!$G$1,I39&lt;&gt;""),ROW(),"")</f>
        <v/>
      </c>
      <c r="K39" t="str">
        <f t="shared" ca="1" si="1"/>
        <v/>
      </c>
    </row>
    <row r="40" spans="1:11" x14ac:dyDescent="0.25">
      <c r="A40" t="s">
        <v>634</v>
      </c>
      <c r="B40" t="s">
        <v>365</v>
      </c>
      <c r="C40" t="s">
        <v>378</v>
      </c>
      <c r="D40" t="s">
        <v>377</v>
      </c>
      <c r="E40" t="s">
        <v>764</v>
      </c>
      <c r="F40" t="s">
        <v>302</v>
      </c>
      <c r="G40" s="62">
        <v>42740</v>
      </c>
      <c r="I40">
        <f t="shared" ca="1" si="0"/>
        <v>59</v>
      </c>
      <c r="J40" t="str">
        <f ca="1">IF(AND(I40&lt;=CalDue!$C$1,I40&gt;=CalDue!$G$1,I40&lt;&gt;""),ROW(),"")</f>
        <v/>
      </c>
      <c r="K40" t="str">
        <f t="shared" ca="1" si="1"/>
        <v/>
      </c>
    </row>
    <row r="41" spans="1:11" x14ac:dyDescent="0.25">
      <c r="A41" t="s">
        <v>613</v>
      </c>
      <c r="B41" t="s">
        <v>347</v>
      </c>
      <c r="C41" s="76" t="s">
        <v>954</v>
      </c>
      <c r="D41" t="s">
        <v>955</v>
      </c>
      <c r="E41" t="s">
        <v>601</v>
      </c>
      <c r="F41" t="s">
        <v>302</v>
      </c>
      <c r="G41" s="62">
        <v>42719</v>
      </c>
      <c r="I41">
        <f t="shared" ca="1" si="0"/>
        <v>44</v>
      </c>
      <c r="J41" t="str">
        <f ca="1">IF(AND(I41&lt;=CalDue!$C$1,I41&gt;=CalDue!$G$1,I41&lt;&gt;""),ROW(),"")</f>
        <v/>
      </c>
      <c r="K41" t="str">
        <f t="shared" ca="1" si="1"/>
        <v/>
      </c>
    </row>
    <row r="42" spans="1:11" x14ac:dyDescent="0.25">
      <c r="A42" t="s">
        <v>635</v>
      </c>
      <c r="B42" t="s">
        <v>347</v>
      </c>
      <c r="C42" t="s">
        <v>348</v>
      </c>
      <c r="D42" t="s">
        <v>349</v>
      </c>
      <c r="E42" t="s">
        <v>601</v>
      </c>
      <c r="F42" t="s">
        <v>302</v>
      </c>
      <c r="G42" s="62">
        <v>42927</v>
      </c>
      <c r="I42">
        <f t="shared" ca="1" si="0"/>
        <v>192</v>
      </c>
      <c r="J42" t="str">
        <f ca="1">IF(AND(I42&lt;=CalDue!$C$1,I42&gt;=CalDue!$G$1,I42&lt;&gt;""),ROW(),"")</f>
        <v/>
      </c>
      <c r="K42" t="str">
        <f t="shared" ca="1" si="1"/>
        <v/>
      </c>
    </row>
    <row r="43" spans="1:11" x14ac:dyDescent="0.25">
      <c r="A43" t="s">
        <v>636</v>
      </c>
      <c r="B43" t="s">
        <v>637</v>
      </c>
      <c r="C43" s="76" t="s">
        <v>982</v>
      </c>
      <c r="D43" t="s">
        <v>430</v>
      </c>
      <c r="E43">
        <v>855</v>
      </c>
      <c r="F43" t="s">
        <v>302</v>
      </c>
      <c r="G43" s="62">
        <v>42749</v>
      </c>
      <c r="I43">
        <f t="shared" ca="1" si="0"/>
        <v>65</v>
      </c>
      <c r="J43" t="str">
        <f ca="1">IF(AND(I43&lt;=CalDue!$C$1,I43&gt;=CalDue!$G$1,I43&lt;&gt;""),ROW(),"")</f>
        <v/>
      </c>
      <c r="K43" t="str">
        <f t="shared" ca="1" si="1"/>
        <v/>
      </c>
    </row>
    <row r="44" spans="1:11" x14ac:dyDescent="0.25">
      <c r="A44" t="s">
        <v>647</v>
      </c>
      <c r="B44" t="s">
        <v>347</v>
      </c>
      <c r="C44">
        <v>987219</v>
      </c>
      <c r="D44" t="s">
        <v>979</v>
      </c>
      <c r="E44">
        <v>1</v>
      </c>
      <c r="F44" t="s">
        <v>302</v>
      </c>
      <c r="G44" s="62">
        <v>42676</v>
      </c>
      <c r="I44">
        <f t="shared" ca="1" si="0"/>
        <v>13</v>
      </c>
      <c r="J44" t="str">
        <f ca="1">IF(AND(I44&lt;=CalDue!$C$1,I44&gt;=CalDue!$G$1,I44&lt;&gt;""),ROW(),"")</f>
        <v/>
      </c>
      <c r="K44" t="str">
        <f t="shared" ca="1" si="1"/>
        <v/>
      </c>
    </row>
    <row r="45" spans="1:11" x14ac:dyDescent="0.25">
      <c r="A45" t="s">
        <v>638</v>
      </c>
      <c r="B45" t="s">
        <v>637</v>
      </c>
      <c r="C45" t="s">
        <v>639</v>
      </c>
      <c r="D45" t="s">
        <v>369</v>
      </c>
      <c r="E45">
        <v>10016876</v>
      </c>
      <c r="F45" t="s">
        <v>302</v>
      </c>
      <c r="G45" s="62">
        <v>42795</v>
      </c>
      <c r="I45">
        <f t="shared" ca="1" si="0"/>
        <v>98</v>
      </c>
      <c r="J45" t="str">
        <f ca="1">IF(AND(I45&lt;=CalDue!$C$1,I45&gt;=CalDue!$G$1,I45&lt;&gt;""),ROW(),"")</f>
        <v/>
      </c>
      <c r="K45" t="str">
        <f t="shared" ca="1" si="1"/>
        <v/>
      </c>
    </row>
    <row r="46" spans="1:11" x14ac:dyDescent="0.25">
      <c r="A46" t="s">
        <v>640</v>
      </c>
      <c r="B46" t="s">
        <v>347</v>
      </c>
      <c r="C46" s="76">
        <v>987303</v>
      </c>
      <c r="D46" t="s">
        <v>641</v>
      </c>
      <c r="E46" t="s">
        <v>601</v>
      </c>
      <c r="F46" t="s">
        <v>539</v>
      </c>
      <c r="G46" s="62">
        <v>42061</v>
      </c>
      <c r="I46">
        <f t="shared" ca="1" si="0"/>
        <v>-427</v>
      </c>
      <c r="J46" t="str">
        <f ca="1">IF(AND(I46&lt;=CalDue!$C$1,I46&gt;=CalDue!$G$1,I46&lt;&gt;""),ROW(),"")</f>
        <v/>
      </c>
      <c r="K46" t="str">
        <f t="shared" ca="1" si="1"/>
        <v/>
      </c>
    </row>
    <row r="47" spans="1:11" x14ac:dyDescent="0.25">
      <c r="A47" t="s">
        <v>649</v>
      </c>
      <c r="B47" t="s">
        <v>347</v>
      </c>
      <c r="C47">
        <v>987302</v>
      </c>
      <c r="D47" t="s">
        <v>655</v>
      </c>
      <c r="E47" t="s">
        <v>366</v>
      </c>
      <c r="F47" t="s">
        <v>302</v>
      </c>
      <c r="G47" s="62">
        <v>42900</v>
      </c>
      <c r="I47">
        <f t="shared" ca="1" si="0"/>
        <v>173</v>
      </c>
      <c r="J47" t="str">
        <f ca="1">IF(AND(I47&lt;=CalDue!$C$1,I47&gt;=CalDue!$G$1,I47&lt;&gt;""),ROW(),"")</f>
        <v/>
      </c>
      <c r="K47" t="str">
        <f t="shared" ca="1" si="1"/>
        <v/>
      </c>
    </row>
    <row r="48" spans="1:11" x14ac:dyDescent="0.25">
      <c r="A48" t="s">
        <v>918</v>
      </c>
      <c r="B48" t="s">
        <v>347</v>
      </c>
      <c r="C48">
        <v>640598</v>
      </c>
      <c r="D48" t="s">
        <v>938</v>
      </c>
      <c r="E48" t="s">
        <v>366</v>
      </c>
      <c r="F48" t="s">
        <v>539</v>
      </c>
      <c r="G48" s="62">
        <v>42082</v>
      </c>
      <c r="I48">
        <f t="shared" ca="1" si="0"/>
        <v>-412</v>
      </c>
      <c r="J48" t="str">
        <f ca="1">IF(AND(I48&lt;=CalDue!$C$1,I48&gt;=CalDue!$G$1,I48&lt;&gt;""),ROW(),"")</f>
        <v/>
      </c>
      <c r="K48" t="str">
        <f t="shared" ca="1" si="1"/>
        <v/>
      </c>
    </row>
    <row r="49" spans="1:11" x14ac:dyDescent="0.25">
      <c r="A49" t="s">
        <v>651</v>
      </c>
      <c r="B49" t="s">
        <v>347</v>
      </c>
      <c r="C49">
        <v>997058</v>
      </c>
      <c r="D49" t="s">
        <v>815</v>
      </c>
      <c r="E49" t="s">
        <v>220</v>
      </c>
      <c r="F49" t="s">
        <v>302</v>
      </c>
      <c r="G49" s="62">
        <v>42782</v>
      </c>
      <c r="I49">
        <f t="shared" ca="1" si="0"/>
        <v>89</v>
      </c>
      <c r="J49" t="str">
        <f ca="1">IF(AND(I49&lt;=CalDue!$C$1,I49&gt;=CalDue!$G$1,I49&lt;&gt;""),ROW(),"")</f>
        <v/>
      </c>
      <c r="K49" t="str">
        <f t="shared" ca="1" si="1"/>
        <v/>
      </c>
    </row>
    <row r="50" spans="1:11" x14ac:dyDescent="0.25">
      <c r="A50" t="s">
        <v>662</v>
      </c>
      <c r="B50" t="s">
        <v>618</v>
      </c>
      <c r="C50" t="s">
        <v>595</v>
      </c>
      <c r="D50" t="s">
        <v>326</v>
      </c>
      <c r="E50">
        <v>1436</v>
      </c>
      <c r="F50" t="s">
        <v>302</v>
      </c>
      <c r="G50" s="62">
        <v>42721</v>
      </c>
      <c r="I50">
        <f t="shared" ca="1" si="0"/>
        <v>45</v>
      </c>
      <c r="J50" t="str">
        <f ca="1">IF(AND(I50&lt;=CalDue!$C$1,I50&gt;=CalDue!$G$1,I50&lt;&gt;""),ROW(),"")</f>
        <v/>
      </c>
      <c r="K50" t="str">
        <f t="shared" ca="1" si="1"/>
        <v/>
      </c>
    </row>
    <row r="51" spans="1:11" x14ac:dyDescent="0.25">
      <c r="A51" t="s">
        <v>663</v>
      </c>
      <c r="B51" t="s">
        <v>617</v>
      </c>
      <c r="C51" t="s">
        <v>1039</v>
      </c>
      <c r="D51" t="s">
        <v>1040</v>
      </c>
      <c r="E51">
        <v>48155</v>
      </c>
      <c r="F51" t="s">
        <v>302</v>
      </c>
      <c r="G51" s="62">
        <v>42921</v>
      </c>
      <c r="I51">
        <f t="shared" ca="1" si="0"/>
        <v>188</v>
      </c>
      <c r="J51" t="str">
        <f ca="1">IF(AND(I51&lt;=CalDue!$C$1,I51&gt;=CalDue!$G$1,I51&lt;&gt;""),ROW(),"")</f>
        <v/>
      </c>
      <c r="K51" t="str">
        <f t="shared" ca="1" si="1"/>
        <v/>
      </c>
    </row>
    <row r="52" spans="1:11" x14ac:dyDescent="0.25">
      <c r="A52" t="s">
        <v>665</v>
      </c>
      <c r="B52" t="s">
        <v>657</v>
      </c>
      <c r="C52">
        <v>70835</v>
      </c>
      <c r="D52" t="s">
        <v>1074</v>
      </c>
      <c r="E52">
        <v>14005156</v>
      </c>
      <c r="F52" t="s">
        <v>302</v>
      </c>
      <c r="G52" s="62">
        <v>42676</v>
      </c>
      <c r="I52">
        <f t="shared" ca="1" si="0"/>
        <v>13</v>
      </c>
      <c r="J52" t="str">
        <f ca="1">IF(AND(I52&lt;=CalDue!$C$1,I52&gt;=CalDue!$G$1,I52&lt;&gt;""),ROW(),"")</f>
        <v/>
      </c>
      <c r="K52" t="str">
        <f t="shared" ca="1" si="1"/>
        <v/>
      </c>
    </row>
    <row r="53" spans="1:11" x14ac:dyDescent="0.25">
      <c r="A53" t="s">
        <v>666</v>
      </c>
      <c r="B53" t="s">
        <v>637</v>
      </c>
      <c r="C53" t="s">
        <v>639</v>
      </c>
      <c r="D53" t="s">
        <v>369</v>
      </c>
      <c r="E53">
        <v>10026153</v>
      </c>
      <c r="F53" t="s">
        <v>302</v>
      </c>
      <c r="G53" s="62">
        <v>42888</v>
      </c>
      <c r="I53">
        <f t="shared" ca="1" si="0"/>
        <v>165</v>
      </c>
      <c r="J53" t="str">
        <f ca="1">IF(AND(I53&lt;=CalDue!$C$1,I53&gt;=CalDue!$G$1,I53&lt;&gt;""),ROW(),"")</f>
        <v/>
      </c>
      <c r="K53" t="str">
        <f t="shared" ca="1" si="1"/>
        <v/>
      </c>
    </row>
    <row r="54" spans="1:11" x14ac:dyDescent="0.25">
      <c r="A54" t="s">
        <v>673</v>
      </c>
      <c r="B54" t="s">
        <v>347</v>
      </c>
      <c r="C54" s="76">
        <v>640422</v>
      </c>
      <c r="D54" t="s">
        <v>939</v>
      </c>
      <c r="E54" t="s">
        <v>366</v>
      </c>
      <c r="F54" t="s">
        <v>539</v>
      </c>
      <c r="G54" s="62">
        <v>42140</v>
      </c>
      <c r="I54">
        <f t="shared" ca="1" si="0"/>
        <v>-370</v>
      </c>
      <c r="J54" t="str">
        <f ca="1">IF(AND(I54&lt;=CalDue!$C$1,I54&gt;=CalDue!$G$1,I54&lt;&gt;""),ROW(),"")</f>
        <v/>
      </c>
      <c r="K54" t="str">
        <f t="shared" ca="1" si="1"/>
        <v/>
      </c>
    </row>
    <row r="55" spans="1:11" x14ac:dyDescent="0.25">
      <c r="A55" t="s">
        <v>697</v>
      </c>
      <c r="B55" t="s">
        <v>347</v>
      </c>
      <c r="C55" s="76">
        <v>987390</v>
      </c>
      <c r="D55" t="s">
        <v>940</v>
      </c>
      <c r="E55" t="s">
        <v>366</v>
      </c>
      <c r="F55" t="s">
        <v>302</v>
      </c>
      <c r="G55" s="62">
        <v>42677</v>
      </c>
      <c r="I55">
        <f t="shared" ca="1" si="0"/>
        <v>14</v>
      </c>
      <c r="J55" t="str">
        <f ca="1">IF(AND(I55&lt;=CalDue!$C$1,I55&gt;=CalDue!$G$1,I55&lt;&gt;""),ROW(),"")</f>
        <v/>
      </c>
      <c r="K55" t="str">
        <f t="shared" ca="1" si="1"/>
        <v/>
      </c>
    </row>
    <row r="56" spans="1:11" x14ac:dyDescent="0.25">
      <c r="A56" t="s">
        <v>699</v>
      </c>
      <c r="B56" t="s">
        <v>347</v>
      </c>
      <c r="C56" s="76">
        <v>997864</v>
      </c>
      <c r="D56" t="s">
        <v>728</v>
      </c>
      <c r="E56" t="s">
        <v>366</v>
      </c>
      <c r="F56" t="s">
        <v>539</v>
      </c>
      <c r="G56" s="62">
        <v>42277</v>
      </c>
      <c r="I56">
        <f t="shared" ca="1" si="0"/>
        <v>-273</v>
      </c>
      <c r="J56" t="str">
        <f ca="1">IF(AND(I56&lt;=CalDue!$C$1,I56&gt;=CalDue!$G$1,I56&lt;&gt;""),ROW(),"")</f>
        <v/>
      </c>
      <c r="K56" t="str">
        <f t="shared" ca="1" si="1"/>
        <v/>
      </c>
    </row>
    <row r="57" spans="1:11" x14ac:dyDescent="0.25">
      <c r="A57" t="s">
        <v>731</v>
      </c>
      <c r="B57" t="s">
        <v>617</v>
      </c>
      <c r="C57" s="76" t="s">
        <v>732</v>
      </c>
      <c r="D57" t="s">
        <v>733</v>
      </c>
      <c r="E57">
        <v>3170</v>
      </c>
      <c r="F57" t="s">
        <v>302</v>
      </c>
      <c r="G57" s="62">
        <v>42726</v>
      </c>
      <c r="I57">
        <f t="shared" ca="1" si="0"/>
        <v>49</v>
      </c>
      <c r="J57" t="str">
        <f ca="1">IF(AND(I57&lt;=CalDue!$C$1,I57&gt;=CalDue!$G$1,I57&lt;&gt;""),ROW(),"")</f>
        <v/>
      </c>
      <c r="K57" t="str">
        <f t="shared" ca="1" si="1"/>
        <v/>
      </c>
    </row>
    <row r="58" spans="1:11" x14ac:dyDescent="0.25">
      <c r="A58" t="s">
        <v>734</v>
      </c>
      <c r="B58" t="s">
        <v>617</v>
      </c>
      <c r="C58" t="s">
        <v>732</v>
      </c>
      <c r="D58" t="s">
        <v>733</v>
      </c>
      <c r="E58">
        <v>3171</v>
      </c>
      <c r="F58" t="s">
        <v>302</v>
      </c>
      <c r="G58" s="62">
        <v>42657</v>
      </c>
      <c r="I58">
        <f t="shared" ca="1" si="0"/>
        <v>-1</v>
      </c>
      <c r="J58" t="str">
        <f ca="1">IF(AND(I58&lt;=CalDue!$C$1,I58&gt;=CalDue!$G$1,I58&lt;&gt;""),ROW(),"")</f>
        <v/>
      </c>
      <c r="K58" t="str">
        <f t="shared" ca="1" si="1"/>
        <v/>
      </c>
    </row>
    <row r="59" spans="1:11" x14ac:dyDescent="0.25">
      <c r="A59" t="s">
        <v>695</v>
      </c>
      <c r="B59" t="s">
        <v>657</v>
      </c>
      <c r="C59" s="76">
        <v>70880</v>
      </c>
      <c r="D59" t="s">
        <v>980</v>
      </c>
      <c r="E59">
        <v>14005205</v>
      </c>
      <c r="F59" t="s">
        <v>302</v>
      </c>
      <c r="G59" s="62">
        <v>42760</v>
      </c>
      <c r="I59">
        <f t="shared" ca="1" si="0"/>
        <v>73</v>
      </c>
      <c r="J59" t="str">
        <f ca="1">IF(AND(I59&lt;=CalDue!$C$1,I59&gt;=CalDue!$G$1,I59&lt;&gt;""),ROW(),"")</f>
        <v/>
      </c>
      <c r="K59" t="str">
        <f t="shared" ca="1" si="1"/>
        <v/>
      </c>
    </row>
    <row r="60" spans="1:11" x14ac:dyDescent="0.25">
      <c r="A60" t="s">
        <v>684</v>
      </c>
      <c r="B60" t="s">
        <v>656</v>
      </c>
      <c r="C60" s="76" t="s">
        <v>735</v>
      </c>
      <c r="D60" t="s">
        <v>736</v>
      </c>
      <c r="E60">
        <v>2154604</v>
      </c>
      <c r="F60" t="s">
        <v>302</v>
      </c>
      <c r="G60" s="62">
        <v>42703</v>
      </c>
      <c r="I60">
        <f t="shared" ca="1" si="0"/>
        <v>32</v>
      </c>
      <c r="J60" t="str">
        <f ca="1">IF(AND(I60&lt;=CalDue!$C$1,I60&gt;=CalDue!$G$1,I60&lt;&gt;""),ROW(),"")</f>
        <v/>
      </c>
      <c r="K60" t="str">
        <f t="shared" ca="1" si="1"/>
        <v/>
      </c>
    </row>
    <row r="61" spans="1:11" x14ac:dyDescent="0.25">
      <c r="A61" t="s">
        <v>686</v>
      </c>
      <c r="B61" t="s">
        <v>656</v>
      </c>
      <c r="C61" s="76" t="s">
        <v>735</v>
      </c>
      <c r="D61" t="s">
        <v>736</v>
      </c>
      <c r="E61">
        <v>2154610</v>
      </c>
      <c r="F61" t="s">
        <v>302</v>
      </c>
      <c r="G61" s="62">
        <v>42956</v>
      </c>
      <c r="I61">
        <f t="shared" ca="1" si="0"/>
        <v>213</v>
      </c>
      <c r="J61" t="str">
        <f ca="1">IF(AND(I61&lt;=CalDue!$C$1,I61&gt;=CalDue!$G$1,I61&lt;&gt;""),ROW(),"")</f>
        <v/>
      </c>
      <c r="K61" t="str">
        <f t="shared" ca="1" si="1"/>
        <v/>
      </c>
    </row>
    <row r="62" spans="1:11" x14ac:dyDescent="0.25">
      <c r="A62" t="s">
        <v>687</v>
      </c>
      <c r="B62" t="s">
        <v>656</v>
      </c>
      <c r="C62" t="s">
        <v>735</v>
      </c>
      <c r="D62" t="s">
        <v>736</v>
      </c>
      <c r="E62">
        <v>2154607</v>
      </c>
      <c r="F62" t="s">
        <v>302</v>
      </c>
      <c r="G62" s="62">
        <v>42956</v>
      </c>
      <c r="I62">
        <f t="shared" ca="1" si="0"/>
        <v>213</v>
      </c>
      <c r="J62" t="str">
        <f ca="1">IF(AND(I62&lt;=CalDue!$C$1,I62&gt;=CalDue!$G$1,I62&lt;&gt;""),ROW(),"")</f>
        <v/>
      </c>
      <c r="K62" t="str">
        <f t="shared" ca="1" si="1"/>
        <v/>
      </c>
    </row>
    <row r="63" spans="1:11" x14ac:dyDescent="0.25">
      <c r="A63" t="s">
        <v>688</v>
      </c>
      <c r="B63" t="s">
        <v>656</v>
      </c>
      <c r="C63" t="s">
        <v>735</v>
      </c>
      <c r="D63" t="s">
        <v>736</v>
      </c>
      <c r="E63">
        <v>2154612</v>
      </c>
      <c r="F63" t="s">
        <v>302</v>
      </c>
      <c r="G63" s="62">
        <v>42693</v>
      </c>
      <c r="I63">
        <f t="shared" ca="1" si="0"/>
        <v>25</v>
      </c>
      <c r="J63" t="str">
        <f ca="1">IF(AND(I63&lt;=CalDue!$C$1,I63&gt;=CalDue!$G$1,I63&lt;&gt;""),ROW(),"")</f>
        <v/>
      </c>
      <c r="K63" t="str">
        <f t="shared" ca="1" si="1"/>
        <v/>
      </c>
    </row>
    <row r="64" spans="1:11" x14ac:dyDescent="0.25">
      <c r="A64" t="s">
        <v>689</v>
      </c>
      <c r="B64" t="s">
        <v>656</v>
      </c>
      <c r="C64" s="76" t="s">
        <v>735</v>
      </c>
      <c r="D64" t="s">
        <v>736</v>
      </c>
      <c r="E64">
        <v>2154608</v>
      </c>
      <c r="F64" t="s">
        <v>302</v>
      </c>
      <c r="G64" s="62">
        <v>42775</v>
      </c>
      <c r="I64">
        <f t="shared" ca="1" si="0"/>
        <v>84</v>
      </c>
      <c r="J64" t="str">
        <f ca="1">IF(AND(I64&lt;=CalDue!$C$1,I64&gt;=CalDue!$G$1,I64&lt;&gt;""),ROW(),"")</f>
        <v/>
      </c>
      <c r="K64" t="str">
        <f t="shared" ca="1" si="1"/>
        <v/>
      </c>
    </row>
    <row r="65" spans="1:11" x14ac:dyDescent="0.25">
      <c r="A65" t="s">
        <v>693</v>
      </c>
      <c r="B65" t="s">
        <v>656</v>
      </c>
      <c r="C65" s="76" t="s">
        <v>735</v>
      </c>
      <c r="D65" t="s">
        <v>736</v>
      </c>
      <c r="E65">
        <v>2154611</v>
      </c>
      <c r="F65" t="s">
        <v>302</v>
      </c>
      <c r="G65" s="62">
        <v>42671</v>
      </c>
      <c r="I65">
        <f t="shared" ref="I65:I128" ca="1" si="2">NETWORKDAYS(NOW(),G65,Holidays)</f>
        <v>10</v>
      </c>
      <c r="J65">
        <f ca="1">IF(AND(I65&lt;=CalDue!$C$1,I65&gt;=CalDue!$G$1,I65&lt;&gt;""),ROW(),"")</f>
        <v>65</v>
      </c>
      <c r="K65" t="str">
        <f t="shared" ca="1" si="1"/>
        <v/>
      </c>
    </row>
    <row r="66" spans="1:11" x14ac:dyDescent="0.25">
      <c r="A66" t="s">
        <v>702</v>
      </c>
      <c r="B66" t="s">
        <v>656</v>
      </c>
      <c r="C66" t="s">
        <v>737</v>
      </c>
      <c r="D66" t="s">
        <v>668</v>
      </c>
      <c r="E66">
        <v>4663911</v>
      </c>
      <c r="F66" t="s">
        <v>302</v>
      </c>
      <c r="G66" s="62">
        <v>42712</v>
      </c>
      <c r="I66">
        <f t="shared" ca="1" si="2"/>
        <v>39</v>
      </c>
      <c r="J66" t="str">
        <f ca="1">IF(AND(I66&lt;=CalDue!$C$1,I66&gt;=CalDue!$G$1,I66&lt;&gt;""),ROW(),"")</f>
        <v/>
      </c>
      <c r="K66" t="str">
        <f t="shared" ref="K66:K129" ca="1" si="3">IFERROR(INDEX(A:A,SMALL(J:J,(ROW()-5))),"")</f>
        <v/>
      </c>
    </row>
    <row r="67" spans="1:11" x14ac:dyDescent="0.25">
      <c r="A67" t="s">
        <v>703</v>
      </c>
      <c r="B67" t="s">
        <v>656</v>
      </c>
      <c r="C67" s="76" t="s">
        <v>737</v>
      </c>
      <c r="D67" t="s">
        <v>668</v>
      </c>
      <c r="E67">
        <v>4663918</v>
      </c>
      <c r="F67" t="s">
        <v>302</v>
      </c>
      <c r="G67" s="62">
        <v>42712</v>
      </c>
      <c r="I67">
        <f t="shared" ca="1" si="2"/>
        <v>39</v>
      </c>
      <c r="J67" t="str">
        <f ca="1">IF(AND(I67&lt;=CalDue!$C$1,I67&gt;=CalDue!$G$1,I67&lt;&gt;""),ROW(),"")</f>
        <v/>
      </c>
      <c r="K67" t="str">
        <f t="shared" ca="1" si="3"/>
        <v/>
      </c>
    </row>
    <row r="68" spans="1:11" x14ac:dyDescent="0.25">
      <c r="A68" t="s">
        <v>704</v>
      </c>
      <c r="B68" t="s">
        <v>656</v>
      </c>
      <c r="C68" t="s">
        <v>738</v>
      </c>
      <c r="D68" t="s">
        <v>668</v>
      </c>
      <c r="E68">
        <v>4710649</v>
      </c>
      <c r="F68" t="s">
        <v>302</v>
      </c>
      <c r="G68" s="62">
        <v>42712</v>
      </c>
      <c r="I68">
        <f t="shared" ca="1" si="2"/>
        <v>39</v>
      </c>
      <c r="J68" t="str">
        <f ca="1">IF(AND(I68&lt;=CalDue!$C$1,I68&gt;=CalDue!$G$1,I68&lt;&gt;""),ROW(),"")</f>
        <v/>
      </c>
      <c r="K68" t="str">
        <f t="shared" ca="1" si="3"/>
        <v/>
      </c>
    </row>
    <row r="69" spans="1:11" x14ac:dyDescent="0.25">
      <c r="A69" t="s">
        <v>705</v>
      </c>
      <c r="B69" t="s">
        <v>656</v>
      </c>
      <c r="C69" t="s">
        <v>738</v>
      </c>
      <c r="D69" t="s">
        <v>668</v>
      </c>
      <c r="E69">
        <v>4710662</v>
      </c>
      <c r="F69" t="s">
        <v>302</v>
      </c>
      <c r="G69" s="62">
        <v>42712</v>
      </c>
      <c r="I69">
        <f t="shared" ca="1" si="2"/>
        <v>39</v>
      </c>
      <c r="J69" t="str">
        <f ca="1">IF(AND(I69&lt;=CalDue!$C$1,I69&gt;=CalDue!$G$1,I69&lt;&gt;""),ROW(),"")</f>
        <v/>
      </c>
      <c r="K69" t="str">
        <f t="shared" ca="1" si="3"/>
        <v/>
      </c>
    </row>
    <row r="70" spans="1:11" x14ac:dyDescent="0.25">
      <c r="A70" t="s">
        <v>713</v>
      </c>
      <c r="B70" t="s">
        <v>656</v>
      </c>
      <c r="C70" t="s">
        <v>737</v>
      </c>
      <c r="D70" t="s">
        <v>668</v>
      </c>
      <c r="E70">
        <v>4647836</v>
      </c>
      <c r="F70" t="s">
        <v>302</v>
      </c>
      <c r="G70" s="62">
        <v>42955</v>
      </c>
      <c r="I70">
        <f t="shared" ca="1" si="2"/>
        <v>212</v>
      </c>
      <c r="J70" t="str">
        <f ca="1">IF(AND(I70&lt;=CalDue!$C$1,I70&gt;=CalDue!$G$1,I70&lt;&gt;""),ROW(),"")</f>
        <v/>
      </c>
      <c r="K70" t="str">
        <f t="shared" ca="1" si="3"/>
        <v/>
      </c>
    </row>
    <row r="71" spans="1:11" x14ac:dyDescent="0.25">
      <c r="A71" t="s">
        <v>714</v>
      </c>
      <c r="B71" t="s">
        <v>656</v>
      </c>
      <c r="C71" t="s">
        <v>738</v>
      </c>
      <c r="D71" t="s">
        <v>668</v>
      </c>
      <c r="E71">
        <v>4647849</v>
      </c>
      <c r="F71" t="s">
        <v>302</v>
      </c>
      <c r="G71" s="62">
        <v>42712</v>
      </c>
      <c r="I71">
        <f t="shared" ca="1" si="2"/>
        <v>39</v>
      </c>
      <c r="J71" t="str">
        <f ca="1">IF(AND(I71&lt;=CalDue!$C$1,I71&gt;=CalDue!$G$1,I71&lt;&gt;""),ROW(),"")</f>
        <v/>
      </c>
      <c r="K71" t="str">
        <f t="shared" ca="1" si="3"/>
        <v/>
      </c>
    </row>
    <row r="72" spans="1:11" x14ac:dyDescent="0.25">
      <c r="A72" t="s">
        <v>715</v>
      </c>
      <c r="B72" t="s">
        <v>656</v>
      </c>
      <c r="C72" t="s">
        <v>667</v>
      </c>
      <c r="D72" t="s">
        <v>668</v>
      </c>
      <c r="E72">
        <v>4664527</v>
      </c>
      <c r="F72" t="s">
        <v>302</v>
      </c>
      <c r="G72" s="62">
        <v>42697</v>
      </c>
      <c r="I72">
        <f t="shared" ca="1" si="2"/>
        <v>28</v>
      </c>
      <c r="J72" t="str">
        <f ca="1">IF(AND(I72&lt;=CalDue!$C$1,I72&gt;=CalDue!$G$1,I72&lt;&gt;""),ROW(),"")</f>
        <v/>
      </c>
      <c r="K72" t="str">
        <f t="shared" ca="1" si="3"/>
        <v/>
      </c>
    </row>
    <row r="73" spans="1:11" x14ac:dyDescent="0.25">
      <c r="A73" t="s">
        <v>716</v>
      </c>
      <c r="B73" t="s">
        <v>656</v>
      </c>
      <c r="C73" t="s">
        <v>667</v>
      </c>
      <c r="D73" t="s">
        <v>668</v>
      </c>
      <c r="E73">
        <v>4664531</v>
      </c>
      <c r="F73" t="s">
        <v>302</v>
      </c>
      <c r="G73" s="62">
        <v>42697</v>
      </c>
      <c r="I73">
        <f t="shared" ca="1" si="2"/>
        <v>28</v>
      </c>
      <c r="J73" t="str">
        <f ca="1">IF(AND(I73&lt;=CalDue!$C$1,I73&gt;=CalDue!$G$1,I73&lt;&gt;""),ROW(),"")</f>
        <v/>
      </c>
      <c r="K73" t="str">
        <f t="shared" ca="1" si="3"/>
        <v/>
      </c>
    </row>
    <row r="74" spans="1:11" x14ac:dyDescent="0.25">
      <c r="A74" t="s">
        <v>717</v>
      </c>
      <c r="B74" t="s">
        <v>656</v>
      </c>
      <c r="C74" s="76" t="s">
        <v>941</v>
      </c>
      <c r="D74" t="s">
        <v>668</v>
      </c>
      <c r="E74">
        <v>4172094</v>
      </c>
      <c r="F74" t="s">
        <v>302</v>
      </c>
      <c r="G74" s="62">
        <v>42697</v>
      </c>
      <c r="I74">
        <f t="shared" ca="1" si="2"/>
        <v>28</v>
      </c>
      <c r="J74" t="str">
        <f ca="1">IF(AND(I74&lt;=CalDue!$C$1,I74&gt;=CalDue!$G$1,I74&lt;&gt;""),ROW(),"")</f>
        <v/>
      </c>
      <c r="K74" t="str">
        <f t="shared" ca="1" si="3"/>
        <v/>
      </c>
    </row>
    <row r="75" spans="1:11" x14ac:dyDescent="0.25">
      <c r="A75" t="s">
        <v>718</v>
      </c>
      <c r="B75" t="s">
        <v>656</v>
      </c>
      <c r="C75" s="76" t="s">
        <v>941</v>
      </c>
      <c r="D75" t="s">
        <v>668</v>
      </c>
      <c r="E75">
        <v>4714632</v>
      </c>
      <c r="F75" t="s">
        <v>302</v>
      </c>
      <c r="G75" s="62">
        <v>42697</v>
      </c>
      <c r="I75">
        <f t="shared" ca="1" si="2"/>
        <v>28</v>
      </c>
      <c r="J75" t="str">
        <f ca="1">IF(AND(I75&lt;=CalDue!$C$1,I75&gt;=CalDue!$G$1,I75&lt;&gt;""),ROW(),"")</f>
        <v/>
      </c>
      <c r="K75" t="str">
        <f t="shared" ca="1" si="3"/>
        <v/>
      </c>
    </row>
    <row r="76" spans="1:11" x14ac:dyDescent="0.25">
      <c r="A76" t="s">
        <v>720</v>
      </c>
      <c r="B76" t="s">
        <v>656</v>
      </c>
      <c r="C76" s="76" t="s">
        <v>667</v>
      </c>
      <c r="D76" t="s">
        <v>668</v>
      </c>
      <c r="E76">
        <v>4619389</v>
      </c>
      <c r="F76" t="s">
        <v>302</v>
      </c>
      <c r="G76" s="62">
        <v>42756</v>
      </c>
      <c r="I76">
        <f t="shared" ca="1" si="2"/>
        <v>70</v>
      </c>
      <c r="J76" t="str">
        <f ca="1">IF(AND(I76&lt;=CalDue!$C$1,I76&gt;=CalDue!$G$1,I76&lt;&gt;""),ROW(),"")</f>
        <v/>
      </c>
      <c r="K76" t="str">
        <f t="shared" ca="1" si="3"/>
        <v/>
      </c>
    </row>
    <row r="77" spans="1:11" x14ac:dyDescent="0.25">
      <c r="A77" t="s">
        <v>721</v>
      </c>
      <c r="B77" t="s">
        <v>656</v>
      </c>
      <c r="C77" s="76" t="s">
        <v>667</v>
      </c>
      <c r="D77" t="s">
        <v>668</v>
      </c>
      <c r="E77">
        <v>4648116</v>
      </c>
      <c r="F77" t="s">
        <v>302</v>
      </c>
      <c r="G77" s="62">
        <v>42756</v>
      </c>
      <c r="I77">
        <f t="shared" ca="1" si="2"/>
        <v>70</v>
      </c>
      <c r="J77" t="str">
        <f ca="1">IF(AND(I77&lt;=CalDue!$C$1,I77&gt;=CalDue!$G$1,I77&lt;&gt;""),ROW(),"")</f>
        <v/>
      </c>
      <c r="K77" t="str">
        <f t="shared" ca="1" si="3"/>
        <v/>
      </c>
    </row>
    <row r="78" spans="1:11" x14ac:dyDescent="0.25">
      <c r="A78" t="s">
        <v>722</v>
      </c>
      <c r="B78" t="s">
        <v>656</v>
      </c>
      <c r="C78" s="76" t="s">
        <v>941</v>
      </c>
      <c r="D78" t="s">
        <v>668</v>
      </c>
      <c r="E78">
        <v>4714626</v>
      </c>
      <c r="F78" t="s">
        <v>302</v>
      </c>
      <c r="G78" s="62">
        <v>42756</v>
      </c>
      <c r="I78">
        <f t="shared" ca="1" si="2"/>
        <v>70</v>
      </c>
      <c r="J78" t="str">
        <f ca="1">IF(AND(I78&lt;=CalDue!$C$1,I78&gt;=CalDue!$G$1,I78&lt;&gt;""),ROW(),"")</f>
        <v/>
      </c>
      <c r="K78" t="str">
        <f t="shared" ca="1" si="3"/>
        <v/>
      </c>
    </row>
    <row r="79" spans="1:11" x14ac:dyDescent="0.25">
      <c r="A79" t="s">
        <v>723</v>
      </c>
      <c r="B79" t="s">
        <v>656</v>
      </c>
      <c r="C79" s="76" t="s">
        <v>941</v>
      </c>
      <c r="D79" t="s">
        <v>668</v>
      </c>
      <c r="E79">
        <v>4714628</v>
      </c>
      <c r="F79" t="s">
        <v>302</v>
      </c>
      <c r="G79" s="62">
        <v>42756</v>
      </c>
      <c r="I79">
        <f t="shared" ca="1" si="2"/>
        <v>70</v>
      </c>
      <c r="J79" t="str">
        <f ca="1">IF(AND(I79&lt;=CalDue!$C$1,I79&gt;=CalDue!$G$1,I79&lt;&gt;""),ROW(),"")</f>
        <v/>
      </c>
      <c r="K79" t="str">
        <f t="shared" ca="1" si="3"/>
        <v/>
      </c>
    </row>
    <row r="80" spans="1:11" x14ac:dyDescent="0.25">
      <c r="A80" t="s">
        <v>724</v>
      </c>
      <c r="B80" t="s">
        <v>656</v>
      </c>
      <c r="C80" s="76" t="s">
        <v>667</v>
      </c>
      <c r="D80" t="s">
        <v>668</v>
      </c>
      <c r="E80">
        <v>4619380</v>
      </c>
      <c r="F80" t="s">
        <v>302</v>
      </c>
      <c r="G80" s="62">
        <v>42949</v>
      </c>
      <c r="I80">
        <f t="shared" ca="1" si="2"/>
        <v>208</v>
      </c>
      <c r="J80" t="str">
        <f ca="1">IF(AND(I80&lt;=CalDue!$C$1,I80&gt;=CalDue!$G$1,I80&lt;&gt;""),ROW(),"")</f>
        <v/>
      </c>
      <c r="K80" t="str">
        <f t="shared" ca="1" si="3"/>
        <v/>
      </c>
    </row>
    <row r="81" spans="1:11" x14ac:dyDescent="0.25">
      <c r="A81" t="s">
        <v>725</v>
      </c>
      <c r="B81" t="s">
        <v>656</v>
      </c>
      <c r="C81" s="76" t="s">
        <v>941</v>
      </c>
      <c r="D81" t="s">
        <v>668</v>
      </c>
      <c r="E81">
        <v>4157181</v>
      </c>
      <c r="F81" t="s">
        <v>302</v>
      </c>
      <c r="G81" s="62">
        <v>42697</v>
      </c>
      <c r="I81">
        <f t="shared" ca="1" si="2"/>
        <v>28</v>
      </c>
      <c r="J81" t="str">
        <f ca="1">IF(AND(I81&lt;=CalDue!$C$1,I81&gt;=CalDue!$G$1,I81&lt;&gt;""),ROW(),"")</f>
        <v/>
      </c>
      <c r="K81" t="str">
        <f t="shared" ca="1" si="3"/>
        <v/>
      </c>
    </row>
    <row r="82" spans="1:11" x14ac:dyDescent="0.25">
      <c r="A82" t="s">
        <v>750</v>
      </c>
      <c r="B82" t="s">
        <v>347</v>
      </c>
      <c r="C82" t="s">
        <v>348</v>
      </c>
      <c r="D82" t="s">
        <v>349</v>
      </c>
      <c r="E82" t="s">
        <v>366</v>
      </c>
      <c r="F82" t="s">
        <v>302</v>
      </c>
      <c r="G82" s="62">
        <v>42927</v>
      </c>
      <c r="I82">
        <f t="shared" ca="1" si="2"/>
        <v>192</v>
      </c>
      <c r="J82" t="str">
        <f ca="1">IF(AND(I82&lt;=CalDue!$C$1,I82&gt;=CalDue!$G$1,I82&lt;&gt;""),ROW(),"")</f>
        <v/>
      </c>
      <c r="K82" t="str">
        <f t="shared" ca="1" si="3"/>
        <v/>
      </c>
    </row>
    <row r="83" spans="1:11" x14ac:dyDescent="0.25">
      <c r="A83" t="s">
        <v>765</v>
      </c>
      <c r="B83" t="s">
        <v>617</v>
      </c>
      <c r="C83" t="s">
        <v>729</v>
      </c>
      <c r="D83" t="s">
        <v>730</v>
      </c>
      <c r="E83">
        <v>4388</v>
      </c>
      <c r="F83" t="s">
        <v>308</v>
      </c>
      <c r="G83" s="62">
        <v>43113</v>
      </c>
      <c r="I83">
        <f t="shared" ca="1" si="2"/>
        <v>325</v>
      </c>
      <c r="J83" t="str">
        <f ca="1">IF(AND(I83&lt;=CalDue!$C$1,I83&gt;=CalDue!$G$1,I83&lt;&gt;""),ROW(),"")</f>
        <v/>
      </c>
      <c r="K83" t="str">
        <f t="shared" ca="1" si="3"/>
        <v/>
      </c>
    </row>
    <row r="84" spans="1:11" x14ac:dyDescent="0.25">
      <c r="A84" t="s">
        <v>766</v>
      </c>
      <c r="B84" t="s">
        <v>617</v>
      </c>
      <c r="C84" t="s">
        <v>767</v>
      </c>
      <c r="D84" t="s">
        <v>768</v>
      </c>
      <c r="E84">
        <v>727</v>
      </c>
      <c r="F84" t="s">
        <v>308</v>
      </c>
      <c r="G84" s="62">
        <v>43113</v>
      </c>
      <c r="I84">
        <f t="shared" ca="1" si="2"/>
        <v>325</v>
      </c>
      <c r="J84" t="str">
        <f ca="1">IF(AND(I84&lt;=CalDue!$C$1,I84&gt;=CalDue!$G$1,I84&lt;&gt;""),ROW(),"")</f>
        <v/>
      </c>
      <c r="K84" t="str">
        <f t="shared" ca="1" si="3"/>
        <v/>
      </c>
    </row>
    <row r="85" spans="1:11" x14ac:dyDescent="0.25">
      <c r="A85" t="s">
        <v>769</v>
      </c>
      <c r="B85" t="s">
        <v>657</v>
      </c>
      <c r="C85">
        <v>70881</v>
      </c>
      <c r="D85" t="s">
        <v>1041</v>
      </c>
      <c r="E85">
        <v>14005206</v>
      </c>
      <c r="F85" t="s">
        <v>302</v>
      </c>
      <c r="G85" s="62">
        <v>42785</v>
      </c>
      <c r="I85">
        <f t="shared" ca="1" si="2"/>
        <v>90</v>
      </c>
      <c r="J85" t="str">
        <f ca="1">IF(AND(I85&lt;=CalDue!$C$1,I85&gt;=CalDue!$G$1,I85&lt;&gt;""),ROW(),"")</f>
        <v/>
      </c>
      <c r="K85" t="str">
        <f t="shared" ca="1" si="3"/>
        <v/>
      </c>
    </row>
    <row r="86" spans="1:11" x14ac:dyDescent="0.25">
      <c r="A86" t="s">
        <v>144</v>
      </c>
      <c r="B86" t="s">
        <v>324</v>
      </c>
      <c r="C86">
        <v>22</v>
      </c>
      <c r="D86" t="s">
        <v>326</v>
      </c>
      <c r="E86">
        <v>22503</v>
      </c>
      <c r="F86" t="s">
        <v>539</v>
      </c>
      <c r="G86" s="62">
        <v>42341</v>
      </c>
      <c r="I86">
        <f t="shared" ca="1" si="2"/>
        <v>-227</v>
      </c>
      <c r="J86" t="str">
        <f ca="1">IF(AND(I86&lt;=CalDue!$C$1,I86&gt;=CalDue!$G$1,I86&lt;&gt;""),ROW(),"")</f>
        <v/>
      </c>
      <c r="K86" t="str">
        <f t="shared" ca="1" si="3"/>
        <v/>
      </c>
    </row>
    <row r="87" spans="1:11" x14ac:dyDescent="0.25">
      <c r="A87" t="s">
        <v>800</v>
      </c>
      <c r="B87" t="s">
        <v>618</v>
      </c>
      <c r="C87" t="s">
        <v>595</v>
      </c>
      <c r="D87" t="s">
        <v>326</v>
      </c>
      <c r="E87">
        <v>1620</v>
      </c>
      <c r="F87" t="s">
        <v>302</v>
      </c>
      <c r="G87" s="62">
        <v>42687</v>
      </c>
      <c r="I87">
        <f t="shared" ca="1" si="2"/>
        <v>20</v>
      </c>
      <c r="J87" t="str">
        <f ca="1">IF(AND(I87&lt;=CalDue!$C$1,I87&gt;=CalDue!$G$1,I87&lt;&gt;""),ROW(),"")</f>
        <v/>
      </c>
      <c r="K87" t="str">
        <f t="shared" ca="1" si="3"/>
        <v/>
      </c>
    </row>
    <row r="88" spans="1:11" x14ac:dyDescent="0.25">
      <c r="A88" t="s">
        <v>803</v>
      </c>
      <c r="B88" t="s">
        <v>618</v>
      </c>
      <c r="C88" s="76" t="s">
        <v>595</v>
      </c>
      <c r="D88" t="s">
        <v>326</v>
      </c>
      <c r="E88">
        <v>1631</v>
      </c>
      <c r="F88" t="s">
        <v>302</v>
      </c>
      <c r="G88" s="62">
        <v>42687</v>
      </c>
      <c r="I88">
        <f t="shared" ca="1" si="2"/>
        <v>20</v>
      </c>
      <c r="J88" t="str">
        <f ca="1">IF(AND(I88&lt;=CalDue!$C$1,I88&gt;=CalDue!$G$1,I88&lt;&gt;""),ROW(),"")</f>
        <v/>
      </c>
      <c r="K88" t="str">
        <f t="shared" ca="1" si="3"/>
        <v/>
      </c>
    </row>
    <row r="89" spans="1:11" x14ac:dyDescent="0.25">
      <c r="A89" t="s">
        <v>805</v>
      </c>
      <c r="B89" t="s">
        <v>347</v>
      </c>
      <c r="C89" s="76">
        <v>640479</v>
      </c>
      <c r="D89" t="s">
        <v>807</v>
      </c>
      <c r="E89" t="s">
        <v>366</v>
      </c>
      <c r="F89" t="s">
        <v>302</v>
      </c>
      <c r="G89" s="62">
        <v>42803</v>
      </c>
      <c r="I89">
        <f t="shared" ca="1" si="2"/>
        <v>104</v>
      </c>
      <c r="J89" t="str">
        <f ca="1">IF(AND(I89&lt;=CalDue!$C$1,I89&gt;=CalDue!$G$1,I89&lt;&gt;""),ROW(),"")</f>
        <v/>
      </c>
      <c r="K89" t="str">
        <f t="shared" ca="1" si="3"/>
        <v/>
      </c>
    </row>
    <row r="90" spans="1:11" x14ac:dyDescent="0.25">
      <c r="A90" t="s">
        <v>1013</v>
      </c>
      <c r="B90" t="s">
        <v>618</v>
      </c>
      <c r="C90" s="76" t="s">
        <v>676</v>
      </c>
      <c r="D90" t="s">
        <v>396</v>
      </c>
      <c r="E90">
        <v>6638</v>
      </c>
      <c r="F90" t="s">
        <v>302</v>
      </c>
      <c r="G90" s="62">
        <v>42868</v>
      </c>
      <c r="I90">
        <f t="shared" ca="1" si="2"/>
        <v>150</v>
      </c>
      <c r="J90" t="str">
        <f ca="1">IF(AND(I90&lt;=CalDue!$C$1,I90&gt;=CalDue!$G$1,I90&lt;&gt;""),ROW(),"")</f>
        <v/>
      </c>
      <c r="K90" t="str">
        <f t="shared" ca="1" si="3"/>
        <v/>
      </c>
    </row>
    <row r="91" spans="1:11" x14ac:dyDescent="0.25">
      <c r="A91" t="s">
        <v>817</v>
      </c>
      <c r="B91" t="s">
        <v>617</v>
      </c>
      <c r="C91" s="76" t="s">
        <v>767</v>
      </c>
      <c r="D91" t="s">
        <v>768</v>
      </c>
      <c r="E91">
        <v>741</v>
      </c>
      <c r="F91" t="s">
        <v>308</v>
      </c>
      <c r="G91" s="62">
        <v>43338</v>
      </c>
      <c r="I91">
        <f t="shared" ca="1" si="2"/>
        <v>485</v>
      </c>
      <c r="J91" t="str">
        <f ca="1">IF(AND(I91&lt;=CalDue!$C$1,I91&gt;=CalDue!$G$1,I91&lt;&gt;""),ROW(),"")</f>
        <v/>
      </c>
      <c r="K91" t="str">
        <f t="shared" ca="1" si="3"/>
        <v/>
      </c>
    </row>
    <row r="92" spans="1:11" x14ac:dyDescent="0.25">
      <c r="A92" t="s">
        <v>818</v>
      </c>
      <c r="B92" t="s">
        <v>617</v>
      </c>
      <c r="C92" s="76" t="s">
        <v>729</v>
      </c>
      <c r="D92" t="s">
        <v>730</v>
      </c>
      <c r="E92">
        <v>4426</v>
      </c>
      <c r="F92" t="s">
        <v>308</v>
      </c>
      <c r="G92" s="62">
        <v>43338</v>
      </c>
      <c r="I92">
        <f t="shared" ca="1" si="2"/>
        <v>485</v>
      </c>
      <c r="J92" t="str">
        <f ca="1">IF(AND(I92&lt;=CalDue!$C$1,I92&gt;=CalDue!$G$1,I92&lt;&gt;""),ROW(),"")</f>
        <v/>
      </c>
      <c r="K92" t="str">
        <f t="shared" ca="1" si="3"/>
        <v/>
      </c>
    </row>
    <row r="93" spans="1:11" x14ac:dyDescent="0.25">
      <c r="A93" t="s">
        <v>907</v>
      </c>
      <c r="B93" t="s">
        <v>659</v>
      </c>
      <c r="C93">
        <v>987475</v>
      </c>
      <c r="D93" t="s">
        <v>992</v>
      </c>
      <c r="E93" t="s">
        <v>366</v>
      </c>
      <c r="F93" t="s">
        <v>302</v>
      </c>
      <c r="G93" s="62">
        <v>42770</v>
      </c>
      <c r="I93">
        <f t="shared" ca="1" si="2"/>
        <v>80</v>
      </c>
      <c r="J93" t="str">
        <f ca="1">IF(AND(I93&lt;=CalDue!$C$1,I93&gt;=CalDue!$G$1,I93&lt;&gt;""),ROW(),"")</f>
        <v/>
      </c>
      <c r="K93" t="str">
        <f t="shared" ca="1" si="3"/>
        <v/>
      </c>
    </row>
    <row r="94" spans="1:11" x14ac:dyDescent="0.25">
      <c r="A94" t="s">
        <v>986</v>
      </c>
      <c r="B94" t="s">
        <v>658</v>
      </c>
      <c r="C94" t="s">
        <v>335</v>
      </c>
      <c r="D94" t="s">
        <v>336</v>
      </c>
      <c r="E94" t="s">
        <v>987</v>
      </c>
      <c r="F94" t="s">
        <v>302</v>
      </c>
      <c r="G94" s="62">
        <v>42760</v>
      </c>
      <c r="I94">
        <f t="shared" ca="1" si="2"/>
        <v>73</v>
      </c>
      <c r="J94" t="str">
        <f ca="1">IF(AND(I94&lt;=CalDue!$C$1,I94&gt;=CalDue!$G$1,I94&lt;&gt;""),ROW(),"")</f>
        <v/>
      </c>
      <c r="K94" t="str">
        <f t="shared" ca="1" si="3"/>
        <v/>
      </c>
    </row>
    <row r="95" spans="1:11" x14ac:dyDescent="0.25">
      <c r="A95" t="s">
        <v>962</v>
      </c>
      <c r="B95" t="s">
        <v>658</v>
      </c>
      <c r="C95" t="s">
        <v>335</v>
      </c>
      <c r="D95" t="s">
        <v>336</v>
      </c>
      <c r="E95" t="s">
        <v>963</v>
      </c>
      <c r="F95" t="s">
        <v>302</v>
      </c>
      <c r="G95" s="62">
        <v>42753</v>
      </c>
      <c r="I95">
        <f t="shared" ca="1" si="2"/>
        <v>68</v>
      </c>
      <c r="J95" t="str">
        <f ca="1">IF(AND(I95&lt;=CalDue!$C$1,I95&gt;=CalDue!$G$1,I95&lt;&gt;""),ROW(),"")</f>
        <v/>
      </c>
      <c r="K95" t="str">
        <f t="shared" ca="1" si="3"/>
        <v/>
      </c>
    </row>
    <row r="96" spans="1:11" x14ac:dyDescent="0.25">
      <c r="A96" t="s">
        <v>964</v>
      </c>
      <c r="B96" t="s">
        <v>658</v>
      </c>
      <c r="C96" t="s">
        <v>335</v>
      </c>
      <c r="D96" t="s">
        <v>336</v>
      </c>
      <c r="E96" t="s">
        <v>965</v>
      </c>
      <c r="F96" t="s">
        <v>302</v>
      </c>
      <c r="G96" s="62">
        <v>42747</v>
      </c>
      <c r="I96">
        <f t="shared" ca="1" si="2"/>
        <v>64</v>
      </c>
      <c r="J96" t="str">
        <f ca="1">IF(AND(I96&lt;=CalDue!$C$1,I96&gt;=CalDue!$G$1,I96&lt;&gt;""),ROW(),"")</f>
        <v/>
      </c>
      <c r="K96" t="str">
        <f t="shared" ca="1" si="3"/>
        <v/>
      </c>
    </row>
    <row r="97" spans="1:11" x14ac:dyDescent="0.25">
      <c r="A97" t="s">
        <v>966</v>
      </c>
      <c r="B97" t="s">
        <v>658</v>
      </c>
      <c r="C97" s="76" t="s">
        <v>335</v>
      </c>
      <c r="D97" t="s">
        <v>336</v>
      </c>
      <c r="E97" t="s">
        <v>967</v>
      </c>
      <c r="F97" t="s">
        <v>302</v>
      </c>
      <c r="G97" s="62">
        <v>42747</v>
      </c>
      <c r="I97">
        <f t="shared" ca="1" si="2"/>
        <v>64</v>
      </c>
      <c r="J97" t="str">
        <f ca="1">IF(AND(I97&lt;=CalDue!$C$1,I97&gt;=CalDue!$G$1,I97&lt;&gt;""),ROW(),"")</f>
        <v/>
      </c>
      <c r="K97" t="str">
        <f t="shared" ca="1" si="3"/>
        <v/>
      </c>
    </row>
    <row r="98" spans="1:11" x14ac:dyDescent="0.25">
      <c r="A98" t="s">
        <v>821</v>
      </c>
      <c r="B98" t="s">
        <v>451</v>
      </c>
      <c r="C98" t="s">
        <v>822</v>
      </c>
      <c r="D98" t="s">
        <v>469</v>
      </c>
      <c r="E98" t="s">
        <v>823</v>
      </c>
      <c r="F98" t="s">
        <v>308</v>
      </c>
      <c r="G98" s="62">
        <v>43373</v>
      </c>
      <c r="I98">
        <f t="shared" ca="1" si="2"/>
        <v>510</v>
      </c>
      <c r="J98" t="str">
        <f ca="1">IF(AND(I98&lt;=CalDue!$C$1,I98&gt;=CalDue!$G$1,I98&lt;&gt;""),ROW(),"")</f>
        <v/>
      </c>
      <c r="K98" t="str">
        <f t="shared" ca="1" si="3"/>
        <v/>
      </c>
    </row>
    <row r="99" spans="1:11" x14ac:dyDescent="0.25">
      <c r="A99" t="s">
        <v>824</v>
      </c>
      <c r="B99" t="s">
        <v>451</v>
      </c>
      <c r="C99" t="s">
        <v>822</v>
      </c>
      <c r="D99" t="s">
        <v>469</v>
      </c>
      <c r="E99" t="s">
        <v>825</v>
      </c>
      <c r="F99" t="s">
        <v>308</v>
      </c>
      <c r="G99" s="62">
        <v>43373</v>
      </c>
      <c r="I99">
        <f t="shared" ca="1" si="2"/>
        <v>510</v>
      </c>
      <c r="J99" t="str">
        <f ca="1">IF(AND(I99&lt;=CalDue!$C$1,I99&gt;=CalDue!$G$1,I99&lt;&gt;""),ROW(),"")</f>
        <v/>
      </c>
      <c r="K99" t="str">
        <f t="shared" ca="1" si="3"/>
        <v/>
      </c>
    </row>
    <row r="100" spans="1:11" x14ac:dyDescent="0.25">
      <c r="A100" t="s">
        <v>826</v>
      </c>
      <c r="B100" t="s">
        <v>451</v>
      </c>
      <c r="C100" t="s">
        <v>822</v>
      </c>
      <c r="D100" t="s">
        <v>469</v>
      </c>
      <c r="E100" t="s">
        <v>827</v>
      </c>
      <c r="F100" t="s">
        <v>308</v>
      </c>
      <c r="G100" s="62">
        <v>43373</v>
      </c>
      <c r="I100">
        <f t="shared" ca="1" si="2"/>
        <v>510</v>
      </c>
      <c r="J100" t="str">
        <f ca="1">IF(AND(I100&lt;=CalDue!$C$1,I100&gt;=CalDue!$G$1,I100&lt;&gt;""),ROW(),"")</f>
        <v/>
      </c>
      <c r="K100" t="str">
        <f t="shared" ca="1" si="3"/>
        <v/>
      </c>
    </row>
    <row r="101" spans="1:11" x14ac:dyDescent="0.25">
      <c r="A101" t="s">
        <v>828</v>
      </c>
      <c r="B101" t="s">
        <v>451</v>
      </c>
      <c r="C101" t="s">
        <v>829</v>
      </c>
      <c r="D101" t="s">
        <v>830</v>
      </c>
      <c r="E101" t="s">
        <v>831</v>
      </c>
      <c r="F101" t="s">
        <v>308</v>
      </c>
      <c r="G101" s="62">
        <v>43373</v>
      </c>
      <c r="I101">
        <f t="shared" ca="1" si="2"/>
        <v>510</v>
      </c>
      <c r="J101" t="str">
        <f ca="1">IF(AND(I101&lt;=CalDue!$C$1,I101&gt;=CalDue!$G$1,I101&lt;&gt;""),ROW(),"")</f>
        <v/>
      </c>
      <c r="K101" t="str">
        <f t="shared" ca="1" si="3"/>
        <v/>
      </c>
    </row>
    <row r="102" spans="1:11" x14ac:dyDescent="0.25">
      <c r="A102" t="s">
        <v>832</v>
      </c>
      <c r="B102" t="s">
        <v>451</v>
      </c>
      <c r="C102" t="s">
        <v>829</v>
      </c>
      <c r="D102" t="s">
        <v>830</v>
      </c>
      <c r="E102" t="s">
        <v>833</v>
      </c>
      <c r="F102" t="s">
        <v>308</v>
      </c>
      <c r="G102" s="62">
        <v>43373</v>
      </c>
      <c r="I102">
        <f t="shared" ca="1" si="2"/>
        <v>510</v>
      </c>
      <c r="J102" t="str">
        <f ca="1">IF(AND(I102&lt;=CalDue!$C$1,I102&gt;=CalDue!$G$1,I102&lt;&gt;""),ROW(),"")</f>
        <v/>
      </c>
      <c r="K102" t="str">
        <f t="shared" ca="1" si="3"/>
        <v/>
      </c>
    </row>
    <row r="103" spans="1:11" x14ac:dyDescent="0.25">
      <c r="A103" t="s">
        <v>834</v>
      </c>
      <c r="B103" t="s">
        <v>451</v>
      </c>
      <c r="C103" t="s">
        <v>829</v>
      </c>
      <c r="D103" t="s">
        <v>830</v>
      </c>
      <c r="E103" t="s">
        <v>835</v>
      </c>
      <c r="F103" t="s">
        <v>308</v>
      </c>
      <c r="G103" s="62">
        <v>43373</v>
      </c>
      <c r="I103">
        <f t="shared" ca="1" si="2"/>
        <v>510</v>
      </c>
      <c r="J103" t="str">
        <f ca="1">IF(AND(I103&lt;=CalDue!$C$1,I103&gt;=CalDue!$G$1,I103&lt;&gt;""),ROW(),"")</f>
        <v/>
      </c>
      <c r="K103" t="str">
        <f t="shared" ca="1" si="3"/>
        <v/>
      </c>
    </row>
    <row r="104" spans="1:11" x14ac:dyDescent="0.25">
      <c r="A104" t="s">
        <v>836</v>
      </c>
      <c r="B104" t="s">
        <v>837</v>
      </c>
      <c r="C104" t="s">
        <v>838</v>
      </c>
      <c r="D104" t="s">
        <v>306</v>
      </c>
      <c r="E104" t="s">
        <v>839</v>
      </c>
      <c r="F104" t="s">
        <v>308</v>
      </c>
      <c r="G104" s="62">
        <v>43373</v>
      </c>
      <c r="I104">
        <f t="shared" ca="1" si="2"/>
        <v>510</v>
      </c>
      <c r="J104" t="str">
        <f ca="1">IF(AND(I104&lt;=CalDue!$C$1,I104&gt;=CalDue!$G$1,I104&lt;&gt;""),ROW(),"")</f>
        <v/>
      </c>
      <c r="K104" t="str">
        <f t="shared" ca="1" si="3"/>
        <v/>
      </c>
    </row>
    <row r="105" spans="1:11" x14ac:dyDescent="0.25">
      <c r="A105" t="s">
        <v>841</v>
      </c>
      <c r="B105" t="s">
        <v>840</v>
      </c>
      <c r="C105" t="s">
        <v>350</v>
      </c>
      <c r="D105" t="s">
        <v>306</v>
      </c>
      <c r="E105" t="s">
        <v>842</v>
      </c>
      <c r="F105" t="s">
        <v>308</v>
      </c>
      <c r="G105" s="62">
        <v>43373</v>
      </c>
      <c r="I105">
        <f t="shared" ca="1" si="2"/>
        <v>510</v>
      </c>
      <c r="J105" t="str">
        <f ca="1">IF(AND(I105&lt;=CalDue!$C$1,I105&gt;=CalDue!$G$1,I105&lt;&gt;""),ROW(),"")</f>
        <v/>
      </c>
      <c r="K105" t="str">
        <f t="shared" ca="1" si="3"/>
        <v/>
      </c>
    </row>
    <row r="106" spans="1:11" x14ac:dyDescent="0.25">
      <c r="A106" t="s">
        <v>843</v>
      </c>
      <c r="B106" t="s">
        <v>840</v>
      </c>
      <c r="C106" t="s">
        <v>350</v>
      </c>
      <c r="D106" t="s">
        <v>306</v>
      </c>
      <c r="E106" t="s">
        <v>844</v>
      </c>
      <c r="F106" t="s">
        <v>308</v>
      </c>
      <c r="G106" s="62">
        <v>43373</v>
      </c>
      <c r="I106">
        <f t="shared" ca="1" si="2"/>
        <v>510</v>
      </c>
      <c r="J106" t="str">
        <f ca="1">IF(AND(I106&lt;=CalDue!$C$1,I106&gt;=CalDue!$G$1,I106&lt;&gt;""),ROW(),"")</f>
        <v/>
      </c>
      <c r="K106" t="str">
        <f t="shared" ca="1" si="3"/>
        <v/>
      </c>
    </row>
    <row r="107" spans="1:11" x14ac:dyDescent="0.25">
      <c r="A107" t="s">
        <v>845</v>
      </c>
      <c r="B107" t="s">
        <v>840</v>
      </c>
      <c r="C107" t="s">
        <v>350</v>
      </c>
      <c r="D107" t="s">
        <v>306</v>
      </c>
      <c r="E107" t="s">
        <v>846</v>
      </c>
      <c r="F107" t="s">
        <v>308</v>
      </c>
      <c r="G107" s="62">
        <v>43373</v>
      </c>
      <c r="I107">
        <f t="shared" ca="1" si="2"/>
        <v>510</v>
      </c>
      <c r="J107" t="str">
        <f ca="1">IF(AND(I107&lt;=CalDue!$C$1,I107&gt;=CalDue!$G$1,I107&lt;&gt;""),ROW(),"")</f>
        <v/>
      </c>
      <c r="K107" t="str">
        <f t="shared" ca="1" si="3"/>
        <v/>
      </c>
    </row>
    <row r="108" spans="1:11" x14ac:dyDescent="0.25">
      <c r="A108" t="s">
        <v>847</v>
      </c>
      <c r="B108" t="s">
        <v>840</v>
      </c>
      <c r="C108" t="s">
        <v>350</v>
      </c>
      <c r="D108" t="s">
        <v>306</v>
      </c>
      <c r="E108" t="s">
        <v>848</v>
      </c>
      <c r="F108" t="s">
        <v>308</v>
      </c>
      <c r="G108" s="62">
        <v>43373</v>
      </c>
      <c r="I108">
        <f t="shared" ca="1" si="2"/>
        <v>510</v>
      </c>
      <c r="J108" t="str">
        <f ca="1">IF(AND(I108&lt;=CalDue!$C$1,I108&gt;=CalDue!$G$1,I108&lt;&gt;""),ROW(),"")</f>
        <v/>
      </c>
      <c r="K108" t="str">
        <f t="shared" ca="1" si="3"/>
        <v/>
      </c>
    </row>
    <row r="109" spans="1:11" x14ac:dyDescent="0.25">
      <c r="A109" t="s">
        <v>849</v>
      </c>
      <c r="B109" t="s">
        <v>451</v>
      </c>
      <c r="C109" t="s">
        <v>850</v>
      </c>
      <c r="D109" t="s">
        <v>851</v>
      </c>
      <c r="E109" t="s">
        <v>852</v>
      </c>
      <c r="F109" t="s">
        <v>308</v>
      </c>
      <c r="G109" s="62">
        <v>43373</v>
      </c>
      <c r="I109">
        <f t="shared" ca="1" si="2"/>
        <v>510</v>
      </c>
      <c r="J109" t="str">
        <f ca="1">IF(AND(I109&lt;=CalDue!$C$1,I109&gt;=CalDue!$G$1,I109&lt;&gt;""),ROW(),"")</f>
        <v/>
      </c>
      <c r="K109" t="str">
        <f t="shared" ca="1" si="3"/>
        <v/>
      </c>
    </row>
    <row r="110" spans="1:11" x14ac:dyDescent="0.25">
      <c r="A110" t="s">
        <v>853</v>
      </c>
      <c r="B110" t="s">
        <v>451</v>
      </c>
      <c r="C110" t="s">
        <v>850</v>
      </c>
      <c r="D110" t="s">
        <v>851</v>
      </c>
      <c r="E110" t="s">
        <v>854</v>
      </c>
      <c r="F110" t="s">
        <v>308</v>
      </c>
      <c r="G110" s="62">
        <v>43373</v>
      </c>
      <c r="I110">
        <f t="shared" ca="1" si="2"/>
        <v>510</v>
      </c>
      <c r="J110" t="str">
        <f ca="1">IF(AND(I110&lt;=CalDue!$C$1,I110&gt;=CalDue!$G$1,I110&lt;&gt;""),ROW(),"")</f>
        <v/>
      </c>
      <c r="K110" t="str">
        <f t="shared" ca="1" si="3"/>
        <v/>
      </c>
    </row>
    <row r="111" spans="1:11" x14ac:dyDescent="0.25">
      <c r="A111" t="s">
        <v>855</v>
      </c>
      <c r="B111" t="s">
        <v>467</v>
      </c>
      <c r="C111" t="s">
        <v>448</v>
      </c>
      <c r="D111" t="s">
        <v>449</v>
      </c>
      <c r="E111">
        <v>16</v>
      </c>
      <c r="F111" t="s">
        <v>308</v>
      </c>
      <c r="G111" s="62">
        <v>43373</v>
      </c>
      <c r="I111">
        <f t="shared" ca="1" si="2"/>
        <v>510</v>
      </c>
      <c r="J111" t="str">
        <f ca="1">IF(AND(I111&lt;=CalDue!$C$1,I111&gt;=CalDue!$G$1,I111&lt;&gt;""),ROW(),"")</f>
        <v/>
      </c>
      <c r="K111" t="str">
        <f t="shared" ca="1" si="3"/>
        <v/>
      </c>
    </row>
    <row r="112" spans="1:11" x14ac:dyDescent="0.25">
      <c r="A112" t="s">
        <v>856</v>
      </c>
      <c r="B112" t="s">
        <v>467</v>
      </c>
      <c r="C112" t="s">
        <v>448</v>
      </c>
      <c r="D112" t="s">
        <v>449</v>
      </c>
      <c r="E112">
        <v>15</v>
      </c>
      <c r="F112" t="s">
        <v>308</v>
      </c>
      <c r="G112" s="62">
        <v>43373</v>
      </c>
      <c r="I112">
        <f t="shared" ca="1" si="2"/>
        <v>510</v>
      </c>
      <c r="J112" t="str">
        <f ca="1">IF(AND(I112&lt;=CalDue!$C$1,I112&gt;=CalDue!$G$1,I112&lt;&gt;""),ROW(),"")</f>
        <v/>
      </c>
      <c r="K112" t="str">
        <f t="shared" ca="1" si="3"/>
        <v/>
      </c>
    </row>
    <row r="113" spans="1:11" x14ac:dyDescent="0.25">
      <c r="A113" t="s">
        <v>857</v>
      </c>
      <c r="B113" t="s">
        <v>739</v>
      </c>
      <c r="C113" t="s">
        <v>858</v>
      </c>
      <c r="D113" t="s">
        <v>311</v>
      </c>
      <c r="E113" t="s">
        <v>859</v>
      </c>
      <c r="F113" t="s">
        <v>308</v>
      </c>
      <c r="G113" s="62">
        <v>43373</v>
      </c>
      <c r="I113">
        <f t="shared" ca="1" si="2"/>
        <v>510</v>
      </c>
      <c r="J113" t="str">
        <f ca="1">IF(AND(I113&lt;=CalDue!$C$1,I113&gt;=CalDue!$G$1,I113&lt;&gt;""),ROW(),"")</f>
        <v/>
      </c>
      <c r="K113" t="str">
        <f t="shared" ca="1" si="3"/>
        <v/>
      </c>
    </row>
    <row r="114" spans="1:11" x14ac:dyDescent="0.25">
      <c r="A114" t="s">
        <v>860</v>
      </c>
      <c r="B114" t="s">
        <v>739</v>
      </c>
      <c r="C114" t="s">
        <v>858</v>
      </c>
      <c r="D114" t="s">
        <v>311</v>
      </c>
      <c r="E114" t="s">
        <v>861</v>
      </c>
      <c r="F114" t="s">
        <v>308</v>
      </c>
      <c r="G114" s="62">
        <v>43373</v>
      </c>
      <c r="I114">
        <f t="shared" ca="1" si="2"/>
        <v>510</v>
      </c>
      <c r="J114" t="str">
        <f ca="1">IF(AND(I114&lt;=CalDue!$C$1,I114&gt;=CalDue!$G$1,I114&lt;&gt;""),ROW(),"")</f>
        <v/>
      </c>
      <c r="K114" t="str">
        <f t="shared" ca="1" si="3"/>
        <v/>
      </c>
    </row>
    <row r="115" spans="1:11" x14ac:dyDescent="0.25">
      <c r="A115" t="s">
        <v>862</v>
      </c>
      <c r="B115" t="s">
        <v>739</v>
      </c>
      <c r="C115" t="s">
        <v>858</v>
      </c>
      <c r="D115" t="s">
        <v>311</v>
      </c>
      <c r="E115" t="s">
        <v>863</v>
      </c>
      <c r="F115" t="s">
        <v>308</v>
      </c>
      <c r="G115" s="62">
        <v>43373</v>
      </c>
      <c r="I115">
        <f t="shared" ca="1" si="2"/>
        <v>510</v>
      </c>
      <c r="J115" t="str">
        <f ca="1">IF(AND(I115&lt;=CalDue!$C$1,I115&gt;=CalDue!$G$1,I115&lt;&gt;""),ROW(),"")</f>
        <v/>
      </c>
      <c r="K115" t="str">
        <f t="shared" ca="1" si="3"/>
        <v/>
      </c>
    </row>
    <row r="116" spans="1:11" x14ac:dyDescent="0.25">
      <c r="A116" t="s">
        <v>864</v>
      </c>
      <c r="B116" t="s">
        <v>739</v>
      </c>
      <c r="C116" t="s">
        <v>858</v>
      </c>
      <c r="D116" t="s">
        <v>311</v>
      </c>
      <c r="E116" t="s">
        <v>865</v>
      </c>
      <c r="F116" t="s">
        <v>308</v>
      </c>
      <c r="G116" s="62">
        <v>43373</v>
      </c>
      <c r="I116">
        <f t="shared" ca="1" si="2"/>
        <v>510</v>
      </c>
      <c r="J116" t="str">
        <f ca="1">IF(AND(I116&lt;=CalDue!$C$1,I116&gt;=CalDue!$G$1,I116&lt;&gt;""),ROW(),"")</f>
        <v/>
      </c>
      <c r="K116" t="str">
        <f t="shared" ca="1" si="3"/>
        <v/>
      </c>
    </row>
    <row r="117" spans="1:11" x14ac:dyDescent="0.25">
      <c r="A117" t="s">
        <v>866</v>
      </c>
      <c r="B117" t="s">
        <v>347</v>
      </c>
      <c r="C117">
        <v>877730</v>
      </c>
      <c r="D117" t="s">
        <v>468</v>
      </c>
      <c r="E117" t="s">
        <v>867</v>
      </c>
      <c r="F117" t="s">
        <v>308</v>
      </c>
      <c r="G117" s="62">
        <v>43373</v>
      </c>
      <c r="I117">
        <f t="shared" ca="1" si="2"/>
        <v>510</v>
      </c>
      <c r="J117" t="str">
        <f ca="1">IF(AND(I117&lt;=CalDue!$C$1,I117&gt;=CalDue!$G$1,I117&lt;&gt;""),ROW(),"")</f>
        <v/>
      </c>
      <c r="K117" t="str">
        <f t="shared" ca="1" si="3"/>
        <v/>
      </c>
    </row>
    <row r="118" spans="1:11" x14ac:dyDescent="0.25">
      <c r="A118" t="s">
        <v>868</v>
      </c>
      <c r="B118" t="s">
        <v>347</v>
      </c>
      <c r="C118">
        <v>877730</v>
      </c>
      <c r="D118" t="s">
        <v>468</v>
      </c>
      <c r="E118" t="s">
        <v>869</v>
      </c>
      <c r="F118" t="s">
        <v>308</v>
      </c>
      <c r="G118" s="62">
        <v>43373</v>
      </c>
      <c r="I118">
        <f t="shared" ca="1" si="2"/>
        <v>510</v>
      </c>
      <c r="J118" t="str">
        <f ca="1">IF(AND(I118&lt;=CalDue!$C$1,I118&gt;=CalDue!$G$1,I118&lt;&gt;""),ROW(),"")</f>
        <v/>
      </c>
      <c r="K118" t="str">
        <f t="shared" ca="1" si="3"/>
        <v/>
      </c>
    </row>
    <row r="119" spans="1:11" x14ac:dyDescent="0.25">
      <c r="A119" t="s">
        <v>875</v>
      </c>
      <c r="B119" t="s">
        <v>656</v>
      </c>
      <c r="C119" t="s">
        <v>735</v>
      </c>
      <c r="D119" t="s">
        <v>736</v>
      </c>
      <c r="E119">
        <v>4885094</v>
      </c>
      <c r="F119" t="s">
        <v>302</v>
      </c>
      <c r="G119" s="62">
        <v>42976</v>
      </c>
      <c r="I119">
        <f t="shared" ca="1" si="2"/>
        <v>227</v>
      </c>
      <c r="J119" t="str">
        <f ca="1">IF(AND(I119&lt;=CalDue!$C$1,I119&gt;=CalDue!$G$1,I119&lt;&gt;""),ROW(),"")</f>
        <v/>
      </c>
      <c r="K119" t="str">
        <f t="shared" ca="1" si="3"/>
        <v/>
      </c>
    </row>
    <row r="120" spans="1:11" x14ac:dyDescent="0.25">
      <c r="A120" t="s">
        <v>876</v>
      </c>
      <c r="B120" t="s">
        <v>656</v>
      </c>
      <c r="C120" t="s">
        <v>735</v>
      </c>
      <c r="D120" t="s">
        <v>736</v>
      </c>
      <c r="E120">
        <v>4885095</v>
      </c>
      <c r="F120" t="s">
        <v>302</v>
      </c>
      <c r="G120" s="62">
        <v>42976</v>
      </c>
      <c r="I120">
        <f t="shared" ca="1" si="2"/>
        <v>227</v>
      </c>
      <c r="J120" t="str">
        <f ca="1">IF(AND(I120&lt;=CalDue!$C$1,I120&gt;=CalDue!$G$1,I120&lt;&gt;""),ROW(),"")</f>
        <v/>
      </c>
      <c r="K120" t="str">
        <f t="shared" ca="1" si="3"/>
        <v/>
      </c>
    </row>
    <row r="121" spans="1:11" x14ac:dyDescent="0.25">
      <c r="A121" t="s">
        <v>884</v>
      </c>
      <c r="B121" t="s">
        <v>617</v>
      </c>
      <c r="C121" t="s">
        <v>892</v>
      </c>
      <c r="D121" t="s">
        <v>893</v>
      </c>
      <c r="E121">
        <v>52240</v>
      </c>
      <c r="F121" t="s">
        <v>302</v>
      </c>
      <c r="G121" s="62">
        <v>42962</v>
      </c>
      <c r="I121">
        <f t="shared" ca="1" si="2"/>
        <v>217</v>
      </c>
      <c r="J121" t="str">
        <f ca="1">IF(AND(I121&lt;=CalDue!$C$1,I121&gt;=CalDue!$G$1,I121&lt;&gt;""),ROW(),"")</f>
        <v/>
      </c>
      <c r="K121" t="str">
        <f t="shared" ca="1" si="3"/>
        <v/>
      </c>
    </row>
    <row r="122" spans="1:11" x14ac:dyDescent="0.25">
      <c r="A122" t="s">
        <v>883</v>
      </c>
      <c r="B122" t="s">
        <v>617</v>
      </c>
      <c r="C122" t="s">
        <v>892</v>
      </c>
      <c r="D122" t="s">
        <v>893</v>
      </c>
      <c r="E122">
        <v>52241</v>
      </c>
      <c r="F122" t="s">
        <v>302</v>
      </c>
      <c r="G122" s="62">
        <v>42962</v>
      </c>
      <c r="I122">
        <f t="shared" ca="1" si="2"/>
        <v>217</v>
      </c>
      <c r="J122" t="str">
        <f ca="1">IF(AND(I122&lt;=CalDue!$C$1,I122&gt;=CalDue!$G$1,I122&lt;&gt;""),ROW(),"")</f>
        <v/>
      </c>
      <c r="K122" t="str">
        <f t="shared" ca="1" si="3"/>
        <v/>
      </c>
    </row>
    <row r="123" spans="1:11" x14ac:dyDescent="0.25">
      <c r="A123" t="s">
        <v>878</v>
      </c>
      <c r="B123" t="s">
        <v>617</v>
      </c>
      <c r="C123" t="s">
        <v>892</v>
      </c>
      <c r="D123" t="s">
        <v>893</v>
      </c>
      <c r="E123">
        <v>52243</v>
      </c>
      <c r="F123" t="s">
        <v>302</v>
      </c>
      <c r="G123" s="62">
        <v>42962</v>
      </c>
      <c r="I123">
        <f t="shared" ca="1" si="2"/>
        <v>217</v>
      </c>
      <c r="J123" t="str">
        <f ca="1">IF(AND(I123&lt;=CalDue!$C$1,I123&gt;=CalDue!$G$1,I123&lt;&gt;""),ROW(),"")</f>
        <v/>
      </c>
      <c r="K123" t="str">
        <f t="shared" ca="1" si="3"/>
        <v/>
      </c>
    </row>
    <row r="124" spans="1:11" x14ac:dyDescent="0.25">
      <c r="A124" t="s">
        <v>879</v>
      </c>
      <c r="B124" t="s">
        <v>617</v>
      </c>
      <c r="C124" t="s">
        <v>892</v>
      </c>
      <c r="D124" t="s">
        <v>893</v>
      </c>
      <c r="E124">
        <v>52510</v>
      </c>
      <c r="F124" t="s">
        <v>302</v>
      </c>
      <c r="G124" s="62">
        <v>42962</v>
      </c>
      <c r="I124">
        <f t="shared" ca="1" si="2"/>
        <v>217</v>
      </c>
      <c r="J124" t="str">
        <f ca="1">IF(AND(I124&lt;=CalDue!$C$1,I124&gt;=CalDue!$G$1,I124&lt;&gt;""),ROW(),"")</f>
        <v/>
      </c>
      <c r="K124" t="str">
        <f t="shared" ca="1" si="3"/>
        <v/>
      </c>
    </row>
    <row r="125" spans="1:11" x14ac:dyDescent="0.25">
      <c r="A125" t="s">
        <v>880</v>
      </c>
      <c r="B125" t="s">
        <v>617</v>
      </c>
      <c r="C125" t="s">
        <v>892</v>
      </c>
      <c r="D125" t="s">
        <v>893</v>
      </c>
      <c r="E125">
        <v>52742</v>
      </c>
      <c r="F125" t="s">
        <v>302</v>
      </c>
      <c r="G125" s="62">
        <v>42962</v>
      </c>
      <c r="I125">
        <f t="shared" ca="1" si="2"/>
        <v>217</v>
      </c>
      <c r="J125" t="str">
        <f ca="1">IF(AND(I125&lt;=CalDue!$C$1,I125&gt;=CalDue!$G$1,I125&lt;&gt;""),ROW(),"")</f>
        <v/>
      </c>
      <c r="K125" t="str">
        <f t="shared" ca="1" si="3"/>
        <v/>
      </c>
    </row>
    <row r="126" spans="1:11" x14ac:dyDescent="0.25">
      <c r="A126" t="s">
        <v>881</v>
      </c>
      <c r="B126" t="s">
        <v>617</v>
      </c>
      <c r="C126" t="s">
        <v>892</v>
      </c>
      <c r="D126" t="s">
        <v>893</v>
      </c>
      <c r="E126">
        <v>53188</v>
      </c>
      <c r="F126" t="s">
        <v>302</v>
      </c>
      <c r="G126" s="62">
        <v>42962</v>
      </c>
      <c r="I126">
        <f t="shared" ca="1" si="2"/>
        <v>217</v>
      </c>
      <c r="J126" t="str">
        <f ca="1">IF(AND(I126&lt;=CalDue!$C$1,I126&gt;=CalDue!$G$1,I126&lt;&gt;""),ROW(),"")</f>
        <v/>
      </c>
      <c r="K126" t="str">
        <f t="shared" ca="1" si="3"/>
        <v/>
      </c>
    </row>
    <row r="127" spans="1:11" x14ac:dyDescent="0.25">
      <c r="A127" t="s">
        <v>919</v>
      </c>
      <c r="B127" t="s">
        <v>451</v>
      </c>
      <c r="C127" t="s">
        <v>920</v>
      </c>
      <c r="D127" t="s">
        <v>921</v>
      </c>
      <c r="E127" t="s">
        <v>1042</v>
      </c>
      <c r="F127" t="s">
        <v>302</v>
      </c>
      <c r="G127" s="62">
        <v>42959</v>
      </c>
      <c r="I127">
        <f t="shared" ca="1" si="2"/>
        <v>215</v>
      </c>
      <c r="J127" t="str">
        <f ca="1">IF(AND(I127&lt;=CalDue!$C$1,I127&gt;=CalDue!$G$1,I127&lt;&gt;""),ROW(),"")</f>
        <v/>
      </c>
      <c r="K127" t="str">
        <f t="shared" ca="1" si="3"/>
        <v/>
      </c>
    </row>
    <row r="128" spans="1:11" x14ac:dyDescent="0.25">
      <c r="A128" t="s">
        <v>891</v>
      </c>
      <c r="B128" t="s">
        <v>999</v>
      </c>
      <c r="C128" t="s">
        <v>1000</v>
      </c>
      <c r="D128" t="s">
        <v>1001</v>
      </c>
      <c r="E128">
        <v>565</v>
      </c>
      <c r="F128" t="s">
        <v>302</v>
      </c>
      <c r="G128" s="62">
        <v>42796</v>
      </c>
      <c r="I128">
        <f t="shared" ca="1" si="2"/>
        <v>99</v>
      </c>
      <c r="J128" t="str">
        <f ca="1">IF(AND(I128&lt;=CalDue!$C$1,I128&gt;=CalDue!$G$1,I128&lt;&gt;""),ROW(),"")</f>
        <v/>
      </c>
      <c r="K128" t="str">
        <f t="shared" ca="1" si="3"/>
        <v/>
      </c>
    </row>
    <row r="129" spans="1:11" x14ac:dyDescent="0.25">
      <c r="A129" t="s">
        <v>895</v>
      </c>
      <c r="B129" t="s">
        <v>896</v>
      </c>
      <c r="C129" t="s">
        <v>897</v>
      </c>
      <c r="D129" t="s">
        <v>898</v>
      </c>
      <c r="E129" t="s">
        <v>899</v>
      </c>
      <c r="F129" t="s">
        <v>308</v>
      </c>
      <c r="G129" s="62">
        <v>43406</v>
      </c>
      <c r="I129">
        <f t="shared" ref="I129:I192" ca="1" si="4">NETWORKDAYS(NOW(),G129,Holidays)</f>
        <v>535</v>
      </c>
      <c r="J129" t="str">
        <f ca="1">IF(AND(I129&lt;=CalDue!$C$1,I129&gt;=CalDue!$G$1,I129&lt;&gt;""),ROW(),"")</f>
        <v/>
      </c>
      <c r="K129" t="str">
        <f t="shared" ca="1" si="3"/>
        <v/>
      </c>
    </row>
    <row r="130" spans="1:11" x14ac:dyDescent="0.25">
      <c r="A130" t="s">
        <v>906</v>
      </c>
      <c r="B130" t="s">
        <v>347</v>
      </c>
      <c r="C130" t="s">
        <v>908</v>
      </c>
      <c r="D130" t="s">
        <v>349</v>
      </c>
      <c r="E130" t="s">
        <v>366</v>
      </c>
      <c r="F130" t="s">
        <v>302</v>
      </c>
      <c r="G130" s="62">
        <v>42927</v>
      </c>
      <c r="I130">
        <f t="shared" ca="1" si="4"/>
        <v>192</v>
      </c>
      <c r="J130" t="str">
        <f ca="1">IF(AND(I130&lt;=CalDue!$C$1,I130&gt;=CalDue!$G$1,I130&lt;&gt;""),ROW(),"")</f>
        <v/>
      </c>
      <c r="K130" t="str">
        <f t="shared" ref="K130:K193" ca="1" si="5">IFERROR(INDEX(A:A,SMALL(J:J,(ROW()-5))),"")</f>
        <v/>
      </c>
    </row>
    <row r="131" spans="1:11" x14ac:dyDescent="0.25">
      <c r="A131" t="s">
        <v>901</v>
      </c>
      <c r="B131" t="s">
        <v>617</v>
      </c>
      <c r="C131" t="s">
        <v>346</v>
      </c>
      <c r="D131" t="s">
        <v>904</v>
      </c>
      <c r="E131">
        <v>779</v>
      </c>
      <c r="F131" t="s">
        <v>302</v>
      </c>
      <c r="G131" s="62">
        <v>43007</v>
      </c>
      <c r="I131">
        <f t="shared" ca="1" si="4"/>
        <v>250</v>
      </c>
      <c r="J131" t="str">
        <f ca="1">IF(AND(I131&lt;=CalDue!$C$1,I131&gt;=CalDue!$G$1,I131&lt;&gt;""),ROW(),"")</f>
        <v/>
      </c>
      <c r="K131" t="str">
        <f t="shared" ca="1" si="5"/>
        <v/>
      </c>
    </row>
    <row r="132" spans="1:11" x14ac:dyDescent="0.25">
      <c r="A132" t="s">
        <v>51</v>
      </c>
      <c r="B132" t="s">
        <v>658</v>
      </c>
      <c r="C132" t="s">
        <v>332</v>
      </c>
      <c r="D132" t="s">
        <v>333</v>
      </c>
      <c r="E132" t="s">
        <v>334</v>
      </c>
      <c r="F132" t="s">
        <v>308</v>
      </c>
      <c r="G132" s="62">
        <v>43483</v>
      </c>
      <c r="I132">
        <f t="shared" ca="1" si="4"/>
        <v>590</v>
      </c>
      <c r="J132" t="str">
        <f ca="1">IF(AND(I132&lt;=CalDue!$C$1,I132&gt;=CalDue!$G$1,I132&lt;&gt;""),ROW(),"")</f>
        <v/>
      </c>
      <c r="K132" t="str">
        <f t="shared" ca="1" si="5"/>
        <v/>
      </c>
    </row>
    <row r="133" spans="1:11" x14ac:dyDescent="0.25">
      <c r="A133" t="s">
        <v>910</v>
      </c>
      <c r="B133" t="s">
        <v>911</v>
      </c>
      <c r="C133">
        <v>1008</v>
      </c>
      <c r="D133" t="s">
        <v>912</v>
      </c>
      <c r="E133" t="s">
        <v>366</v>
      </c>
      <c r="F133" t="s">
        <v>308</v>
      </c>
      <c r="G133" s="62">
        <v>43402</v>
      </c>
      <c r="I133">
        <f t="shared" ca="1" si="4"/>
        <v>531</v>
      </c>
      <c r="J133" t="str">
        <f ca="1">IF(AND(I133&lt;=CalDue!$C$1,I133&gt;=CalDue!$G$1,I133&lt;&gt;""),ROW(),"")</f>
        <v/>
      </c>
      <c r="K133" t="str">
        <f t="shared" ca="1" si="5"/>
        <v/>
      </c>
    </row>
    <row r="134" spans="1:11" x14ac:dyDescent="0.25">
      <c r="A134" t="s">
        <v>922</v>
      </c>
      <c r="B134" t="s">
        <v>658</v>
      </c>
      <c r="C134" t="s">
        <v>337</v>
      </c>
      <c r="D134" t="s">
        <v>923</v>
      </c>
      <c r="E134" t="s">
        <v>924</v>
      </c>
      <c r="F134" t="s">
        <v>308</v>
      </c>
      <c r="G134" s="62">
        <v>43413</v>
      </c>
      <c r="I134">
        <f t="shared" ca="1" si="4"/>
        <v>540</v>
      </c>
      <c r="J134" t="str">
        <f ca="1">IF(AND(I134&lt;=CalDue!$C$1,I134&gt;=CalDue!$G$1,I134&lt;&gt;""),ROW(),"")</f>
        <v/>
      </c>
      <c r="K134" t="str">
        <f t="shared" ca="1" si="5"/>
        <v/>
      </c>
    </row>
    <row r="135" spans="1:11" x14ac:dyDescent="0.25">
      <c r="A135" t="s">
        <v>925</v>
      </c>
      <c r="B135" t="s">
        <v>658</v>
      </c>
      <c r="C135" t="s">
        <v>337</v>
      </c>
      <c r="D135" t="s">
        <v>923</v>
      </c>
      <c r="E135" t="s">
        <v>926</v>
      </c>
      <c r="F135" t="s">
        <v>308</v>
      </c>
      <c r="G135" s="62">
        <v>43413</v>
      </c>
      <c r="I135">
        <f t="shared" ca="1" si="4"/>
        <v>540</v>
      </c>
      <c r="J135" t="str">
        <f ca="1">IF(AND(I135&lt;=CalDue!$C$1,I135&gt;=CalDue!$G$1,I135&lt;&gt;""),ROW(),"")</f>
        <v/>
      </c>
      <c r="K135" t="str">
        <f t="shared" ca="1" si="5"/>
        <v/>
      </c>
    </row>
    <row r="136" spans="1:11" x14ac:dyDescent="0.25">
      <c r="A136" t="s">
        <v>927</v>
      </c>
      <c r="B136" t="s">
        <v>658</v>
      </c>
      <c r="C136" t="s">
        <v>337</v>
      </c>
      <c r="D136" t="s">
        <v>923</v>
      </c>
      <c r="E136" t="s">
        <v>928</v>
      </c>
      <c r="F136" t="s">
        <v>308</v>
      </c>
      <c r="G136" s="62">
        <v>43413</v>
      </c>
      <c r="I136">
        <f t="shared" ca="1" si="4"/>
        <v>540</v>
      </c>
      <c r="J136" t="str">
        <f ca="1">IF(AND(I136&lt;=CalDue!$C$1,I136&gt;=CalDue!$G$1,I136&lt;&gt;""),ROW(),"")</f>
        <v/>
      </c>
      <c r="K136" t="str">
        <f t="shared" ca="1" si="5"/>
        <v/>
      </c>
    </row>
    <row r="137" spans="1:11" x14ac:dyDescent="0.25">
      <c r="A137" t="s">
        <v>929</v>
      </c>
      <c r="B137" t="s">
        <v>658</v>
      </c>
      <c r="C137" t="s">
        <v>337</v>
      </c>
      <c r="D137" t="s">
        <v>923</v>
      </c>
      <c r="E137" t="s">
        <v>930</v>
      </c>
      <c r="F137" t="s">
        <v>308</v>
      </c>
      <c r="G137" s="62"/>
      <c r="I137">
        <f t="shared" ca="1" si="4"/>
        <v>-30433</v>
      </c>
      <c r="J137" t="str">
        <f ca="1">IF(AND(I137&lt;=CalDue!$C$1,I137&gt;=CalDue!$G$1,I137&lt;&gt;""),ROW(),"")</f>
        <v/>
      </c>
      <c r="K137" t="str">
        <f t="shared" ca="1" si="5"/>
        <v/>
      </c>
    </row>
    <row r="138" spans="1:11" x14ac:dyDescent="0.25">
      <c r="A138" t="s">
        <v>931</v>
      </c>
      <c r="B138" t="s">
        <v>658</v>
      </c>
      <c r="C138" t="s">
        <v>337</v>
      </c>
      <c r="D138" t="s">
        <v>923</v>
      </c>
      <c r="E138" t="s">
        <v>932</v>
      </c>
      <c r="F138" t="s">
        <v>308</v>
      </c>
      <c r="G138" s="62">
        <v>43413</v>
      </c>
      <c r="I138">
        <f t="shared" ca="1" si="4"/>
        <v>540</v>
      </c>
      <c r="J138" t="str">
        <f ca="1">IF(AND(I138&lt;=CalDue!$C$1,I138&gt;=CalDue!$G$1,I138&lt;&gt;""),ROW(),"")</f>
        <v/>
      </c>
      <c r="K138" t="str">
        <f t="shared" ca="1" si="5"/>
        <v/>
      </c>
    </row>
    <row r="139" spans="1:11" x14ac:dyDescent="0.25">
      <c r="A139" t="s">
        <v>968</v>
      </c>
      <c r="B139" t="s">
        <v>475</v>
      </c>
      <c r="C139" t="s">
        <v>969</v>
      </c>
      <c r="D139" t="s">
        <v>970</v>
      </c>
      <c r="E139" t="s">
        <v>366</v>
      </c>
      <c r="F139" t="s">
        <v>302</v>
      </c>
      <c r="G139" s="62">
        <v>42753</v>
      </c>
      <c r="I139">
        <f t="shared" ca="1" si="4"/>
        <v>68</v>
      </c>
      <c r="J139" t="str">
        <f ca="1">IF(AND(I139&lt;=CalDue!$C$1,I139&gt;=CalDue!$G$1,I139&lt;&gt;""),ROW(),"")</f>
        <v/>
      </c>
      <c r="K139" t="str">
        <f t="shared" ca="1" si="5"/>
        <v/>
      </c>
    </row>
    <row r="140" spans="1:11" x14ac:dyDescent="0.25">
      <c r="A140" t="s">
        <v>971</v>
      </c>
      <c r="B140" t="s">
        <v>475</v>
      </c>
      <c r="C140" t="s">
        <v>969</v>
      </c>
      <c r="D140" t="s">
        <v>970</v>
      </c>
      <c r="E140" t="s">
        <v>366</v>
      </c>
      <c r="F140" t="s">
        <v>302</v>
      </c>
      <c r="G140" s="62">
        <v>42753</v>
      </c>
      <c r="I140">
        <f t="shared" ca="1" si="4"/>
        <v>68</v>
      </c>
      <c r="J140" t="str">
        <f ca="1">IF(AND(I140&lt;=CalDue!$C$1,I140&gt;=CalDue!$G$1,I140&lt;&gt;""),ROW(),"")</f>
        <v/>
      </c>
      <c r="K140" t="str">
        <f t="shared" ca="1" si="5"/>
        <v/>
      </c>
    </row>
    <row r="141" spans="1:11" x14ac:dyDescent="0.25">
      <c r="A141" t="s">
        <v>972</v>
      </c>
      <c r="B141" t="s">
        <v>475</v>
      </c>
      <c r="C141" t="s">
        <v>969</v>
      </c>
      <c r="D141" t="s">
        <v>970</v>
      </c>
      <c r="E141" t="s">
        <v>366</v>
      </c>
      <c r="F141" t="s">
        <v>302</v>
      </c>
      <c r="G141" s="62">
        <v>42753</v>
      </c>
      <c r="I141">
        <f t="shared" ca="1" si="4"/>
        <v>68</v>
      </c>
      <c r="J141" t="str">
        <f ca="1">IF(AND(I141&lt;=CalDue!$C$1,I141&gt;=CalDue!$G$1,I141&lt;&gt;""),ROW(),"")</f>
        <v/>
      </c>
      <c r="K141" t="str">
        <f t="shared" ca="1" si="5"/>
        <v/>
      </c>
    </row>
    <row r="142" spans="1:11" x14ac:dyDescent="0.25">
      <c r="A142" t="s">
        <v>973</v>
      </c>
      <c r="B142" t="s">
        <v>475</v>
      </c>
      <c r="C142" t="s">
        <v>969</v>
      </c>
      <c r="D142" t="s">
        <v>970</v>
      </c>
      <c r="E142" t="s">
        <v>366</v>
      </c>
      <c r="F142" t="s">
        <v>302</v>
      </c>
      <c r="G142" s="62">
        <v>42753</v>
      </c>
      <c r="I142">
        <f t="shared" ca="1" si="4"/>
        <v>68</v>
      </c>
      <c r="J142" t="str">
        <f ca="1">IF(AND(I142&lt;=CalDue!$C$1,I142&gt;=CalDue!$G$1,I142&lt;&gt;""),ROW(),"")</f>
        <v/>
      </c>
      <c r="K142" t="str">
        <f t="shared" ca="1" si="5"/>
        <v/>
      </c>
    </row>
    <row r="143" spans="1:11" x14ac:dyDescent="0.25">
      <c r="A143" t="s">
        <v>1043</v>
      </c>
      <c r="B143" t="s">
        <v>359</v>
      </c>
      <c r="C143" t="s">
        <v>1044</v>
      </c>
      <c r="D143" t="s">
        <v>1045</v>
      </c>
      <c r="E143" t="s">
        <v>1046</v>
      </c>
      <c r="F143" t="s">
        <v>302</v>
      </c>
      <c r="G143" s="62">
        <v>42901</v>
      </c>
      <c r="I143">
        <f t="shared" ca="1" si="4"/>
        <v>174</v>
      </c>
      <c r="J143" t="str">
        <f ca="1">IF(AND(I143&lt;=CalDue!$C$1,I143&gt;=CalDue!$G$1,I143&lt;&gt;""),ROW(),"")</f>
        <v/>
      </c>
      <c r="K143" t="str">
        <f t="shared" ca="1" si="5"/>
        <v/>
      </c>
    </row>
    <row r="144" spans="1:11" x14ac:dyDescent="0.25">
      <c r="A144" t="s">
        <v>1047</v>
      </c>
      <c r="B144" t="s">
        <v>359</v>
      </c>
      <c r="C144" t="s">
        <v>1044</v>
      </c>
      <c r="D144" t="s">
        <v>1045</v>
      </c>
      <c r="E144" t="s">
        <v>1048</v>
      </c>
      <c r="F144" t="s">
        <v>302</v>
      </c>
      <c r="G144" s="62">
        <v>42901</v>
      </c>
      <c r="I144">
        <f t="shared" ca="1" si="4"/>
        <v>174</v>
      </c>
      <c r="J144" t="str">
        <f ca="1">IF(AND(I144&lt;=CalDue!$C$1,I144&gt;=CalDue!$G$1,I144&lt;&gt;""),ROW(),"")</f>
        <v/>
      </c>
      <c r="K144" t="str">
        <f t="shared" ca="1" si="5"/>
        <v/>
      </c>
    </row>
    <row r="145" spans="1:11" x14ac:dyDescent="0.25">
      <c r="A145" t="s">
        <v>1049</v>
      </c>
      <c r="B145" t="s">
        <v>359</v>
      </c>
      <c r="C145" t="s">
        <v>1044</v>
      </c>
      <c r="D145" t="s">
        <v>1045</v>
      </c>
      <c r="E145" t="s">
        <v>1050</v>
      </c>
      <c r="F145" t="s">
        <v>302</v>
      </c>
      <c r="G145" s="62">
        <v>42901</v>
      </c>
      <c r="I145">
        <f t="shared" ca="1" si="4"/>
        <v>174</v>
      </c>
      <c r="J145" t="str">
        <f ca="1">IF(AND(I145&lt;=CalDue!$C$1,I145&gt;=CalDue!$G$1,I145&lt;&gt;""),ROW(),"")</f>
        <v/>
      </c>
      <c r="K145" t="str">
        <f t="shared" ca="1" si="5"/>
        <v/>
      </c>
    </row>
    <row r="146" spans="1:11" x14ac:dyDescent="0.25">
      <c r="A146" t="s">
        <v>1051</v>
      </c>
      <c r="B146" t="s">
        <v>359</v>
      </c>
      <c r="C146" t="s">
        <v>1044</v>
      </c>
      <c r="D146" t="s">
        <v>1045</v>
      </c>
      <c r="E146" t="s">
        <v>1052</v>
      </c>
      <c r="F146" t="s">
        <v>302</v>
      </c>
      <c r="G146" s="62">
        <v>42901</v>
      </c>
      <c r="I146">
        <f t="shared" ca="1" si="4"/>
        <v>174</v>
      </c>
      <c r="J146" t="str">
        <f ca="1">IF(AND(I146&lt;=CalDue!$C$1,I146&gt;=CalDue!$G$1,I146&lt;&gt;""),ROW(),"")</f>
        <v/>
      </c>
      <c r="K146" t="str">
        <f t="shared" ca="1" si="5"/>
        <v/>
      </c>
    </row>
    <row r="147" spans="1:11" x14ac:dyDescent="0.25">
      <c r="A147" t="s">
        <v>952</v>
      </c>
      <c r="B147" t="s">
        <v>320</v>
      </c>
      <c r="C147" t="s">
        <v>953</v>
      </c>
      <c r="D147" t="s">
        <v>321</v>
      </c>
      <c r="E147">
        <v>1115601233</v>
      </c>
      <c r="F147" t="s">
        <v>302</v>
      </c>
      <c r="G147" s="62">
        <v>42684</v>
      </c>
      <c r="I147">
        <f t="shared" ca="1" si="4"/>
        <v>19</v>
      </c>
      <c r="J147" t="str">
        <f ca="1">IF(AND(I147&lt;=CalDue!$C$1,I147&gt;=CalDue!$G$1,I147&lt;&gt;""),ROW(),"")</f>
        <v/>
      </c>
      <c r="K147" t="str">
        <f t="shared" ca="1" si="5"/>
        <v/>
      </c>
    </row>
    <row r="148" spans="1:11" x14ac:dyDescent="0.25">
      <c r="A148" t="s">
        <v>976</v>
      </c>
      <c r="B148" t="s">
        <v>323</v>
      </c>
      <c r="C148" t="s">
        <v>983</v>
      </c>
      <c r="D148" t="s">
        <v>951</v>
      </c>
      <c r="E148">
        <v>33190032</v>
      </c>
      <c r="F148" t="s">
        <v>302</v>
      </c>
      <c r="G148" s="62">
        <v>42756</v>
      </c>
      <c r="I148">
        <f t="shared" ca="1" si="4"/>
        <v>70</v>
      </c>
      <c r="J148" t="str">
        <f ca="1">IF(AND(I148&lt;=CalDue!$C$1,I148&gt;=CalDue!$G$1,I148&lt;&gt;""),ROW(),"")</f>
        <v/>
      </c>
      <c r="K148" t="str">
        <f t="shared" ca="1" si="5"/>
        <v/>
      </c>
    </row>
    <row r="149" spans="1:11" x14ac:dyDescent="0.25">
      <c r="A149" t="s">
        <v>1002</v>
      </c>
      <c r="B149" t="s">
        <v>329</v>
      </c>
      <c r="C149" t="s">
        <v>1003</v>
      </c>
      <c r="D149" t="s">
        <v>1004</v>
      </c>
      <c r="E149">
        <v>889</v>
      </c>
      <c r="F149" t="s">
        <v>302</v>
      </c>
      <c r="G149" s="62">
        <v>42823</v>
      </c>
      <c r="I149">
        <f t="shared" ca="1" si="4"/>
        <v>118</v>
      </c>
      <c r="J149" t="str">
        <f ca="1">IF(AND(I149&lt;=CalDue!$C$1,I149&gt;=CalDue!$G$1,I149&lt;&gt;""),ROW(),"")</f>
        <v/>
      </c>
      <c r="K149" t="str">
        <f t="shared" ca="1" si="5"/>
        <v/>
      </c>
    </row>
    <row r="150" spans="1:11" x14ac:dyDescent="0.25">
      <c r="A150" t="s">
        <v>957</v>
      </c>
      <c r="B150" t="s">
        <v>347</v>
      </c>
      <c r="C150" t="s">
        <v>348</v>
      </c>
      <c r="D150" t="s">
        <v>349</v>
      </c>
      <c r="E150" t="s">
        <v>366</v>
      </c>
      <c r="F150" t="s">
        <v>302</v>
      </c>
      <c r="G150" s="62">
        <v>42746</v>
      </c>
      <c r="I150">
        <f t="shared" ca="1" si="4"/>
        <v>63</v>
      </c>
      <c r="J150" t="str">
        <f ca="1">IF(AND(I150&lt;=CalDue!$C$1,I150&gt;=CalDue!$G$1,I150&lt;&gt;""),ROW(),"")</f>
        <v/>
      </c>
      <c r="K150" t="str">
        <f t="shared" ca="1" si="5"/>
        <v/>
      </c>
    </row>
    <row r="151" spans="1:11" x14ac:dyDescent="0.25">
      <c r="A151" t="s">
        <v>988</v>
      </c>
      <c r="B151" t="s">
        <v>618</v>
      </c>
      <c r="C151" t="s">
        <v>595</v>
      </c>
      <c r="D151" t="s">
        <v>326</v>
      </c>
      <c r="E151">
        <v>1705</v>
      </c>
      <c r="F151" t="s">
        <v>302</v>
      </c>
      <c r="G151" s="62">
        <v>42750</v>
      </c>
      <c r="I151">
        <f t="shared" ca="1" si="4"/>
        <v>65</v>
      </c>
      <c r="J151" t="str">
        <f ca="1">IF(AND(I151&lt;=CalDue!$C$1,I151&gt;=CalDue!$G$1,I151&lt;&gt;""),ROW(),"")</f>
        <v/>
      </c>
      <c r="K151" t="str">
        <f t="shared" ca="1" si="5"/>
        <v/>
      </c>
    </row>
    <row r="152" spans="1:11" x14ac:dyDescent="0.25">
      <c r="A152" t="s">
        <v>1005</v>
      </c>
      <c r="B152" t="s">
        <v>618</v>
      </c>
      <c r="C152" s="76">
        <v>304900</v>
      </c>
      <c r="D152" t="s">
        <v>326</v>
      </c>
      <c r="E152">
        <v>1723</v>
      </c>
      <c r="F152" t="s">
        <v>302</v>
      </c>
      <c r="G152" s="62">
        <v>42823</v>
      </c>
      <c r="I152">
        <f t="shared" ca="1" si="4"/>
        <v>118</v>
      </c>
      <c r="J152" t="str">
        <f ca="1">IF(AND(I152&lt;=CalDue!$C$1,I152&gt;=CalDue!$G$1,I152&lt;&gt;""),ROW(),"")</f>
        <v/>
      </c>
      <c r="K152" t="str">
        <f t="shared" ca="1" si="5"/>
        <v/>
      </c>
    </row>
    <row r="153" spans="1:11" x14ac:dyDescent="0.25">
      <c r="A153" t="s">
        <v>1006</v>
      </c>
      <c r="B153" t="s">
        <v>618</v>
      </c>
      <c r="C153" t="s">
        <v>595</v>
      </c>
      <c r="D153" t="s">
        <v>326</v>
      </c>
      <c r="E153">
        <v>1754</v>
      </c>
      <c r="F153" t="s">
        <v>302</v>
      </c>
      <c r="G153" s="62">
        <v>42823</v>
      </c>
      <c r="I153">
        <f t="shared" ca="1" si="4"/>
        <v>118</v>
      </c>
      <c r="J153" t="str">
        <f ca="1">IF(AND(I153&lt;=CalDue!$C$1,I153&gt;=CalDue!$G$1,I153&lt;&gt;""),ROW(),"")</f>
        <v/>
      </c>
      <c r="K153" t="str">
        <f t="shared" ca="1" si="5"/>
        <v/>
      </c>
    </row>
    <row r="154" spans="1:11" x14ac:dyDescent="0.25">
      <c r="A154" t="s">
        <v>1007</v>
      </c>
      <c r="B154" t="s">
        <v>618</v>
      </c>
      <c r="C154" t="s">
        <v>595</v>
      </c>
      <c r="D154" t="s">
        <v>326</v>
      </c>
      <c r="E154">
        <v>1753</v>
      </c>
      <c r="F154" t="s">
        <v>302</v>
      </c>
      <c r="G154" s="62">
        <v>42823</v>
      </c>
      <c r="I154">
        <f t="shared" ca="1" si="4"/>
        <v>118</v>
      </c>
      <c r="J154" t="str">
        <f ca="1">IF(AND(I154&lt;=CalDue!$C$1,I154&gt;=CalDue!$G$1,I154&lt;&gt;""),ROW(),"")</f>
        <v/>
      </c>
      <c r="K154" t="str">
        <f t="shared" ca="1" si="5"/>
        <v/>
      </c>
    </row>
    <row r="155" spans="1:11" x14ac:dyDescent="0.25">
      <c r="A155" t="s">
        <v>1053</v>
      </c>
      <c r="B155" t="s">
        <v>329</v>
      </c>
      <c r="C155" t="s">
        <v>1054</v>
      </c>
      <c r="D155" t="s">
        <v>1055</v>
      </c>
      <c r="E155">
        <v>983</v>
      </c>
      <c r="F155" t="s">
        <v>302</v>
      </c>
      <c r="G155" s="62">
        <v>42892</v>
      </c>
      <c r="I155">
        <f t="shared" ca="1" si="4"/>
        <v>167</v>
      </c>
      <c r="J155" t="str">
        <f ca="1">IF(AND(I155&lt;=CalDue!$C$1,I155&gt;=CalDue!$G$1,I155&lt;&gt;""),ROW(),"")</f>
        <v/>
      </c>
      <c r="K155" t="str">
        <f t="shared" ca="1" si="5"/>
        <v/>
      </c>
    </row>
    <row r="156" spans="1:11" x14ac:dyDescent="0.25">
      <c r="A156" t="s">
        <v>1056</v>
      </c>
      <c r="B156" t="s">
        <v>324</v>
      </c>
      <c r="C156" t="s">
        <v>1057</v>
      </c>
      <c r="D156" t="s">
        <v>1058</v>
      </c>
      <c r="E156">
        <v>12282</v>
      </c>
      <c r="F156" t="s">
        <v>302</v>
      </c>
      <c r="G156" s="62">
        <v>42867</v>
      </c>
      <c r="I156">
        <f t="shared" ca="1" si="4"/>
        <v>150</v>
      </c>
      <c r="J156" t="str">
        <f ca="1">IF(AND(I156&lt;=CalDue!$C$1,I156&gt;=CalDue!$G$1,I156&lt;&gt;""),ROW(),"")</f>
        <v/>
      </c>
      <c r="K156" t="str">
        <f t="shared" ca="1" si="5"/>
        <v/>
      </c>
    </row>
    <row r="157" spans="1:11" x14ac:dyDescent="0.25">
      <c r="A157" t="s">
        <v>1059</v>
      </c>
      <c r="B157" t="s">
        <v>617</v>
      </c>
      <c r="C157" t="s">
        <v>1039</v>
      </c>
      <c r="D157" t="s">
        <v>1040</v>
      </c>
      <c r="E157">
        <v>55511</v>
      </c>
      <c r="F157" t="s">
        <v>302</v>
      </c>
      <c r="G157" s="62">
        <v>42916</v>
      </c>
      <c r="I157">
        <f t="shared" ca="1" si="4"/>
        <v>185</v>
      </c>
      <c r="J157" t="str">
        <f ca="1">IF(AND(I157&lt;=CalDue!$C$1,I157&gt;=CalDue!$G$1,I157&lt;&gt;""),ROW(),"")</f>
        <v/>
      </c>
      <c r="K157" t="str">
        <f t="shared" ca="1" si="5"/>
        <v/>
      </c>
    </row>
    <row r="158" spans="1:11" x14ac:dyDescent="0.25">
      <c r="A158" t="s">
        <v>1060</v>
      </c>
      <c r="B158" t="s">
        <v>320</v>
      </c>
      <c r="C158" t="s">
        <v>1033</v>
      </c>
      <c r="D158" t="s">
        <v>1061</v>
      </c>
      <c r="E158">
        <v>9106</v>
      </c>
      <c r="F158" t="s">
        <v>302</v>
      </c>
      <c r="G158" s="62">
        <v>42938</v>
      </c>
      <c r="I158">
        <f t="shared" ca="1" si="4"/>
        <v>200</v>
      </c>
      <c r="J158" t="str">
        <f ca="1">IF(AND(I158&lt;=CalDue!$C$1,I158&gt;=CalDue!$G$1,I158&lt;&gt;""),ROW(),"")</f>
        <v/>
      </c>
      <c r="K158" t="str">
        <f t="shared" ca="1" si="5"/>
        <v/>
      </c>
    </row>
    <row r="159" spans="1:11" x14ac:dyDescent="0.25">
      <c r="A159" t="s">
        <v>1032</v>
      </c>
      <c r="B159" t="s">
        <v>320</v>
      </c>
      <c r="C159" t="s">
        <v>1033</v>
      </c>
      <c r="D159" t="s">
        <v>1061</v>
      </c>
      <c r="E159">
        <v>9107</v>
      </c>
      <c r="F159" t="s">
        <v>302</v>
      </c>
      <c r="G159" s="62">
        <v>42941</v>
      </c>
      <c r="I159">
        <f t="shared" ca="1" si="4"/>
        <v>202</v>
      </c>
      <c r="J159" t="str">
        <f ca="1">IF(AND(I159&lt;=CalDue!$C$1,I159&gt;=CalDue!$G$1,I159&lt;&gt;""),ROW(),"")</f>
        <v/>
      </c>
      <c r="K159" t="str">
        <f t="shared" ca="1" si="5"/>
        <v/>
      </c>
    </row>
    <row r="160" spans="1:11" x14ac:dyDescent="0.25">
      <c r="A160" t="s">
        <v>1062</v>
      </c>
      <c r="B160" t="s">
        <v>320</v>
      </c>
      <c r="C160" t="s">
        <v>1063</v>
      </c>
      <c r="D160" t="s">
        <v>321</v>
      </c>
      <c r="E160">
        <v>28445</v>
      </c>
      <c r="F160" t="s">
        <v>302</v>
      </c>
      <c r="G160" s="62">
        <v>42935</v>
      </c>
      <c r="I160">
        <f t="shared" ca="1" si="4"/>
        <v>198</v>
      </c>
      <c r="J160" t="str">
        <f ca="1">IF(AND(I160&lt;=CalDue!$C$1,I160&gt;=CalDue!$G$1,I160&lt;&gt;""),ROW(),"")</f>
        <v/>
      </c>
      <c r="K160" t="str">
        <f t="shared" ca="1" si="5"/>
        <v/>
      </c>
    </row>
    <row r="161" spans="1:11" x14ac:dyDescent="0.25">
      <c r="A161" t="s">
        <v>194</v>
      </c>
      <c r="B161" t="s">
        <v>658</v>
      </c>
      <c r="C161" s="76" t="s">
        <v>335</v>
      </c>
      <c r="D161" t="s">
        <v>336</v>
      </c>
      <c r="E161" t="s">
        <v>956</v>
      </c>
      <c r="F161" t="s">
        <v>302</v>
      </c>
      <c r="G161" s="62">
        <v>42718</v>
      </c>
      <c r="I161">
        <f t="shared" ca="1" si="4"/>
        <v>43</v>
      </c>
      <c r="J161" t="str">
        <f ca="1">IF(AND(I161&lt;=CalDue!$C$1,I161&gt;=CalDue!$G$1,I161&lt;&gt;""),ROW(),"")</f>
        <v/>
      </c>
      <c r="K161" t="str">
        <f t="shared" ca="1" si="5"/>
        <v/>
      </c>
    </row>
    <row r="162" spans="1:11" x14ac:dyDescent="0.25">
      <c r="A162" t="s">
        <v>196</v>
      </c>
      <c r="B162" t="s">
        <v>658</v>
      </c>
      <c r="C162" s="76" t="s">
        <v>337</v>
      </c>
      <c r="D162" t="s">
        <v>338</v>
      </c>
      <c r="E162" t="s">
        <v>1014</v>
      </c>
      <c r="F162" t="s">
        <v>302</v>
      </c>
      <c r="G162" s="62">
        <v>42678</v>
      </c>
      <c r="I162">
        <f t="shared" ca="1" si="4"/>
        <v>15</v>
      </c>
      <c r="J162" t="str">
        <f ca="1">IF(AND(I162&lt;=CalDue!$C$1,I162&gt;=CalDue!$G$1,I162&lt;&gt;""),ROW(),"")</f>
        <v/>
      </c>
      <c r="K162" t="str">
        <f t="shared" ca="1" si="5"/>
        <v/>
      </c>
    </row>
    <row r="163" spans="1:11" x14ac:dyDescent="0.25">
      <c r="A163" t="s">
        <v>278</v>
      </c>
      <c r="B163" t="s">
        <v>339</v>
      </c>
      <c r="C163" t="s">
        <v>1008</v>
      </c>
      <c r="D163" t="s">
        <v>1064</v>
      </c>
      <c r="E163">
        <v>209</v>
      </c>
      <c r="F163" t="s">
        <v>302</v>
      </c>
      <c r="G163" s="62">
        <v>42917</v>
      </c>
      <c r="I163">
        <f t="shared" ca="1" si="4"/>
        <v>185</v>
      </c>
      <c r="J163" t="str">
        <f ca="1">IF(AND(I163&lt;=CalDue!$C$1,I163&gt;=CalDue!$G$1,I163&lt;&gt;""),ROW(),"")</f>
        <v/>
      </c>
      <c r="K163" t="str">
        <f t="shared" ca="1" si="5"/>
        <v/>
      </c>
    </row>
    <row r="164" spans="1:11" x14ac:dyDescent="0.25">
      <c r="A164" t="s">
        <v>237</v>
      </c>
      <c r="B164" t="s">
        <v>475</v>
      </c>
      <c r="C164" s="76" t="s">
        <v>552</v>
      </c>
      <c r="D164" t="s">
        <v>553</v>
      </c>
      <c r="E164">
        <v>1035705002</v>
      </c>
      <c r="F164" t="s">
        <v>539</v>
      </c>
      <c r="G164" s="62">
        <v>39948</v>
      </c>
      <c r="I164">
        <f t="shared" ca="1" si="4"/>
        <v>-1899</v>
      </c>
      <c r="J164" t="str">
        <f ca="1">IF(AND(I164&lt;=CalDue!$C$1,I164&gt;=CalDue!$G$1,I164&lt;&gt;""),ROW(),"")</f>
        <v/>
      </c>
      <c r="K164" t="str">
        <f t="shared" ca="1" si="5"/>
        <v/>
      </c>
    </row>
    <row r="165" spans="1:11" x14ac:dyDescent="0.25">
      <c r="A165" t="s">
        <v>279</v>
      </c>
      <c r="B165" t="s">
        <v>339</v>
      </c>
      <c r="C165" s="76" t="s">
        <v>1008</v>
      </c>
      <c r="D165" t="s">
        <v>1009</v>
      </c>
      <c r="E165">
        <v>211</v>
      </c>
      <c r="F165" t="s">
        <v>302</v>
      </c>
      <c r="G165" s="62">
        <v>42809</v>
      </c>
      <c r="I165">
        <f t="shared" ca="1" si="4"/>
        <v>108</v>
      </c>
      <c r="J165" t="str">
        <f ca="1">IF(AND(I165&lt;=CalDue!$C$1,I165&gt;=CalDue!$G$1,I165&lt;&gt;""),ROW(),"")</f>
        <v/>
      </c>
      <c r="K165" t="str">
        <f t="shared" ca="1" si="5"/>
        <v/>
      </c>
    </row>
    <row r="166" spans="1:11" x14ac:dyDescent="0.25">
      <c r="A166" t="s">
        <v>158</v>
      </c>
      <c r="B166" t="s">
        <v>617</v>
      </c>
      <c r="C166" s="76" t="s">
        <v>974</v>
      </c>
      <c r="D166" t="s">
        <v>343</v>
      </c>
      <c r="E166" t="s">
        <v>975</v>
      </c>
      <c r="F166" t="s">
        <v>302</v>
      </c>
      <c r="G166" s="62">
        <v>42722</v>
      </c>
      <c r="I166">
        <f t="shared" ca="1" si="4"/>
        <v>45</v>
      </c>
      <c r="J166" t="str">
        <f ca="1">IF(AND(I166&lt;=CalDue!$C$1,I166&gt;=CalDue!$G$1,I166&lt;&gt;""),ROW(),"")</f>
        <v/>
      </c>
      <c r="K166" t="str">
        <f t="shared" ca="1" si="5"/>
        <v/>
      </c>
    </row>
    <row r="167" spans="1:11" x14ac:dyDescent="0.25">
      <c r="A167" t="s">
        <v>179</v>
      </c>
      <c r="B167" t="s">
        <v>617</v>
      </c>
      <c r="C167" t="s">
        <v>597</v>
      </c>
      <c r="D167" t="s">
        <v>344</v>
      </c>
      <c r="E167">
        <v>407</v>
      </c>
      <c r="F167" t="s">
        <v>302</v>
      </c>
      <c r="G167" s="62">
        <v>42929</v>
      </c>
      <c r="I167">
        <f t="shared" ca="1" si="4"/>
        <v>194</v>
      </c>
      <c r="J167" t="str">
        <f ca="1">IF(AND(I167&lt;=CalDue!$C$1,I167&gt;=CalDue!$G$1,I167&lt;&gt;""),ROW(),"")</f>
        <v/>
      </c>
      <c r="K167" t="str">
        <f t="shared" ca="1" si="5"/>
        <v/>
      </c>
    </row>
    <row r="168" spans="1:11" x14ac:dyDescent="0.25">
      <c r="A168" t="s">
        <v>159</v>
      </c>
      <c r="B168" t="s">
        <v>617</v>
      </c>
      <c r="C168" t="s">
        <v>345</v>
      </c>
      <c r="D168" t="s">
        <v>343</v>
      </c>
      <c r="E168">
        <v>44374</v>
      </c>
      <c r="F168" t="s">
        <v>302</v>
      </c>
      <c r="G168" s="62">
        <v>42777</v>
      </c>
      <c r="I168">
        <f t="shared" ca="1" si="4"/>
        <v>85</v>
      </c>
      <c r="J168" t="str">
        <f ca="1">IF(AND(I168&lt;=CalDue!$C$1,I168&gt;=CalDue!$G$1,I168&lt;&gt;""),ROW(),"")</f>
        <v/>
      </c>
      <c r="K168" t="str">
        <f t="shared" ca="1" si="5"/>
        <v/>
      </c>
    </row>
    <row r="169" spans="1:11" x14ac:dyDescent="0.25">
      <c r="A169" t="s">
        <v>163</v>
      </c>
      <c r="B169" t="s">
        <v>617</v>
      </c>
      <c r="C169" t="s">
        <v>345</v>
      </c>
      <c r="D169" t="s">
        <v>343</v>
      </c>
      <c r="E169">
        <v>44375</v>
      </c>
      <c r="F169" t="s">
        <v>302</v>
      </c>
      <c r="G169" s="62">
        <v>42655</v>
      </c>
      <c r="I169">
        <f t="shared" ca="1" si="4"/>
        <v>-3</v>
      </c>
      <c r="J169" t="str">
        <f ca="1">IF(AND(I169&lt;=CalDue!$C$1,I169&gt;=CalDue!$G$1,I169&lt;&gt;""),ROW(),"")</f>
        <v/>
      </c>
      <c r="K169" t="str">
        <f t="shared" ca="1" si="5"/>
        <v/>
      </c>
    </row>
    <row r="170" spans="1:11" x14ac:dyDescent="0.25">
      <c r="A170" t="s">
        <v>160</v>
      </c>
      <c r="B170" t="s">
        <v>617</v>
      </c>
      <c r="C170" s="76" t="s">
        <v>345</v>
      </c>
      <c r="D170" t="s">
        <v>343</v>
      </c>
      <c r="E170">
        <v>44377</v>
      </c>
      <c r="F170" t="s">
        <v>751</v>
      </c>
      <c r="G170" s="62">
        <v>42771</v>
      </c>
      <c r="I170">
        <f t="shared" ca="1" si="4"/>
        <v>80</v>
      </c>
      <c r="J170" t="str">
        <f ca="1">IF(AND(I170&lt;=CalDue!$C$1,I170&gt;=CalDue!$G$1,I170&lt;&gt;""),ROW(),"")</f>
        <v/>
      </c>
      <c r="K170" t="str">
        <f t="shared" ca="1" si="5"/>
        <v/>
      </c>
    </row>
    <row r="171" spans="1:11" x14ac:dyDescent="0.25">
      <c r="A171" t="s">
        <v>161</v>
      </c>
      <c r="B171" t="s">
        <v>617</v>
      </c>
      <c r="C171" t="s">
        <v>345</v>
      </c>
      <c r="D171" t="s">
        <v>343</v>
      </c>
      <c r="E171">
        <v>44381</v>
      </c>
      <c r="F171" t="s">
        <v>302</v>
      </c>
      <c r="G171" s="62">
        <v>42722</v>
      </c>
      <c r="I171">
        <f t="shared" ca="1" si="4"/>
        <v>45</v>
      </c>
      <c r="J171" t="str">
        <f ca="1">IF(AND(I171&lt;=CalDue!$C$1,I171&gt;=CalDue!$G$1,I171&lt;&gt;""),ROW(),"")</f>
        <v/>
      </c>
      <c r="K171" t="str">
        <f t="shared" ca="1" si="5"/>
        <v/>
      </c>
    </row>
    <row r="172" spans="1:11" x14ac:dyDescent="0.25">
      <c r="A172" t="s">
        <v>176</v>
      </c>
      <c r="B172" t="s">
        <v>617</v>
      </c>
      <c r="C172" s="76" t="s">
        <v>346</v>
      </c>
      <c r="D172" t="s">
        <v>344</v>
      </c>
      <c r="E172">
        <v>371</v>
      </c>
      <c r="F172" t="s">
        <v>302</v>
      </c>
      <c r="G172" s="62">
        <v>43007</v>
      </c>
      <c r="I172">
        <f t="shared" ca="1" si="4"/>
        <v>250</v>
      </c>
      <c r="J172" t="str">
        <f ca="1">IF(AND(I172&lt;=CalDue!$C$1,I172&gt;=CalDue!$G$1,I172&lt;&gt;""),ROW(),"")</f>
        <v/>
      </c>
      <c r="K172" t="str">
        <f t="shared" ca="1" si="5"/>
        <v/>
      </c>
    </row>
    <row r="173" spans="1:11" x14ac:dyDescent="0.25">
      <c r="A173" t="s">
        <v>213</v>
      </c>
      <c r="B173" t="s">
        <v>347</v>
      </c>
      <c r="C173" t="s">
        <v>348</v>
      </c>
      <c r="D173" t="s">
        <v>349</v>
      </c>
      <c r="E173" t="s">
        <v>366</v>
      </c>
      <c r="F173" t="s">
        <v>302</v>
      </c>
      <c r="G173" s="62">
        <v>42927</v>
      </c>
      <c r="I173">
        <f t="shared" ca="1" si="4"/>
        <v>192</v>
      </c>
      <c r="J173" t="str">
        <f ca="1">IF(AND(I173&lt;=CalDue!$C$1,I173&gt;=CalDue!$G$1,I173&lt;&gt;""),ROW(),"")</f>
        <v/>
      </c>
      <c r="K173" t="str">
        <f t="shared" ca="1" si="5"/>
        <v/>
      </c>
    </row>
    <row r="174" spans="1:11" x14ac:dyDescent="0.25">
      <c r="A174" t="s">
        <v>209</v>
      </c>
      <c r="B174" t="s">
        <v>347</v>
      </c>
      <c r="C174" t="s">
        <v>348</v>
      </c>
      <c r="D174" t="s">
        <v>349</v>
      </c>
      <c r="E174" t="s">
        <v>366</v>
      </c>
      <c r="F174" t="s">
        <v>302</v>
      </c>
      <c r="G174" s="62">
        <v>42927</v>
      </c>
      <c r="I174">
        <f t="shared" ca="1" si="4"/>
        <v>192</v>
      </c>
      <c r="J174" t="str">
        <f ca="1">IF(AND(I174&lt;=CalDue!$C$1,I174&gt;=CalDue!$G$1,I174&lt;&gt;""),ROW(),"")</f>
        <v/>
      </c>
      <c r="K174" t="str">
        <f t="shared" ca="1" si="5"/>
        <v/>
      </c>
    </row>
    <row r="175" spans="1:11" x14ac:dyDescent="0.25">
      <c r="A175" t="s">
        <v>212</v>
      </c>
      <c r="B175" t="s">
        <v>347</v>
      </c>
      <c r="C175" t="s">
        <v>348</v>
      </c>
      <c r="D175" t="s">
        <v>349</v>
      </c>
      <c r="E175" t="s">
        <v>366</v>
      </c>
      <c r="F175" t="s">
        <v>302</v>
      </c>
      <c r="G175" s="62">
        <v>42664</v>
      </c>
      <c r="I175">
        <f t="shared" ca="1" si="4"/>
        <v>5</v>
      </c>
      <c r="J175">
        <f ca="1">IF(AND(I175&lt;=CalDue!$C$1,I175&gt;=CalDue!$G$1,I175&lt;&gt;""),ROW(),"")</f>
        <v>175</v>
      </c>
      <c r="K175" t="str">
        <f t="shared" ca="1" si="5"/>
        <v/>
      </c>
    </row>
    <row r="176" spans="1:11" x14ac:dyDescent="0.25">
      <c r="A176" t="s">
        <v>214</v>
      </c>
      <c r="B176" t="s">
        <v>347</v>
      </c>
      <c r="C176" t="s">
        <v>348</v>
      </c>
      <c r="D176" t="s">
        <v>349</v>
      </c>
      <c r="E176" t="s">
        <v>366</v>
      </c>
      <c r="F176" t="s">
        <v>302</v>
      </c>
      <c r="G176" s="62">
        <v>42927</v>
      </c>
      <c r="I176">
        <f t="shared" ca="1" si="4"/>
        <v>192</v>
      </c>
      <c r="J176" t="str">
        <f ca="1">IF(AND(I176&lt;=CalDue!$C$1,I176&gt;=CalDue!$G$1,I176&lt;&gt;""),ROW(),"")</f>
        <v/>
      </c>
      <c r="K176" t="str">
        <f t="shared" ca="1" si="5"/>
        <v/>
      </c>
    </row>
    <row r="177" spans="1:11" x14ac:dyDescent="0.25">
      <c r="A177" t="s">
        <v>234</v>
      </c>
      <c r="B177" t="s">
        <v>658</v>
      </c>
      <c r="C177" t="s">
        <v>350</v>
      </c>
      <c r="D177" t="s">
        <v>306</v>
      </c>
      <c r="E177" t="s">
        <v>993</v>
      </c>
      <c r="F177" t="s">
        <v>539</v>
      </c>
      <c r="G177" s="62">
        <v>42392</v>
      </c>
      <c r="I177">
        <f t="shared" ca="1" si="4"/>
        <v>-190</v>
      </c>
      <c r="J177" t="str">
        <f ca="1">IF(AND(I177&lt;=CalDue!$C$1,I177&gt;=CalDue!$G$1,I177&lt;&gt;""),ROW(),"")</f>
        <v/>
      </c>
      <c r="K177" t="str">
        <f t="shared" ca="1" si="5"/>
        <v/>
      </c>
    </row>
    <row r="178" spans="1:11" x14ac:dyDescent="0.25">
      <c r="A178" t="s">
        <v>217</v>
      </c>
      <c r="B178" t="s">
        <v>741</v>
      </c>
      <c r="C178" t="s">
        <v>742</v>
      </c>
      <c r="D178" t="s">
        <v>743</v>
      </c>
      <c r="E178">
        <v>462793</v>
      </c>
      <c r="F178" t="s">
        <v>302</v>
      </c>
      <c r="G178" s="62">
        <v>42740</v>
      </c>
      <c r="I178">
        <f t="shared" ca="1" si="4"/>
        <v>59</v>
      </c>
      <c r="J178" t="str">
        <f ca="1">IF(AND(I178&lt;=CalDue!$C$1,I178&gt;=CalDue!$G$1,I178&lt;&gt;""),ROW(),"")</f>
        <v/>
      </c>
      <c r="K178" t="str">
        <f t="shared" ca="1" si="5"/>
        <v/>
      </c>
    </row>
    <row r="179" spans="1:11" x14ac:dyDescent="0.25">
      <c r="A179" t="s">
        <v>215</v>
      </c>
      <c r="B179" t="s">
        <v>741</v>
      </c>
      <c r="C179" t="s">
        <v>744</v>
      </c>
      <c r="D179" t="s">
        <v>743</v>
      </c>
      <c r="E179" t="s">
        <v>745</v>
      </c>
      <c r="F179" t="s">
        <v>302</v>
      </c>
      <c r="G179" s="62">
        <v>42740</v>
      </c>
      <c r="I179">
        <f t="shared" ca="1" si="4"/>
        <v>59</v>
      </c>
      <c r="J179" t="str">
        <f ca="1">IF(AND(I179&lt;=CalDue!$C$1,I179&gt;=CalDue!$G$1,I179&lt;&gt;""),ROW(),"")</f>
        <v/>
      </c>
      <c r="K179" t="str">
        <f t="shared" ca="1" si="5"/>
        <v/>
      </c>
    </row>
    <row r="180" spans="1:11" x14ac:dyDescent="0.25">
      <c r="A180" t="s">
        <v>50</v>
      </c>
      <c r="B180" t="s">
        <v>658</v>
      </c>
      <c r="C180" t="s">
        <v>350</v>
      </c>
      <c r="D180" t="s">
        <v>311</v>
      </c>
      <c r="E180" t="s">
        <v>351</v>
      </c>
      <c r="F180" t="s">
        <v>308</v>
      </c>
      <c r="G180" s="62">
        <v>43483</v>
      </c>
      <c r="I180">
        <f t="shared" ca="1" si="4"/>
        <v>590</v>
      </c>
      <c r="J180" t="str">
        <f ca="1">IF(AND(I180&lt;=CalDue!$C$1,I180&gt;=CalDue!$G$1,I180&lt;&gt;""),ROW(),"")</f>
        <v/>
      </c>
      <c r="K180" t="str">
        <f t="shared" ca="1" si="5"/>
        <v/>
      </c>
    </row>
    <row r="181" spans="1:11" x14ac:dyDescent="0.25">
      <c r="A181" t="s">
        <v>48</v>
      </c>
      <c r="B181" t="s">
        <v>658</v>
      </c>
      <c r="C181" t="s">
        <v>335</v>
      </c>
      <c r="D181" t="s">
        <v>336</v>
      </c>
      <c r="E181" t="s">
        <v>352</v>
      </c>
      <c r="F181" t="s">
        <v>302</v>
      </c>
      <c r="G181" s="62">
        <v>42788</v>
      </c>
      <c r="I181">
        <f t="shared" ca="1" si="4"/>
        <v>93</v>
      </c>
      <c r="J181" t="str">
        <f ca="1">IF(AND(I181&lt;=CalDue!$C$1,I181&gt;=CalDue!$G$1,I181&lt;&gt;""),ROW(),"")</f>
        <v/>
      </c>
      <c r="K181" t="str">
        <f t="shared" ca="1" si="5"/>
        <v/>
      </c>
    </row>
    <row r="182" spans="1:11" x14ac:dyDescent="0.25">
      <c r="A182" t="s">
        <v>26</v>
      </c>
      <c r="B182" t="s">
        <v>303</v>
      </c>
      <c r="C182" t="s">
        <v>353</v>
      </c>
      <c r="D182" t="s">
        <v>354</v>
      </c>
      <c r="E182">
        <v>34787</v>
      </c>
      <c r="F182" t="s">
        <v>302</v>
      </c>
      <c r="G182" s="62">
        <v>42705</v>
      </c>
      <c r="I182">
        <f t="shared" ca="1" si="4"/>
        <v>34</v>
      </c>
      <c r="J182" t="str">
        <f ca="1">IF(AND(I182&lt;=CalDue!$C$1,I182&gt;=CalDue!$G$1,I182&lt;&gt;""),ROW(),"")</f>
        <v/>
      </c>
      <c r="K182" t="str">
        <f t="shared" ca="1" si="5"/>
        <v/>
      </c>
    </row>
    <row r="183" spans="1:11" x14ac:dyDescent="0.25">
      <c r="A183" t="s">
        <v>208</v>
      </c>
      <c r="B183" t="s">
        <v>347</v>
      </c>
      <c r="C183" t="s">
        <v>348</v>
      </c>
      <c r="D183" t="s">
        <v>349</v>
      </c>
      <c r="E183" t="s">
        <v>366</v>
      </c>
      <c r="F183" t="s">
        <v>302</v>
      </c>
      <c r="G183" s="62">
        <v>42664</v>
      </c>
      <c r="I183">
        <f t="shared" ca="1" si="4"/>
        <v>5</v>
      </c>
      <c r="J183">
        <f ca="1">IF(AND(I183&lt;=CalDue!$C$1,I183&gt;=CalDue!$G$1,I183&lt;&gt;""),ROW(),"")</f>
        <v>183</v>
      </c>
      <c r="K183" t="str">
        <f t="shared" ca="1" si="5"/>
        <v/>
      </c>
    </row>
    <row r="184" spans="1:11" x14ac:dyDescent="0.25">
      <c r="A184" t="s">
        <v>23</v>
      </c>
      <c r="B184" t="s">
        <v>355</v>
      </c>
      <c r="C184" t="s">
        <v>356</v>
      </c>
      <c r="D184" t="s">
        <v>357</v>
      </c>
      <c r="E184" t="s">
        <v>358</v>
      </c>
      <c r="F184" t="s">
        <v>539</v>
      </c>
      <c r="G184" s="62">
        <v>41251</v>
      </c>
      <c r="I184">
        <f t="shared" ca="1" si="4"/>
        <v>-968</v>
      </c>
      <c r="J184" t="str">
        <f ca="1">IF(AND(I184&lt;=CalDue!$C$1,I184&gt;=CalDue!$G$1,I184&lt;&gt;""),ROW(),"")</f>
        <v/>
      </c>
      <c r="K184" t="str">
        <f t="shared" ca="1" si="5"/>
        <v/>
      </c>
    </row>
    <row r="185" spans="1:11" x14ac:dyDescent="0.25">
      <c r="A185" t="s">
        <v>262</v>
      </c>
      <c r="B185" t="s">
        <v>320</v>
      </c>
      <c r="C185" t="s">
        <v>674</v>
      </c>
      <c r="D185" t="s">
        <v>321</v>
      </c>
      <c r="E185">
        <v>405604408</v>
      </c>
      <c r="F185" t="s">
        <v>302</v>
      </c>
      <c r="G185" s="62">
        <v>42907</v>
      </c>
      <c r="I185">
        <f t="shared" ca="1" si="4"/>
        <v>178</v>
      </c>
      <c r="J185" t="str">
        <f ca="1">IF(AND(I185&lt;=CalDue!$C$1,I185&gt;=CalDue!$G$1,I185&lt;&gt;""),ROW(),"")</f>
        <v/>
      </c>
      <c r="K185" t="str">
        <f t="shared" ca="1" si="5"/>
        <v/>
      </c>
    </row>
    <row r="186" spans="1:11" x14ac:dyDescent="0.25">
      <c r="A186" t="s">
        <v>942</v>
      </c>
      <c r="B186" t="s">
        <v>658</v>
      </c>
      <c r="C186" t="s">
        <v>350</v>
      </c>
      <c r="D186" t="s">
        <v>306</v>
      </c>
      <c r="E186" t="s">
        <v>943</v>
      </c>
      <c r="F186" t="s">
        <v>308</v>
      </c>
      <c r="G186" s="62">
        <v>43436</v>
      </c>
      <c r="I186">
        <f t="shared" ca="1" si="4"/>
        <v>555</v>
      </c>
      <c r="J186" t="str">
        <f ca="1">IF(AND(I186&lt;=CalDue!$C$1,I186&gt;=CalDue!$G$1,I186&lt;&gt;""),ROW(),"")</f>
        <v/>
      </c>
      <c r="K186" t="str">
        <f t="shared" ca="1" si="5"/>
        <v/>
      </c>
    </row>
    <row r="187" spans="1:11" x14ac:dyDescent="0.25">
      <c r="A187" t="s">
        <v>35</v>
      </c>
      <c r="B187" t="s">
        <v>359</v>
      </c>
      <c r="C187" t="s">
        <v>360</v>
      </c>
      <c r="D187" t="s">
        <v>361</v>
      </c>
      <c r="E187" t="s">
        <v>362</v>
      </c>
      <c r="F187" t="s">
        <v>302</v>
      </c>
      <c r="G187" s="62">
        <v>42901</v>
      </c>
      <c r="I187">
        <f t="shared" ca="1" si="4"/>
        <v>174</v>
      </c>
      <c r="J187" t="str">
        <f ca="1">IF(AND(I187&lt;=CalDue!$C$1,I187&gt;=CalDue!$G$1,I187&lt;&gt;""),ROW(),"")</f>
        <v/>
      </c>
      <c r="K187" t="str">
        <f t="shared" ca="1" si="5"/>
        <v/>
      </c>
    </row>
    <row r="188" spans="1:11" x14ac:dyDescent="0.25">
      <c r="A188" t="s">
        <v>275</v>
      </c>
      <c r="B188" t="s">
        <v>329</v>
      </c>
      <c r="C188" t="s">
        <v>363</v>
      </c>
      <c r="D188" t="s">
        <v>364</v>
      </c>
      <c r="E188">
        <v>552</v>
      </c>
      <c r="F188" t="s">
        <v>302</v>
      </c>
      <c r="G188" s="62">
        <v>42721</v>
      </c>
      <c r="I188">
        <f t="shared" ca="1" si="4"/>
        <v>45</v>
      </c>
      <c r="J188" t="str">
        <f ca="1">IF(AND(I188&lt;=CalDue!$C$1,I188&gt;=CalDue!$G$1,I188&lt;&gt;""),ROW(),"")</f>
        <v/>
      </c>
      <c r="K188" t="str">
        <f t="shared" ca="1" si="5"/>
        <v/>
      </c>
    </row>
    <row r="189" spans="1:11" x14ac:dyDescent="0.25">
      <c r="A189" t="s">
        <v>187</v>
      </c>
      <c r="B189" t="s">
        <v>339</v>
      </c>
      <c r="C189" t="s">
        <v>340</v>
      </c>
      <c r="D189" t="s">
        <v>341</v>
      </c>
      <c r="E189">
        <v>1884</v>
      </c>
      <c r="F189" t="s">
        <v>302</v>
      </c>
      <c r="G189" s="62">
        <v>42921</v>
      </c>
      <c r="I189">
        <f t="shared" ca="1" si="4"/>
        <v>188</v>
      </c>
      <c r="J189" t="str">
        <f ca="1">IF(AND(I189&lt;=CalDue!$C$1,I189&gt;=CalDue!$G$1,I189&lt;&gt;""),ROW(),"")</f>
        <v/>
      </c>
      <c r="K189" t="str">
        <f t="shared" ca="1" si="5"/>
        <v/>
      </c>
    </row>
    <row r="190" spans="1:11" x14ac:dyDescent="0.25">
      <c r="A190" t="s">
        <v>283</v>
      </c>
      <c r="B190" t="s">
        <v>659</v>
      </c>
      <c r="C190">
        <v>640401</v>
      </c>
      <c r="D190" t="s">
        <v>660</v>
      </c>
      <c r="E190" t="s">
        <v>366</v>
      </c>
      <c r="F190" t="s">
        <v>539</v>
      </c>
      <c r="G190" s="62">
        <v>42593</v>
      </c>
      <c r="I190">
        <f t="shared" ca="1" si="4"/>
        <v>-47</v>
      </c>
      <c r="J190" t="str">
        <f ca="1">IF(AND(I190&lt;=CalDue!$C$1,I190&gt;=CalDue!$G$1,I190&lt;&gt;""),ROW(),"")</f>
        <v/>
      </c>
      <c r="K190" t="str">
        <f t="shared" ca="1" si="5"/>
        <v/>
      </c>
    </row>
    <row r="191" spans="1:11" x14ac:dyDescent="0.25">
      <c r="A191" t="s">
        <v>28</v>
      </c>
      <c r="B191" t="s">
        <v>303</v>
      </c>
      <c r="C191" t="s">
        <v>367</v>
      </c>
      <c r="D191" t="s">
        <v>354</v>
      </c>
      <c r="E191">
        <v>36091</v>
      </c>
      <c r="F191" t="s">
        <v>302</v>
      </c>
      <c r="G191" s="62">
        <v>42743</v>
      </c>
      <c r="I191">
        <f t="shared" ca="1" si="4"/>
        <v>60</v>
      </c>
      <c r="J191" t="str">
        <f ca="1">IF(AND(I191&lt;=CalDue!$C$1,I191&gt;=CalDue!$G$1,I191&lt;&gt;""),ROW(),"")</f>
        <v/>
      </c>
      <c r="K191" t="str">
        <f t="shared" ca="1" si="5"/>
        <v/>
      </c>
    </row>
    <row r="192" spans="1:11" x14ac:dyDescent="0.25">
      <c r="A192" t="s">
        <v>136</v>
      </c>
      <c r="B192" t="s">
        <v>365</v>
      </c>
      <c r="C192" t="s">
        <v>370</v>
      </c>
      <c r="D192" t="s">
        <v>371</v>
      </c>
      <c r="E192" t="s">
        <v>372</v>
      </c>
      <c r="F192" t="s">
        <v>308</v>
      </c>
      <c r="G192" s="62">
        <v>43541</v>
      </c>
      <c r="I192">
        <f t="shared" ca="1" si="4"/>
        <v>630</v>
      </c>
      <c r="J192" t="str">
        <f ca="1">IF(AND(I192&lt;=CalDue!$C$1,I192&gt;=CalDue!$G$1,I192&lt;&gt;""),ROW(),"")</f>
        <v/>
      </c>
      <c r="K192" t="str">
        <f t="shared" ca="1" si="5"/>
        <v/>
      </c>
    </row>
    <row r="193" spans="1:11" x14ac:dyDescent="0.25">
      <c r="A193" t="s">
        <v>113</v>
      </c>
      <c r="B193" t="s">
        <v>365</v>
      </c>
      <c r="C193" t="s">
        <v>370</v>
      </c>
      <c r="D193" t="s">
        <v>371</v>
      </c>
      <c r="E193" t="s">
        <v>373</v>
      </c>
      <c r="F193" t="s">
        <v>308</v>
      </c>
      <c r="G193" s="62">
        <v>43541</v>
      </c>
      <c r="I193">
        <f t="shared" ref="I193:I256" ca="1" si="6">NETWORKDAYS(NOW(),G193,Holidays)</f>
        <v>630</v>
      </c>
      <c r="J193" t="str">
        <f ca="1">IF(AND(I193&lt;=CalDue!$C$1,I193&gt;=CalDue!$G$1,I193&lt;&gt;""),ROW(),"")</f>
        <v/>
      </c>
      <c r="K193" t="str">
        <f t="shared" ca="1" si="5"/>
        <v/>
      </c>
    </row>
    <row r="194" spans="1:11" x14ac:dyDescent="0.25">
      <c r="A194" t="s">
        <v>125</v>
      </c>
      <c r="B194" t="s">
        <v>365</v>
      </c>
      <c r="C194" t="s">
        <v>370</v>
      </c>
      <c r="D194" t="s">
        <v>371</v>
      </c>
      <c r="E194" t="s">
        <v>374</v>
      </c>
      <c r="F194" t="s">
        <v>308</v>
      </c>
      <c r="G194" s="62">
        <v>43541</v>
      </c>
      <c r="I194">
        <f t="shared" ca="1" si="6"/>
        <v>630</v>
      </c>
      <c r="J194" t="str">
        <f ca="1">IF(AND(I194&lt;=CalDue!$C$1,I194&gt;=CalDue!$G$1,I194&lt;&gt;""),ROW(),"")</f>
        <v/>
      </c>
      <c r="K194" t="str">
        <f t="shared" ref="K194:K257" ca="1" si="7">IFERROR(INDEX(A:A,SMALL(J:J,(ROW()-5))),"")</f>
        <v/>
      </c>
    </row>
    <row r="195" spans="1:11" x14ac:dyDescent="0.25">
      <c r="A195" t="s">
        <v>140</v>
      </c>
      <c r="B195" t="s">
        <v>365</v>
      </c>
      <c r="C195" t="s">
        <v>370</v>
      </c>
      <c r="D195" t="s">
        <v>371</v>
      </c>
      <c r="E195" t="s">
        <v>375</v>
      </c>
      <c r="F195" t="s">
        <v>308</v>
      </c>
      <c r="G195" s="62">
        <v>43541</v>
      </c>
      <c r="I195">
        <f t="shared" ca="1" si="6"/>
        <v>630</v>
      </c>
      <c r="J195" t="str">
        <f ca="1">IF(AND(I195&lt;=CalDue!$C$1,I195&gt;=CalDue!$G$1,I195&lt;&gt;""),ROW(),"")</f>
        <v/>
      </c>
      <c r="K195" t="str">
        <f t="shared" ca="1" si="7"/>
        <v/>
      </c>
    </row>
    <row r="196" spans="1:11" x14ac:dyDescent="0.25">
      <c r="A196" t="s">
        <v>770</v>
      </c>
      <c r="B196" t="s">
        <v>365</v>
      </c>
      <c r="C196" t="s">
        <v>376</v>
      </c>
      <c r="D196" t="s">
        <v>377</v>
      </c>
      <c r="E196" t="s">
        <v>771</v>
      </c>
      <c r="F196" t="s">
        <v>302</v>
      </c>
      <c r="G196" s="62">
        <v>42740</v>
      </c>
      <c r="I196">
        <f t="shared" ca="1" si="6"/>
        <v>59</v>
      </c>
      <c r="J196" t="str">
        <f ca="1">IF(AND(I196&lt;=CalDue!$C$1,I196&gt;=CalDue!$G$1,I196&lt;&gt;""),ROW(),"")</f>
        <v/>
      </c>
      <c r="K196" t="str">
        <f t="shared" ca="1" si="7"/>
        <v/>
      </c>
    </row>
    <row r="197" spans="1:11" x14ac:dyDescent="0.25">
      <c r="A197" t="s">
        <v>122</v>
      </c>
      <c r="B197" t="s">
        <v>365</v>
      </c>
      <c r="C197" t="s">
        <v>376</v>
      </c>
      <c r="D197" t="s">
        <v>377</v>
      </c>
      <c r="E197" t="s">
        <v>772</v>
      </c>
      <c r="F197" t="s">
        <v>302</v>
      </c>
      <c r="G197" s="62">
        <v>42740</v>
      </c>
      <c r="I197">
        <f t="shared" ca="1" si="6"/>
        <v>59</v>
      </c>
      <c r="J197" t="str">
        <f ca="1">IF(AND(I197&lt;=CalDue!$C$1,I197&gt;=CalDue!$G$1,I197&lt;&gt;""),ROW(),"")</f>
        <v/>
      </c>
      <c r="K197" t="str">
        <f t="shared" ca="1" si="7"/>
        <v/>
      </c>
    </row>
    <row r="198" spans="1:11" x14ac:dyDescent="0.25">
      <c r="A198" t="s">
        <v>559</v>
      </c>
      <c r="B198" t="s">
        <v>365</v>
      </c>
      <c r="C198" t="s">
        <v>376</v>
      </c>
      <c r="D198" t="s">
        <v>377</v>
      </c>
      <c r="E198" t="s">
        <v>773</v>
      </c>
      <c r="F198" t="s">
        <v>302</v>
      </c>
      <c r="G198" s="62">
        <v>42740</v>
      </c>
      <c r="I198">
        <f t="shared" ca="1" si="6"/>
        <v>59</v>
      </c>
      <c r="J198" t="str">
        <f ca="1">IF(AND(I198&lt;=CalDue!$C$1,I198&gt;=CalDue!$G$1,I198&lt;&gt;""),ROW(),"")</f>
        <v/>
      </c>
      <c r="K198" t="str">
        <f t="shared" ca="1" si="7"/>
        <v/>
      </c>
    </row>
    <row r="199" spans="1:11" x14ac:dyDescent="0.25">
      <c r="A199" t="s">
        <v>120</v>
      </c>
      <c r="B199" t="s">
        <v>365</v>
      </c>
      <c r="C199" t="s">
        <v>376</v>
      </c>
      <c r="D199" t="s">
        <v>377</v>
      </c>
      <c r="E199" t="s">
        <v>774</v>
      </c>
      <c r="F199" t="s">
        <v>302</v>
      </c>
      <c r="G199" s="62">
        <v>42740</v>
      </c>
      <c r="I199">
        <f t="shared" ca="1" si="6"/>
        <v>59</v>
      </c>
      <c r="J199" t="str">
        <f ca="1">IF(AND(I199&lt;=CalDue!$C$1,I199&gt;=CalDue!$G$1,I199&lt;&gt;""),ROW(),"")</f>
        <v/>
      </c>
      <c r="K199" t="str">
        <f t="shared" ca="1" si="7"/>
        <v/>
      </c>
    </row>
    <row r="200" spans="1:11" x14ac:dyDescent="0.25">
      <c r="A200" t="s">
        <v>121</v>
      </c>
      <c r="B200" t="s">
        <v>365</v>
      </c>
      <c r="C200" t="s">
        <v>376</v>
      </c>
      <c r="D200" t="s">
        <v>377</v>
      </c>
      <c r="E200" t="s">
        <v>775</v>
      </c>
      <c r="F200" t="s">
        <v>302</v>
      </c>
      <c r="G200" s="62">
        <v>42740</v>
      </c>
      <c r="I200">
        <f t="shared" ca="1" si="6"/>
        <v>59</v>
      </c>
      <c r="J200" t="str">
        <f ca="1">IF(AND(I200&lt;=CalDue!$C$1,I200&gt;=CalDue!$G$1,I200&lt;&gt;""),ROW(),"")</f>
        <v/>
      </c>
      <c r="K200" t="str">
        <f t="shared" ca="1" si="7"/>
        <v/>
      </c>
    </row>
    <row r="201" spans="1:11" x14ac:dyDescent="0.25">
      <c r="A201" t="s">
        <v>128</v>
      </c>
      <c r="B201" t="s">
        <v>365</v>
      </c>
      <c r="C201" t="s">
        <v>376</v>
      </c>
      <c r="D201" t="s">
        <v>377</v>
      </c>
      <c r="E201" t="s">
        <v>776</v>
      </c>
      <c r="F201" t="s">
        <v>302</v>
      </c>
      <c r="G201" s="62">
        <v>42740</v>
      </c>
      <c r="I201">
        <f t="shared" ca="1" si="6"/>
        <v>59</v>
      </c>
      <c r="J201" t="str">
        <f ca="1">IF(AND(I201&lt;=CalDue!$C$1,I201&gt;=CalDue!$G$1,I201&lt;&gt;""),ROW(),"")</f>
        <v/>
      </c>
      <c r="K201" t="str">
        <f t="shared" ca="1" si="7"/>
        <v/>
      </c>
    </row>
    <row r="202" spans="1:11" x14ac:dyDescent="0.25">
      <c r="A202" t="s">
        <v>119</v>
      </c>
      <c r="B202" t="s">
        <v>365</v>
      </c>
      <c r="C202" t="s">
        <v>376</v>
      </c>
      <c r="D202" t="s">
        <v>377</v>
      </c>
      <c r="E202" t="s">
        <v>777</v>
      </c>
      <c r="F202" t="s">
        <v>302</v>
      </c>
      <c r="G202" s="62">
        <v>42740</v>
      </c>
      <c r="I202">
        <f t="shared" ca="1" si="6"/>
        <v>59</v>
      </c>
      <c r="J202" t="str">
        <f ca="1">IF(AND(I202&lt;=CalDue!$C$1,I202&gt;=CalDue!$G$1,I202&lt;&gt;""),ROW(),"")</f>
        <v/>
      </c>
      <c r="K202" t="str">
        <f t="shared" ca="1" si="7"/>
        <v/>
      </c>
    </row>
    <row r="203" spans="1:11" x14ac:dyDescent="0.25">
      <c r="A203" t="s">
        <v>127</v>
      </c>
      <c r="B203" t="s">
        <v>365</v>
      </c>
      <c r="C203" t="s">
        <v>376</v>
      </c>
      <c r="D203" t="s">
        <v>377</v>
      </c>
      <c r="E203" t="s">
        <v>778</v>
      </c>
      <c r="F203" t="s">
        <v>302</v>
      </c>
      <c r="G203" s="62">
        <v>42740</v>
      </c>
      <c r="I203">
        <f t="shared" ca="1" si="6"/>
        <v>59</v>
      </c>
      <c r="J203" t="str">
        <f ca="1">IF(AND(I203&lt;=CalDue!$C$1,I203&gt;=CalDue!$G$1,I203&lt;&gt;""),ROW(),"")</f>
        <v/>
      </c>
      <c r="K203" t="str">
        <f t="shared" ca="1" si="7"/>
        <v/>
      </c>
    </row>
    <row r="204" spans="1:11" x14ac:dyDescent="0.25">
      <c r="A204" t="s">
        <v>123</v>
      </c>
      <c r="B204" t="s">
        <v>365</v>
      </c>
      <c r="C204" t="s">
        <v>376</v>
      </c>
      <c r="D204" t="s">
        <v>377</v>
      </c>
      <c r="E204" t="s">
        <v>779</v>
      </c>
      <c r="F204" t="s">
        <v>302</v>
      </c>
      <c r="G204" s="62">
        <v>42740</v>
      </c>
      <c r="I204">
        <f t="shared" ca="1" si="6"/>
        <v>59</v>
      </c>
      <c r="J204" t="str">
        <f ca="1">IF(AND(I204&lt;=CalDue!$C$1,I204&gt;=CalDue!$G$1,I204&lt;&gt;""),ROW(),"")</f>
        <v/>
      </c>
      <c r="K204" t="str">
        <f t="shared" ca="1" si="7"/>
        <v/>
      </c>
    </row>
    <row r="205" spans="1:11" x14ac:dyDescent="0.25">
      <c r="A205" t="s">
        <v>188</v>
      </c>
      <c r="B205" t="s">
        <v>339</v>
      </c>
      <c r="C205" t="s">
        <v>340</v>
      </c>
      <c r="D205" t="s">
        <v>341</v>
      </c>
      <c r="E205">
        <v>1888</v>
      </c>
      <c r="F205" t="s">
        <v>302</v>
      </c>
      <c r="G205" s="62">
        <v>42741</v>
      </c>
      <c r="I205">
        <f t="shared" ca="1" si="6"/>
        <v>60</v>
      </c>
      <c r="J205" t="str">
        <f ca="1">IF(AND(I205&lt;=CalDue!$C$1,I205&gt;=CalDue!$G$1,I205&lt;&gt;""),ROW(),"")</f>
        <v/>
      </c>
      <c r="K205" t="str">
        <f t="shared" ca="1" si="7"/>
        <v/>
      </c>
    </row>
    <row r="206" spans="1:11" x14ac:dyDescent="0.25">
      <c r="A206" t="s">
        <v>189</v>
      </c>
      <c r="B206" t="s">
        <v>339</v>
      </c>
      <c r="C206" t="s">
        <v>340</v>
      </c>
      <c r="D206" t="s">
        <v>341</v>
      </c>
      <c r="E206">
        <v>1889</v>
      </c>
      <c r="F206" t="s">
        <v>302</v>
      </c>
      <c r="G206" s="62">
        <v>42741</v>
      </c>
      <c r="I206">
        <f t="shared" ca="1" si="6"/>
        <v>60</v>
      </c>
      <c r="J206" t="str">
        <f ca="1">IF(AND(I206&lt;=CalDue!$C$1,I206&gt;=CalDue!$G$1,I206&lt;&gt;""),ROW(),"")</f>
        <v/>
      </c>
      <c r="K206" t="str">
        <f t="shared" ca="1" si="7"/>
        <v/>
      </c>
    </row>
    <row r="207" spans="1:11" x14ac:dyDescent="0.25">
      <c r="A207" t="s">
        <v>190</v>
      </c>
      <c r="B207" t="s">
        <v>339</v>
      </c>
      <c r="C207" t="s">
        <v>340</v>
      </c>
      <c r="D207" t="s">
        <v>341</v>
      </c>
      <c r="E207">
        <v>1890</v>
      </c>
      <c r="F207" t="s">
        <v>302</v>
      </c>
      <c r="G207" s="62">
        <v>42741</v>
      </c>
      <c r="I207">
        <f t="shared" ca="1" si="6"/>
        <v>60</v>
      </c>
      <c r="J207" t="str">
        <f ca="1">IF(AND(I207&lt;=CalDue!$C$1,I207&gt;=CalDue!$G$1,I207&lt;&gt;""),ROW(),"")</f>
        <v/>
      </c>
      <c r="K207" t="str">
        <f t="shared" ca="1" si="7"/>
        <v/>
      </c>
    </row>
    <row r="208" spans="1:11" x14ac:dyDescent="0.25">
      <c r="A208" t="s">
        <v>191</v>
      </c>
      <c r="B208" t="s">
        <v>339</v>
      </c>
      <c r="C208" t="s">
        <v>340</v>
      </c>
      <c r="D208" t="s">
        <v>341</v>
      </c>
      <c r="E208">
        <v>1891</v>
      </c>
      <c r="F208" t="s">
        <v>539</v>
      </c>
      <c r="G208" s="62">
        <v>42327</v>
      </c>
      <c r="I208">
        <f t="shared" ca="1" si="6"/>
        <v>-237</v>
      </c>
      <c r="J208" t="str">
        <f ca="1">IF(AND(I208&lt;=CalDue!$C$1,I208&gt;=CalDue!$G$1,I208&lt;&gt;""),ROW(),"")</f>
        <v/>
      </c>
      <c r="K208" t="str">
        <f t="shared" ca="1" si="7"/>
        <v/>
      </c>
    </row>
    <row r="209" spans="1:11" x14ac:dyDescent="0.25">
      <c r="A209" t="s">
        <v>192</v>
      </c>
      <c r="B209" t="s">
        <v>339</v>
      </c>
      <c r="C209" t="s">
        <v>340</v>
      </c>
      <c r="D209" t="s">
        <v>341</v>
      </c>
      <c r="E209">
        <v>1892</v>
      </c>
      <c r="F209" t="s">
        <v>302</v>
      </c>
      <c r="G209" s="62">
        <v>42921</v>
      </c>
      <c r="I209">
        <f t="shared" ca="1" si="6"/>
        <v>188</v>
      </c>
      <c r="J209" t="str">
        <f ca="1">IF(AND(I209&lt;=CalDue!$C$1,I209&gt;=CalDue!$G$1,I209&lt;&gt;""),ROW(),"")</f>
        <v/>
      </c>
      <c r="K209" t="str">
        <f t="shared" ca="1" si="7"/>
        <v/>
      </c>
    </row>
    <row r="210" spans="1:11" x14ac:dyDescent="0.25">
      <c r="A210" t="s">
        <v>1010</v>
      </c>
      <c r="B210" t="s">
        <v>365</v>
      </c>
      <c r="C210" t="s">
        <v>378</v>
      </c>
      <c r="D210" t="s">
        <v>377</v>
      </c>
      <c r="E210" t="s">
        <v>1015</v>
      </c>
      <c r="F210" t="s">
        <v>302</v>
      </c>
      <c r="G210" s="62">
        <v>42864</v>
      </c>
      <c r="I210">
        <f t="shared" ca="1" si="6"/>
        <v>147</v>
      </c>
      <c r="J210" t="str">
        <f ca="1">IF(AND(I210&lt;=CalDue!$C$1,I210&gt;=CalDue!$G$1,I210&lt;&gt;""),ROW(),"")</f>
        <v/>
      </c>
      <c r="K210" t="str">
        <f t="shared" ca="1" si="7"/>
        <v/>
      </c>
    </row>
    <row r="211" spans="1:11" x14ac:dyDescent="0.25">
      <c r="A211" t="s">
        <v>568</v>
      </c>
      <c r="B211" t="s">
        <v>365</v>
      </c>
      <c r="C211" t="s">
        <v>378</v>
      </c>
      <c r="D211" t="s">
        <v>377</v>
      </c>
      <c r="E211">
        <v>94871</v>
      </c>
      <c r="F211" t="s">
        <v>302</v>
      </c>
      <c r="G211" s="62">
        <v>42843</v>
      </c>
      <c r="I211">
        <f t="shared" ca="1" si="6"/>
        <v>132</v>
      </c>
      <c r="J211" t="str">
        <f ca="1">IF(AND(I211&lt;=CalDue!$C$1,I211&gt;=CalDue!$G$1,I211&lt;&gt;""),ROW(),"")</f>
        <v/>
      </c>
      <c r="K211" t="str">
        <f t="shared" ca="1" si="7"/>
        <v/>
      </c>
    </row>
    <row r="212" spans="1:11" x14ac:dyDescent="0.25">
      <c r="A212" t="s">
        <v>574</v>
      </c>
      <c r="B212" t="s">
        <v>365</v>
      </c>
      <c r="C212" t="s">
        <v>378</v>
      </c>
      <c r="D212" t="s">
        <v>377</v>
      </c>
      <c r="E212">
        <v>94875</v>
      </c>
      <c r="F212" t="s">
        <v>302</v>
      </c>
      <c r="G212" s="62">
        <v>42843</v>
      </c>
      <c r="I212">
        <f t="shared" ca="1" si="6"/>
        <v>132</v>
      </c>
      <c r="J212" t="str">
        <f ca="1">IF(AND(I212&lt;=CalDue!$C$1,I212&gt;=CalDue!$G$1,I212&lt;&gt;""),ROW(),"")</f>
        <v/>
      </c>
      <c r="K212" t="str">
        <f t="shared" ca="1" si="7"/>
        <v/>
      </c>
    </row>
    <row r="213" spans="1:11" x14ac:dyDescent="0.25">
      <c r="A213" t="s">
        <v>573</v>
      </c>
      <c r="B213" t="s">
        <v>365</v>
      </c>
      <c r="C213" t="s">
        <v>378</v>
      </c>
      <c r="D213" t="s">
        <v>377</v>
      </c>
      <c r="E213">
        <v>94878</v>
      </c>
      <c r="F213" t="s">
        <v>302</v>
      </c>
      <c r="G213" s="62">
        <v>42843</v>
      </c>
      <c r="I213">
        <f t="shared" ca="1" si="6"/>
        <v>132</v>
      </c>
      <c r="J213" t="str">
        <f ca="1">IF(AND(I213&lt;=CalDue!$C$1,I213&gt;=CalDue!$G$1,I213&lt;&gt;""),ROW(),"")</f>
        <v/>
      </c>
      <c r="K213" t="str">
        <f t="shared" ca="1" si="7"/>
        <v/>
      </c>
    </row>
    <row r="214" spans="1:11" x14ac:dyDescent="0.25">
      <c r="A214" t="s">
        <v>126</v>
      </c>
      <c r="B214" t="s">
        <v>365</v>
      </c>
      <c r="C214" t="s">
        <v>378</v>
      </c>
      <c r="D214" t="s">
        <v>377</v>
      </c>
      <c r="E214" t="s">
        <v>1016</v>
      </c>
      <c r="F214" t="s">
        <v>302</v>
      </c>
      <c r="G214" s="62">
        <v>42843</v>
      </c>
      <c r="I214">
        <f t="shared" ca="1" si="6"/>
        <v>132</v>
      </c>
      <c r="J214" t="str">
        <f ca="1">IF(AND(I214&lt;=CalDue!$C$1,I214&gt;=CalDue!$G$1,I214&lt;&gt;""),ROW(),"")</f>
        <v/>
      </c>
      <c r="K214" t="str">
        <f t="shared" ca="1" si="7"/>
        <v/>
      </c>
    </row>
    <row r="215" spans="1:11" x14ac:dyDescent="0.25">
      <c r="A215" t="s">
        <v>570</v>
      </c>
      <c r="B215" t="s">
        <v>365</v>
      </c>
      <c r="C215" t="s">
        <v>378</v>
      </c>
      <c r="D215" t="s">
        <v>377</v>
      </c>
      <c r="E215">
        <v>94881</v>
      </c>
      <c r="F215" t="s">
        <v>302</v>
      </c>
      <c r="G215" s="62">
        <v>42843</v>
      </c>
      <c r="I215">
        <f t="shared" ca="1" si="6"/>
        <v>132</v>
      </c>
      <c r="J215" t="str">
        <f ca="1">IF(AND(I215&lt;=CalDue!$C$1,I215&gt;=CalDue!$G$1,I215&lt;&gt;""),ROW(),"")</f>
        <v/>
      </c>
      <c r="K215" t="str">
        <f t="shared" ca="1" si="7"/>
        <v/>
      </c>
    </row>
    <row r="216" spans="1:11" x14ac:dyDescent="0.25">
      <c r="A216" t="s">
        <v>571</v>
      </c>
      <c r="B216" t="s">
        <v>365</v>
      </c>
      <c r="C216" t="s">
        <v>378</v>
      </c>
      <c r="D216" t="s">
        <v>377</v>
      </c>
      <c r="E216" t="s">
        <v>1017</v>
      </c>
      <c r="F216" t="s">
        <v>302</v>
      </c>
      <c r="G216" s="62">
        <v>42843</v>
      </c>
      <c r="I216">
        <f t="shared" ca="1" si="6"/>
        <v>132</v>
      </c>
      <c r="J216" t="str">
        <f ca="1">IF(AND(I216&lt;=CalDue!$C$1,I216&gt;=CalDue!$G$1,I216&lt;&gt;""),ROW(),"")</f>
        <v/>
      </c>
      <c r="K216" t="str">
        <f t="shared" ca="1" si="7"/>
        <v/>
      </c>
    </row>
    <row r="217" spans="1:11" x14ac:dyDescent="0.25">
      <c r="A217" t="s">
        <v>572</v>
      </c>
      <c r="B217" t="s">
        <v>365</v>
      </c>
      <c r="C217" t="s">
        <v>378</v>
      </c>
      <c r="D217" t="s">
        <v>377</v>
      </c>
      <c r="E217" t="s">
        <v>1018</v>
      </c>
      <c r="F217" t="s">
        <v>302</v>
      </c>
      <c r="G217" s="62">
        <v>42843</v>
      </c>
      <c r="I217">
        <f t="shared" ca="1" si="6"/>
        <v>132</v>
      </c>
      <c r="J217" t="str">
        <f ca="1">IF(AND(I217&lt;=CalDue!$C$1,I217&gt;=CalDue!$G$1,I217&lt;&gt;""),ROW(),"")</f>
        <v/>
      </c>
      <c r="K217" t="str">
        <f t="shared" ca="1" si="7"/>
        <v/>
      </c>
    </row>
    <row r="218" spans="1:11" x14ac:dyDescent="0.25">
      <c r="A218" t="s">
        <v>216</v>
      </c>
      <c r="B218" t="s">
        <v>741</v>
      </c>
      <c r="C218" t="s">
        <v>742</v>
      </c>
      <c r="D218" t="s">
        <v>743</v>
      </c>
      <c r="E218">
        <v>462791</v>
      </c>
      <c r="F218" t="s">
        <v>302</v>
      </c>
      <c r="G218" s="62">
        <v>42740</v>
      </c>
      <c r="I218">
        <f t="shared" ca="1" si="6"/>
        <v>59</v>
      </c>
      <c r="J218" t="str">
        <f ca="1">IF(AND(I218&lt;=CalDue!$C$1,I218&gt;=CalDue!$G$1,I218&lt;&gt;""),ROW(),"")</f>
        <v/>
      </c>
      <c r="K218" t="str">
        <f t="shared" ca="1" si="7"/>
        <v/>
      </c>
    </row>
    <row r="219" spans="1:11" x14ac:dyDescent="0.25">
      <c r="A219" t="s">
        <v>135</v>
      </c>
      <c r="B219" t="s">
        <v>365</v>
      </c>
      <c r="C219" t="s">
        <v>370</v>
      </c>
      <c r="D219" t="s">
        <v>371</v>
      </c>
      <c r="E219" t="s">
        <v>379</v>
      </c>
      <c r="F219" t="s">
        <v>308</v>
      </c>
      <c r="G219" s="62">
        <v>43541</v>
      </c>
      <c r="I219">
        <f t="shared" ca="1" si="6"/>
        <v>630</v>
      </c>
      <c r="J219" t="str">
        <f ca="1">IF(AND(I219&lt;=CalDue!$C$1,I219&gt;=CalDue!$G$1,I219&lt;&gt;""),ROW(),"")</f>
        <v/>
      </c>
      <c r="K219" t="str">
        <f t="shared" ca="1" si="7"/>
        <v/>
      </c>
    </row>
    <row r="220" spans="1:11" x14ac:dyDescent="0.25">
      <c r="A220" t="s">
        <v>124</v>
      </c>
      <c r="B220" t="s">
        <v>365</v>
      </c>
      <c r="C220" t="s">
        <v>370</v>
      </c>
      <c r="D220" t="s">
        <v>371</v>
      </c>
      <c r="E220" t="s">
        <v>380</v>
      </c>
      <c r="F220" t="s">
        <v>308</v>
      </c>
      <c r="G220" s="62">
        <v>43541</v>
      </c>
      <c r="I220">
        <f t="shared" ca="1" si="6"/>
        <v>630</v>
      </c>
      <c r="J220" t="str">
        <f ca="1">IF(AND(I220&lt;=CalDue!$C$1,I220&gt;=CalDue!$G$1,I220&lt;&gt;""),ROW(),"")</f>
        <v/>
      </c>
      <c r="K220" t="str">
        <f t="shared" ca="1" si="7"/>
        <v/>
      </c>
    </row>
    <row r="221" spans="1:11" x14ac:dyDescent="0.25">
      <c r="A221" t="s">
        <v>114</v>
      </c>
      <c r="B221" t="s">
        <v>365</v>
      </c>
      <c r="C221" t="s">
        <v>370</v>
      </c>
      <c r="D221" t="s">
        <v>371</v>
      </c>
      <c r="E221" t="s">
        <v>381</v>
      </c>
      <c r="F221" t="s">
        <v>308</v>
      </c>
      <c r="G221" s="62">
        <v>43541</v>
      </c>
      <c r="I221">
        <f t="shared" ca="1" si="6"/>
        <v>630</v>
      </c>
      <c r="J221" t="str">
        <f ca="1">IF(AND(I221&lt;=CalDue!$C$1,I221&gt;=CalDue!$G$1,I221&lt;&gt;""),ROW(),"")</f>
        <v/>
      </c>
      <c r="K221" t="str">
        <f t="shared" ca="1" si="7"/>
        <v/>
      </c>
    </row>
    <row r="222" spans="1:11" x14ac:dyDescent="0.25">
      <c r="A222" t="s">
        <v>134</v>
      </c>
      <c r="B222" t="s">
        <v>365</v>
      </c>
      <c r="C222" t="s">
        <v>370</v>
      </c>
      <c r="D222" t="s">
        <v>371</v>
      </c>
      <c r="E222" t="s">
        <v>382</v>
      </c>
      <c r="F222" t="s">
        <v>308</v>
      </c>
      <c r="G222" s="62">
        <v>43541</v>
      </c>
      <c r="I222">
        <f t="shared" ca="1" si="6"/>
        <v>630</v>
      </c>
      <c r="J222" t="str">
        <f ca="1">IF(AND(I222&lt;=CalDue!$C$1,I222&gt;=CalDue!$G$1,I222&lt;&gt;""),ROW(),"")</f>
        <v/>
      </c>
      <c r="K222" t="str">
        <f t="shared" ca="1" si="7"/>
        <v/>
      </c>
    </row>
    <row r="223" spans="1:11" x14ac:dyDescent="0.25">
      <c r="A223" t="s">
        <v>115</v>
      </c>
      <c r="B223" t="s">
        <v>365</v>
      </c>
      <c r="C223" t="s">
        <v>370</v>
      </c>
      <c r="D223" t="s">
        <v>371</v>
      </c>
      <c r="E223" t="s">
        <v>383</v>
      </c>
      <c r="F223" t="s">
        <v>308</v>
      </c>
      <c r="G223" s="62">
        <v>43541</v>
      </c>
      <c r="I223">
        <f t="shared" ca="1" si="6"/>
        <v>630</v>
      </c>
      <c r="J223" t="str">
        <f ca="1">IF(AND(I223&lt;=CalDue!$C$1,I223&gt;=CalDue!$G$1,I223&lt;&gt;""),ROW(),"")</f>
        <v/>
      </c>
      <c r="K223" t="str">
        <f t="shared" ca="1" si="7"/>
        <v/>
      </c>
    </row>
    <row r="224" spans="1:11" x14ac:dyDescent="0.25">
      <c r="A224" t="s">
        <v>133</v>
      </c>
      <c r="B224" t="s">
        <v>365</v>
      </c>
      <c r="C224" t="s">
        <v>370</v>
      </c>
      <c r="D224" t="s">
        <v>371</v>
      </c>
      <c r="E224" t="s">
        <v>384</v>
      </c>
      <c r="F224" t="s">
        <v>308</v>
      </c>
      <c r="G224" s="62">
        <v>43541</v>
      </c>
      <c r="I224">
        <f t="shared" ca="1" si="6"/>
        <v>630</v>
      </c>
      <c r="J224" t="str">
        <f ca="1">IF(AND(I224&lt;=CalDue!$C$1,I224&gt;=CalDue!$G$1,I224&lt;&gt;""),ROW(),"")</f>
        <v/>
      </c>
      <c r="K224" t="str">
        <f t="shared" ca="1" si="7"/>
        <v/>
      </c>
    </row>
    <row r="225" spans="1:11" x14ac:dyDescent="0.25">
      <c r="A225" t="s">
        <v>292</v>
      </c>
      <c r="B225" t="s">
        <v>365</v>
      </c>
      <c r="C225" t="s">
        <v>376</v>
      </c>
      <c r="D225" t="s">
        <v>377</v>
      </c>
      <c r="E225" t="s">
        <v>1075</v>
      </c>
      <c r="F225" t="s">
        <v>302</v>
      </c>
      <c r="G225" s="62">
        <v>43004</v>
      </c>
      <c r="I225">
        <f t="shared" ca="1" si="6"/>
        <v>247</v>
      </c>
      <c r="J225" t="str">
        <f ca="1">IF(AND(I225&lt;=CalDue!$C$1,I225&gt;=CalDue!$G$1,I225&lt;&gt;""),ROW(),"")</f>
        <v/>
      </c>
      <c r="K225" t="str">
        <f t="shared" ca="1" si="7"/>
        <v/>
      </c>
    </row>
    <row r="226" spans="1:11" x14ac:dyDescent="0.25">
      <c r="A226" t="s">
        <v>131</v>
      </c>
      <c r="B226" t="s">
        <v>365</v>
      </c>
      <c r="C226" t="s">
        <v>376</v>
      </c>
      <c r="D226" t="s">
        <v>377</v>
      </c>
      <c r="E226" t="s">
        <v>1019</v>
      </c>
      <c r="F226" t="s">
        <v>302</v>
      </c>
      <c r="G226" s="62">
        <v>42844</v>
      </c>
      <c r="I226">
        <f t="shared" ca="1" si="6"/>
        <v>133</v>
      </c>
      <c r="J226" t="str">
        <f ca="1">IF(AND(I226&lt;=CalDue!$C$1,I226&gt;=CalDue!$G$1,I226&lt;&gt;""),ROW(),"")</f>
        <v/>
      </c>
      <c r="K226" t="str">
        <f t="shared" ca="1" si="7"/>
        <v/>
      </c>
    </row>
    <row r="227" spans="1:11" x14ac:dyDescent="0.25">
      <c r="A227" t="s">
        <v>118</v>
      </c>
      <c r="B227" t="s">
        <v>365</v>
      </c>
      <c r="C227" t="s">
        <v>378</v>
      </c>
      <c r="D227" t="s">
        <v>377</v>
      </c>
      <c r="E227" t="s">
        <v>944</v>
      </c>
      <c r="F227" t="s">
        <v>302</v>
      </c>
      <c r="G227" s="62">
        <v>42678</v>
      </c>
      <c r="I227">
        <f t="shared" ca="1" si="6"/>
        <v>15</v>
      </c>
      <c r="J227" t="str">
        <f ca="1">IF(AND(I227&lt;=CalDue!$C$1,I227&gt;=CalDue!$G$1,I227&lt;&gt;""),ROW(),"")</f>
        <v/>
      </c>
      <c r="K227" t="str">
        <f t="shared" ca="1" si="7"/>
        <v/>
      </c>
    </row>
    <row r="228" spans="1:11" x14ac:dyDescent="0.25">
      <c r="A228" t="s">
        <v>567</v>
      </c>
      <c r="B228" t="s">
        <v>365</v>
      </c>
      <c r="C228" t="s">
        <v>378</v>
      </c>
      <c r="D228" t="s">
        <v>377</v>
      </c>
      <c r="E228" t="s">
        <v>1020</v>
      </c>
      <c r="F228" t="s">
        <v>302</v>
      </c>
      <c r="G228" s="62">
        <v>42843</v>
      </c>
      <c r="I228">
        <f t="shared" ca="1" si="6"/>
        <v>132</v>
      </c>
      <c r="J228" t="str">
        <f ca="1">IF(AND(I228&lt;=CalDue!$C$1,I228&gt;=CalDue!$G$1,I228&lt;&gt;""),ROW(),"")</f>
        <v/>
      </c>
      <c r="K228" t="str">
        <f t="shared" ca="1" si="7"/>
        <v/>
      </c>
    </row>
    <row r="229" spans="1:11" x14ac:dyDescent="0.25">
      <c r="A229" t="s">
        <v>1021</v>
      </c>
      <c r="B229" t="s">
        <v>365</v>
      </c>
      <c r="C229" t="s">
        <v>378</v>
      </c>
      <c r="D229" t="s">
        <v>377</v>
      </c>
      <c r="E229" t="s">
        <v>1022</v>
      </c>
      <c r="F229" t="s">
        <v>302</v>
      </c>
      <c r="G229" s="62">
        <v>42872</v>
      </c>
      <c r="I229">
        <f t="shared" ca="1" si="6"/>
        <v>153</v>
      </c>
      <c r="J229" t="str">
        <f ca="1">IF(AND(I229&lt;=CalDue!$C$1,I229&gt;=CalDue!$G$1,I229&lt;&gt;""),ROW(),"")</f>
        <v/>
      </c>
      <c r="K229" t="str">
        <f t="shared" ca="1" si="7"/>
        <v/>
      </c>
    </row>
    <row r="230" spans="1:11" x14ac:dyDescent="0.25">
      <c r="A230" t="s">
        <v>1011</v>
      </c>
      <c r="B230" t="s">
        <v>365</v>
      </c>
      <c r="C230" t="s">
        <v>378</v>
      </c>
      <c r="D230" t="s">
        <v>377</v>
      </c>
      <c r="E230" t="s">
        <v>1023</v>
      </c>
      <c r="F230" t="s">
        <v>302</v>
      </c>
      <c r="G230" s="62">
        <v>42864</v>
      </c>
      <c r="I230">
        <f t="shared" ca="1" si="6"/>
        <v>147</v>
      </c>
      <c r="J230" t="str">
        <f ca="1">IF(AND(I230&lt;=CalDue!$C$1,I230&gt;=CalDue!$G$1,I230&lt;&gt;""),ROW(),"")</f>
        <v/>
      </c>
      <c r="K230" t="str">
        <f t="shared" ca="1" si="7"/>
        <v/>
      </c>
    </row>
    <row r="231" spans="1:11" x14ac:dyDescent="0.25">
      <c r="A231" t="s">
        <v>1024</v>
      </c>
      <c r="B231" t="s">
        <v>365</v>
      </c>
      <c r="C231" t="s">
        <v>376</v>
      </c>
      <c r="D231" t="s">
        <v>377</v>
      </c>
      <c r="E231" t="s">
        <v>1025</v>
      </c>
      <c r="F231" t="s">
        <v>302</v>
      </c>
      <c r="G231" s="62">
        <v>42864</v>
      </c>
      <c r="I231">
        <f t="shared" ca="1" si="6"/>
        <v>147</v>
      </c>
      <c r="J231" t="str">
        <f ca="1">IF(AND(I231&lt;=CalDue!$C$1,I231&gt;=CalDue!$G$1,I231&lt;&gt;""),ROW(),"")</f>
        <v/>
      </c>
      <c r="K231" t="str">
        <f t="shared" ca="1" si="7"/>
        <v/>
      </c>
    </row>
    <row r="232" spans="1:11" x14ac:dyDescent="0.25">
      <c r="A232" t="s">
        <v>669</v>
      </c>
      <c r="B232" t="s">
        <v>365</v>
      </c>
      <c r="C232" t="s">
        <v>378</v>
      </c>
      <c r="D232" t="s">
        <v>377</v>
      </c>
      <c r="E232" t="s">
        <v>780</v>
      </c>
      <c r="F232" t="s">
        <v>302</v>
      </c>
      <c r="G232" s="62">
        <v>42740</v>
      </c>
      <c r="I232">
        <f t="shared" ca="1" si="6"/>
        <v>59</v>
      </c>
      <c r="J232" t="str">
        <f ca="1">IF(AND(I232&lt;=CalDue!$C$1,I232&gt;=CalDue!$G$1,I232&lt;&gt;""),ROW(),"")</f>
        <v/>
      </c>
      <c r="K232" t="str">
        <f t="shared" ca="1" si="7"/>
        <v/>
      </c>
    </row>
    <row r="233" spans="1:11" x14ac:dyDescent="0.25">
      <c r="A233" t="s">
        <v>255</v>
      </c>
      <c r="B233" t="s">
        <v>320</v>
      </c>
      <c r="C233" t="s">
        <v>385</v>
      </c>
      <c r="D233" t="s">
        <v>321</v>
      </c>
      <c r="E233">
        <v>1006400801</v>
      </c>
      <c r="F233" t="s">
        <v>302</v>
      </c>
      <c r="G233" s="62">
        <v>42908</v>
      </c>
      <c r="I233">
        <f t="shared" ca="1" si="6"/>
        <v>179</v>
      </c>
      <c r="J233" t="str">
        <f ca="1">IF(AND(I233&lt;=CalDue!$C$1,I233&gt;=CalDue!$G$1,I233&lt;&gt;""),ROW(),"")</f>
        <v/>
      </c>
      <c r="K233" t="str">
        <f t="shared" ca="1" si="7"/>
        <v/>
      </c>
    </row>
    <row r="234" spans="1:11" x14ac:dyDescent="0.25">
      <c r="A234" t="s">
        <v>256</v>
      </c>
      <c r="B234" t="s">
        <v>320</v>
      </c>
      <c r="C234" t="s">
        <v>385</v>
      </c>
      <c r="D234" t="s">
        <v>321</v>
      </c>
      <c r="E234">
        <v>1006400889</v>
      </c>
      <c r="F234" t="s">
        <v>302</v>
      </c>
      <c r="G234" s="62">
        <v>42908</v>
      </c>
      <c r="I234">
        <f t="shared" ca="1" si="6"/>
        <v>179</v>
      </c>
      <c r="J234" t="str">
        <f ca="1">IF(AND(I234&lt;=CalDue!$C$1,I234&gt;=CalDue!$G$1,I234&lt;&gt;""),ROW(),"")</f>
        <v/>
      </c>
      <c r="K234" t="str">
        <f t="shared" ca="1" si="7"/>
        <v/>
      </c>
    </row>
    <row r="235" spans="1:11" x14ac:dyDescent="0.25">
      <c r="A235" t="s">
        <v>109</v>
      </c>
      <c r="B235" t="s">
        <v>365</v>
      </c>
      <c r="C235" t="s">
        <v>370</v>
      </c>
      <c r="D235" t="s">
        <v>371</v>
      </c>
      <c r="E235" t="s">
        <v>386</v>
      </c>
      <c r="F235" t="s">
        <v>308</v>
      </c>
      <c r="G235" s="62">
        <v>42874</v>
      </c>
      <c r="I235">
        <f t="shared" ca="1" si="6"/>
        <v>155</v>
      </c>
      <c r="J235" t="str">
        <f ca="1">IF(AND(I235&lt;=CalDue!$C$1,I235&gt;=CalDue!$G$1,I235&lt;&gt;""),ROW(),"")</f>
        <v/>
      </c>
      <c r="K235" t="str">
        <f t="shared" ca="1" si="7"/>
        <v/>
      </c>
    </row>
    <row r="236" spans="1:11" x14ac:dyDescent="0.25">
      <c r="A236" t="s">
        <v>138</v>
      </c>
      <c r="B236" t="s">
        <v>365</v>
      </c>
      <c r="C236" t="s">
        <v>376</v>
      </c>
      <c r="D236" t="s">
        <v>377</v>
      </c>
      <c r="E236" t="s">
        <v>945</v>
      </c>
      <c r="F236" t="s">
        <v>302</v>
      </c>
      <c r="G236" s="62">
        <v>42678</v>
      </c>
      <c r="I236">
        <f t="shared" ca="1" si="6"/>
        <v>15</v>
      </c>
      <c r="J236" t="str">
        <f ca="1">IF(AND(I236&lt;=CalDue!$C$1,I236&gt;=CalDue!$G$1,I236&lt;&gt;""),ROW(),"")</f>
        <v/>
      </c>
      <c r="K236" t="str">
        <f t="shared" ca="1" si="7"/>
        <v/>
      </c>
    </row>
    <row r="237" spans="1:11" x14ac:dyDescent="0.25">
      <c r="A237" t="s">
        <v>112</v>
      </c>
      <c r="B237" t="s">
        <v>365</v>
      </c>
      <c r="C237" t="s">
        <v>376</v>
      </c>
      <c r="D237" t="s">
        <v>377</v>
      </c>
      <c r="E237" t="s">
        <v>387</v>
      </c>
      <c r="F237" t="s">
        <v>302</v>
      </c>
      <c r="G237" s="62">
        <v>42687</v>
      </c>
      <c r="I237">
        <f t="shared" ca="1" si="6"/>
        <v>20</v>
      </c>
      <c r="J237" t="str">
        <f ca="1">IF(AND(I237&lt;=CalDue!$C$1,I237&gt;=CalDue!$G$1,I237&lt;&gt;""),ROW(),"")</f>
        <v/>
      </c>
      <c r="K237" t="str">
        <f t="shared" ca="1" si="7"/>
        <v/>
      </c>
    </row>
    <row r="238" spans="1:11" x14ac:dyDescent="0.25">
      <c r="A238" t="s">
        <v>116</v>
      </c>
      <c r="B238" t="s">
        <v>365</v>
      </c>
      <c r="C238" t="s">
        <v>376</v>
      </c>
      <c r="D238" t="s">
        <v>377</v>
      </c>
      <c r="E238" t="s">
        <v>388</v>
      </c>
      <c r="F238" t="s">
        <v>302</v>
      </c>
      <c r="G238" s="62">
        <v>42687</v>
      </c>
      <c r="I238">
        <f t="shared" ca="1" si="6"/>
        <v>20</v>
      </c>
      <c r="J238" t="str">
        <f ca="1">IF(AND(I238&lt;=CalDue!$C$1,I238&gt;=CalDue!$G$1,I238&lt;&gt;""),ROW(),"")</f>
        <v/>
      </c>
      <c r="K238" t="str">
        <f t="shared" ca="1" si="7"/>
        <v/>
      </c>
    </row>
    <row r="239" spans="1:11" x14ac:dyDescent="0.25">
      <c r="A239" t="s">
        <v>117</v>
      </c>
      <c r="B239" t="s">
        <v>365</v>
      </c>
      <c r="C239" t="s">
        <v>376</v>
      </c>
      <c r="D239" t="s">
        <v>377</v>
      </c>
      <c r="E239" t="s">
        <v>389</v>
      </c>
      <c r="F239" t="s">
        <v>302</v>
      </c>
      <c r="G239" s="62">
        <v>42687</v>
      </c>
      <c r="I239">
        <f t="shared" ca="1" si="6"/>
        <v>20</v>
      </c>
      <c r="J239" t="str">
        <f ca="1">IF(AND(I239&lt;=CalDue!$C$1,I239&gt;=CalDue!$G$1,I239&lt;&gt;""),ROW(),"")</f>
        <v/>
      </c>
      <c r="K239" t="str">
        <f t="shared" ca="1" si="7"/>
        <v/>
      </c>
    </row>
    <row r="240" spans="1:11" x14ac:dyDescent="0.25">
      <c r="A240" t="s">
        <v>111</v>
      </c>
      <c r="B240" t="s">
        <v>365</v>
      </c>
      <c r="C240" t="s">
        <v>376</v>
      </c>
      <c r="D240" t="s">
        <v>377</v>
      </c>
      <c r="E240" t="s">
        <v>390</v>
      </c>
      <c r="F240" t="s">
        <v>302</v>
      </c>
      <c r="G240" s="62">
        <v>42687</v>
      </c>
      <c r="I240">
        <f t="shared" ca="1" si="6"/>
        <v>20</v>
      </c>
      <c r="J240" t="str">
        <f ca="1">IF(AND(I240&lt;=CalDue!$C$1,I240&gt;=CalDue!$G$1,I240&lt;&gt;""),ROW(),"")</f>
        <v/>
      </c>
      <c r="K240" t="str">
        <f t="shared" ca="1" si="7"/>
        <v/>
      </c>
    </row>
    <row r="241" spans="1:11" x14ac:dyDescent="0.25">
      <c r="A241" t="s">
        <v>110</v>
      </c>
      <c r="B241" t="s">
        <v>365</v>
      </c>
      <c r="C241" t="s">
        <v>376</v>
      </c>
      <c r="D241" t="s">
        <v>377</v>
      </c>
      <c r="E241" t="s">
        <v>391</v>
      </c>
      <c r="F241" t="s">
        <v>302</v>
      </c>
      <c r="G241" s="62">
        <v>42687</v>
      </c>
      <c r="I241">
        <f t="shared" ca="1" si="6"/>
        <v>20</v>
      </c>
      <c r="J241" t="str">
        <f ca="1">IF(AND(I241&lt;=CalDue!$C$1,I241&gt;=CalDue!$G$1,I241&lt;&gt;""),ROW(),"")</f>
        <v/>
      </c>
      <c r="K241" t="str">
        <f t="shared" ca="1" si="7"/>
        <v/>
      </c>
    </row>
    <row r="242" spans="1:11" x14ac:dyDescent="0.25">
      <c r="A242" t="s">
        <v>130</v>
      </c>
      <c r="B242" t="s">
        <v>365</v>
      </c>
      <c r="C242" t="s">
        <v>378</v>
      </c>
      <c r="D242" t="s">
        <v>377</v>
      </c>
      <c r="E242" t="s">
        <v>1026</v>
      </c>
      <c r="F242" t="s">
        <v>302</v>
      </c>
      <c r="G242" s="62">
        <v>42843</v>
      </c>
      <c r="I242">
        <f t="shared" ca="1" si="6"/>
        <v>132</v>
      </c>
      <c r="J242" t="str">
        <f ca="1">IF(AND(I242&lt;=CalDue!$C$1,I242&gt;=CalDue!$G$1,I242&lt;&gt;""),ROW(),"")</f>
        <v/>
      </c>
      <c r="K242" t="str">
        <f t="shared" ca="1" si="7"/>
        <v/>
      </c>
    </row>
    <row r="243" spans="1:11" x14ac:dyDescent="0.25">
      <c r="A243" t="s">
        <v>129</v>
      </c>
      <c r="B243" t="s">
        <v>365</v>
      </c>
      <c r="C243" t="s">
        <v>378</v>
      </c>
      <c r="D243" t="s">
        <v>377</v>
      </c>
      <c r="E243" t="s">
        <v>392</v>
      </c>
      <c r="F243" t="s">
        <v>302</v>
      </c>
      <c r="G243" s="62">
        <v>42687</v>
      </c>
      <c r="I243">
        <f t="shared" ca="1" si="6"/>
        <v>20</v>
      </c>
      <c r="J243" t="str">
        <f ca="1">IF(AND(I243&lt;=CalDue!$C$1,I243&gt;=CalDue!$G$1,I243&lt;&gt;""),ROW(),"")</f>
        <v/>
      </c>
      <c r="K243" t="str">
        <f t="shared" ca="1" si="7"/>
        <v/>
      </c>
    </row>
    <row r="244" spans="1:11" x14ac:dyDescent="0.25">
      <c r="A244" t="s">
        <v>393</v>
      </c>
      <c r="B244" t="s">
        <v>365</v>
      </c>
      <c r="C244" t="s">
        <v>378</v>
      </c>
      <c r="D244" t="s">
        <v>377</v>
      </c>
      <c r="E244" t="s">
        <v>781</v>
      </c>
      <c r="F244" t="s">
        <v>302</v>
      </c>
      <c r="G244" s="62">
        <v>42740</v>
      </c>
      <c r="I244">
        <f t="shared" ca="1" si="6"/>
        <v>59</v>
      </c>
      <c r="J244" t="str">
        <f ca="1">IF(AND(I244&lt;=CalDue!$C$1,I244&gt;=CalDue!$G$1,I244&lt;&gt;""),ROW(),"")</f>
        <v/>
      </c>
      <c r="K244" t="str">
        <f t="shared" ca="1" si="7"/>
        <v/>
      </c>
    </row>
    <row r="245" spans="1:11" x14ac:dyDescent="0.25">
      <c r="A245" t="s">
        <v>152</v>
      </c>
      <c r="B245" t="s">
        <v>324</v>
      </c>
      <c r="C245" t="s">
        <v>327</v>
      </c>
      <c r="D245" t="s">
        <v>342</v>
      </c>
      <c r="E245">
        <v>11489</v>
      </c>
      <c r="F245" t="s">
        <v>302</v>
      </c>
      <c r="G245" s="62">
        <v>42747</v>
      </c>
      <c r="I245">
        <f t="shared" ca="1" si="6"/>
        <v>64</v>
      </c>
      <c r="J245" t="str">
        <f ca="1">IF(AND(I245&lt;=CalDue!$C$1,I245&gt;=CalDue!$G$1,I245&lt;&gt;""),ROW(),"")</f>
        <v/>
      </c>
      <c r="K245" t="str">
        <f t="shared" ca="1" si="7"/>
        <v/>
      </c>
    </row>
    <row r="246" spans="1:11" x14ac:dyDescent="0.25">
      <c r="A246" t="s">
        <v>153</v>
      </c>
      <c r="B246" t="s">
        <v>324</v>
      </c>
      <c r="C246" t="s">
        <v>327</v>
      </c>
      <c r="D246" t="s">
        <v>342</v>
      </c>
      <c r="E246">
        <v>11233</v>
      </c>
      <c r="F246" t="s">
        <v>302</v>
      </c>
      <c r="G246" s="62">
        <v>42867</v>
      </c>
      <c r="I246">
        <f t="shared" ca="1" si="6"/>
        <v>150</v>
      </c>
      <c r="J246" t="str">
        <f ca="1">IF(AND(I246&lt;=CalDue!$C$1,I246&gt;=CalDue!$G$1,I246&lt;&gt;""),ROW(),"")</f>
        <v/>
      </c>
      <c r="K246" t="str">
        <f t="shared" ca="1" si="7"/>
        <v/>
      </c>
    </row>
    <row r="247" spans="1:11" x14ac:dyDescent="0.25">
      <c r="A247" t="s">
        <v>257</v>
      </c>
      <c r="B247" t="s">
        <v>320</v>
      </c>
      <c r="C247" t="s">
        <v>385</v>
      </c>
      <c r="D247" t="s">
        <v>321</v>
      </c>
      <c r="E247">
        <v>108503146</v>
      </c>
      <c r="F247" t="s">
        <v>302</v>
      </c>
      <c r="G247" s="62">
        <v>42840</v>
      </c>
      <c r="I247">
        <f t="shared" ca="1" si="6"/>
        <v>130</v>
      </c>
      <c r="J247" t="str">
        <f ca="1">IF(AND(I247&lt;=CalDue!$C$1,I247&gt;=CalDue!$G$1,I247&lt;&gt;""),ROW(),"")</f>
        <v/>
      </c>
      <c r="K247" t="str">
        <f t="shared" ca="1" si="7"/>
        <v/>
      </c>
    </row>
    <row r="248" spans="1:11" x14ac:dyDescent="0.25">
      <c r="A248" t="s">
        <v>264</v>
      </c>
      <c r="B248" t="s">
        <v>323</v>
      </c>
      <c r="C248" t="s">
        <v>394</v>
      </c>
      <c r="D248" t="s">
        <v>802</v>
      </c>
      <c r="E248" t="s">
        <v>395</v>
      </c>
      <c r="F248" t="s">
        <v>308</v>
      </c>
      <c r="G248" s="62">
        <v>42874</v>
      </c>
      <c r="I248">
        <f t="shared" ca="1" si="6"/>
        <v>155</v>
      </c>
      <c r="J248" t="str">
        <f ca="1">IF(AND(I248&lt;=CalDue!$C$1,I248&gt;=CalDue!$G$1,I248&lt;&gt;""),ROW(),"")</f>
        <v/>
      </c>
      <c r="K248" t="str">
        <f t="shared" ca="1" si="7"/>
        <v/>
      </c>
    </row>
    <row r="249" spans="1:11" x14ac:dyDescent="0.25">
      <c r="A249" t="s">
        <v>913</v>
      </c>
      <c r="B249" t="s">
        <v>617</v>
      </c>
      <c r="C249" t="s">
        <v>397</v>
      </c>
      <c r="D249" t="s">
        <v>914</v>
      </c>
      <c r="E249">
        <v>82792</v>
      </c>
      <c r="F249" t="s">
        <v>302</v>
      </c>
      <c r="G249" s="62">
        <v>42655</v>
      </c>
      <c r="I249">
        <f t="shared" ca="1" si="6"/>
        <v>-3</v>
      </c>
      <c r="J249" t="str">
        <f ca="1">IF(AND(I249&lt;=CalDue!$C$1,I249&gt;=CalDue!$G$1,I249&lt;&gt;""),ROW(),"")</f>
        <v/>
      </c>
      <c r="K249" t="str">
        <f t="shared" ca="1" si="7"/>
        <v/>
      </c>
    </row>
    <row r="250" spans="1:11" x14ac:dyDescent="0.25">
      <c r="A250" t="s">
        <v>30</v>
      </c>
      <c r="B250" t="s">
        <v>303</v>
      </c>
      <c r="C250" t="s">
        <v>353</v>
      </c>
      <c r="D250" t="s">
        <v>354</v>
      </c>
      <c r="E250">
        <v>38786</v>
      </c>
      <c r="F250" t="s">
        <v>302</v>
      </c>
      <c r="G250" s="62">
        <v>43008</v>
      </c>
      <c r="I250">
        <f t="shared" ca="1" si="6"/>
        <v>250</v>
      </c>
      <c r="J250" t="str">
        <f ca="1">IF(AND(I250&lt;=CalDue!$C$1,I250&gt;=CalDue!$G$1,I250&lt;&gt;""),ROW(),"")</f>
        <v/>
      </c>
      <c r="K250" t="str">
        <f t="shared" ca="1" si="7"/>
        <v/>
      </c>
    </row>
    <row r="251" spans="1:11" x14ac:dyDescent="0.25">
      <c r="A251" t="s">
        <v>210</v>
      </c>
      <c r="B251" t="s">
        <v>347</v>
      </c>
      <c r="C251" t="s">
        <v>348</v>
      </c>
      <c r="D251" t="s">
        <v>349</v>
      </c>
      <c r="E251" t="s">
        <v>366</v>
      </c>
      <c r="F251" t="s">
        <v>302</v>
      </c>
      <c r="G251" s="62">
        <v>42927</v>
      </c>
      <c r="I251">
        <f t="shared" ca="1" si="6"/>
        <v>192</v>
      </c>
      <c r="J251" t="str">
        <f ca="1">IF(AND(I251&lt;=CalDue!$C$1,I251&gt;=CalDue!$G$1,I251&lt;&gt;""),ROW(),"")</f>
        <v/>
      </c>
      <c r="K251" t="str">
        <f t="shared" ca="1" si="7"/>
        <v/>
      </c>
    </row>
    <row r="252" spans="1:11" x14ac:dyDescent="0.25">
      <c r="A252" t="s">
        <v>84</v>
      </c>
      <c r="B252" t="s">
        <v>398</v>
      </c>
      <c r="C252" t="s">
        <v>605</v>
      </c>
      <c r="D252" t="s">
        <v>311</v>
      </c>
      <c r="E252" t="s">
        <v>606</v>
      </c>
      <c r="F252" t="s">
        <v>539</v>
      </c>
      <c r="G252" s="62">
        <v>42319</v>
      </c>
      <c r="I252">
        <f t="shared" ca="1" si="6"/>
        <v>-243</v>
      </c>
      <c r="J252" t="str">
        <f ca="1">IF(AND(I252&lt;=CalDue!$C$1,I252&gt;=CalDue!$G$1,I252&lt;&gt;""),ROW(),"")</f>
        <v/>
      </c>
      <c r="K252" t="str">
        <f t="shared" ca="1" si="7"/>
        <v/>
      </c>
    </row>
    <row r="253" spans="1:11" x14ac:dyDescent="0.25">
      <c r="A253" t="s">
        <v>86</v>
      </c>
      <c r="B253" t="s">
        <v>398</v>
      </c>
      <c r="C253" t="s">
        <v>605</v>
      </c>
      <c r="D253" t="s">
        <v>311</v>
      </c>
      <c r="E253" t="s">
        <v>607</v>
      </c>
      <c r="F253" t="s">
        <v>539</v>
      </c>
      <c r="G253" s="62">
        <v>42319</v>
      </c>
      <c r="I253">
        <f t="shared" ca="1" si="6"/>
        <v>-243</v>
      </c>
      <c r="J253" t="str">
        <f ca="1">IF(AND(I253&lt;=CalDue!$C$1,I253&gt;=CalDue!$G$1,I253&lt;&gt;""),ROW(),"")</f>
        <v/>
      </c>
      <c r="K253" t="str">
        <f t="shared" ca="1" si="7"/>
        <v/>
      </c>
    </row>
    <row r="254" spans="1:11" x14ac:dyDescent="0.25">
      <c r="A254" t="s">
        <v>87</v>
      </c>
      <c r="B254" t="s">
        <v>398</v>
      </c>
      <c r="C254" t="s">
        <v>605</v>
      </c>
      <c r="D254" t="s">
        <v>311</v>
      </c>
      <c r="E254" t="s">
        <v>608</v>
      </c>
      <c r="F254" t="s">
        <v>539</v>
      </c>
      <c r="G254" s="62">
        <v>42319</v>
      </c>
      <c r="I254">
        <f t="shared" ca="1" si="6"/>
        <v>-243</v>
      </c>
      <c r="J254" t="str">
        <f ca="1">IF(AND(I254&lt;=CalDue!$C$1,I254&gt;=CalDue!$G$1,I254&lt;&gt;""),ROW(),"")</f>
        <v/>
      </c>
      <c r="K254" t="str">
        <f t="shared" ca="1" si="7"/>
        <v/>
      </c>
    </row>
    <row r="255" spans="1:11" x14ac:dyDescent="0.25">
      <c r="A255" t="s">
        <v>88</v>
      </c>
      <c r="B255" t="s">
        <v>398</v>
      </c>
      <c r="C255" t="s">
        <v>605</v>
      </c>
      <c r="D255" t="s">
        <v>311</v>
      </c>
      <c r="E255" t="s">
        <v>609</v>
      </c>
      <c r="F255" t="s">
        <v>539</v>
      </c>
      <c r="G255" s="62">
        <v>42319</v>
      </c>
      <c r="I255">
        <f t="shared" ca="1" si="6"/>
        <v>-243</v>
      </c>
      <c r="J255" t="str">
        <f ca="1">IF(AND(I255&lt;=CalDue!$C$1,I255&gt;=CalDue!$G$1,I255&lt;&gt;""),ROW(),"")</f>
        <v/>
      </c>
      <c r="K255" t="str">
        <f t="shared" ca="1" si="7"/>
        <v/>
      </c>
    </row>
    <row r="256" spans="1:11" x14ac:dyDescent="0.25">
      <c r="A256" t="s">
        <v>177</v>
      </c>
      <c r="B256" t="s">
        <v>617</v>
      </c>
      <c r="C256" t="s">
        <v>1076</v>
      </c>
      <c r="D256" t="s">
        <v>1077</v>
      </c>
      <c r="E256">
        <v>174</v>
      </c>
      <c r="F256" t="s">
        <v>302</v>
      </c>
      <c r="G256" s="62">
        <v>42943</v>
      </c>
      <c r="I256">
        <f t="shared" ca="1" si="6"/>
        <v>204</v>
      </c>
      <c r="J256" t="str">
        <f ca="1">IF(AND(I256&lt;=CalDue!$C$1,I256&gt;=CalDue!$G$1,I256&lt;&gt;""),ROW(),"")</f>
        <v/>
      </c>
      <c r="K256" t="str">
        <f t="shared" ca="1" si="7"/>
        <v/>
      </c>
    </row>
    <row r="257" spans="1:11" x14ac:dyDescent="0.25">
      <c r="A257" t="s">
        <v>173</v>
      </c>
      <c r="B257" t="s">
        <v>617</v>
      </c>
      <c r="C257" t="s">
        <v>397</v>
      </c>
      <c r="D257" t="s">
        <v>914</v>
      </c>
      <c r="E257">
        <v>87470</v>
      </c>
      <c r="F257" t="s">
        <v>302</v>
      </c>
      <c r="G257" s="62">
        <v>42722</v>
      </c>
      <c r="I257">
        <f t="shared" ref="I257:I320" ca="1" si="8">NETWORKDAYS(NOW(),G257,Holidays)</f>
        <v>45</v>
      </c>
      <c r="J257" t="str">
        <f ca="1">IF(AND(I257&lt;=CalDue!$C$1,I257&gt;=CalDue!$G$1,I257&lt;&gt;""),ROW(),"")</f>
        <v/>
      </c>
      <c r="K257" t="str">
        <f t="shared" ca="1" si="7"/>
        <v/>
      </c>
    </row>
    <row r="258" spans="1:11" x14ac:dyDescent="0.25">
      <c r="A258" t="s">
        <v>399</v>
      </c>
      <c r="B258" t="s">
        <v>400</v>
      </c>
      <c r="C258" t="s">
        <v>401</v>
      </c>
      <c r="D258" t="s">
        <v>402</v>
      </c>
      <c r="E258">
        <v>775535</v>
      </c>
      <c r="F258" t="s">
        <v>539</v>
      </c>
      <c r="G258" s="62">
        <v>40372</v>
      </c>
      <c r="I258">
        <f t="shared" ca="1" si="8"/>
        <v>-1597</v>
      </c>
      <c r="J258" t="str">
        <f ca="1">IF(AND(I258&lt;=CalDue!$C$1,I258&gt;=CalDue!$G$1,I258&lt;&gt;""),ROW(),"")</f>
        <v/>
      </c>
      <c r="K258" t="str">
        <f t="shared" ref="K258:K321" ca="1" si="9">IFERROR(INDEX(A:A,SMALL(J:J,(ROW()-5))),"")</f>
        <v/>
      </c>
    </row>
    <row r="259" spans="1:11" x14ac:dyDescent="0.25">
      <c r="A259" t="s">
        <v>403</v>
      </c>
      <c r="B259" t="s">
        <v>365</v>
      </c>
      <c r="C259" t="s">
        <v>376</v>
      </c>
      <c r="D259" t="s">
        <v>377</v>
      </c>
      <c r="E259" t="s">
        <v>782</v>
      </c>
      <c r="F259" t="s">
        <v>302</v>
      </c>
      <c r="G259" s="62">
        <v>42740</v>
      </c>
      <c r="I259">
        <f t="shared" ca="1" si="8"/>
        <v>59</v>
      </c>
      <c r="J259" t="str">
        <f ca="1">IF(AND(I259&lt;=CalDue!$C$1,I259&gt;=CalDue!$G$1,I259&lt;&gt;""),ROW(),"")</f>
        <v/>
      </c>
      <c r="K259" t="str">
        <f t="shared" ca="1" si="9"/>
        <v/>
      </c>
    </row>
    <row r="260" spans="1:11" x14ac:dyDescent="0.25">
      <c r="A260" t="s">
        <v>946</v>
      </c>
      <c r="B260" t="s">
        <v>365</v>
      </c>
      <c r="C260" t="s">
        <v>376</v>
      </c>
      <c r="D260" t="s">
        <v>377</v>
      </c>
      <c r="E260" t="s">
        <v>947</v>
      </c>
      <c r="F260" t="s">
        <v>302</v>
      </c>
      <c r="G260" s="62">
        <v>42678</v>
      </c>
      <c r="I260">
        <f t="shared" ca="1" si="8"/>
        <v>15</v>
      </c>
      <c r="J260" t="str">
        <f ca="1">IF(AND(I260&lt;=CalDue!$C$1,I260&gt;=CalDue!$G$1,I260&lt;&gt;""),ROW(),"")</f>
        <v/>
      </c>
      <c r="K260" t="str">
        <f t="shared" ca="1" si="9"/>
        <v/>
      </c>
    </row>
    <row r="261" spans="1:11" x14ac:dyDescent="0.25">
      <c r="A261" t="s">
        <v>404</v>
      </c>
      <c r="B261" t="s">
        <v>365</v>
      </c>
      <c r="C261" t="s">
        <v>376</v>
      </c>
      <c r="D261" t="s">
        <v>377</v>
      </c>
      <c r="E261" t="s">
        <v>783</v>
      </c>
      <c r="F261" t="s">
        <v>302</v>
      </c>
      <c r="G261" s="62">
        <v>42740</v>
      </c>
      <c r="I261">
        <f t="shared" ca="1" si="8"/>
        <v>59</v>
      </c>
      <c r="J261" t="str">
        <f ca="1">IF(AND(I261&lt;=CalDue!$C$1,I261&gt;=CalDue!$G$1,I261&lt;&gt;""),ROW(),"")</f>
        <v/>
      </c>
      <c r="K261" t="str">
        <f t="shared" ca="1" si="9"/>
        <v/>
      </c>
    </row>
    <row r="262" spans="1:11" x14ac:dyDescent="0.25">
      <c r="A262" t="s">
        <v>405</v>
      </c>
      <c r="B262" t="s">
        <v>365</v>
      </c>
      <c r="C262" t="s">
        <v>376</v>
      </c>
      <c r="D262" t="s">
        <v>377</v>
      </c>
      <c r="E262" t="s">
        <v>784</v>
      </c>
      <c r="F262" t="s">
        <v>302</v>
      </c>
      <c r="G262" s="62">
        <v>42740</v>
      </c>
      <c r="I262">
        <f t="shared" ca="1" si="8"/>
        <v>59</v>
      </c>
      <c r="J262" t="str">
        <f ca="1">IF(AND(I262&lt;=CalDue!$C$1,I262&gt;=CalDue!$G$1,I262&lt;&gt;""),ROW(),"")</f>
        <v/>
      </c>
      <c r="K262" t="str">
        <f t="shared" ca="1" si="9"/>
        <v/>
      </c>
    </row>
    <row r="263" spans="1:11" x14ac:dyDescent="0.25">
      <c r="A263" t="s">
        <v>406</v>
      </c>
      <c r="B263" t="s">
        <v>365</v>
      </c>
      <c r="C263" t="s">
        <v>376</v>
      </c>
      <c r="D263" t="s">
        <v>377</v>
      </c>
      <c r="E263" t="s">
        <v>894</v>
      </c>
      <c r="F263" t="s">
        <v>302</v>
      </c>
      <c r="G263" s="62">
        <v>43005</v>
      </c>
      <c r="I263">
        <f t="shared" ca="1" si="8"/>
        <v>248</v>
      </c>
      <c r="J263" t="str">
        <f ca="1">IF(AND(I263&lt;=CalDue!$C$1,I263&gt;=CalDue!$G$1,I263&lt;&gt;""),ROW(),"")</f>
        <v/>
      </c>
      <c r="K263" t="str">
        <f t="shared" ca="1" si="9"/>
        <v/>
      </c>
    </row>
    <row r="264" spans="1:11" x14ac:dyDescent="0.25">
      <c r="A264" t="s">
        <v>407</v>
      </c>
      <c r="B264" t="s">
        <v>365</v>
      </c>
      <c r="C264" t="s">
        <v>376</v>
      </c>
      <c r="D264" t="s">
        <v>377</v>
      </c>
      <c r="E264" t="s">
        <v>785</v>
      </c>
      <c r="F264" t="s">
        <v>302</v>
      </c>
      <c r="G264" s="62">
        <v>42740</v>
      </c>
      <c r="I264">
        <f t="shared" ca="1" si="8"/>
        <v>59</v>
      </c>
      <c r="J264" t="str">
        <f ca="1">IF(AND(I264&lt;=CalDue!$C$1,I264&gt;=CalDue!$G$1,I264&lt;&gt;""),ROW(),"")</f>
        <v/>
      </c>
      <c r="K264" t="str">
        <f t="shared" ca="1" si="9"/>
        <v/>
      </c>
    </row>
    <row r="265" spans="1:11" x14ac:dyDescent="0.25">
      <c r="A265" t="s">
        <v>132</v>
      </c>
      <c r="B265" t="s">
        <v>365</v>
      </c>
      <c r="C265" t="s">
        <v>376</v>
      </c>
      <c r="D265" t="s">
        <v>377</v>
      </c>
      <c r="E265" t="s">
        <v>786</v>
      </c>
      <c r="F265" t="s">
        <v>302</v>
      </c>
      <c r="G265" s="62">
        <v>42740</v>
      </c>
      <c r="I265">
        <f t="shared" ca="1" si="8"/>
        <v>59</v>
      </c>
      <c r="J265" t="str">
        <f ca="1">IF(AND(I265&lt;=CalDue!$C$1,I265&gt;=CalDue!$G$1,I265&lt;&gt;""),ROW(),"")</f>
        <v/>
      </c>
      <c r="K265" t="str">
        <f t="shared" ca="1" si="9"/>
        <v/>
      </c>
    </row>
    <row r="266" spans="1:11" x14ac:dyDescent="0.25">
      <c r="A266" t="s">
        <v>408</v>
      </c>
      <c r="B266" t="s">
        <v>365</v>
      </c>
      <c r="C266" t="s">
        <v>376</v>
      </c>
      <c r="D266" t="s">
        <v>377</v>
      </c>
      <c r="E266" t="s">
        <v>787</v>
      </c>
      <c r="F266" t="s">
        <v>302</v>
      </c>
      <c r="G266" s="62">
        <v>42740</v>
      </c>
      <c r="I266">
        <f t="shared" ca="1" si="8"/>
        <v>59</v>
      </c>
      <c r="J266" t="str">
        <f ca="1">IF(AND(I266&lt;=CalDue!$C$1,I266&gt;=CalDue!$G$1,I266&lt;&gt;""),ROW(),"")</f>
        <v/>
      </c>
      <c r="K266" t="str">
        <f t="shared" ca="1" si="9"/>
        <v/>
      </c>
    </row>
    <row r="267" spans="1:11" x14ac:dyDescent="0.25">
      <c r="A267" t="s">
        <v>409</v>
      </c>
      <c r="B267" t="s">
        <v>365</v>
      </c>
      <c r="C267" t="s">
        <v>376</v>
      </c>
      <c r="D267" t="s">
        <v>377</v>
      </c>
      <c r="E267" t="s">
        <v>788</v>
      </c>
      <c r="F267" t="s">
        <v>302</v>
      </c>
      <c r="G267" s="62">
        <v>42740</v>
      </c>
      <c r="I267">
        <f t="shared" ca="1" si="8"/>
        <v>59</v>
      </c>
      <c r="J267" t="str">
        <f ca="1">IF(AND(I267&lt;=CalDue!$C$1,I267&gt;=CalDue!$G$1,I267&lt;&gt;""),ROW(),"")</f>
        <v/>
      </c>
      <c r="K267" t="str">
        <f t="shared" ca="1" si="9"/>
        <v/>
      </c>
    </row>
    <row r="268" spans="1:11" x14ac:dyDescent="0.25">
      <c r="A268" t="s">
        <v>410</v>
      </c>
      <c r="B268" t="s">
        <v>365</v>
      </c>
      <c r="C268" t="s">
        <v>376</v>
      </c>
      <c r="D268" t="s">
        <v>377</v>
      </c>
      <c r="E268" t="s">
        <v>789</v>
      </c>
      <c r="F268" t="s">
        <v>302</v>
      </c>
      <c r="G268" s="62">
        <v>42740</v>
      </c>
      <c r="I268">
        <f t="shared" ca="1" si="8"/>
        <v>59</v>
      </c>
      <c r="J268" t="str">
        <f ca="1">IF(AND(I268&lt;=CalDue!$C$1,I268&gt;=CalDue!$G$1,I268&lt;&gt;""),ROW(),"")</f>
        <v/>
      </c>
      <c r="K268" t="str">
        <f t="shared" ca="1" si="9"/>
        <v/>
      </c>
    </row>
    <row r="269" spans="1:11" x14ac:dyDescent="0.25">
      <c r="A269" t="s">
        <v>411</v>
      </c>
      <c r="B269" t="s">
        <v>365</v>
      </c>
      <c r="C269" t="s">
        <v>376</v>
      </c>
      <c r="D269" t="s">
        <v>377</v>
      </c>
      <c r="E269" t="s">
        <v>790</v>
      </c>
      <c r="F269" t="s">
        <v>302</v>
      </c>
      <c r="G269" s="62">
        <v>42740</v>
      </c>
      <c r="I269">
        <f t="shared" ca="1" si="8"/>
        <v>59</v>
      </c>
      <c r="J269" t="str">
        <f ca="1">IF(AND(I269&lt;=CalDue!$C$1,I269&gt;=CalDue!$G$1,I269&lt;&gt;""),ROW(),"")</f>
        <v/>
      </c>
      <c r="K269" t="str">
        <f t="shared" ca="1" si="9"/>
        <v/>
      </c>
    </row>
    <row r="270" spans="1:11" x14ac:dyDescent="0.25">
      <c r="A270" t="s">
        <v>412</v>
      </c>
      <c r="B270" t="s">
        <v>365</v>
      </c>
      <c r="C270" t="s">
        <v>376</v>
      </c>
      <c r="D270" t="s">
        <v>377</v>
      </c>
      <c r="E270" t="s">
        <v>791</v>
      </c>
      <c r="F270" t="s">
        <v>302</v>
      </c>
      <c r="G270" s="62">
        <v>42740</v>
      </c>
      <c r="I270">
        <f t="shared" ca="1" si="8"/>
        <v>59</v>
      </c>
      <c r="J270" t="str">
        <f ca="1">IF(AND(I270&lt;=CalDue!$C$1,I270&gt;=CalDue!$G$1,I270&lt;&gt;""),ROW(),"")</f>
        <v/>
      </c>
      <c r="K270" t="str">
        <f t="shared" ca="1" si="9"/>
        <v/>
      </c>
    </row>
    <row r="271" spans="1:11" x14ac:dyDescent="0.25">
      <c r="A271" t="s">
        <v>569</v>
      </c>
      <c r="B271" t="s">
        <v>365</v>
      </c>
      <c r="C271" t="s">
        <v>378</v>
      </c>
      <c r="D271" t="s">
        <v>377</v>
      </c>
      <c r="E271" t="s">
        <v>1027</v>
      </c>
      <c r="F271" t="s">
        <v>302</v>
      </c>
      <c r="G271" s="62">
        <v>42843</v>
      </c>
      <c r="I271">
        <f t="shared" ca="1" si="8"/>
        <v>132</v>
      </c>
      <c r="J271" t="str">
        <f ca="1">IF(AND(I271&lt;=CalDue!$C$1,I271&gt;=CalDue!$G$1,I271&lt;&gt;""),ROW(),"")</f>
        <v/>
      </c>
      <c r="K271" t="str">
        <f t="shared" ca="1" si="9"/>
        <v/>
      </c>
    </row>
    <row r="272" spans="1:11" x14ac:dyDescent="0.25">
      <c r="A272" t="s">
        <v>1012</v>
      </c>
      <c r="B272" t="s">
        <v>365</v>
      </c>
      <c r="C272" t="s">
        <v>378</v>
      </c>
      <c r="D272" t="s">
        <v>377</v>
      </c>
      <c r="E272" t="s">
        <v>1028</v>
      </c>
      <c r="F272" t="s">
        <v>302</v>
      </c>
      <c r="G272" s="62">
        <v>43005</v>
      </c>
      <c r="I272">
        <f t="shared" ca="1" si="8"/>
        <v>248</v>
      </c>
      <c r="J272" t="str">
        <f ca="1">IF(AND(I272&lt;=CalDue!$C$1,I272&gt;=CalDue!$G$1,I272&lt;&gt;""),ROW(),"")</f>
        <v/>
      </c>
      <c r="K272" t="str">
        <f t="shared" ca="1" si="9"/>
        <v/>
      </c>
    </row>
    <row r="273" spans="1:11" x14ac:dyDescent="0.25">
      <c r="A273" t="s">
        <v>139</v>
      </c>
      <c r="B273" t="s">
        <v>365</v>
      </c>
      <c r="C273" t="s">
        <v>378</v>
      </c>
      <c r="D273" t="s">
        <v>377</v>
      </c>
      <c r="E273" t="s">
        <v>1029</v>
      </c>
      <c r="F273" t="s">
        <v>302</v>
      </c>
      <c r="G273" s="62">
        <v>42843</v>
      </c>
      <c r="I273">
        <f t="shared" ca="1" si="8"/>
        <v>132</v>
      </c>
      <c r="J273" t="str">
        <f ca="1">IF(AND(I273&lt;=CalDue!$C$1,I273&gt;=CalDue!$G$1,I273&lt;&gt;""),ROW(),"")</f>
        <v/>
      </c>
      <c r="K273" t="str">
        <f t="shared" ca="1" si="9"/>
        <v/>
      </c>
    </row>
    <row r="274" spans="1:11" x14ac:dyDescent="0.25">
      <c r="A274" t="s">
        <v>935</v>
      </c>
      <c r="B274" t="s">
        <v>365</v>
      </c>
      <c r="C274" t="s">
        <v>378</v>
      </c>
      <c r="D274" t="s">
        <v>377</v>
      </c>
      <c r="E274" t="s">
        <v>948</v>
      </c>
      <c r="F274" t="s">
        <v>302</v>
      </c>
      <c r="G274" s="62">
        <v>42678</v>
      </c>
      <c r="I274">
        <f t="shared" ca="1" si="8"/>
        <v>15</v>
      </c>
      <c r="J274" t="str">
        <f ca="1">IF(AND(I274&lt;=CalDue!$C$1,I274&gt;=CalDue!$G$1,I274&lt;&gt;""),ROW(),"")</f>
        <v/>
      </c>
      <c r="K274" t="str">
        <f t="shared" ca="1" si="9"/>
        <v/>
      </c>
    </row>
    <row r="275" spans="1:11" x14ac:dyDescent="0.25">
      <c r="A275" t="s">
        <v>413</v>
      </c>
      <c r="B275" t="s">
        <v>365</v>
      </c>
      <c r="C275" t="s">
        <v>378</v>
      </c>
      <c r="D275" t="s">
        <v>377</v>
      </c>
      <c r="E275" t="s">
        <v>792</v>
      </c>
      <c r="F275" t="s">
        <v>302</v>
      </c>
      <c r="G275" s="62">
        <v>42740</v>
      </c>
      <c r="I275">
        <f t="shared" ca="1" si="8"/>
        <v>59</v>
      </c>
      <c r="J275" t="str">
        <f ca="1">IF(AND(I275&lt;=CalDue!$C$1,I275&gt;=CalDue!$G$1,I275&lt;&gt;""),ROW(),"")</f>
        <v/>
      </c>
      <c r="K275" t="str">
        <f t="shared" ca="1" si="9"/>
        <v/>
      </c>
    </row>
    <row r="276" spans="1:11" x14ac:dyDescent="0.25">
      <c r="A276" t="s">
        <v>414</v>
      </c>
      <c r="B276" t="s">
        <v>365</v>
      </c>
      <c r="C276" t="s">
        <v>378</v>
      </c>
      <c r="D276" t="s">
        <v>377</v>
      </c>
      <c r="E276" t="s">
        <v>793</v>
      </c>
      <c r="F276" t="s">
        <v>302</v>
      </c>
      <c r="G276" s="62">
        <v>42740</v>
      </c>
      <c r="I276">
        <f t="shared" ca="1" si="8"/>
        <v>59</v>
      </c>
      <c r="J276" t="str">
        <f ca="1">IF(AND(I276&lt;=CalDue!$C$1,I276&gt;=CalDue!$G$1,I276&lt;&gt;""),ROW(),"")</f>
        <v/>
      </c>
      <c r="K276" t="str">
        <f t="shared" ca="1" si="9"/>
        <v/>
      </c>
    </row>
    <row r="277" spans="1:11" x14ac:dyDescent="0.25">
      <c r="A277" t="s">
        <v>415</v>
      </c>
      <c r="B277" t="s">
        <v>365</v>
      </c>
      <c r="C277" t="s">
        <v>378</v>
      </c>
      <c r="D277" t="s">
        <v>377</v>
      </c>
      <c r="E277" t="s">
        <v>794</v>
      </c>
      <c r="F277" t="s">
        <v>302</v>
      </c>
      <c r="G277" s="62">
        <v>42740</v>
      </c>
      <c r="I277">
        <f t="shared" ca="1" si="8"/>
        <v>59</v>
      </c>
      <c r="J277" t="str">
        <f ca="1">IF(AND(I277&lt;=CalDue!$C$1,I277&gt;=CalDue!$G$1,I277&lt;&gt;""),ROW(),"")</f>
        <v/>
      </c>
      <c r="K277" t="str">
        <f t="shared" ca="1" si="9"/>
        <v/>
      </c>
    </row>
    <row r="278" spans="1:11" x14ac:dyDescent="0.25">
      <c r="A278" t="s">
        <v>560</v>
      </c>
      <c r="B278" t="s">
        <v>365</v>
      </c>
      <c r="C278" t="s">
        <v>378</v>
      </c>
      <c r="D278" t="s">
        <v>377</v>
      </c>
      <c r="E278" t="s">
        <v>1030</v>
      </c>
      <c r="F278" t="s">
        <v>302</v>
      </c>
      <c r="G278" s="62">
        <v>42843</v>
      </c>
      <c r="I278">
        <f t="shared" ca="1" si="8"/>
        <v>132</v>
      </c>
      <c r="J278" t="str">
        <f ca="1">IF(AND(I278&lt;=CalDue!$C$1,I278&gt;=CalDue!$G$1,I278&lt;&gt;""),ROW(),"")</f>
        <v/>
      </c>
      <c r="K278" t="str">
        <f t="shared" ca="1" si="9"/>
        <v/>
      </c>
    </row>
    <row r="279" spans="1:11" x14ac:dyDescent="0.25">
      <c r="A279" t="s">
        <v>889</v>
      </c>
      <c r="B279" t="s">
        <v>365</v>
      </c>
      <c r="C279" t="s">
        <v>378</v>
      </c>
      <c r="D279" t="s">
        <v>377</v>
      </c>
      <c r="E279" t="s">
        <v>1078</v>
      </c>
      <c r="F279" t="s">
        <v>302</v>
      </c>
      <c r="G279" s="62">
        <v>43005</v>
      </c>
      <c r="I279">
        <f t="shared" ca="1" si="8"/>
        <v>248</v>
      </c>
      <c r="J279" t="str">
        <f ca="1">IF(AND(I279&lt;=CalDue!$C$1,I279&gt;=CalDue!$G$1,I279&lt;&gt;""),ROW(),"")</f>
        <v/>
      </c>
      <c r="K279" t="str">
        <f t="shared" ca="1" si="9"/>
        <v/>
      </c>
    </row>
    <row r="280" spans="1:11" x14ac:dyDescent="0.25">
      <c r="A280" t="s">
        <v>416</v>
      </c>
      <c r="B280" t="s">
        <v>365</v>
      </c>
      <c r="C280" t="s">
        <v>370</v>
      </c>
      <c r="D280" t="s">
        <v>371</v>
      </c>
      <c r="E280" t="s">
        <v>417</v>
      </c>
      <c r="F280" t="s">
        <v>308</v>
      </c>
      <c r="G280" s="62">
        <v>43113</v>
      </c>
      <c r="I280">
        <f t="shared" ca="1" si="8"/>
        <v>325</v>
      </c>
      <c r="J280" t="str">
        <f ca="1">IF(AND(I280&lt;=CalDue!$C$1,I280&gt;=CalDue!$G$1,I280&lt;&gt;""),ROW(),"")</f>
        <v/>
      </c>
      <c r="K280" t="str">
        <f t="shared" ca="1" si="9"/>
        <v/>
      </c>
    </row>
    <row r="281" spans="1:11" x14ac:dyDescent="0.25">
      <c r="A281" t="s">
        <v>418</v>
      </c>
      <c r="B281" t="s">
        <v>365</v>
      </c>
      <c r="C281" t="s">
        <v>370</v>
      </c>
      <c r="D281" t="s">
        <v>371</v>
      </c>
      <c r="E281" t="s">
        <v>419</v>
      </c>
      <c r="F281" t="s">
        <v>308</v>
      </c>
      <c r="G281" s="62">
        <v>43106</v>
      </c>
      <c r="I281">
        <f t="shared" ca="1" si="8"/>
        <v>320</v>
      </c>
      <c r="J281" t="str">
        <f ca="1">IF(AND(I281&lt;=CalDue!$C$1,I281&gt;=CalDue!$G$1,I281&lt;&gt;""),ROW(),"")</f>
        <v/>
      </c>
      <c r="K281" t="str">
        <f t="shared" ca="1" si="9"/>
        <v/>
      </c>
    </row>
    <row r="282" spans="1:11" x14ac:dyDescent="0.25">
      <c r="A282" t="s">
        <v>420</v>
      </c>
      <c r="B282" t="s">
        <v>365</v>
      </c>
      <c r="C282" t="s">
        <v>370</v>
      </c>
      <c r="D282" t="s">
        <v>371</v>
      </c>
      <c r="E282" t="s">
        <v>421</v>
      </c>
      <c r="F282" t="s">
        <v>308</v>
      </c>
      <c r="G282" s="62">
        <v>43113</v>
      </c>
      <c r="I282">
        <f t="shared" ca="1" si="8"/>
        <v>325</v>
      </c>
      <c r="J282" t="str">
        <f ca="1">IF(AND(I282&lt;=CalDue!$C$1,I282&gt;=CalDue!$G$1,I282&lt;&gt;""),ROW(),"")</f>
        <v/>
      </c>
      <c r="K282" t="str">
        <f t="shared" ca="1" si="9"/>
        <v/>
      </c>
    </row>
    <row r="283" spans="1:11" x14ac:dyDescent="0.25">
      <c r="A283" t="s">
        <v>422</v>
      </c>
      <c r="B283" t="s">
        <v>365</v>
      </c>
      <c r="C283" t="s">
        <v>370</v>
      </c>
      <c r="D283" t="s">
        <v>371</v>
      </c>
      <c r="E283" t="s">
        <v>423</v>
      </c>
      <c r="F283" t="s">
        <v>308</v>
      </c>
      <c r="G283" s="62">
        <v>43106</v>
      </c>
      <c r="I283">
        <f t="shared" ca="1" si="8"/>
        <v>320</v>
      </c>
      <c r="J283" t="str">
        <f ca="1">IF(AND(I283&lt;=CalDue!$C$1,I283&gt;=CalDue!$G$1,I283&lt;&gt;""),ROW(),"")</f>
        <v/>
      </c>
      <c r="K283" t="str">
        <f t="shared" ca="1" si="9"/>
        <v/>
      </c>
    </row>
    <row r="284" spans="1:11" x14ac:dyDescent="0.25">
      <c r="A284" t="s">
        <v>424</v>
      </c>
      <c r="B284" t="s">
        <v>365</v>
      </c>
      <c r="C284" t="s">
        <v>370</v>
      </c>
      <c r="D284" t="s">
        <v>371</v>
      </c>
      <c r="E284" t="s">
        <v>425</v>
      </c>
      <c r="F284" t="s">
        <v>308</v>
      </c>
      <c r="G284" s="62">
        <v>43106</v>
      </c>
      <c r="I284">
        <f t="shared" ca="1" si="8"/>
        <v>320</v>
      </c>
      <c r="J284" t="str">
        <f ca="1">IF(AND(I284&lt;=CalDue!$C$1,I284&gt;=CalDue!$G$1,I284&lt;&gt;""),ROW(),"")</f>
        <v/>
      </c>
      <c r="K284" t="str">
        <f t="shared" ca="1" si="9"/>
        <v/>
      </c>
    </row>
    <row r="285" spans="1:11" x14ac:dyDescent="0.25">
      <c r="A285" t="s">
        <v>137</v>
      </c>
      <c r="B285" t="s">
        <v>365</v>
      </c>
      <c r="C285" t="s">
        <v>370</v>
      </c>
      <c r="D285" t="s">
        <v>371</v>
      </c>
      <c r="E285" t="s">
        <v>426</v>
      </c>
      <c r="F285" t="s">
        <v>308</v>
      </c>
      <c r="G285" s="62">
        <v>43106</v>
      </c>
      <c r="I285">
        <f t="shared" ca="1" si="8"/>
        <v>320</v>
      </c>
      <c r="J285" t="str">
        <f ca="1">IF(AND(I285&lt;=CalDue!$C$1,I285&gt;=CalDue!$G$1,I285&lt;&gt;""),ROW(),"")</f>
        <v/>
      </c>
      <c r="K285" t="str">
        <f t="shared" ca="1" si="9"/>
        <v/>
      </c>
    </row>
    <row r="286" spans="1:11" x14ac:dyDescent="0.25">
      <c r="A286" t="s">
        <v>218</v>
      </c>
      <c r="B286" t="s">
        <v>741</v>
      </c>
      <c r="C286" t="s">
        <v>746</v>
      </c>
      <c r="D286" t="s">
        <v>743</v>
      </c>
      <c r="E286" t="s">
        <v>747</v>
      </c>
      <c r="F286" t="s">
        <v>302</v>
      </c>
      <c r="G286" s="62">
        <v>42740</v>
      </c>
      <c r="I286">
        <f t="shared" ca="1" si="8"/>
        <v>59</v>
      </c>
      <c r="J286" t="str">
        <f ca="1">IF(AND(I286&lt;=CalDue!$C$1,I286&gt;=CalDue!$G$1,I286&lt;&gt;""),ROW(),"")</f>
        <v/>
      </c>
      <c r="K286" t="str">
        <f t="shared" ca="1" si="9"/>
        <v/>
      </c>
    </row>
    <row r="287" spans="1:11" x14ac:dyDescent="0.25">
      <c r="A287" t="s">
        <v>89</v>
      </c>
      <c r="B287" t="s">
        <v>739</v>
      </c>
      <c r="C287" t="s">
        <v>585</v>
      </c>
      <c r="D287" t="s">
        <v>586</v>
      </c>
      <c r="E287" t="s">
        <v>587</v>
      </c>
      <c r="F287" t="s">
        <v>302</v>
      </c>
      <c r="G287" s="62">
        <v>42811</v>
      </c>
      <c r="I287">
        <f t="shared" ca="1" si="8"/>
        <v>110</v>
      </c>
      <c r="J287" t="str">
        <f ca="1">IF(AND(I287&lt;=CalDue!$C$1,I287&gt;=CalDue!$G$1,I287&lt;&gt;""),ROW(),"")</f>
        <v/>
      </c>
      <c r="K287" t="str">
        <f t="shared" ca="1" si="9"/>
        <v/>
      </c>
    </row>
    <row r="288" spans="1:11" x14ac:dyDescent="0.25">
      <c r="A288" t="s">
        <v>91</v>
      </c>
      <c r="B288" t="s">
        <v>739</v>
      </c>
      <c r="C288" t="s">
        <v>585</v>
      </c>
      <c r="D288" t="s">
        <v>586</v>
      </c>
      <c r="E288" t="s">
        <v>588</v>
      </c>
      <c r="F288" t="s">
        <v>302</v>
      </c>
      <c r="G288" s="62">
        <v>42811</v>
      </c>
      <c r="I288">
        <f t="shared" ca="1" si="8"/>
        <v>110</v>
      </c>
      <c r="J288" t="str">
        <f ca="1">IF(AND(I288&lt;=CalDue!$C$1,I288&gt;=CalDue!$G$1,I288&lt;&gt;""),ROW(),"")</f>
        <v/>
      </c>
      <c r="K288" t="str">
        <f t="shared" ca="1" si="9"/>
        <v/>
      </c>
    </row>
    <row r="289" spans="1:11" x14ac:dyDescent="0.25">
      <c r="A289" t="s">
        <v>92</v>
      </c>
      <c r="B289" t="s">
        <v>739</v>
      </c>
      <c r="C289" t="s">
        <v>585</v>
      </c>
      <c r="D289" t="s">
        <v>586</v>
      </c>
      <c r="E289" t="s">
        <v>589</v>
      </c>
      <c r="F289" t="s">
        <v>302</v>
      </c>
      <c r="G289" s="62">
        <v>42811</v>
      </c>
      <c r="I289">
        <f t="shared" ca="1" si="8"/>
        <v>110</v>
      </c>
      <c r="J289" t="str">
        <f ca="1">IF(AND(I289&lt;=CalDue!$C$1,I289&gt;=CalDue!$G$1,I289&lt;&gt;""),ROW(),"")</f>
        <v/>
      </c>
      <c r="K289" t="str">
        <f t="shared" ca="1" si="9"/>
        <v/>
      </c>
    </row>
    <row r="290" spans="1:11" x14ac:dyDescent="0.25">
      <c r="A290" t="s">
        <v>93</v>
      </c>
      <c r="B290" t="s">
        <v>739</v>
      </c>
      <c r="C290" t="s">
        <v>585</v>
      </c>
      <c r="D290" t="s">
        <v>586</v>
      </c>
      <c r="E290" t="s">
        <v>590</v>
      </c>
      <c r="F290" t="s">
        <v>302</v>
      </c>
      <c r="G290" s="62">
        <v>42811</v>
      </c>
      <c r="I290">
        <f t="shared" ca="1" si="8"/>
        <v>110</v>
      </c>
      <c r="J290" t="str">
        <f ca="1">IF(AND(I290&lt;=CalDue!$C$1,I290&gt;=CalDue!$G$1,I290&lt;&gt;""),ROW(),"")</f>
        <v/>
      </c>
      <c r="K290" t="str">
        <f t="shared" ca="1" si="9"/>
        <v/>
      </c>
    </row>
    <row r="291" spans="1:11" x14ac:dyDescent="0.25">
      <c r="A291" t="s">
        <v>276</v>
      </c>
      <c r="B291" t="s">
        <v>329</v>
      </c>
      <c r="C291" t="s">
        <v>427</v>
      </c>
      <c r="D291" t="s">
        <v>428</v>
      </c>
      <c r="E291">
        <v>389</v>
      </c>
      <c r="F291" t="s">
        <v>302</v>
      </c>
      <c r="G291" s="62">
        <v>42690</v>
      </c>
      <c r="I291">
        <f t="shared" ca="1" si="8"/>
        <v>23</v>
      </c>
      <c r="J291" t="str">
        <f ca="1">IF(AND(I291&lt;=CalDue!$C$1,I291&gt;=CalDue!$G$1,I291&lt;&gt;""),ROW(),"")</f>
        <v/>
      </c>
      <c r="K291" t="str">
        <f t="shared" ca="1" si="9"/>
        <v/>
      </c>
    </row>
    <row r="292" spans="1:11" x14ac:dyDescent="0.25">
      <c r="A292" t="s">
        <v>429</v>
      </c>
      <c r="B292" t="s">
        <v>329</v>
      </c>
      <c r="C292">
        <v>1150</v>
      </c>
      <c r="D292" t="s">
        <v>430</v>
      </c>
      <c r="E292">
        <v>2357</v>
      </c>
      <c r="F292" t="s">
        <v>308</v>
      </c>
      <c r="G292" s="62">
        <v>43169</v>
      </c>
      <c r="I292">
        <f t="shared" ca="1" si="8"/>
        <v>365</v>
      </c>
      <c r="J292" t="str">
        <f ca="1">IF(AND(I292&lt;=CalDue!$C$1,I292&gt;=CalDue!$G$1,I292&lt;&gt;""),ROW(),"")</f>
        <v/>
      </c>
      <c r="K292" t="str">
        <f t="shared" ca="1" si="9"/>
        <v/>
      </c>
    </row>
    <row r="293" spans="1:11" x14ac:dyDescent="0.25">
      <c r="A293" t="s">
        <v>431</v>
      </c>
      <c r="B293" t="s">
        <v>329</v>
      </c>
      <c r="C293" s="76">
        <v>1150</v>
      </c>
      <c r="D293" t="s">
        <v>430</v>
      </c>
      <c r="E293">
        <v>2358</v>
      </c>
      <c r="F293" t="s">
        <v>308</v>
      </c>
      <c r="G293" s="62">
        <v>43169</v>
      </c>
      <c r="I293">
        <f t="shared" ca="1" si="8"/>
        <v>365</v>
      </c>
      <c r="J293" t="str">
        <f ca="1">IF(AND(I293&lt;=CalDue!$C$1,I293&gt;=CalDue!$G$1,I293&lt;&gt;""),ROW(),"")</f>
        <v/>
      </c>
      <c r="K293" t="str">
        <f t="shared" ca="1" si="9"/>
        <v/>
      </c>
    </row>
    <row r="294" spans="1:11" x14ac:dyDescent="0.25">
      <c r="A294" t="s">
        <v>280</v>
      </c>
      <c r="B294" t="s">
        <v>339</v>
      </c>
      <c r="C294" t="s">
        <v>959</v>
      </c>
      <c r="D294" t="s">
        <v>960</v>
      </c>
      <c r="E294">
        <v>110</v>
      </c>
      <c r="F294" t="s">
        <v>302</v>
      </c>
      <c r="G294" s="62">
        <v>42732</v>
      </c>
      <c r="I294">
        <f t="shared" ca="1" si="8"/>
        <v>53</v>
      </c>
      <c r="J294" t="str">
        <f ca="1">IF(AND(I294&lt;=CalDue!$C$1,I294&gt;=CalDue!$G$1,I294&lt;&gt;""),ROW(),"")</f>
        <v/>
      </c>
      <c r="K294" t="str">
        <f t="shared" ca="1" si="9"/>
        <v/>
      </c>
    </row>
    <row r="295" spans="1:11" x14ac:dyDescent="0.25">
      <c r="A295" t="s">
        <v>268</v>
      </c>
      <c r="B295" t="s">
        <v>323</v>
      </c>
      <c r="C295" t="s">
        <v>887</v>
      </c>
      <c r="D295" t="s">
        <v>888</v>
      </c>
      <c r="E295" t="s">
        <v>1065</v>
      </c>
      <c r="F295" t="s">
        <v>302</v>
      </c>
      <c r="G295" s="62">
        <v>42708</v>
      </c>
      <c r="I295">
        <f t="shared" ca="1" si="8"/>
        <v>35</v>
      </c>
      <c r="J295" t="str">
        <f ca="1">IF(AND(I295&lt;=CalDue!$C$1,I295&gt;=CalDue!$G$1,I295&lt;&gt;""),ROW(),"")</f>
        <v/>
      </c>
      <c r="K295" t="str">
        <f t="shared" ca="1" si="9"/>
        <v/>
      </c>
    </row>
    <row r="296" spans="1:11" x14ac:dyDescent="0.25">
      <c r="A296" t="s">
        <v>269</v>
      </c>
      <c r="B296" t="s">
        <v>323</v>
      </c>
      <c r="C296" t="s">
        <v>887</v>
      </c>
      <c r="D296" t="s">
        <v>888</v>
      </c>
      <c r="E296" t="s">
        <v>1066</v>
      </c>
      <c r="F296" t="s">
        <v>302</v>
      </c>
      <c r="G296" s="62">
        <v>42708</v>
      </c>
      <c r="I296">
        <f t="shared" ca="1" si="8"/>
        <v>35</v>
      </c>
      <c r="J296" t="str">
        <f ca="1">IF(AND(I296&lt;=CalDue!$C$1,I296&gt;=CalDue!$G$1,I296&lt;&gt;""),ROW(),"")</f>
        <v/>
      </c>
      <c r="K296" t="str">
        <f t="shared" ca="1" si="9"/>
        <v/>
      </c>
    </row>
    <row r="297" spans="1:11" x14ac:dyDescent="0.25">
      <c r="A297" t="s">
        <v>58</v>
      </c>
      <c r="B297" t="s">
        <v>658</v>
      </c>
      <c r="C297" t="s">
        <v>335</v>
      </c>
      <c r="D297" t="s">
        <v>336</v>
      </c>
      <c r="E297" t="s">
        <v>432</v>
      </c>
      <c r="F297" t="s">
        <v>302</v>
      </c>
      <c r="G297" s="62">
        <v>42936</v>
      </c>
      <c r="I297">
        <f t="shared" ca="1" si="8"/>
        <v>199</v>
      </c>
      <c r="J297" t="str">
        <f ca="1">IF(AND(I297&lt;=CalDue!$C$1,I297&gt;=CalDue!$G$1,I297&lt;&gt;""),ROW(),"")</f>
        <v/>
      </c>
      <c r="K297" t="str">
        <f t="shared" ca="1" si="9"/>
        <v/>
      </c>
    </row>
    <row r="298" spans="1:11" x14ac:dyDescent="0.25">
      <c r="A298" t="s">
        <v>66</v>
      </c>
      <c r="B298" t="s">
        <v>658</v>
      </c>
      <c r="C298" t="s">
        <v>335</v>
      </c>
      <c r="D298" t="s">
        <v>336</v>
      </c>
      <c r="E298" t="s">
        <v>433</v>
      </c>
      <c r="F298" t="s">
        <v>302</v>
      </c>
      <c r="G298" s="62">
        <v>42936</v>
      </c>
      <c r="I298">
        <f t="shared" ca="1" si="8"/>
        <v>199</v>
      </c>
      <c r="J298" t="str">
        <f ca="1">IF(AND(I298&lt;=CalDue!$C$1,I298&gt;=CalDue!$G$1,I298&lt;&gt;""),ROW(),"")</f>
        <v/>
      </c>
      <c r="K298" t="str">
        <f t="shared" ca="1" si="9"/>
        <v/>
      </c>
    </row>
    <row r="299" spans="1:11" x14ac:dyDescent="0.25">
      <c r="A299" t="s">
        <v>72</v>
      </c>
      <c r="B299" t="s">
        <v>658</v>
      </c>
      <c r="C299" t="s">
        <v>335</v>
      </c>
      <c r="D299" t="s">
        <v>336</v>
      </c>
      <c r="E299" t="s">
        <v>434</v>
      </c>
      <c r="F299" t="s">
        <v>302</v>
      </c>
      <c r="G299" s="62">
        <v>42936</v>
      </c>
      <c r="I299">
        <f t="shared" ca="1" si="8"/>
        <v>199</v>
      </c>
      <c r="J299" t="str">
        <f ca="1">IF(AND(I299&lt;=CalDue!$C$1,I299&gt;=CalDue!$G$1,I299&lt;&gt;""),ROW(),"")</f>
        <v/>
      </c>
      <c r="K299" t="str">
        <f t="shared" ca="1" si="9"/>
        <v/>
      </c>
    </row>
    <row r="300" spans="1:11" x14ac:dyDescent="0.25">
      <c r="A300" t="s">
        <v>78</v>
      </c>
      <c r="B300" t="s">
        <v>658</v>
      </c>
      <c r="C300" s="76" t="s">
        <v>335</v>
      </c>
      <c r="D300" t="s">
        <v>336</v>
      </c>
      <c r="E300" t="s">
        <v>435</v>
      </c>
      <c r="F300" t="s">
        <v>302</v>
      </c>
      <c r="G300" s="62">
        <v>42936</v>
      </c>
      <c r="I300">
        <f t="shared" ca="1" si="8"/>
        <v>199</v>
      </c>
      <c r="J300" t="str">
        <f ca="1">IF(AND(I300&lt;=CalDue!$C$1,I300&gt;=CalDue!$G$1,I300&lt;&gt;""),ROW(),"")</f>
        <v/>
      </c>
      <c r="K300" t="str">
        <f t="shared" ca="1" si="9"/>
        <v/>
      </c>
    </row>
    <row r="301" spans="1:11" x14ac:dyDescent="0.25">
      <c r="A301" t="s">
        <v>61</v>
      </c>
      <c r="B301" t="s">
        <v>658</v>
      </c>
      <c r="C301" t="s">
        <v>350</v>
      </c>
      <c r="D301" t="s">
        <v>306</v>
      </c>
      <c r="E301" t="s">
        <v>436</v>
      </c>
      <c r="F301" t="s">
        <v>308</v>
      </c>
      <c r="G301" s="62">
        <v>43392</v>
      </c>
      <c r="I301">
        <f t="shared" ca="1" si="8"/>
        <v>525</v>
      </c>
      <c r="J301" t="str">
        <f ca="1">IF(AND(I301&lt;=CalDue!$C$1,I301&gt;=CalDue!$G$1,I301&lt;&gt;""),ROW(),"")</f>
        <v/>
      </c>
      <c r="K301" t="str">
        <f t="shared" ca="1" si="9"/>
        <v/>
      </c>
    </row>
    <row r="302" spans="1:11" x14ac:dyDescent="0.25">
      <c r="A302" t="s">
        <v>80</v>
      </c>
      <c r="B302" t="s">
        <v>658</v>
      </c>
      <c r="C302" t="s">
        <v>350</v>
      </c>
      <c r="D302" t="s">
        <v>306</v>
      </c>
      <c r="E302" t="s">
        <v>437</v>
      </c>
      <c r="F302" t="s">
        <v>308</v>
      </c>
      <c r="G302" s="62">
        <v>43392</v>
      </c>
      <c r="I302">
        <f t="shared" ca="1" si="8"/>
        <v>525</v>
      </c>
      <c r="J302" t="str">
        <f ca="1">IF(AND(I302&lt;=CalDue!$C$1,I302&gt;=CalDue!$G$1,I302&lt;&gt;""),ROW(),"")</f>
        <v/>
      </c>
      <c r="K302" t="str">
        <f t="shared" ca="1" si="9"/>
        <v/>
      </c>
    </row>
    <row r="303" spans="1:11" x14ac:dyDescent="0.25">
      <c r="A303" t="s">
        <v>74</v>
      </c>
      <c r="B303" t="s">
        <v>658</v>
      </c>
      <c r="C303" t="s">
        <v>350</v>
      </c>
      <c r="D303" t="s">
        <v>306</v>
      </c>
      <c r="E303" t="s">
        <v>438</v>
      </c>
      <c r="F303" t="s">
        <v>308</v>
      </c>
      <c r="G303" s="62">
        <v>43392</v>
      </c>
      <c r="I303">
        <f t="shared" ca="1" si="8"/>
        <v>525</v>
      </c>
      <c r="J303" t="str">
        <f ca="1">IF(AND(I303&lt;=CalDue!$C$1,I303&gt;=CalDue!$G$1,I303&lt;&gt;""),ROW(),"")</f>
        <v/>
      </c>
      <c r="K303" t="str">
        <f t="shared" ca="1" si="9"/>
        <v/>
      </c>
    </row>
    <row r="304" spans="1:11" x14ac:dyDescent="0.25">
      <c r="A304" t="s">
        <v>68</v>
      </c>
      <c r="B304" t="s">
        <v>658</v>
      </c>
      <c r="C304" t="s">
        <v>350</v>
      </c>
      <c r="D304" t="s">
        <v>306</v>
      </c>
      <c r="E304" t="s">
        <v>439</v>
      </c>
      <c r="F304" t="s">
        <v>308</v>
      </c>
      <c r="G304" s="62">
        <v>43392</v>
      </c>
      <c r="I304">
        <f t="shared" ca="1" si="8"/>
        <v>525</v>
      </c>
      <c r="J304" t="str">
        <f ca="1">IF(AND(I304&lt;=CalDue!$C$1,I304&gt;=CalDue!$G$1,I304&lt;&gt;""),ROW(),"")</f>
        <v/>
      </c>
      <c r="K304" t="str">
        <f t="shared" ca="1" si="9"/>
        <v/>
      </c>
    </row>
    <row r="305" spans="1:11" x14ac:dyDescent="0.25">
      <c r="A305" t="s">
        <v>81</v>
      </c>
      <c r="B305" t="s">
        <v>739</v>
      </c>
      <c r="C305" s="76" t="s">
        <v>585</v>
      </c>
      <c r="D305" t="s">
        <v>306</v>
      </c>
      <c r="E305" t="s">
        <v>440</v>
      </c>
      <c r="F305" t="s">
        <v>308</v>
      </c>
      <c r="G305" s="62">
        <v>43392</v>
      </c>
      <c r="I305">
        <f t="shared" ca="1" si="8"/>
        <v>525</v>
      </c>
      <c r="J305" t="str">
        <f ca="1">IF(AND(I305&lt;=CalDue!$C$1,I305&gt;=CalDue!$G$1,I305&lt;&gt;""),ROW(),"")</f>
        <v/>
      </c>
      <c r="K305" t="str">
        <f t="shared" ca="1" si="9"/>
        <v/>
      </c>
    </row>
    <row r="306" spans="1:11" x14ac:dyDescent="0.25">
      <c r="A306" t="s">
        <v>62</v>
      </c>
      <c r="B306" t="s">
        <v>739</v>
      </c>
      <c r="C306" t="s">
        <v>585</v>
      </c>
      <c r="D306" t="s">
        <v>306</v>
      </c>
      <c r="E306" t="s">
        <v>441</v>
      </c>
      <c r="F306" t="s">
        <v>308</v>
      </c>
      <c r="G306" s="62">
        <v>43392</v>
      </c>
      <c r="I306">
        <f t="shared" ca="1" si="8"/>
        <v>525</v>
      </c>
      <c r="J306" t="str">
        <f ca="1">IF(AND(I306&lt;=CalDue!$C$1,I306&gt;=CalDue!$G$1,I306&lt;&gt;""),ROW(),"")</f>
        <v/>
      </c>
      <c r="K306" t="str">
        <f t="shared" ca="1" si="9"/>
        <v/>
      </c>
    </row>
    <row r="307" spans="1:11" x14ac:dyDescent="0.25">
      <c r="A307" t="s">
        <v>75</v>
      </c>
      <c r="B307" t="s">
        <v>739</v>
      </c>
      <c r="C307" t="s">
        <v>585</v>
      </c>
      <c r="D307" t="s">
        <v>306</v>
      </c>
      <c r="E307" t="s">
        <v>442</v>
      </c>
      <c r="F307" t="s">
        <v>308</v>
      </c>
      <c r="G307" s="62">
        <v>43392</v>
      </c>
      <c r="I307">
        <f t="shared" ca="1" si="8"/>
        <v>525</v>
      </c>
      <c r="J307" t="str">
        <f ca="1">IF(AND(I307&lt;=CalDue!$C$1,I307&gt;=CalDue!$G$1,I307&lt;&gt;""),ROW(),"")</f>
        <v/>
      </c>
      <c r="K307" t="str">
        <f t="shared" ca="1" si="9"/>
        <v/>
      </c>
    </row>
    <row r="308" spans="1:11" x14ac:dyDescent="0.25">
      <c r="A308" t="s">
        <v>294</v>
      </c>
      <c r="B308" t="s">
        <v>658</v>
      </c>
      <c r="C308" t="s">
        <v>337</v>
      </c>
      <c r="D308" t="s">
        <v>338</v>
      </c>
      <c r="E308" t="s">
        <v>443</v>
      </c>
      <c r="F308" t="s">
        <v>308</v>
      </c>
      <c r="G308" s="62">
        <v>43392</v>
      </c>
      <c r="I308">
        <f t="shared" ca="1" si="8"/>
        <v>525</v>
      </c>
      <c r="J308" t="str">
        <f ca="1">IF(AND(I308&lt;=CalDue!$C$1,I308&gt;=CalDue!$G$1,I308&lt;&gt;""),ROW(),"")</f>
        <v/>
      </c>
      <c r="K308" t="str">
        <f t="shared" ca="1" si="9"/>
        <v/>
      </c>
    </row>
    <row r="309" spans="1:11" x14ac:dyDescent="0.25">
      <c r="A309" t="s">
        <v>296</v>
      </c>
      <c r="B309" t="s">
        <v>658</v>
      </c>
      <c r="C309" t="s">
        <v>337</v>
      </c>
      <c r="D309" t="s">
        <v>338</v>
      </c>
      <c r="E309" t="s">
        <v>444</v>
      </c>
      <c r="F309" t="s">
        <v>308</v>
      </c>
      <c r="G309" s="62">
        <v>43392</v>
      </c>
      <c r="I309">
        <f t="shared" ca="1" si="8"/>
        <v>525</v>
      </c>
      <c r="J309" t="str">
        <f ca="1">IF(AND(I309&lt;=CalDue!$C$1,I309&gt;=CalDue!$G$1,I309&lt;&gt;""),ROW(),"")</f>
        <v/>
      </c>
      <c r="K309" t="str">
        <f t="shared" ca="1" si="9"/>
        <v/>
      </c>
    </row>
    <row r="310" spans="1:11" x14ac:dyDescent="0.25">
      <c r="A310" t="s">
        <v>297</v>
      </c>
      <c r="B310" t="s">
        <v>658</v>
      </c>
      <c r="C310" t="s">
        <v>337</v>
      </c>
      <c r="D310" t="s">
        <v>338</v>
      </c>
      <c r="E310" t="s">
        <v>445</v>
      </c>
      <c r="F310" t="s">
        <v>308</v>
      </c>
      <c r="G310" s="62">
        <v>43392</v>
      </c>
      <c r="I310">
        <f t="shared" ca="1" si="8"/>
        <v>525</v>
      </c>
      <c r="J310" t="str">
        <f ca="1">IF(AND(I310&lt;=CalDue!$C$1,I310&gt;=CalDue!$G$1,I310&lt;&gt;""),ROW(),"")</f>
        <v/>
      </c>
      <c r="K310" t="str">
        <f t="shared" ca="1" si="9"/>
        <v/>
      </c>
    </row>
    <row r="311" spans="1:11" x14ac:dyDescent="0.25">
      <c r="A311" t="s">
        <v>298</v>
      </c>
      <c r="B311" t="s">
        <v>658</v>
      </c>
      <c r="C311" t="s">
        <v>337</v>
      </c>
      <c r="D311" t="s">
        <v>338</v>
      </c>
      <c r="E311" t="s">
        <v>446</v>
      </c>
      <c r="F311" t="s">
        <v>308</v>
      </c>
      <c r="G311" s="62">
        <v>43392</v>
      </c>
      <c r="I311">
        <f t="shared" ca="1" si="8"/>
        <v>525</v>
      </c>
      <c r="J311" t="str">
        <f ca="1">IF(AND(I311&lt;=CalDue!$C$1,I311&gt;=CalDue!$G$1,I311&lt;&gt;""),ROW(),"")</f>
        <v/>
      </c>
      <c r="K311" t="str">
        <f t="shared" ca="1" si="9"/>
        <v/>
      </c>
    </row>
    <row r="312" spans="1:11" x14ac:dyDescent="0.25">
      <c r="A312" t="s">
        <v>301</v>
      </c>
      <c r="B312" t="s">
        <v>658</v>
      </c>
      <c r="C312" t="s">
        <v>337</v>
      </c>
      <c r="D312" t="s">
        <v>338</v>
      </c>
      <c r="E312" t="s">
        <v>447</v>
      </c>
      <c r="F312" t="s">
        <v>308</v>
      </c>
      <c r="G312" s="62">
        <v>43392</v>
      </c>
      <c r="I312">
        <f t="shared" ca="1" si="8"/>
        <v>525</v>
      </c>
      <c r="J312" t="str">
        <f ca="1">IF(AND(I312&lt;=CalDue!$C$1,I312&gt;=CalDue!$G$1,I312&lt;&gt;""),ROW(),"")</f>
        <v/>
      </c>
      <c r="K312" t="str">
        <f t="shared" ca="1" si="9"/>
        <v/>
      </c>
    </row>
    <row r="313" spans="1:11" x14ac:dyDescent="0.25">
      <c r="A313" t="s">
        <v>52</v>
      </c>
      <c r="B313" t="s">
        <v>347</v>
      </c>
      <c r="C313" t="s">
        <v>448</v>
      </c>
      <c r="D313" t="s">
        <v>449</v>
      </c>
      <c r="E313">
        <v>1</v>
      </c>
      <c r="F313" t="s">
        <v>308</v>
      </c>
      <c r="G313" s="62">
        <v>43483</v>
      </c>
      <c r="I313">
        <f t="shared" ca="1" si="8"/>
        <v>590</v>
      </c>
      <c r="J313" t="str">
        <f ca="1">IF(AND(I313&lt;=CalDue!$C$1,I313&gt;=CalDue!$G$1,I313&lt;&gt;""),ROW(),"")</f>
        <v/>
      </c>
      <c r="K313" t="str">
        <f t="shared" ca="1" si="9"/>
        <v/>
      </c>
    </row>
    <row r="314" spans="1:11" x14ac:dyDescent="0.25">
      <c r="A314" t="s">
        <v>54</v>
      </c>
      <c r="B314" t="s">
        <v>347</v>
      </c>
      <c r="C314">
        <v>877730</v>
      </c>
      <c r="D314" t="s">
        <v>450</v>
      </c>
      <c r="E314">
        <v>3</v>
      </c>
      <c r="F314" t="s">
        <v>308</v>
      </c>
      <c r="G314" s="62">
        <v>43483</v>
      </c>
      <c r="I314">
        <f t="shared" ca="1" si="8"/>
        <v>590</v>
      </c>
      <c r="J314" t="str">
        <f ca="1">IF(AND(I314&lt;=CalDue!$C$1,I314&gt;=CalDue!$G$1,I314&lt;&gt;""),ROW(),"")</f>
        <v/>
      </c>
      <c r="K314" t="str">
        <f t="shared" ca="1" si="9"/>
        <v/>
      </c>
    </row>
    <row r="315" spans="1:11" x14ac:dyDescent="0.25">
      <c r="A315" t="s">
        <v>452</v>
      </c>
      <c r="B315" t="s">
        <v>451</v>
      </c>
      <c r="C315" s="76" t="s">
        <v>822</v>
      </c>
      <c r="D315" t="s">
        <v>453</v>
      </c>
      <c r="E315">
        <v>1446325</v>
      </c>
      <c r="F315" t="s">
        <v>308</v>
      </c>
      <c r="G315" s="62">
        <v>43483</v>
      </c>
      <c r="I315">
        <f t="shared" ca="1" si="8"/>
        <v>590</v>
      </c>
      <c r="J315" t="str">
        <f ca="1">IF(AND(I315&lt;=CalDue!$C$1,I315&gt;=CalDue!$G$1,I315&lt;&gt;""),ROW(),"")</f>
        <v/>
      </c>
      <c r="K315" t="str">
        <f t="shared" ca="1" si="9"/>
        <v/>
      </c>
    </row>
    <row r="316" spans="1:11" x14ac:dyDescent="0.25">
      <c r="A316" t="s">
        <v>454</v>
      </c>
      <c r="B316" t="s">
        <v>451</v>
      </c>
      <c r="C316" t="s">
        <v>822</v>
      </c>
      <c r="D316" t="s">
        <v>453</v>
      </c>
      <c r="E316" t="s">
        <v>455</v>
      </c>
      <c r="F316" t="s">
        <v>308</v>
      </c>
      <c r="G316" s="62">
        <v>43483</v>
      </c>
      <c r="I316">
        <f t="shared" ca="1" si="8"/>
        <v>590</v>
      </c>
      <c r="J316" t="str">
        <f ca="1">IF(AND(I316&lt;=CalDue!$C$1,I316&gt;=CalDue!$G$1,I316&lt;&gt;""),ROW(),"")</f>
        <v/>
      </c>
      <c r="K316" t="str">
        <f t="shared" ca="1" si="9"/>
        <v/>
      </c>
    </row>
    <row r="317" spans="1:11" x14ac:dyDescent="0.25">
      <c r="A317" t="s">
        <v>456</v>
      </c>
      <c r="B317" t="s">
        <v>451</v>
      </c>
      <c r="C317" t="s">
        <v>822</v>
      </c>
      <c r="D317" t="s">
        <v>453</v>
      </c>
      <c r="E317" t="s">
        <v>457</v>
      </c>
      <c r="F317" t="s">
        <v>308</v>
      </c>
      <c r="G317" s="62">
        <v>43483</v>
      </c>
      <c r="I317">
        <f t="shared" ca="1" si="8"/>
        <v>590</v>
      </c>
      <c r="J317" t="str">
        <f ca="1">IF(AND(I317&lt;=CalDue!$C$1,I317&gt;=CalDue!$G$1,I317&lt;&gt;""),ROW(),"")</f>
        <v/>
      </c>
      <c r="K317" t="str">
        <f t="shared" ca="1" si="9"/>
        <v/>
      </c>
    </row>
    <row r="318" spans="1:11" x14ac:dyDescent="0.25">
      <c r="A318" t="s">
        <v>211</v>
      </c>
      <c r="B318" t="s">
        <v>347</v>
      </c>
      <c r="C318" t="s">
        <v>348</v>
      </c>
      <c r="D318" t="s">
        <v>349</v>
      </c>
      <c r="E318" t="s">
        <v>366</v>
      </c>
      <c r="F318" t="s">
        <v>302</v>
      </c>
      <c r="G318" s="62">
        <v>42776</v>
      </c>
      <c r="I318">
        <f t="shared" ca="1" si="8"/>
        <v>85</v>
      </c>
      <c r="J318" t="str">
        <f ca="1">IF(AND(I318&lt;=CalDue!$C$1,I318&gt;=CalDue!$G$1,I318&lt;&gt;""),ROW(),"")</f>
        <v/>
      </c>
      <c r="K318" t="str">
        <f t="shared" ca="1" si="9"/>
        <v/>
      </c>
    </row>
    <row r="319" spans="1:11" x14ac:dyDescent="0.25">
      <c r="A319" t="s">
        <v>70</v>
      </c>
      <c r="B319" t="s">
        <v>359</v>
      </c>
      <c r="C319" t="s">
        <v>360</v>
      </c>
      <c r="D319" t="s">
        <v>458</v>
      </c>
      <c r="E319" t="s">
        <v>459</v>
      </c>
      <c r="F319" t="s">
        <v>302</v>
      </c>
      <c r="G319" s="62">
        <v>42901</v>
      </c>
      <c r="I319">
        <f t="shared" ca="1" si="8"/>
        <v>174</v>
      </c>
      <c r="J319" t="str">
        <f ca="1">IF(AND(I319&lt;=CalDue!$C$1,I319&gt;=CalDue!$G$1,I319&lt;&gt;""),ROW(),"")</f>
        <v/>
      </c>
      <c r="K319" t="str">
        <f t="shared" ca="1" si="9"/>
        <v/>
      </c>
    </row>
    <row r="320" spans="1:11" x14ac:dyDescent="0.25">
      <c r="A320" t="s">
        <v>76</v>
      </c>
      <c r="B320" t="s">
        <v>359</v>
      </c>
      <c r="C320" t="s">
        <v>360</v>
      </c>
      <c r="D320" t="s">
        <v>458</v>
      </c>
      <c r="E320" t="s">
        <v>460</v>
      </c>
      <c r="F320" t="s">
        <v>302</v>
      </c>
      <c r="G320" s="62">
        <v>42913</v>
      </c>
      <c r="I320">
        <f t="shared" ca="1" si="8"/>
        <v>182</v>
      </c>
      <c r="J320" t="str">
        <f ca="1">IF(AND(I320&lt;=CalDue!$C$1,I320&gt;=CalDue!$G$1,I320&lt;&gt;""),ROW(),"")</f>
        <v/>
      </c>
      <c r="K320" t="str">
        <f t="shared" ca="1" si="9"/>
        <v/>
      </c>
    </row>
    <row r="321" spans="1:11" x14ac:dyDescent="0.25">
      <c r="A321" t="s">
        <v>82</v>
      </c>
      <c r="B321" t="s">
        <v>359</v>
      </c>
      <c r="C321" t="s">
        <v>360</v>
      </c>
      <c r="D321" t="s">
        <v>458</v>
      </c>
      <c r="E321" t="s">
        <v>461</v>
      </c>
      <c r="F321" t="s">
        <v>302</v>
      </c>
      <c r="G321" s="62">
        <v>42901</v>
      </c>
      <c r="I321">
        <f t="shared" ref="I321:I384" ca="1" si="10">NETWORKDAYS(NOW(),G321,Holidays)</f>
        <v>174</v>
      </c>
      <c r="J321" t="str">
        <f ca="1">IF(AND(I321&lt;=CalDue!$C$1,I321&gt;=CalDue!$G$1,I321&lt;&gt;""),ROW(),"")</f>
        <v/>
      </c>
      <c r="K321" t="str">
        <f t="shared" ca="1" si="9"/>
        <v/>
      </c>
    </row>
    <row r="322" spans="1:11" x14ac:dyDescent="0.25">
      <c r="A322" t="s">
        <v>46</v>
      </c>
      <c r="B322" t="s">
        <v>451</v>
      </c>
      <c r="C322" t="s">
        <v>555</v>
      </c>
      <c r="D322" t="s">
        <v>462</v>
      </c>
      <c r="E322" t="s">
        <v>463</v>
      </c>
      <c r="F322" t="s">
        <v>308</v>
      </c>
      <c r="G322" s="62">
        <v>43483</v>
      </c>
      <c r="I322">
        <f t="shared" ca="1" si="10"/>
        <v>590</v>
      </c>
      <c r="J322" t="str">
        <f ca="1">IF(AND(I322&lt;=CalDue!$C$1,I322&gt;=CalDue!$G$1,I322&lt;&gt;""),ROW(),"")</f>
        <v/>
      </c>
      <c r="K322" t="str">
        <f t="shared" ref="K322:K385" ca="1" si="11">IFERROR(INDEX(A:A,SMALL(J:J,(ROW()-5))),"")</f>
        <v/>
      </c>
    </row>
    <row r="323" spans="1:11" x14ac:dyDescent="0.25">
      <c r="A323" t="s">
        <v>464</v>
      </c>
      <c r="B323" t="s">
        <v>451</v>
      </c>
      <c r="C323" t="s">
        <v>465</v>
      </c>
      <c r="D323" t="s">
        <v>453</v>
      </c>
      <c r="E323" t="s">
        <v>466</v>
      </c>
      <c r="F323" t="s">
        <v>308</v>
      </c>
      <c r="G323" s="62">
        <v>43483</v>
      </c>
      <c r="I323">
        <f t="shared" ca="1" si="10"/>
        <v>590</v>
      </c>
      <c r="J323" t="str">
        <f ca="1">IF(AND(I323&lt;=CalDue!$C$1,I323&gt;=CalDue!$G$1,I323&lt;&gt;""),ROW(),"")</f>
        <v/>
      </c>
      <c r="K323" t="str">
        <f t="shared" ca="1" si="11"/>
        <v/>
      </c>
    </row>
    <row r="324" spans="1:11" x14ac:dyDescent="0.25">
      <c r="A324" t="s">
        <v>41</v>
      </c>
      <c r="B324" t="s">
        <v>467</v>
      </c>
      <c r="C324" t="s">
        <v>448</v>
      </c>
      <c r="D324" t="s">
        <v>449</v>
      </c>
      <c r="E324">
        <v>5</v>
      </c>
      <c r="F324" t="s">
        <v>308</v>
      </c>
      <c r="G324" s="62">
        <v>43483</v>
      </c>
      <c r="I324">
        <f t="shared" ca="1" si="10"/>
        <v>590</v>
      </c>
      <c r="J324" t="str">
        <f ca="1">IF(AND(I324&lt;=CalDue!$C$1,I324&gt;=CalDue!$G$1,I324&lt;&gt;""),ROW(),"")</f>
        <v/>
      </c>
      <c r="K324" t="str">
        <f t="shared" ca="1" si="11"/>
        <v/>
      </c>
    </row>
    <row r="325" spans="1:11" x14ac:dyDescent="0.25">
      <c r="A325" t="s">
        <v>44</v>
      </c>
      <c r="B325" t="s">
        <v>347</v>
      </c>
      <c r="C325">
        <v>877730</v>
      </c>
      <c r="D325" t="s">
        <v>468</v>
      </c>
      <c r="E325">
        <v>4</v>
      </c>
      <c r="F325" t="s">
        <v>308</v>
      </c>
      <c r="G325" s="62">
        <v>43483</v>
      </c>
      <c r="I325">
        <f t="shared" ca="1" si="10"/>
        <v>590</v>
      </c>
      <c r="J325" t="str">
        <f ca="1">IF(AND(I325&lt;=CalDue!$C$1,I325&gt;=CalDue!$G$1,I325&lt;&gt;""),ROW(),"")</f>
        <v/>
      </c>
      <c r="K325" t="str">
        <f t="shared" ca="1" si="11"/>
        <v/>
      </c>
    </row>
    <row r="326" spans="1:11" x14ac:dyDescent="0.25">
      <c r="A326" t="s">
        <v>56</v>
      </c>
      <c r="B326" t="s">
        <v>451</v>
      </c>
      <c r="C326" s="76" t="s">
        <v>465</v>
      </c>
      <c r="D326" t="s">
        <v>469</v>
      </c>
      <c r="E326" t="s">
        <v>470</v>
      </c>
      <c r="F326" t="s">
        <v>308</v>
      </c>
      <c r="G326" s="62">
        <v>43483</v>
      </c>
      <c r="I326">
        <f t="shared" ca="1" si="10"/>
        <v>590</v>
      </c>
      <c r="J326" t="str">
        <f ca="1">IF(AND(I326&lt;=CalDue!$C$1,I326&gt;=CalDue!$G$1,I326&lt;&gt;""),ROW(),"")</f>
        <v/>
      </c>
      <c r="K326" t="str">
        <f t="shared" ca="1" si="11"/>
        <v/>
      </c>
    </row>
    <row r="327" spans="1:11" x14ac:dyDescent="0.25">
      <c r="A327" t="s">
        <v>57</v>
      </c>
      <c r="B327" t="s">
        <v>451</v>
      </c>
      <c r="C327" t="s">
        <v>465</v>
      </c>
      <c r="D327" t="s">
        <v>469</v>
      </c>
      <c r="E327" t="s">
        <v>471</v>
      </c>
      <c r="F327" t="s">
        <v>308</v>
      </c>
      <c r="G327" s="62">
        <v>43483</v>
      </c>
      <c r="I327">
        <f t="shared" ca="1" si="10"/>
        <v>590</v>
      </c>
      <c r="J327" t="str">
        <f ca="1">IF(AND(I327&lt;=CalDue!$C$1,I327&gt;=CalDue!$G$1,I327&lt;&gt;""),ROW(),"")</f>
        <v/>
      </c>
      <c r="K327" t="str">
        <f t="shared" ca="1" si="11"/>
        <v/>
      </c>
    </row>
    <row r="328" spans="1:11" x14ac:dyDescent="0.25">
      <c r="A328" t="s">
        <v>38</v>
      </c>
      <c r="B328" t="s">
        <v>347</v>
      </c>
      <c r="C328">
        <v>877740</v>
      </c>
      <c r="D328" t="s">
        <v>37</v>
      </c>
      <c r="E328">
        <v>3</v>
      </c>
      <c r="F328" t="s">
        <v>308</v>
      </c>
      <c r="G328" s="62">
        <v>43483</v>
      </c>
      <c r="I328">
        <f t="shared" ca="1" si="10"/>
        <v>590</v>
      </c>
      <c r="J328" t="str">
        <f ca="1">IF(AND(I328&lt;=CalDue!$C$1,I328&gt;=CalDue!$G$1,I328&lt;&gt;""),ROW(),"")</f>
        <v/>
      </c>
      <c r="K328" t="str">
        <f t="shared" ca="1" si="11"/>
        <v/>
      </c>
    </row>
    <row r="329" spans="1:11" x14ac:dyDescent="0.25">
      <c r="A329" t="s">
        <v>281</v>
      </c>
      <c r="B329" t="s">
        <v>339</v>
      </c>
      <c r="C329" t="s">
        <v>959</v>
      </c>
      <c r="D329" t="s">
        <v>960</v>
      </c>
      <c r="E329">
        <v>113</v>
      </c>
      <c r="F329" t="s">
        <v>302</v>
      </c>
      <c r="G329" s="62">
        <v>42741</v>
      </c>
      <c r="I329">
        <f t="shared" ca="1" si="10"/>
        <v>60</v>
      </c>
      <c r="J329" t="str">
        <f ca="1">IF(AND(I329&lt;=CalDue!$C$1,I329&gt;=CalDue!$G$1,I329&lt;&gt;""),ROW(),"")</f>
        <v/>
      </c>
      <c r="K329" t="str">
        <f t="shared" ca="1" si="11"/>
        <v/>
      </c>
    </row>
    <row r="330" spans="1:11" x14ac:dyDescent="0.25">
      <c r="A330" t="s">
        <v>285</v>
      </c>
      <c r="B330" t="s">
        <v>347</v>
      </c>
      <c r="C330">
        <v>606989</v>
      </c>
      <c r="D330" t="s">
        <v>554</v>
      </c>
      <c r="E330" t="s">
        <v>366</v>
      </c>
      <c r="F330" t="s">
        <v>539</v>
      </c>
      <c r="G330" s="62">
        <v>41119</v>
      </c>
      <c r="I330">
        <f t="shared" ca="1" si="10"/>
        <v>-1063</v>
      </c>
      <c r="J330" t="str">
        <f ca="1">IF(AND(I330&lt;=CalDue!$C$1,I330&gt;=CalDue!$G$1,I330&lt;&gt;""),ROW(),"")</f>
        <v/>
      </c>
      <c r="K330" t="str">
        <f t="shared" ca="1" si="11"/>
        <v/>
      </c>
    </row>
    <row r="331" spans="1:11" x14ac:dyDescent="0.25">
      <c r="A331" t="s">
        <v>287</v>
      </c>
      <c r="B331" t="s">
        <v>347</v>
      </c>
      <c r="C331">
        <v>640478</v>
      </c>
      <c r="D331" t="s">
        <v>902</v>
      </c>
      <c r="E331" t="s">
        <v>366</v>
      </c>
      <c r="F331" t="s">
        <v>539</v>
      </c>
      <c r="G331" s="62">
        <v>42613</v>
      </c>
      <c r="I331">
        <f t="shared" ca="1" si="10"/>
        <v>-33</v>
      </c>
      <c r="J331" t="str">
        <f ca="1">IF(AND(I331&lt;=CalDue!$C$1,I331&gt;=CalDue!$G$1,I331&lt;&gt;""),ROW(),"")</f>
        <v/>
      </c>
      <c r="K331" t="str">
        <f t="shared" ca="1" si="11"/>
        <v/>
      </c>
    </row>
    <row r="332" spans="1:11" x14ac:dyDescent="0.25">
      <c r="A332" t="s">
        <v>289</v>
      </c>
      <c r="B332" t="s">
        <v>347</v>
      </c>
      <c r="C332">
        <v>640480</v>
      </c>
      <c r="D332" t="s">
        <v>949</v>
      </c>
      <c r="E332" t="s">
        <v>366</v>
      </c>
      <c r="F332" t="s">
        <v>539</v>
      </c>
      <c r="G332" s="62">
        <v>42641</v>
      </c>
      <c r="I332">
        <f t="shared" ca="1" si="10"/>
        <v>-13</v>
      </c>
      <c r="J332" t="str">
        <f ca="1">IF(AND(I332&lt;=CalDue!$C$1,I332&gt;=CalDue!$G$1,I332&lt;&gt;""),ROW(),"")</f>
        <v/>
      </c>
      <c r="K332" t="str">
        <f t="shared" ca="1" si="11"/>
        <v/>
      </c>
    </row>
    <row r="333" spans="1:11" x14ac:dyDescent="0.25">
      <c r="A333" t="s">
        <v>291</v>
      </c>
      <c r="B333" t="s">
        <v>347</v>
      </c>
      <c r="C333">
        <v>607000</v>
      </c>
      <c r="D333" t="s">
        <v>1067</v>
      </c>
      <c r="E333" t="s">
        <v>366</v>
      </c>
      <c r="F333" t="s">
        <v>302</v>
      </c>
      <c r="G333" s="62">
        <v>42788</v>
      </c>
      <c r="I333">
        <f t="shared" ca="1" si="10"/>
        <v>93</v>
      </c>
      <c r="J333" t="str">
        <f ca="1">IF(AND(I333&lt;=CalDue!$C$1,I333&gt;=CalDue!$G$1,I333&lt;&gt;""),ROW(),"")</f>
        <v/>
      </c>
      <c r="K333" t="str">
        <f t="shared" ca="1" si="11"/>
        <v/>
      </c>
    </row>
    <row r="334" spans="1:11" x14ac:dyDescent="0.25">
      <c r="A334" t="s">
        <v>259</v>
      </c>
      <c r="B334" t="s">
        <v>320</v>
      </c>
      <c r="C334" t="s">
        <v>995</v>
      </c>
      <c r="D334" t="s">
        <v>321</v>
      </c>
      <c r="E334">
        <v>6725</v>
      </c>
      <c r="F334" t="s">
        <v>302</v>
      </c>
      <c r="G334" s="62">
        <v>42774</v>
      </c>
      <c r="I334">
        <f t="shared" ca="1" si="10"/>
        <v>83</v>
      </c>
      <c r="J334" t="str">
        <f ca="1">IF(AND(I334&lt;=CalDue!$C$1,I334&gt;=CalDue!$G$1,I334&lt;&gt;""),ROW(),"")</f>
        <v/>
      </c>
      <c r="K334" t="str">
        <f t="shared" ca="1" si="11"/>
        <v/>
      </c>
    </row>
    <row r="335" spans="1:11" x14ac:dyDescent="0.25">
      <c r="A335" t="s">
        <v>472</v>
      </c>
      <c r="B335" t="s">
        <v>347</v>
      </c>
      <c r="C335">
        <v>640425</v>
      </c>
      <c r="D335" t="s">
        <v>961</v>
      </c>
      <c r="E335" t="s">
        <v>366</v>
      </c>
      <c r="F335" t="s">
        <v>302</v>
      </c>
      <c r="G335" s="62">
        <v>42678</v>
      </c>
      <c r="I335">
        <f t="shared" ca="1" si="10"/>
        <v>15</v>
      </c>
      <c r="J335" t="str">
        <f ca="1">IF(AND(I335&lt;=CalDue!$C$1,I335&gt;=CalDue!$G$1,I335&lt;&gt;""),ROW(),"")</f>
        <v/>
      </c>
      <c r="K335" t="str">
        <f t="shared" ca="1" si="11"/>
        <v/>
      </c>
    </row>
    <row r="336" spans="1:11" x14ac:dyDescent="0.25">
      <c r="A336" t="s">
        <v>473</v>
      </c>
      <c r="B336" t="s">
        <v>739</v>
      </c>
      <c r="C336" t="s">
        <v>585</v>
      </c>
      <c r="D336" t="s">
        <v>306</v>
      </c>
      <c r="E336" t="s">
        <v>474</v>
      </c>
      <c r="F336" t="s">
        <v>308</v>
      </c>
      <c r="G336" s="62">
        <v>42846</v>
      </c>
      <c r="I336">
        <f t="shared" ca="1" si="10"/>
        <v>135</v>
      </c>
      <c r="J336" t="str">
        <f ca="1">IF(AND(I336&lt;=CalDue!$C$1,I336&gt;=CalDue!$G$1,I336&lt;&gt;""),ROW(),"")</f>
        <v/>
      </c>
      <c r="K336" t="str">
        <f t="shared" ca="1" si="11"/>
        <v/>
      </c>
    </row>
    <row r="337" spans="1:11" x14ac:dyDescent="0.25">
      <c r="A337" t="s">
        <v>1068</v>
      </c>
      <c r="B337" t="s">
        <v>739</v>
      </c>
      <c r="C337" t="s">
        <v>585</v>
      </c>
      <c r="D337" t="s">
        <v>306</v>
      </c>
      <c r="E337" t="s">
        <v>1069</v>
      </c>
      <c r="F337" t="s">
        <v>308</v>
      </c>
      <c r="G337" s="62">
        <v>43643</v>
      </c>
      <c r="I337">
        <f t="shared" ca="1" si="10"/>
        <v>704</v>
      </c>
      <c r="J337" t="str">
        <f ca="1">IF(AND(I337&lt;=CalDue!$C$1,I337&gt;=CalDue!$G$1,I337&lt;&gt;""),ROW(),"")</f>
        <v/>
      </c>
      <c r="K337" t="str">
        <f t="shared" ca="1" si="11"/>
        <v/>
      </c>
    </row>
    <row r="338" spans="1:11" x14ac:dyDescent="0.25">
      <c r="A338" t="s">
        <v>77</v>
      </c>
      <c r="B338" t="s">
        <v>475</v>
      </c>
      <c r="C338" t="s">
        <v>969</v>
      </c>
      <c r="D338" t="s">
        <v>970</v>
      </c>
      <c r="E338">
        <v>3</v>
      </c>
      <c r="F338" t="s">
        <v>302</v>
      </c>
      <c r="G338" s="62">
        <v>42749</v>
      </c>
      <c r="I338">
        <f t="shared" ca="1" si="10"/>
        <v>65</v>
      </c>
      <c r="J338" t="str">
        <f ca="1">IF(AND(I338&lt;=CalDue!$C$1,I338&gt;=CalDue!$G$1,I338&lt;&gt;""),ROW(),"")</f>
        <v/>
      </c>
      <c r="K338" t="str">
        <f t="shared" ca="1" si="11"/>
        <v/>
      </c>
    </row>
    <row r="339" spans="1:11" x14ac:dyDescent="0.25">
      <c r="A339" t="s">
        <v>83</v>
      </c>
      <c r="B339" t="s">
        <v>475</v>
      </c>
      <c r="C339" s="76" t="s">
        <v>969</v>
      </c>
      <c r="D339" t="s">
        <v>970</v>
      </c>
      <c r="E339">
        <v>4</v>
      </c>
      <c r="F339" t="s">
        <v>302</v>
      </c>
      <c r="G339" s="62">
        <v>42749</v>
      </c>
      <c r="I339">
        <f t="shared" ca="1" si="10"/>
        <v>65</v>
      </c>
      <c r="J339" t="str">
        <f ca="1">IF(AND(I339&lt;=CalDue!$C$1,I339&gt;=CalDue!$G$1,I339&lt;&gt;""),ROW(),"")</f>
        <v/>
      </c>
      <c r="K339" t="str">
        <f t="shared" ca="1" si="11"/>
        <v/>
      </c>
    </row>
    <row r="340" spans="1:11" x14ac:dyDescent="0.25">
      <c r="A340" t="s">
        <v>65</v>
      </c>
      <c r="B340" t="s">
        <v>475</v>
      </c>
      <c r="C340" t="s">
        <v>969</v>
      </c>
      <c r="D340" t="s">
        <v>970</v>
      </c>
      <c r="E340">
        <v>1</v>
      </c>
      <c r="F340" t="s">
        <v>302</v>
      </c>
      <c r="G340" s="62">
        <v>42749</v>
      </c>
      <c r="I340">
        <f t="shared" ca="1" si="10"/>
        <v>65</v>
      </c>
      <c r="J340" t="str">
        <f ca="1">IF(AND(I340&lt;=CalDue!$C$1,I340&gt;=CalDue!$G$1,I340&lt;&gt;""),ROW(),"")</f>
        <v/>
      </c>
      <c r="K340" t="str">
        <f t="shared" ca="1" si="11"/>
        <v/>
      </c>
    </row>
    <row r="341" spans="1:11" x14ac:dyDescent="0.25">
      <c r="A341" t="s">
        <v>71</v>
      </c>
      <c r="B341" t="s">
        <v>475</v>
      </c>
      <c r="C341" t="s">
        <v>969</v>
      </c>
      <c r="D341" t="s">
        <v>970</v>
      </c>
      <c r="E341">
        <v>2</v>
      </c>
      <c r="F341" t="s">
        <v>302</v>
      </c>
      <c r="G341" s="62">
        <v>42749</v>
      </c>
      <c r="I341">
        <f t="shared" ca="1" si="10"/>
        <v>65</v>
      </c>
      <c r="J341" t="str">
        <f ca="1">IF(AND(I341&lt;=CalDue!$C$1,I341&gt;=CalDue!$G$1,I341&lt;&gt;""),ROW(),"")</f>
        <v/>
      </c>
      <c r="K341" t="str">
        <f t="shared" ca="1" si="11"/>
        <v/>
      </c>
    </row>
    <row r="342" spans="1:11" x14ac:dyDescent="0.25">
      <c r="A342" t="s">
        <v>242</v>
      </c>
      <c r="B342" t="s">
        <v>476</v>
      </c>
      <c r="C342" t="s">
        <v>477</v>
      </c>
      <c r="D342" t="s">
        <v>478</v>
      </c>
      <c r="E342" t="s">
        <v>981</v>
      </c>
      <c r="F342" t="s">
        <v>302</v>
      </c>
      <c r="G342" s="62">
        <v>42726</v>
      </c>
      <c r="I342">
        <f t="shared" ca="1" si="10"/>
        <v>49</v>
      </c>
      <c r="J342" t="str">
        <f ca="1">IF(AND(I342&lt;=CalDue!$C$1,I342&gt;=CalDue!$G$1,I342&lt;&gt;""),ROW(),"")</f>
        <v/>
      </c>
      <c r="K342" t="str">
        <f t="shared" ca="1" si="11"/>
        <v/>
      </c>
    </row>
    <row r="343" spans="1:11" x14ac:dyDescent="0.25">
      <c r="A343" t="s">
        <v>244</v>
      </c>
      <c r="B343" t="s">
        <v>476</v>
      </c>
      <c r="C343" t="s">
        <v>477</v>
      </c>
      <c r="D343" t="s">
        <v>478</v>
      </c>
      <c r="E343" t="s">
        <v>1079</v>
      </c>
      <c r="F343" t="s">
        <v>302</v>
      </c>
      <c r="G343" s="62">
        <v>42823</v>
      </c>
      <c r="I343">
        <f t="shared" ca="1" si="10"/>
        <v>118</v>
      </c>
      <c r="J343" t="str">
        <f ca="1">IF(AND(I343&lt;=CalDue!$C$1,I343&gt;=CalDue!$G$1,I343&lt;&gt;""),ROW(),"")</f>
        <v/>
      </c>
      <c r="K343" t="str">
        <f t="shared" ca="1" si="11"/>
        <v/>
      </c>
    </row>
    <row r="344" spans="1:11" x14ac:dyDescent="0.25">
      <c r="A344" t="s">
        <v>480</v>
      </c>
      <c r="B344" t="s">
        <v>347</v>
      </c>
      <c r="C344">
        <v>767982</v>
      </c>
      <c r="D344" t="s">
        <v>481</v>
      </c>
      <c r="E344">
        <v>1</v>
      </c>
      <c r="F344" t="s">
        <v>308</v>
      </c>
      <c r="G344" s="62">
        <v>43247</v>
      </c>
      <c r="I344">
        <f t="shared" ca="1" si="10"/>
        <v>420</v>
      </c>
      <c r="J344" t="str">
        <f ca="1">IF(AND(I344&lt;=CalDue!$C$1,I344&gt;=CalDue!$G$1,I344&lt;&gt;""),ROW(),"")</f>
        <v/>
      </c>
      <c r="K344" t="str">
        <f t="shared" ca="1" si="11"/>
        <v/>
      </c>
    </row>
    <row r="345" spans="1:11" x14ac:dyDescent="0.25">
      <c r="A345" t="s">
        <v>482</v>
      </c>
      <c r="B345" t="s">
        <v>347</v>
      </c>
      <c r="C345">
        <v>767982</v>
      </c>
      <c r="D345" t="s">
        <v>481</v>
      </c>
      <c r="E345">
        <v>2</v>
      </c>
      <c r="F345" t="s">
        <v>308</v>
      </c>
      <c r="G345" s="62">
        <v>43247</v>
      </c>
      <c r="I345">
        <f t="shared" ca="1" si="10"/>
        <v>420</v>
      </c>
      <c r="J345" t="str">
        <f ca="1">IF(AND(I345&lt;=CalDue!$C$1,I345&gt;=CalDue!$G$1,I345&lt;&gt;""),ROW(),"")</f>
        <v/>
      </c>
      <c r="K345" t="str">
        <f t="shared" ca="1" si="11"/>
        <v/>
      </c>
    </row>
    <row r="346" spans="1:11" x14ac:dyDescent="0.25">
      <c r="A346" t="s">
        <v>483</v>
      </c>
      <c r="B346" t="s">
        <v>347</v>
      </c>
      <c r="C346">
        <v>897465</v>
      </c>
      <c r="D346" t="s">
        <v>484</v>
      </c>
      <c r="E346">
        <v>1</v>
      </c>
      <c r="F346" t="s">
        <v>308</v>
      </c>
      <c r="G346" s="62">
        <v>43247</v>
      </c>
      <c r="I346">
        <f t="shared" ca="1" si="10"/>
        <v>420</v>
      </c>
      <c r="J346" t="str">
        <f ca="1">IF(AND(I346&lt;=CalDue!$C$1,I346&gt;=CalDue!$G$1,I346&lt;&gt;""),ROW(),"")</f>
        <v/>
      </c>
      <c r="K346" t="str">
        <f t="shared" ca="1" si="11"/>
        <v/>
      </c>
    </row>
    <row r="347" spans="1:11" x14ac:dyDescent="0.25">
      <c r="A347" t="s">
        <v>485</v>
      </c>
      <c r="B347" t="s">
        <v>347</v>
      </c>
      <c r="C347">
        <v>897462</v>
      </c>
      <c r="D347" t="s">
        <v>486</v>
      </c>
      <c r="E347">
        <v>1</v>
      </c>
      <c r="F347" t="s">
        <v>308</v>
      </c>
      <c r="G347" s="62">
        <v>43247</v>
      </c>
      <c r="I347">
        <f t="shared" ca="1" si="10"/>
        <v>420</v>
      </c>
      <c r="J347" t="str">
        <f ca="1">IF(AND(I347&lt;=CalDue!$C$1,I347&gt;=CalDue!$G$1,I347&lt;&gt;""),ROW(),"")</f>
        <v/>
      </c>
      <c r="K347" t="str">
        <f t="shared" ca="1" si="11"/>
        <v/>
      </c>
    </row>
    <row r="348" spans="1:11" x14ac:dyDescent="0.25">
      <c r="A348" t="s">
        <v>487</v>
      </c>
      <c r="B348" t="s">
        <v>347</v>
      </c>
      <c r="C348">
        <v>897462</v>
      </c>
      <c r="D348" t="s">
        <v>486</v>
      </c>
      <c r="E348">
        <v>2</v>
      </c>
      <c r="F348" t="s">
        <v>308</v>
      </c>
      <c r="G348" s="62">
        <v>43247</v>
      </c>
      <c r="I348">
        <f t="shared" ca="1" si="10"/>
        <v>420</v>
      </c>
      <c r="J348" t="str">
        <f ca="1">IF(AND(I348&lt;=CalDue!$C$1,I348&gt;=CalDue!$G$1,I348&lt;&gt;""),ROW(),"")</f>
        <v/>
      </c>
      <c r="K348" t="str">
        <f t="shared" ca="1" si="11"/>
        <v/>
      </c>
    </row>
    <row r="349" spans="1:11" x14ac:dyDescent="0.25">
      <c r="A349" t="s">
        <v>488</v>
      </c>
      <c r="B349" t="s">
        <v>347</v>
      </c>
      <c r="C349">
        <v>907269</v>
      </c>
      <c r="D349" t="s">
        <v>489</v>
      </c>
      <c r="E349">
        <v>1</v>
      </c>
      <c r="F349" t="s">
        <v>308</v>
      </c>
      <c r="G349" s="62">
        <v>43247</v>
      </c>
      <c r="I349">
        <f t="shared" ca="1" si="10"/>
        <v>420</v>
      </c>
      <c r="J349" t="str">
        <f ca="1">IF(AND(I349&lt;=CalDue!$C$1,I349&gt;=CalDue!$G$1,I349&lt;&gt;""),ROW(),"")</f>
        <v/>
      </c>
      <c r="K349" t="str">
        <f t="shared" ca="1" si="11"/>
        <v/>
      </c>
    </row>
    <row r="350" spans="1:11" x14ac:dyDescent="0.25">
      <c r="A350" t="s">
        <v>490</v>
      </c>
      <c r="B350" t="s">
        <v>347</v>
      </c>
      <c r="C350">
        <v>907269</v>
      </c>
      <c r="D350" t="s">
        <v>489</v>
      </c>
      <c r="E350">
        <v>2</v>
      </c>
      <c r="F350" t="s">
        <v>308</v>
      </c>
      <c r="G350" s="62">
        <v>43247</v>
      </c>
      <c r="I350">
        <f t="shared" ca="1" si="10"/>
        <v>420</v>
      </c>
      <c r="J350" t="str">
        <f ca="1">IF(AND(I350&lt;=CalDue!$C$1,I350&gt;=CalDue!$G$1,I350&lt;&gt;""),ROW(),"")</f>
        <v/>
      </c>
      <c r="K350" t="str">
        <f t="shared" ca="1" si="11"/>
        <v/>
      </c>
    </row>
    <row r="351" spans="1:11" x14ac:dyDescent="0.25">
      <c r="A351" t="s">
        <v>512</v>
      </c>
      <c r="B351" t="s">
        <v>347</v>
      </c>
      <c r="C351">
        <v>927143</v>
      </c>
      <c r="D351" t="s">
        <v>513</v>
      </c>
      <c r="E351">
        <v>1</v>
      </c>
      <c r="F351" t="s">
        <v>308</v>
      </c>
      <c r="G351" s="62">
        <v>43247</v>
      </c>
      <c r="I351">
        <f t="shared" ca="1" si="10"/>
        <v>420</v>
      </c>
      <c r="J351" t="str">
        <f ca="1">IF(AND(I351&lt;=CalDue!$C$1,I351&gt;=CalDue!$G$1,I351&lt;&gt;""),ROW(),"")</f>
        <v/>
      </c>
      <c r="K351" t="str">
        <f t="shared" ca="1" si="11"/>
        <v/>
      </c>
    </row>
    <row r="352" spans="1:11" x14ac:dyDescent="0.25">
      <c r="A352" t="s">
        <v>514</v>
      </c>
      <c r="B352" t="s">
        <v>347</v>
      </c>
      <c r="C352">
        <v>927154</v>
      </c>
      <c r="D352" t="s">
        <v>515</v>
      </c>
      <c r="E352">
        <v>1</v>
      </c>
      <c r="F352" t="s">
        <v>308</v>
      </c>
      <c r="G352" s="62">
        <v>43247</v>
      </c>
      <c r="I352">
        <f t="shared" ca="1" si="10"/>
        <v>420</v>
      </c>
      <c r="J352" t="str">
        <f ca="1">IF(AND(I352&lt;=CalDue!$C$1,I352&gt;=CalDue!$G$1,I352&lt;&gt;""),ROW(),"")</f>
        <v/>
      </c>
      <c r="K352" t="str">
        <f t="shared" ca="1" si="11"/>
        <v/>
      </c>
    </row>
    <row r="353" spans="1:11" x14ac:dyDescent="0.25">
      <c r="A353" t="s">
        <v>491</v>
      </c>
      <c r="B353" t="s">
        <v>347</v>
      </c>
      <c r="C353">
        <v>907271</v>
      </c>
      <c r="D353" t="s">
        <v>492</v>
      </c>
      <c r="E353">
        <v>1</v>
      </c>
      <c r="F353" t="s">
        <v>308</v>
      </c>
      <c r="G353" s="62">
        <v>43247</v>
      </c>
      <c r="I353">
        <f t="shared" ca="1" si="10"/>
        <v>420</v>
      </c>
      <c r="J353" t="str">
        <f ca="1">IF(AND(I353&lt;=CalDue!$C$1,I353&gt;=CalDue!$G$1,I353&lt;&gt;""),ROW(),"")</f>
        <v/>
      </c>
      <c r="K353" t="str">
        <f t="shared" ca="1" si="11"/>
        <v/>
      </c>
    </row>
    <row r="354" spans="1:11" x14ac:dyDescent="0.25">
      <c r="A354" t="s">
        <v>493</v>
      </c>
      <c r="B354" t="s">
        <v>347</v>
      </c>
      <c r="C354">
        <v>907271</v>
      </c>
      <c r="D354" t="s">
        <v>492</v>
      </c>
      <c r="E354">
        <v>2</v>
      </c>
      <c r="F354" t="s">
        <v>308</v>
      </c>
      <c r="G354" s="62">
        <v>43247</v>
      </c>
      <c r="I354">
        <f t="shared" ca="1" si="10"/>
        <v>420</v>
      </c>
      <c r="J354" t="str">
        <f ca="1">IF(AND(I354&lt;=CalDue!$C$1,I354&gt;=CalDue!$G$1,I354&lt;&gt;""),ROW(),"")</f>
        <v/>
      </c>
      <c r="K354" t="str">
        <f t="shared" ca="1" si="11"/>
        <v/>
      </c>
    </row>
    <row r="355" spans="1:11" x14ac:dyDescent="0.25">
      <c r="A355" t="s">
        <v>272</v>
      </c>
      <c r="B355" t="s">
        <v>329</v>
      </c>
      <c r="C355" t="s">
        <v>368</v>
      </c>
      <c r="D355" t="s">
        <v>494</v>
      </c>
      <c r="E355">
        <v>10019491</v>
      </c>
      <c r="F355" t="s">
        <v>302</v>
      </c>
      <c r="G355" s="62">
        <v>42830</v>
      </c>
      <c r="I355">
        <f t="shared" ca="1" si="10"/>
        <v>123</v>
      </c>
      <c r="J355" t="str">
        <f ca="1">IF(AND(I355&lt;=CalDue!$C$1,I355&gt;=CalDue!$G$1,I355&lt;&gt;""),ROW(),"")</f>
        <v/>
      </c>
      <c r="K355" t="str">
        <f t="shared" ca="1" si="11"/>
        <v/>
      </c>
    </row>
    <row r="356" spans="1:11" x14ac:dyDescent="0.25">
      <c r="A356" t="s">
        <v>1070</v>
      </c>
      <c r="B356" t="s">
        <v>617</v>
      </c>
      <c r="C356" t="s">
        <v>1071</v>
      </c>
      <c r="D356" t="s">
        <v>343</v>
      </c>
      <c r="E356">
        <v>11876</v>
      </c>
      <c r="F356" t="s">
        <v>302</v>
      </c>
      <c r="G356" s="62">
        <v>42917</v>
      </c>
      <c r="I356">
        <f t="shared" ca="1" si="10"/>
        <v>185</v>
      </c>
      <c r="J356" t="str">
        <f ca="1">IF(AND(I356&lt;=CalDue!$C$1,I356&gt;=CalDue!$G$1,I356&lt;&gt;""),ROW(),"")</f>
        <v/>
      </c>
      <c r="K356" t="str">
        <f t="shared" ca="1" si="11"/>
        <v/>
      </c>
    </row>
    <row r="357" spans="1:11" x14ac:dyDescent="0.25">
      <c r="A357" t="s">
        <v>495</v>
      </c>
      <c r="B357" t="s">
        <v>347</v>
      </c>
      <c r="C357">
        <v>937556</v>
      </c>
      <c r="D357" t="s">
        <v>496</v>
      </c>
      <c r="E357">
        <v>1</v>
      </c>
      <c r="F357" t="s">
        <v>308</v>
      </c>
      <c r="G357" s="62">
        <v>43247</v>
      </c>
      <c r="I357">
        <f t="shared" ca="1" si="10"/>
        <v>420</v>
      </c>
      <c r="J357" t="str">
        <f ca="1">IF(AND(I357&lt;=CalDue!$C$1,I357&gt;=CalDue!$G$1,I357&lt;&gt;""),ROW(),"")</f>
        <v/>
      </c>
      <c r="K357" t="str">
        <f t="shared" ca="1" si="11"/>
        <v/>
      </c>
    </row>
    <row r="358" spans="1:11" x14ac:dyDescent="0.25">
      <c r="A358" t="s">
        <v>516</v>
      </c>
      <c r="B358" t="s">
        <v>347</v>
      </c>
      <c r="C358">
        <v>937558</v>
      </c>
      <c r="D358" t="s">
        <v>517</v>
      </c>
      <c r="E358">
        <v>1</v>
      </c>
      <c r="F358" t="s">
        <v>308</v>
      </c>
      <c r="G358" s="62">
        <v>43247</v>
      </c>
      <c r="I358">
        <f t="shared" ca="1" si="10"/>
        <v>420</v>
      </c>
      <c r="J358" t="str">
        <f ca="1">IF(AND(I358&lt;=CalDue!$C$1,I358&gt;=CalDue!$G$1,I358&lt;&gt;""),ROW(),"")</f>
        <v/>
      </c>
      <c r="K358" t="str">
        <f t="shared" ca="1" si="11"/>
        <v/>
      </c>
    </row>
    <row r="359" spans="1:11" x14ac:dyDescent="0.25">
      <c r="A359" t="s">
        <v>518</v>
      </c>
      <c r="B359" t="s">
        <v>320</v>
      </c>
      <c r="C359" t="s">
        <v>519</v>
      </c>
      <c r="D359" t="s">
        <v>321</v>
      </c>
      <c r="E359">
        <v>612501377</v>
      </c>
      <c r="F359" t="s">
        <v>302</v>
      </c>
      <c r="G359" s="62">
        <v>42907</v>
      </c>
      <c r="I359">
        <f t="shared" ca="1" si="10"/>
        <v>178</v>
      </c>
      <c r="J359" t="str">
        <f ca="1">IF(AND(I359&lt;=CalDue!$C$1,I359&gt;=CalDue!$G$1,I359&lt;&gt;""),ROW(),"")</f>
        <v/>
      </c>
      <c r="K359" t="str">
        <f t="shared" ca="1" si="11"/>
        <v/>
      </c>
    </row>
    <row r="360" spans="1:11" x14ac:dyDescent="0.25">
      <c r="A360" t="s">
        <v>616</v>
      </c>
      <c r="B360" t="s">
        <v>347</v>
      </c>
      <c r="C360">
        <v>947328</v>
      </c>
      <c r="D360" t="s">
        <v>903</v>
      </c>
      <c r="E360" t="s">
        <v>366</v>
      </c>
      <c r="F360" t="s">
        <v>302</v>
      </c>
      <c r="G360" s="62">
        <v>42761</v>
      </c>
      <c r="I360">
        <f t="shared" ca="1" si="10"/>
        <v>74</v>
      </c>
      <c r="J360" t="str">
        <f ca="1">IF(AND(I360&lt;=CalDue!$C$1,I360&gt;=CalDue!$G$1,I360&lt;&gt;""),ROW(),"")</f>
        <v/>
      </c>
      <c r="K360" t="str">
        <f t="shared" ca="1" si="11"/>
        <v/>
      </c>
    </row>
    <row r="361" spans="1:11" x14ac:dyDescent="0.25">
      <c r="A361" t="s">
        <v>556</v>
      </c>
      <c r="B361" t="s">
        <v>451</v>
      </c>
      <c r="C361" t="s">
        <v>555</v>
      </c>
      <c r="D361" t="s">
        <v>462</v>
      </c>
      <c r="E361" t="s">
        <v>557</v>
      </c>
      <c r="F361" t="s">
        <v>308</v>
      </c>
      <c r="G361" s="62">
        <v>43483</v>
      </c>
      <c r="I361">
        <f t="shared" ca="1" si="10"/>
        <v>590</v>
      </c>
      <c r="J361" t="str">
        <f ca="1">IF(AND(I361&lt;=CalDue!$C$1,I361&gt;=CalDue!$G$1,I361&lt;&gt;""),ROW(),"")</f>
        <v/>
      </c>
      <c r="K361" t="str">
        <f t="shared" ca="1" si="11"/>
        <v/>
      </c>
    </row>
    <row r="362" spans="1:11" x14ac:dyDescent="0.25">
      <c r="A362" t="s">
        <v>562</v>
      </c>
      <c r="B362" t="s">
        <v>467</v>
      </c>
      <c r="C362">
        <v>957750</v>
      </c>
      <c r="D362" t="s">
        <v>563</v>
      </c>
      <c r="E362">
        <v>1</v>
      </c>
      <c r="F362" t="s">
        <v>308</v>
      </c>
      <c r="G362" s="62">
        <v>43541</v>
      </c>
      <c r="I362">
        <f t="shared" ca="1" si="10"/>
        <v>630</v>
      </c>
      <c r="J362" t="str">
        <f ca="1">IF(AND(I362&lt;=CalDue!$C$1,I362&gt;=CalDue!$G$1,I362&lt;&gt;""),ROW(),"")</f>
        <v/>
      </c>
      <c r="K362" t="str">
        <f t="shared" ca="1" si="11"/>
        <v/>
      </c>
    </row>
    <row r="363" spans="1:11" x14ac:dyDescent="0.25">
      <c r="A363" t="s">
        <v>564</v>
      </c>
      <c r="B363" t="s">
        <v>467</v>
      </c>
      <c r="C363">
        <v>957750</v>
      </c>
      <c r="D363" t="s">
        <v>563</v>
      </c>
      <c r="E363">
        <v>2</v>
      </c>
      <c r="F363" t="s">
        <v>308</v>
      </c>
      <c r="G363" s="62">
        <v>43541</v>
      </c>
      <c r="I363">
        <f t="shared" ca="1" si="10"/>
        <v>630</v>
      </c>
      <c r="J363" t="str">
        <f ca="1">IF(AND(I363&lt;=CalDue!$C$1,I363&gt;=CalDue!$G$1,I363&lt;&gt;""),ROW(),"")</f>
        <v/>
      </c>
      <c r="K363" t="str">
        <f t="shared" ca="1" si="11"/>
        <v/>
      </c>
    </row>
    <row r="364" spans="1:11" x14ac:dyDescent="0.25">
      <c r="A364" t="s">
        <v>565</v>
      </c>
      <c r="B364" t="s">
        <v>467</v>
      </c>
      <c r="C364">
        <v>957755</v>
      </c>
      <c r="D364" t="s">
        <v>566</v>
      </c>
      <c r="E364">
        <v>1</v>
      </c>
      <c r="F364" t="s">
        <v>308</v>
      </c>
      <c r="G364" s="62">
        <v>43541</v>
      </c>
      <c r="I364">
        <f t="shared" ca="1" si="10"/>
        <v>630</v>
      </c>
      <c r="J364" t="str">
        <f ca="1">IF(AND(I364&lt;=CalDue!$C$1,I364&gt;=CalDue!$G$1,I364&lt;&gt;""),ROW(),"")</f>
        <v/>
      </c>
      <c r="K364" t="str">
        <f t="shared" ca="1" si="11"/>
        <v/>
      </c>
    </row>
    <row r="365" spans="1:11" x14ac:dyDescent="0.25">
      <c r="A365" t="s">
        <v>675</v>
      </c>
      <c r="B365" t="s">
        <v>618</v>
      </c>
      <c r="C365" t="s">
        <v>676</v>
      </c>
      <c r="D365" t="s">
        <v>396</v>
      </c>
      <c r="E365">
        <v>4996</v>
      </c>
      <c r="F365" t="s">
        <v>539</v>
      </c>
      <c r="G365" s="62">
        <v>42593</v>
      </c>
      <c r="I365">
        <f t="shared" ca="1" si="10"/>
        <v>-47</v>
      </c>
      <c r="J365" t="str">
        <f ca="1">IF(AND(I365&lt;=CalDue!$C$1,I365&gt;=CalDue!$G$1,I365&lt;&gt;""),ROW(),"")</f>
        <v/>
      </c>
      <c r="K365" t="str">
        <f t="shared" ca="1" si="11"/>
        <v/>
      </c>
    </row>
    <row r="366" spans="1:11" x14ac:dyDescent="0.25">
      <c r="A366" t="s">
        <v>677</v>
      </c>
      <c r="B366" t="s">
        <v>618</v>
      </c>
      <c r="C366" t="s">
        <v>676</v>
      </c>
      <c r="D366" t="s">
        <v>396</v>
      </c>
      <c r="E366">
        <v>4997</v>
      </c>
      <c r="F366" t="s">
        <v>539</v>
      </c>
      <c r="G366" s="62">
        <v>42593</v>
      </c>
      <c r="I366">
        <f t="shared" ca="1" si="10"/>
        <v>-47</v>
      </c>
      <c r="J366" t="str">
        <f ca="1">IF(AND(I366&lt;=CalDue!$C$1,I366&gt;=CalDue!$G$1,I366&lt;&gt;""),ROW(),"")</f>
        <v/>
      </c>
      <c r="K366" t="str">
        <f t="shared" ca="1" si="11"/>
        <v/>
      </c>
    </row>
    <row r="367" spans="1:11" x14ac:dyDescent="0.25">
      <c r="A367" t="s">
        <v>598</v>
      </c>
      <c r="B367" t="s">
        <v>347</v>
      </c>
      <c r="C367">
        <v>977732</v>
      </c>
      <c r="D367" t="s">
        <v>599</v>
      </c>
      <c r="E367">
        <v>2</v>
      </c>
      <c r="F367" t="s">
        <v>308</v>
      </c>
      <c r="G367" s="62">
        <v>43640</v>
      </c>
      <c r="I367">
        <f t="shared" ca="1" si="10"/>
        <v>701</v>
      </c>
      <c r="J367" t="str">
        <f ca="1">IF(AND(I367&lt;=CalDue!$C$1,I367&gt;=CalDue!$G$1,I367&lt;&gt;""),ROW(),"")</f>
        <v/>
      </c>
      <c r="K367" t="str">
        <f t="shared" ca="1" si="11"/>
        <v/>
      </c>
    </row>
    <row r="368" spans="1:11" x14ac:dyDescent="0.25">
      <c r="A368" t="s">
        <v>752</v>
      </c>
      <c r="B368" t="s">
        <v>318</v>
      </c>
      <c r="C368" t="s">
        <v>319</v>
      </c>
      <c r="D368" t="s">
        <v>511</v>
      </c>
      <c r="E368">
        <v>2992880</v>
      </c>
      <c r="F368" t="s">
        <v>740</v>
      </c>
      <c r="G368" s="62">
        <v>42705</v>
      </c>
      <c r="I368">
        <f t="shared" ca="1" si="10"/>
        <v>34</v>
      </c>
      <c r="J368" t="str">
        <f ca="1">IF(AND(I368&lt;=CalDue!$C$1,I368&gt;=CalDue!$G$1,I368&lt;&gt;""),ROW(),"")</f>
        <v/>
      </c>
      <c r="K368" t="str">
        <f t="shared" ca="1" si="11"/>
        <v/>
      </c>
    </row>
    <row r="369" spans="1:11" x14ac:dyDescent="0.25">
      <c r="A369" t="s">
        <v>870</v>
      </c>
      <c r="B369" t="s">
        <v>741</v>
      </c>
      <c r="C369" t="s">
        <v>742</v>
      </c>
      <c r="D369" t="s">
        <v>743</v>
      </c>
      <c r="E369">
        <v>462793</v>
      </c>
      <c r="F369" t="s">
        <v>740</v>
      </c>
      <c r="G369" s="62">
        <v>42606</v>
      </c>
      <c r="I369">
        <f t="shared" ca="1" si="10"/>
        <v>-38</v>
      </c>
      <c r="J369" t="str">
        <f ca="1">IF(AND(I369&lt;=CalDue!$C$1,I369&gt;=CalDue!$G$1,I369&lt;&gt;""),ROW(),"")</f>
        <v/>
      </c>
      <c r="K369" t="str">
        <f t="shared" ca="1" si="11"/>
        <v/>
      </c>
    </row>
    <row r="370" spans="1:11" x14ac:dyDescent="0.25">
      <c r="A370" t="s">
        <v>871</v>
      </c>
      <c r="B370" t="s">
        <v>741</v>
      </c>
      <c r="C370" t="s">
        <v>744</v>
      </c>
      <c r="D370" t="s">
        <v>743</v>
      </c>
      <c r="E370" t="s">
        <v>745</v>
      </c>
      <c r="F370" t="s">
        <v>740</v>
      </c>
      <c r="G370" s="62">
        <v>42606</v>
      </c>
      <c r="I370">
        <f t="shared" ca="1" si="10"/>
        <v>-38</v>
      </c>
      <c r="J370" t="str">
        <f ca="1">IF(AND(I370&lt;=CalDue!$C$1,I370&gt;=CalDue!$G$1,I370&lt;&gt;""),ROW(),"")</f>
        <v/>
      </c>
      <c r="K370" t="str">
        <f t="shared" ca="1" si="11"/>
        <v/>
      </c>
    </row>
    <row r="371" spans="1:11" x14ac:dyDescent="0.25">
      <c r="A371" t="s">
        <v>748</v>
      </c>
      <c r="B371" t="s">
        <v>303</v>
      </c>
      <c r="C371" t="s">
        <v>353</v>
      </c>
      <c r="D371" t="s">
        <v>354</v>
      </c>
      <c r="E371">
        <v>34787</v>
      </c>
      <c r="F371" t="s">
        <v>740</v>
      </c>
      <c r="G371" s="62">
        <v>42713</v>
      </c>
      <c r="I371">
        <f t="shared" ca="1" si="10"/>
        <v>40</v>
      </c>
      <c r="J371" t="str">
        <f ca="1">IF(AND(I371&lt;=CalDue!$C$1,I371&gt;=CalDue!$G$1,I371&lt;&gt;""),ROW(),"")</f>
        <v/>
      </c>
      <c r="K371" t="str">
        <f t="shared" ca="1" si="11"/>
        <v/>
      </c>
    </row>
    <row r="372" spans="1:11" x14ac:dyDescent="0.25">
      <c r="A372" t="s">
        <v>808</v>
      </c>
      <c r="B372" t="s">
        <v>359</v>
      </c>
      <c r="C372" t="s">
        <v>360</v>
      </c>
      <c r="D372" t="s">
        <v>809</v>
      </c>
      <c r="E372" t="s">
        <v>362</v>
      </c>
      <c r="F372" t="s">
        <v>740</v>
      </c>
      <c r="G372" s="62">
        <v>42837</v>
      </c>
      <c r="I372">
        <f t="shared" ca="1" si="10"/>
        <v>128</v>
      </c>
      <c r="J372" t="str">
        <f ca="1">IF(AND(I372&lt;=CalDue!$C$1,I372&gt;=CalDue!$G$1,I372&lt;&gt;""),ROW(),"")</f>
        <v/>
      </c>
      <c r="K372" t="str">
        <f t="shared" ca="1" si="11"/>
        <v/>
      </c>
    </row>
    <row r="373" spans="1:11" x14ac:dyDescent="0.25">
      <c r="A373" t="s">
        <v>753</v>
      </c>
      <c r="B373" t="s">
        <v>303</v>
      </c>
      <c r="C373" t="s">
        <v>367</v>
      </c>
      <c r="D373" t="s">
        <v>354</v>
      </c>
      <c r="E373">
        <v>36091</v>
      </c>
      <c r="F373" t="s">
        <v>740</v>
      </c>
      <c r="G373" s="62">
        <v>42858</v>
      </c>
      <c r="I373">
        <f t="shared" ca="1" si="10"/>
        <v>143</v>
      </c>
      <c r="J373" t="str">
        <f ca="1">IF(AND(I373&lt;=CalDue!$C$1,I373&gt;=CalDue!$G$1,I373&lt;&gt;""),ROW(),"")</f>
        <v/>
      </c>
      <c r="K373" t="str">
        <f t="shared" ca="1" si="11"/>
        <v/>
      </c>
    </row>
    <row r="374" spans="1:11" x14ac:dyDescent="0.25">
      <c r="A374" t="s">
        <v>872</v>
      </c>
      <c r="B374" t="s">
        <v>741</v>
      </c>
      <c r="C374" t="s">
        <v>742</v>
      </c>
      <c r="D374" t="s">
        <v>743</v>
      </c>
      <c r="E374">
        <v>462791</v>
      </c>
      <c r="F374" t="s">
        <v>740</v>
      </c>
      <c r="G374" s="62">
        <v>42606</v>
      </c>
      <c r="I374">
        <f t="shared" ca="1" si="10"/>
        <v>-38</v>
      </c>
      <c r="J374" t="str">
        <f ca="1">IF(AND(I374&lt;=CalDue!$C$1,I374&gt;=CalDue!$G$1,I374&lt;&gt;""),ROW(),"")</f>
        <v/>
      </c>
      <c r="K374" t="str">
        <f t="shared" ca="1" si="11"/>
        <v/>
      </c>
    </row>
    <row r="375" spans="1:11" x14ac:dyDescent="0.25">
      <c r="A375" t="s">
        <v>749</v>
      </c>
      <c r="B375" t="s">
        <v>303</v>
      </c>
      <c r="C375" t="s">
        <v>353</v>
      </c>
      <c r="D375" t="s">
        <v>354</v>
      </c>
      <c r="E375">
        <v>38786</v>
      </c>
      <c r="F375" t="s">
        <v>740</v>
      </c>
      <c r="G375" s="62">
        <v>42715</v>
      </c>
      <c r="I375">
        <f t="shared" ca="1" si="10"/>
        <v>40</v>
      </c>
      <c r="J375" t="str">
        <f ca="1">IF(AND(I375&lt;=CalDue!$C$1,I375&gt;=CalDue!$G$1,I375&lt;&gt;""),ROW(),"")</f>
        <v/>
      </c>
      <c r="K375" t="str">
        <f t="shared" ca="1" si="11"/>
        <v/>
      </c>
    </row>
    <row r="376" spans="1:11" x14ac:dyDescent="0.25">
      <c r="A376" t="s">
        <v>873</v>
      </c>
      <c r="B376" t="s">
        <v>741</v>
      </c>
      <c r="C376" t="s">
        <v>746</v>
      </c>
      <c r="D376" t="s">
        <v>743</v>
      </c>
      <c r="E376" t="s">
        <v>747</v>
      </c>
      <c r="F376" t="s">
        <v>740</v>
      </c>
      <c r="G376" s="62">
        <v>42606</v>
      </c>
      <c r="I376">
        <f t="shared" ca="1" si="10"/>
        <v>-38</v>
      </c>
      <c r="J376" t="str">
        <f ca="1">IF(AND(I376&lt;=CalDue!$C$1,I376&gt;=CalDue!$G$1,I376&lt;&gt;""),ROW(),"")</f>
        <v/>
      </c>
      <c r="K376" t="str">
        <f t="shared" ca="1" si="11"/>
        <v/>
      </c>
    </row>
    <row r="377" spans="1:11" x14ac:dyDescent="0.25">
      <c r="A377" t="s">
        <v>754</v>
      </c>
      <c r="B377" t="s">
        <v>303</v>
      </c>
      <c r="C377" t="s">
        <v>367</v>
      </c>
      <c r="D377" t="s">
        <v>354</v>
      </c>
      <c r="E377">
        <v>40345</v>
      </c>
      <c r="F377" t="s">
        <v>740</v>
      </c>
      <c r="G377" s="62">
        <v>42124</v>
      </c>
      <c r="I377">
        <f t="shared" ca="1" si="10"/>
        <v>-382</v>
      </c>
      <c r="J377" t="str">
        <f ca="1">IF(AND(I377&lt;=CalDue!$C$1,I377&gt;=CalDue!$G$1,I377&lt;&gt;""),ROW(),"")</f>
        <v/>
      </c>
      <c r="K377" t="str">
        <f t="shared" ca="1" si="11"/>
        <v/>
      </c>
    </row>
    <row r="378" spans="1:11" x14ac:dyDescent="0.25">
      <c r="A378" t="s">
        <v>810</v>
      </c>
      <c r="B378" t="s">
        <v>359</v>
      </c>
      <c r="C378" t="s">
        <v>360</v>
      </c>
      <c r="D378" t="s">
        <v>458</v>
      </c>
      <c r="E378" t="s">
        <v>561</v>
      </c>
      <c r="F378" t="s">
        <v>740</v>
      </c>
      <c r="G378" s="62">
        <v>42837</v>
      </c>
      <c r="I378">
        <f t="shared" ca="1" si="10"/>
        <v>128</v>
      </c>
      <c r="J378" t="str">
        <f ca="1">IF(AND(I378&lt;=CalDue!$C$1,I378&gt;=CalDue!$G$1,I378&lt;&gt;""),ROW(),"")</f>
        <v/>
      </c>
      <c r="K378" t="str">
        <f t="shared" ca="1" si="11"/>
        <v/>
      </c>
    </row>
    <row r="379" spans="1:11" x14ac:dyDescent="0.25">
      <c r="A379" t="s">
        <v>811</v>
      </c>
      <c r="B379" t="s">
        <v>359</v>
      </c>
      <c r="C379" t="s">
        <v>812</v>
      </c>
      <c r="D379" t="s">
        <v>458</v>
      </c>
      <c r="E379" t="s">
        <v>459</v>
      </c>
      <c r="F379" t="s">
        <v>740</v>
      </c>
      <c r="G379" s="62">
        <v>42837</v>
      </c>
      <c r="I379">
        <f t="shared" ca="1" si="10"/>
        <v>128</v>
      </c>
      <c r="J379" t="str">
        <f ca="1">IF(AND(I379&lt;=CalDue!$C$1,I379&gt;=CalDue!$G$1,I379&lt;&gt;""),ROW(),"")</f>
        <v/>
      </c>
      <c r="K379" t="str">
        <f t="shared" ca="1" si="11"/>
        <v/>
      </c>
    </row>
    <row r="380" spans="1:11" x14ac:dyDescent="0.25">
      <c r="A380" t="s">
        <v>813</v>
      </c>
      <c r="B380" t="s">
        <v>359</v>
      </c>
      <c r="C380" t="s">
        <v>360</v>
      </c>
      <c r="D380" t="s">
        <v>458</v>
      </c>
      <c r="E380" t="s">
        <v>460</v>
      </c>
      <c r="F380" t="s">
        <v>740</v>
      </c>
      <c r="G380" s="62">
        <v>42837</v>
      </c>
      <c r="I380">
        <f t="shared" ca="1" si="10"/>
        <v>128</v>
      </c>
      <c r="J380" t="str">
        <f ca="1">IF(AND(I380&lt;=CalDue!$C$1,I380&gt;=CalDue!$G$1,I380&lt;&gt;""),ROW(),"")</f>
        <v/>
      </c>
      <c r="K380" t="str">
        <f t="shared" ca="1" si="11"/>
        <v/>
      </c>
    </row>
    <row r="381" spans="1:11" x14ac:dyDescent="0.25">
      <c r="A381" t="s">
        <v>814</v>
      </c>
      <c r="B381" t="s">
        <v>359</v>
      </c>
      <c r="C381" t="s">
        <v>360</v>
      </c>
      <c r="D381" t="s">
        <v>458</v>
      </c>
      <c r="E381" t="s">
        <v>461</v>
      </c>
      <c r="F381" t="s">
        <v>740</v>
      </c>
      <c r="G381" s="62">
        <v>42837</v>
      </c>
      <c r="I381">
        <f t="shared" ca="1" si="10"/>
        <v>128</v>
      </c>
      <c r="J381" t="str">
        <f ca="1">IF(AND(I381&lt;=CalDue!$C$1,I381&gt;=CalDue!$G$1,I381&lt;&gt;""),ROW(),"")</f>
        <v/>
      </c>
      <c r="K381" t="str">
        <f t="shared" ca="1" si="11"/>
        <v/>
      </c>
    </row>
    <row r="382" spans="1:11" x14ac:dyDescent="0.25">
      <c r="G382" s="62"/>
      <c r="I382">
        <f t="shared" ca="1" si="10"/>
        <v>-30433</v>
      </c>
      <c r="J382" t="str">
        <f ca="1">IF(AND(I382&lt;=CalDue!$C$1,I382&gt;=CalDue!$G$1,I382&lt;&gt;""),ROW(),"")</f>
        <v/>
      </c>
      <c r="K382" t="str">
        <f t="shared" ca="1" si="11"/>
        <v/>
      </c>
    </row>
    <row r="383" spans="1:11" x14ac:dyDescent="0.25">
      <c r="G383" s="62"/>
      <c r="I383">
        <f t="shared" ca="1" si="10"/>
        <v>-30433</v>
      </c>
      <c r="J383" t="str">
        <f ca="1">IF(AND(I383&lt;=CalDue!$C$1,I383&gt;=CalDue!$G$1,I383&lt;&gt;""),ROW(),"")</f>
        <v/>
      </c>
      <c r="K383" t="str">
        <f t="shared" ca="1" si="11"/>
        <v/>
      </c>
    </row>
    <row r="384" spans="1:11" x14ac:dyDescent="0.25">
      <c r="G384" s="62"/>
      <c r="I384">
        <f t="shared" ca="1" si="10"/>
        <v>-30433</v>
      </c>
      <c r="J384" t="str">
        <f ca="1">IF(AND(I384&lt;=CalDue!$C$1,I384&gt;=CalDue!$G$1,I384&lt;&gt;""),ROW(),"")</f>
        <v/>
      </c>
      <c r="K384" t="str">
        <f t="shared" ca="1" si="11"/>
        <v/>
      </c>
    </row>
    <row r="385" spans="7:11" x14ac:dyDescent="0.25">
      <c r="G385" s="62"/>
      <c r="I385">
        <f t="shared" ref="I385:I400" ca="1" si="12">NETWORKDAYS(NOW(),G385,Holidays)</f>
        <v>-30433</v>
      </c>
      <c r="J385" t="str">
        <f ca="1">IF(AND(I385&lt;=CalDue!$C$1,I385&gt;=CalDue!$G$1,I385&lt;&gt;""),ROW(),"")</f>
        <v/>
      </c>
      <c r="K385" t="str">
        <f t="shared" ca="1" si="11"/>
        <v/>
      </c>
    </row>
    <row r="386" spans="7:11" x14ac:dyDescent="0.25">
      <c r="G386" s="62"/>
      <c r="I386">
        <f t="shared" ca="1" si="12"/>
        <v>-30433</v>
      </c>
      <c r="J386" t="str">
        <f ca="1">IF(AND(I386&lt;=CalDue!$C$1,I386&gt;=CalDue!$G$1,I386&lt;&gt;""),ROW(),"")</f>
        <v/>
      </c>
      <c r="K386" t="str">
        <f t="shared" ref="K386:K400" ca="1" si="13">IFERROR(INDEX(A:A,SMALL(J:J,(ROW()-5))),"")</f>
        <v/>
      </c>
    </row>
    <row r="387" spans="7:11" x14ac:dyDescent="0.25">
      <c r="G387" s="62"/>
      <c r="I387">
        <f t="shared" ca="1" si="12"/>
        <v>-30433</v>
      </c>
      <c r="J387" t="str">
        <f ca="1">IF(AND(I387&lt;=CalDue!$C$1,I387&gt;=CalDue!$G$1,I387&lt;&gt;""),ROW(),"")</f>
        <v/>
      </c>
      <c r="K387" t="str">
        <f t="shared" ca="1" si="13"/>
        <v/>
      </c>
    </row>
    <row r="388" spans="7:11" x14ac:dyDescent="0.25">
      <c r="G388" s="62"/>
      <c r="I388">
        <f t="shared" ca="1" si="12"/>
        <v>-30433</v>
      </c>
      <c r="J388" t="str">
        <f ca="1">IF(AND(I388&lt;=CalDue!$C$1,I388&gt;=CalDue!$G$1,I388&lt;&gt;""),ROW(),"")</f>
        <v/>
      </c>
      <c r="K388" t="str">
        <f t="shared" ca="1" si="13"/>
        <v/>
      </c>
    </row>
    <row r="389" spans="7:11" x14ac:dyDescent="0.25">
      <c r="G389" s="62"/>
      <c r="I389">
        <f t="shared" ca="1" si="12"/>
        <v>-30433</v>
      </c>
      <c r="J389" t="str">
        <f ca="1">IF(AND(I389&lt;=CalDue!$C$1,I389&gt;=CalDue!$G$1,I389&lt;&gt;""),ROW(),"")</f>
        <v/>
      </c>
      <c r="K389" t="str">
        <f t="shared" ca="1" si="13"/>
        <v/>
      </c>
    </row>
    <row r="390" spans="7:11" x14ac:dyDescent="0.25">
      <c r="G390" s="62"/>
      <c r="I390">
        <f t="shared" ca="1" si="12"/>
        <v>-30433</v>
      </c>
      <c r="J390" t="str">
        <f ca="1">IF(AND(I390&lt;=CalDue!$C$1,I390&gt;=CalDue!$G$1,I390&lt;&gt;""),ROW(),"")</f>
        <v/>
      </c>
      <c r="K390" t="str">
        <f t="shared" ca="1" si="13"/>
        <v/>
      </c>
    </row>
    <row r="391" spans="7:11" x14ac:dyDescent="0.25">
      <c r="G391" s="62"/>
      <c r="I391">
        <f t="shared" ca="1" si="12"/>
        <v>-30433</v>
      </c>
      <c r="J391" t="str">
        <f ca="1">IF(AND(I391&lt;=CalDue!$C$1,I391&gt;=CalDue!$G$1,I391&lt;&gt;""),ROW(),"")</f>
        <v/>
      </c>
      <c r="K391" t="str">
        <f t="shared" ca="1" si="13"/>
        <v/>
      </c>
    </row>
    <row r="392" spans="7:11" x14ac:dyDescent="0.25">
      <c r="G392" s="62"/>
      <c r="I392">
        <f t="shared" ca="1" si="12"/>
        <v>-30433</v>
      </c>
      <c r="J392" t="str">
        <f ca="1">IF(AND(I392&lt;=CalDue!$C$1,I392&gt;=CalDue!$G$1,I392&lt;&gt;""),ROW(),"")</f>
        <v/>
      </c>
      <c r="K392" t="str">
        <f t="shared" ca="1" si="13"/>
        <v/>
      </c>
    </row>
    <row r="393" spans="7:11" x14ac:dyDescent="0.25">
      <c r="G393" s="62"/>
      <c r="I393">
        <f t="shared" ca="1" si="12"/>
        <v>-30433</v>
      </c>
      <c r="J393" t="str">
        <f ca="1">IF(AND(I393&lt;=CalDue!$C$1,I393&gt;=CalDue!$G$1,I393&lt;&gt;""),ROW(),"")</f>
        <v/>
      </c>
      <c r="K393" t="str">
        <f t="shared" ca="1" si="13"/>
        <v/>
      </c>
    </row>
    <row r="394" spans="7:11" x14ac:dyDescent="0.25">
      <c r="G394" s="62"/>
      <c r="I394">
        <f t="shared" ca="1" si="12"/>
        <v>-30433</v>
      </c>
      <c r="J394" t="str">
        <f ca="1">IF(AND(I394&lt;=CalDue!$C$1,I394&gt;=CalDue!$G$1,I394&lt;&gt;""),ROW(),"")</f>
        <v/>
      </c>
      <c r="K394" t="str">
        <f t="shared" ca="1" si="13"/>
        <v/>
      </c>
    </row>
    <row r="395" spans="7:11" x14ac:dyDescent="0.25">
      <c r="G395" s="62"/>
      <c r="I395">
        <f t="shared" ca="1" si="12"/>
        <v>-30433</v>
      </c>
      <c r="J395" t="str">
        <f ca="1">IF(AND(I395&lt;=CalDue!$C$1,I395&gt;=CalDue!$G$1,I395&lt;&gt;""),ROW(),"")</f>
        <v/>
      </c>
      <c r="K395" t="str">
        <f t="shared" ca="1" si="13"/>
        <v/>
      </c>
    </row>
    <row r="396" spans="7:11" x14ac:dyDescent="0.25">
      <c r="G396" s="62"/>
      <c r="I396">
        <f t="shared" ca="1" si="12"/>
        <v>-30433</v>
      </c>
      <c r="J396" t="str">
        <f ca="1">IF(AND(I396&lt;=CalDue!$C$1,I396&gt;=CalDue!$G$1,I396&lt;&gt;""),ROW(),"")</f>
        <v/>
      </c>
      <c r="K396" t="str">
        <f t="shared" ca="1" si="13"/>
        <v/>
      </c>
    </row>
    <row r="397" spans="7:11" x14ac:dyDescent="0.25">
      <c r="G397" s="62"/>
      <c r="I397">
        <f t="shared" ca="1" si="12"/>
        <v>-30433</v>
      </c>
      <c r="J397" t="str">
        <f ca="1">IF(AND(I397&lt;=CalDue!$C$1,I397&gt;=CalDue!$G$1,I397&lt;&gt;""),ROW(),"")</f>
        <v/>
      </c>
      <c r="K397" t="str">
        <f t="shared" ca="1" si="13"/>
        <v/>
      </c>
    </row>
    <row r="398" spans="7:11" x14ac:dyDescent="0.25">
      <c r="G398" s="62"/>
      <c r="I398">
        <f t="shared" ca="1" si="12"/>
        <v>-30433</v>
      </c>
      <c r="J398" t="str">
        <f ca="1">IF(AND(I398&lt;=CalDue!$C$1,I398&gt;=CalDue!$G$1,I398&lt;&gt;""),ROW(),"")</f>
        <v/>
      </c>
      <c r="K398" t="str">
        <f t="shared" ca="1" si="13"/>
        <v/>
      </c>
    </row>
    <row r="399" spans="7:11" x14ac:dyDescent="0.25">
      <c r="G399" s="62"/>
      <c r="I399">
        <f t="shared" ca="1" si="12"/>
        <v>-30433</v>
      </c>
      <c r="J399" t="str">
        <f ca="1">IF(AND(I399&lt;=CalDue!$C$1,I399&gt;=CalDue!$G$1,I399&lt;&gt;""),ROW(),"")</f>
        <v/>
      </c>
      <c r="K399" t="str">
        <f t="shared" ca="1" si="13"/>
        <v/>
      </c>
    </row>
    <row r="400" spans="7:11" x14ac:dyDescent="0.25">
      <c r="G400" s="62"/>
      <c r="I400">
        <f t="shared" ca="1" si="12"/>
        <v>-30433</v>
      </c>
      <c r="J400" t="str">
        <f ca="1">IF(AND(I400&lt;=CalDue!$C$1,I400&gt;=CalDue!$G$1,I400&lt;&gt;""),ROW(),"")</f>
        <v/>
      </c>
      <c r="K400" t="str">
        <f t="shared" ca="1" si="1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0"/>
  <sheetViews>
    <sheetView workbookViewId="0">
      <selection activeCell="C1" sqref="C1"/>
    </sheetView>
  </sheetViews>
  <sheetFormatPr defaultColWidth="9.140625" defaultRowHeight="15" x14ac:dyDescent="0.25"/>
  <cols>
    <col min="1" max="1" width="15.28515625" style="68" customWidth="1"/>
    <col min="2" max="2" width="13.28515625" style="68" bestFit="1" customWidth="1"/>
    <col min="3" max="3" width="10.5703125" style="68" bestFit="1" customWidth="1"/>
    <col min="4" max="4" width="31.5703125" style="68" bestFit="1" customWidth="1"/>
    <col min="5" max="5" width="11" style="72" bestFit="1" customWidth="1"/>
    <col min="6" max="6" width="11.5703125" style="68" bestFit="1" customWidth="1"/>
    <col min="7" max="7" width="14" style="68" customWidth="1"/>
    <col min="8" max="8" width="10.7109375" style="68" customWidth="1"/>
    <col min="9" max="16384" width="9.140625" style="68"/>
  </cols>
  <sheetData>
    <row r="1" spans="1:7" x14ac:dyDescent="0.25">
      <c r="B1" s="69" t="s">
        <v>576</v>
      </c>
      <c r="C1" s="70">
        <v>10</v>
      </c>
      <c r="D1" s="71"/>
      <c r="F1" s="69" t="s">
        <v>577</v>
      </c>
      <c r="G1" s="68">
        <v>0</v>
      </c>
    </row>
    <row r="2" spans="1:7" ht="30" x14ac:dyDescent="0.25">
      <c r="A2" s="73" t="s">
        <v>578</v>
      </c>
      <c r="B2" s="73" t="s">
        <v>579</v>
      </c>
      <c r="C2" s="73" t="s">
        <v>580</v>
      </c>
      <c r="D2" s="73" t="s">
        <v>581</v>
      </c>
      <c r="E2" s="74" t="s">
        <v>582</v>
      </c>
      <c r="F2" s="75" t="s">
        <v>583</v>
      </c>
    </row>
    <row r="3" spans="1:7" x14ac:dyDescent="0.25">
      <c r="A3" s="68" t="str">
        <f ca="1">IFERROR(INDEX(MeTRAX!A:A,SMALL(MeTRAX!J:J,(ROW()-2))),"")</f>
        <v>E11672</v>
      </c>
      <c r="B3" s="68" t="str">
        <f t="shared" ref="B3:B23" ca="1" si="0">IFERROR(VLOOKUP(A3,AllMTE,2),"")</f>
        <v>KISTLER</v>
      </c>
      <c r="C3" s="68" t="str">
        <f t="shared" ref="C3:C23" ca="1" si="1">IFERROR(VLOOKUP(A3,AllMTE,3),"")</f>
        <v>5010B</v>
      </c>
      <c r="D3" s="68" t="str">
        <f t="shared" ref="D3:D23" ca="1" si="2">IFERROR(VLOOKUP(A3,AllMTE,4),"")</f>
        <v>DUAL MODE AMPLIFIER</v>
      </c>
      <c r="E3" s="72">
        <f t="shared" ref="E3:E23" ca="1" si="3">IFERROR(VLOOKUP(A3,AllMTE,7),"")</f>
        <v>42671</v>
      </c>
      <c r="F3" s="68">
        <f t="shared" ref="F3:F23" ca="1" si="4">IFERROR(VLOOKUP(A3,AllMTE,9),"")</f>
        <v>10</v>
      </c>
    </row>
    <row r="4" spans="1:7" x14ac:dyDescent="0.25">
      <c r="A4" s="68" t="str">
        <f ca="1">IFERROR(INDEX(MeTRAX!A:A,SMALL(MeTRAX!J:J,(ROW()-2))),"")</f>
        <v>E3105</v>
      </c>
      <c r="B4" s="68" t="str">
        <f t="shared" ca="1" si="0"/>
        <v>L-3 CINCINNATI ELECTRONICS</v>
      </c>
      <c r="C4" s="68" t="str">
        <f t="shared" ca="1" si="1"/>
        <v>CATEGORY 7</v>
      </c>
      <c r="D4" s="68" t="str">
        <f t="shared" ca="1" si="2"/>
        <v>STATIC STATION</v>
      </c>
      <c r="E4" s="72">
        <f t="shared" ca="1" si="3"/>
        <v>42664</v>
      </c>
      <c r="F4" s="68">
        <f t="shared" ca="1" si="4"/>
        <v>5</v>
      </c>
    </row>
    <row r="5" spans="1:7" x14ac:dyDescent="0.25">
      <c r="A5" s="68" t="str">
        <f ca="1">IFERROR(INDEX(MeTRAX!A:A,SMALL(MeTRAX!J:J,(ROW()-2))),"")</f>
        <v>E3763</v>
      </c>
      <c r="B5" s="68" t="str">
        <f t="shared" ca="1" si="0"/>
        <v>L-3 CINCINNATI ELECTRONICS</v>
      </c>
      <c r="C5" s="68" t="str">
        <f t="shared" ca="1" si="1"/>
        <v>CATEGORY 7</v>
      </c>
      <c r="D5" s="68" t="str">
        <f t="shared" ca="1" si="2"/>
        <v>STATIC STATION</v>
      </c>
      <c r="E5" s="72">
        <f t="shared" ca="1" si="3"/>
        <v>42664</v>
      </c>
      <c r="F5" s="68">
        <f t="shared" ca="1" si="4"/>
        <v>5</v>
      </c>
    </row>
    <row r="6" spans="1:7" x14ac:dyDescent="0.25">
      <c r="A6" s="68" t="str">
        <f ca="1">IFERROR(INDEX(MeTRAX!A:A,SMALL(MeTRAX!J:J,(ROW()-2))),"")</f>
        <v/>
      </c>
      <c r="B6" s="68" t="str">
        <f t="shared" ca="1" si="0"/>
        <v/>
      </c>
      <c r="C6" s="68" t="str">
        <f t="shared" ca="1" si="1"/>
        <v/>
      </c>
      <c r="D6" s="68" t="str">
        <f t="shared" ca="1" si="2"/>
        <v/>
      </c>
      <c r="E6" s="72" t="str">
        <f t="shared" ca="1" si="3"/>
        <v/>
      </c>
      <c r="F6" s="68" t="str">
        <f t="shared" ca="1" si="4"/>
        <v/>
      </c>
    </row>
    <row r="7" spans="1:7" x14ac:dyDescent="0.25">
      <c r="A7" s="68" t="str">
        <f ca="1">IFERROR(INDEX(MeTRAX!A:A,SMALL(MeTRAX!J:J,(ROW()-2))),"")</f>
        <v/>
      </c>
      <c r="B7" s="68" t="str">
        <f t="shared" ca="1" si="0"/>
        <v/>
      </c>
      <c r="C7" s="68" t="str">
        <f t="shared" ca="1" si="1"/>
        <v/>
      </c>
      <c r="D7" s="68" t="str">
        <f t="shared" ca="1" si="2"/>
        <v/>
      </c>
      <c r="E7" s="72" t="str">
        <f t="shared" ca="1" si="3"/>
        <v/>
      </c>
      <c r="F7" s="68" t="str">
        <f t="shared" ca="1" si="4"/>
        <v/>
      </c>
    </row>
    <row r="8" spans="1:7" x14ac:dyDescent="0.25">
      <c r="A8" s="68" t="str">
        <f ca="1">IFERROR(INDEX(MeTRAX!A:A,SMALL(MeTRAX!J:J,(ROW()-2))),"")</f>
        <v/>
      </c>
      <c r="B8" s="68" t="str">
        <f t="shared" ca="1" si="0"/>
        <v/>
      </c>
      <c r="C8" s="68" t="str">
        <f t="shared" ca="1" si="1"/>
        <v/>
      </c>
      <c r="D8" s="68" t="str">
        <f t="shared" ca="1" si="2"/>
        <v/>
      </c>
      <c r="E8" s="72" t="str">
        <f t="shared" ca="1" si="3"/>
        <v/>
      </c>
      <c r="F8" s="68" t="str">
        <f t="shared" ca="1" si="4"/>
        <v/>
      </c>
    </row>
    <row r="9" spans="1:7" x14ac:dyDescent="0.25">
      <c r="A9" s="68" t="str">
        <f ca="1">IFERROR(INDEX(MeTRAX!A:A,SMALL(MeTRAX!J:J,(ROW()-2))),"")</f>
        <v/>
      </c>
      <c r="B9" s="68" t="str">
        <f t="shared" ca="1" si="0"/>
        <v/>
      </c>
      <c r="C9" s="68" t="str">
        <f t="shared" ca="1" si="1"/>
        <v/>
      </c>
      <c r="D9" s="68" t="str">
        <f t="shared" ca="1" si="2"/>
        <v/>
      </c>
      <c r="E9" s="72" t="str">
        <f t="shared" ca="1" si="3"/>
        <v/>
      </c>
      <c r="F9" s="68" t="str">
        <f t="shared" ca="1" si="4"/>
        <v/>
      </c>
    </row>
    <row r="10" spans="1:7" x14ac:dyDescent="0.25">
      <c r="A10" s="68" t="str">
        <f ca="1">IFERROR(INDEX(MeTRAX!A:A,SMALL(MeTRAX!J:J,(ROW()-2))),"")</f>
        <v/>
      </c>
      <c r="B10" s="68" t="str">
        <f t="shared" ca="1" si="0"/>
        <v/>
      </c>
      <c r="C10" s="68" t="str">
        <f t="shared" ca="1" si="1"/>
        <v/>
      </c>
      <c r="D10" s="68" t="str">
        <f t="shared" ca="1" si="2"/>
        <v/>
      </c>
      <c r="E10" s="72" t="str">
        <f t="shared" ca="1" si="3"/>
        <v/>
      </c>
      <c r="F10" s="68" t="str">
        <f t="shared" ca="1" si="4"/>
        <v/>
      </c>
    </row>
    <row r="11" spans="1:7" x14ac:dyDescent="0.25">
      <c r="A11" s="68" t="str">
        <f ca="1">IFERROR(INDEX(MeTRAX!A:A,SMALL(MeTRAX!J:J,(ROW()-2))),"")</f>
        <v/>
      </c>
      <c r="B11" s="68" t="str">
        <f t="shared" ca="1" si="0"/>
        <v/>
      </c>
      <c r="C11" s="68" t="str">
        <f t="shared" ca="1" si="1"/>
        <v/>
      </c>
      <c r="D11" s="68" t="str">
        <f t="shared" ca="1" si="2"/>
        <v/>
      </c>
      <c r="E11" s="72" t="str">
        <f t="shared" ca="1" si="3"/>
        <v/>
      </c>
      <c r="F11" s="68" t="str">
        <f t="shared" ca="1" si="4"/>
        <v/>
      </c>
    </row>
    <row r="12" spans="1:7" x14ac:dyDescent="0.25">
      <c r="A12" s="68" t="str">
        <f ca="1">IFERROR(INDEX(MeTRAX!A:A,SMALL(MeTRAX!J:J,(ROW()-2))),"")</f>
        <v/>
      </c>
      <c r="B12" s="68" t="str">
        <f t="shared" ca="1" si="0"/>
        <v/>
      </c>
      <c r="C12" s="68" t="str">
        <f t="shared" ca="1" si="1"/>
        <v/>
      </c>
      <c r="D12" s="68" t="str">
        <f t="shared" ca="1" si="2"/>
        <v/>
      </c>
      <c r="E12" s="72" t="str">
        <f t="shared" ca="1" si="3"/>
        <v/>
      </c>
      <c r="F12" s="68" t="str">
        <f t="shared" ca="1" si="4"/>
        <v/>
      </c>
    </row>
    <row r="13" spans="1:7" x14ac:dyDescent="0.25">
      <c r="A13" s="68" t="str">
        <f ca="1">IFERROR(INDEX(MeTRAX!A:A,SMALL(MeTRAX!J:J,(ROW()-2))),"")</f>
        <v/>
      </c>
      <c r="B13" s="68" t="str">
        <f t="shared" ca="1" si="0"/>
        <v/>
      </c>
      <c r="C13" s="68" t="str">
        <f t="shared" ca="1" si="1"/>
        <v/>
      </c>
      <c r="D13" s="68" t="str">
        <f t="shared" ca="1" si="2"/>
        <v/>
      </c>
      <c r="E13" s="72" t="str">
        <f t="shared" ca="1" si="3"/>
        <v/>
      </c>
      <c r="F13" s="68" t="str">
        <f t="shared" ca="1" si="4"/>
        <v/>
      </c>
    </row>
    <row r="14" spans="1:7" x14ac:dyDescent="0.25">
      <c r="A14" s="68" t="str">
        <f ca="1">IFERROR(INDEX(MeTRAX!A:A,SMALL(MeTRAX!J:J,(ROW()-2))),"")</f>
        <v/>
      </c>
      <c r="B14" s="68" t="str">
        <f t="shared" ca="1" si="0"/>
        <v/>
      </c>
      <c r="C14" s="68" t="str">
        <f t="shared" ca="1" si="1"/>
        <v/>
      </c>
      <c r="D14" s="68" t="str">
        <f t="shared" ca="1" si="2"/>
        <v/>
      </c>
      <c r="E14" s="72" t="str">
        <f t="shared" ca="1" si="3"/>
        <v/>
      </c>
      <c r="F14" s="68" t="str">
        <f t="shared" ca="1" si="4"/>
        <v/>
      </c>
    </row>
    <row r="15" spans="1:7" x14ac:dyDescent="0.25">
      <c r="A15" s="68" t="str">
        <f ca="1">IFERROR(INDEX(MeTRAX!A:A,SMALL(MeTRAX!J:J,(ROW()-2))),"")</f>
        <v/>
      </c>
      <c r="B15" s="68" t="str">
        <f t="shared" ca="1" si="0"/>
        <v/>
      </c>
      <c r="C15" s="68" t="str">
        <f t="shared" ca="1" si="1"/>
        <v/>
      </c>
      <c r="D15" s="68" t="str">
        <f t="shared" ca="1" si="2"/>
        <v/>
      </c>
      <c r="E15" s="72" t="str">
        <f t="shared" ca="1" si="3"/>
        <v/>
      </c>
      <c r="F15" s="68" t="str">
        <f t="shared" ca="1" si="4"/>
        <v/>
      </c>
    </row>
    <row r="16" spans="1:7" x14ac:dyDescent="0.25">
      <c r="A16" s="68" t="str">
        <f ca="1">IFERROR(INDEX(MeTRAX!A:A,SMALL(MeTRAX!J:J,(ROW()-2))),"")</f>
        <v/>
      </c>
      <c r="B16" s="68" t="str">
        <f t="shared" ca="1" si="0"/>
        <v/>
      </c>
      <c r="C16" s="68" t="str">
        <f t="shared" ca="1" si="1"/>
        <v/>
      </c>
      <c r="D16" s="68" t="str">
        <f t="shared" ca="1" si="2"/>
        <v/>
      </c>
      <c r="E16" s="72" t="str">
        <f t="shared" ca="1" si="3"/>
        <v/>
      </c>
      <c r="F16" s="68" t="str">
        <f t="shared" ca="1" si="4"/>
        <v/>
      </c>
    </row>
    <row r="17" spans="1:6" x14ac:dyDescent="0.25">
      <c r="A17" s="68" t="str">
        <f ca="1">IFERROR(INDEX(MeTRAX!A:A,SMALL(MeTRAX!J:J,(ROW()-2))),"")</f>
        <v/>
      </c>
      <c r="B17" s="68" t="str">
        <f t="shared" ca="1" si="0"/>
        <v/>
      </c>
      <c r="C17" s="68" t="str">
        <f t="shared" ca="1" si="1"/>
        <v/>
      </c>
      <c r="D17" s="68" t="str">
        <f t="shared" ca="1" si="2"/>
        <v/>
      </c>
      <c r="E17" s="72" t="str">
        <f t="shared" ca="1" si="3"/>
        <v/>
      </c>
      <c r="F17" s="68" t="str">
        <f t="shared" ca="1" si="4"/>
        <v/>
      </c>
    </row>
    <row r="18" spans="1:6" x14ac:dyDescent="0.25">
      <c r="A18" s="68" t="str">
        <f ca="1">IFERROR(INDEX(MeTRAX!A:A,SMALL(MeTRAX!J:J,(ROW()-2))),"")</f>
        <v/>
      </c>
      <c r="B18" s="68" t="str">
        <f t="shared" ca="1" si="0"/>
        <v/>
      </c>
      <c r="C18" s="68" t="str">
        <f t="shared" ca="1" si="1"/>
        <v/>
      </c>
      <c r="D18" s="68" t="str">
        <f t="shared" ca="1" si="2"/>
        <v/>
      </c>
      <c r="E18" s="72" t="str">
        <f t="shared" ca="1" si="3"/>
        <v/>
      </c>
      <c r="F18" s="68" t="str">
        <f t="shared" ca="1" si="4"/>
        <v/>
      </c>
    </row>
    <row r="19" spans="1:6" x14ac:dyDescent="0.25">
      <c r="A19" s="68" t="str">
        <f ca="1">IFERROR(INDEX(MeTRAX!A:A,SMALL(MeTRAX!J:J,(ROW()-2))),"")</f>
        <v/>
      </c>
      <c r="B19" s="68" t="str">
        <f t="shared" ca="1" si="0"/>
        <v/>
      </c>
      <c r="C19" s="68" t="str">
        <f t="shared" ca="1" si="1"/>
        <v/>
      </c>
      <c r="D19" s="68" t="str">
        <f t="shared" ca="1" si="2"/>
        <v/>
      </c>
      <c r="E19" s="72" t="str">
        <f t="shared" ca="1" si="3"/>
        <v/>
      </c>
      <c r="F19" s="68" t="str">
        <f t="shared" ca="1" si="4"/>
        <v/>
      </c>
    </row>
    <row r="20" spans="1:6" x14ac:dyDescent="0.25">
      <c r="A20" s="68" t="str">
        <f ca="1">IFERROR(INDEX(MeTRAX!A:A,SMALL(MeTRAX!J:J,(ROW()-2))),"")</f>
        <v/>
      </c>
      <c r="B20" s="68" t="str">
        <f t="shared" ca="1" si="0"/>
        <v/>
      </c>
      <c r="C20" s="68" t="str">
        <f t="shared" ca="1" si="1"/>
        <v/>
      </c>
      <c r="D20" s="68" t="str">
        <f t="shared" ca="1" si="2"/>
        <v/>
      </c>
      <c r="E20" s="72" t="str">
        <f t="shared" ca="1" si="3"/>
        <v/>
      </c>
      <c r="F20" s="68" t="str">
        <f t="shared" ca="1" si="4"/>
        <v/>
      </c>
    </row>
    <row r="21" spans="1:6" x14ac:dyDescent="0.25">
      <c r="A21" s="68" t="str">
        <f ca="1">IFERROR(INDEX(MeTRAX!A:A,SMALL(MeTRAX!J:J,(ROW()-2))),"")</f>
        <v/>
      </c>
      <c r="B21" s="68" t="str">
        <f t="shared" ca="1" si="0"/>
        <v/>
      </c>
      <c r="C21" s="68" t="str">
        <f t="shared" ca="1" si="1"/>
        <v/>
      </c>
      <c r="D21" s="68" t="str">
        <f t="shared" ca="1" si="2"/>
        <v/>
      </c>
      <c r="E21" s="72" t="str">
        <f t="shared" ca="1" si="3"/>
        <v/>
      </c>
      <c r="F21" s="68" t="str">
        <f t="shared" ca="1" si="4"/>
        <v/>
      </c>
    </row>
    <row r="22" spans="1:6" x14ac:dyDescent="0.25">
      <c r="A22" s="68" t="str">
        <f ca="1">IFERROR(INDEX(MeTRAX!A:A,SMALL(MeTRAX!J:J,(ROW()-2))),"")</f>
        <v/>
      </c>
      <c r="B22" s="68" t="str">
        <f t="shared" ca="1" si="0"/>
        <v/>
      </c>
      <c r="C22" s="68" t="str">
        <f t="shared" ca="1" si="1"/>
        <v/>
      </c>
      <c r="D22" s="68" t="str">
        <f t="shared" ca="1" si="2"/>
        <v/>
      </c>
      <c r="E22" s="72" t="str">
        <f t="shared" ca="1" si="3"/>
        <v/>
      </c>
      <c r="F22" s="68" t="str">
        <f t="shared" ca="1" si="4"/>
        <v/>
      </c>
    </row>
    <row r="23" spans="1:6" x14ac:dyDescent="0.25">
      <c r="A23" s="68" t="str">
        <f ca="1">IFERROR(INDEX(MeTRAX!A:A,SMALL(MeTRAX!J:J,(ROW()-2))),"")</f>
        <v/>
      </c>
      <c r="B23" s="68" t="str">
        <f t="shared" ca="1" si="0"/>
        <v/>
      </c>
      <c r="C23" s="68" t="str">
        <f t="shared" ca="1" si="1"/>
        <v/>
      </c>
      <c r="D23" s="68" t="str">
        <f t="shared" ca="1" si="2"/>
        <v/>
      </c>
      <c r="E23" s="72" t="str">
        <f t="shared" ca="1" si="3"/>
        <v/>
      </c>
      <c r="F23" s="68" t="str">
        <f t="shared" ca="1" si="4"/>
        <v/>
      </c>
    </row>
    <row r="24" spans="1:6" x14ac:dyDescent="0.25">
      <c r="A24" s="68" t="str">
        <f ca="1">IFERROR(INDEX(MeTRAX!A:A,SMALL(MeTRAX!J:J,(ROW()-2))),"")</f>
        <v/>
      </c>
      <c r="B24" s="68" t="str">
        <f ca="1">IFERROR(VLOOKUP(A24,MeTRAX!A25:M407,2),"")</f>
        <v/>
      </c>
      <c r="C24" s="68" t="str">
        <f ca="1">IFERROR(VLOOKUP(A24,MeTRAX!A25:M407,3),"")</f>
        <v/>
      </c>
      <c r="D24" s="68" t="str">
        <f ca="1">IFERROR(VLOOKUP(A24,MeTRAX!A25:M407,4),"")</f>
        <v/>
      </c>
      <c r="E24" s="72" t="str">
        <f ca="1">IFERROR(VLOOKUP(A24,MeTRAX!A25:M407,7),"")</f>
        <v/>
      </c>
      <c r="F24" s="68" t="str">
        <f ca="1">IFERROR(VLOOKUP(A24,MeTRAX!A25:M407,9),"")</f>
        <v/>
      </c>
    </row>
    <row r="25" spans="1:6" x14ac:dyDescent="0.25">
      <c r="A25" s="68" t="str">
        <f ca="1">IFERROR(INDEX(MeTRAX!A:A,SMALL(MeTRAX!J:J,(ROW()-2))),"")</f>
        <v/>
      </c>
      <c r="B25" s="68" t="str">
        <f ca="1">IFERROR(VLOOKUP(A25,MeTRAX!A26:M407,2),"")</f>
        <v/>
      </c>
      <c r="C25" s="68" t="str">
        <f ca="1">IFERROR(VLOOKUP(A25,MeTRAX!A26:M407,3),"")</f>
        <v/>
      </c>
      <c r="D25" s="68" t="str">
        <f ca="1">IFERROR(VLOOKUP(A25,MeTRAX!A26:M407,4),"")</f>
        <v/>
      </c>
      <c r="E25" s="72" t="str">
        <f ca="1">IFERROR(VLOOKUP(A25,MeTRAX!A26:M407,7),"")</f>
        <v/>
      </c>
      <c r="F25" s="68" t="str">
        <f ca="1">IFERROR(VLOOKUP(A25,MeTRAX!A26:M407,9),"")</f>
        <v/>
      </c>
    </row>
    <row r="26" spans="1:6" x14ac:dyDescent="0.25">
      <c r="A26" s="68" t="str">
        <f ca="1">IFERROR(INDEX(MeTRAX!A:A,SMALL(MeTRAX!J:J,(ROW()-2))),"")</f>
        <v/>
      </c>
      <c r="B26" s="68" t="str">
        <f ca="1">IFERROR(VLOOKUP(A26,MeTRAX!A27:M407,2),"")</f>
        <v/>
      </c>
      <c r="C26" s="68" t="str">
        <f ca="1">IFERROR(VLOOKUP(A26,MeTRAX!A27:M407,3),"")</f>
        <v/>
      </c>
      <c r="D26" s="68" t="str">
        <f ca="1">IFERROR(VLOOKUP(A26,MeTRAX!A27:M407,4),"")</f>
        <v/>
      </c>
      <c r="E26" s="72" t="str">
        <f ca="1">IFERROR(VLOOKUP(A26,MeTRAX!A27:M407,7),"")</f>
        <v/>
      </c>
      <c r="F26" s="68" t="str">
        <f ca="1">IFERROR(VLOOKUP(A26,MeTRAX!A27:M407,9),"")</f>
        <v/>
      </c>
    </row>
    <row r="27" spans="1:6" x14ac:dyDescent="0.25">
      <c r="A27" s="68" t="str">
        <f ca="1">IFERROR(INDEX(MeTRAX!A:A,SMALL(MeTRAX!J:J,(ROW()-2))),"")</f>
        <v/>
      </c>
      <c r="B27" s="68" t="str">
        <f ca="1">IFERROR(VLOOKUP(A27,MeTRAX!A28:M407,2),"")</f>
        <v/>
      </c>
      <c r="C27" s="68" t="str">
        <f ca="1">IFERROR(VLOOKUP(A27,MeTRAX!A28:M407,3),"")</f>
        <v/>
      </c>
      <c r="D27" s="68" t="str">
        <f ca="1">IFERROR(VLOOKUP(A27,MeTRAX!A28:M407,4),"")</f>
        <v/>
      </c>
      <c r="E27" s="72" t="str">
        <f ca="1">IFERROR(VLOOKUP(A27,MeTRAX!A28:M407,7),"")</f>
        <v/>
      </c>
      <c r="F27" s="68" t="str">
        <f ca="1">IFERROR(VLOOKUP(A27,MeTRAX!A28:M407,9),"")</f>
        <v/>
      </c>
    </row>
    <row r="28" spans="1:6" x14ac:dyDescent="0.25">
      <c r="A28" s="68" t="str">
        <f ca="1">IFERROR(INDEX(MeTRAX!A:A,SMALL(MeTRAX!J:J,(ROW()-2))),"")</f>
        <v/>
      </c>
      <c r="B28" s="68" t="str">
        <f ca="1">IFERROR(VLOOKUP(A28,MeTRAX!A29:M407,2),"")</f>
        <v/>
      </c>
      <c r="C28" s="68" t="str">
        <f ca="1">IFERROR(VLOOKUP(A28,MeTRAX!A29:M407,3),"")</f>
        <v/>
      </c>
      <c r="D28" s="68" t="str">
        <f ca="1">IFERROR(VLOOKUP(A28,MeTRAX!A29:M407,4),"")</f>
        <v/>
      </c>
      <c r="E28" s="72" t="str">
        <f ca="1">IFERROR(VLOOKUP(A28,MeTRAX!A29:M407,7),"")</f>
        <v/>
      </c>
      <c r="F28" s="68" t="str">
        <f ca="1">IFERROR(VLOOKUP(A28,MeTRAX!A29:M407,9),"")</f>
        <v/>
      </c>
    </row>
    <row r="29" spans="1:6" x14ac:dyDescent="0.25">
      <c r="A29" s="68" t="str">
        <f ca="1">IFERROR(INDEX(MeTRAX!A:A,SMALL(MeTRAX!J:J,(ROW()-2))),"")</f>
        <v/>
      </c>
      <c r="B29" s="68" t="str">
        <f ca="1">IFERROR(VLOOKUP(A29,MeTRAX!A30:M407,2),"")</f>
        <v/>
      </c>
      <c r="C29" s="68" t="str">
        <f ca="1">IFERROR(VLOOKUP(A29,MeTRAX!A30:M407,3),"")</f>
        <v/>
      </c>
      <c r="D29" s="68" t="str">
        <f ca="1">IFERROR(VLOOKUP(A29,MeTRAX!A30:M407,4),"")</f>
        <v/>
      </c>
      <c r="E29" s="72" t="str">
        <f ca="1">IFERROR(VLOOKUP(A29,MeTRAX!A30:M407,7),"")</f>
        <v/>
      </c>
      <c r="F29" s="68" t="str">
        <f ca="1">IFERROR(VLOOKUP(A29,MeTRAX!A30:M407,9),"")</f>
        <v/>
      </c>
    </row>
    <row r="30" spans="1:6" x14ac:dyDescent="0.25">
      <c r="A30" s="68" t="str">
        <f ca="1">IFERROR(INDEX(MeTRAX!A:A,SMALL(MeTRAX!J:J,(ROW()-2))),"")</f>
        <v/>
      </c>
      <c r="B30" s="68" t="str">
        <f ca="1">IFERROR(VLOOKUP(A30,MeTRAX!A31:M407,2),"")</f>
        <v/>
      </c>
      <c r="C30" s="68" t="str">
        <f ca="1">IFERROR(VLOOKUP(A30,MeTRAX!A31:M407,3),"")</f>
        <v/>
      </c>
      <c r="D30" s="68" t="str">
        <f ca="1">IFERROR(VLOOKUP(A30,MeTRAX!A31:M407,4),"")</f>
        <v/>
      </c>
      <c r="E30" s="72" t="str">
        <f ca="1">IFERROR(VLOOKUP(A30,MeTRAX!A31:M407,7),"")</f>
        <v/>
      </c>
      <c r="F30" s="68" t="str">
        <f ca="1">IFERROR(VLOOKUP(A30,MeTRAX!A31:M407,9),"")</f>
        <v/>
      </c>
    </row>
    <row r="31" spans="1:6" x14ac:dyDescent="0.25">
      <c r="A31" s="68" t="str">
        <f ca="1">IFERROR(INDEX(MeTRAX!A:A,SMALL(MeTRAX!J:J,(ROW()-2))),"")</f>
        <v/>
      </c>
      <c r="B31" s="68" t="str">
        <f ca="1">IFERROR(VLOOKUP(A31,MeTRAX!A32:M407,2),"")</f>
        <v/>
      </c>
      <c r="C31" s="68" t="str">
        <f ca="1">IFERROR(VLOOKUP(A31,MeTRAX!A32:M407,3),"")</f>
        <v/>
      </c>
      <c r="D31" s="68" t="str">
        <f ca="1">IFERROR(VLOOKUP(A31,MeTRAX!A32:M407,4),"")</f>
        <v/>
      </c>
      <c r="E31" s="72" t="str">
        <f ca="1">IFERROR(VLOOKUP(A31,MeTRAX!A32:M407,7),"")</f>
        <v/>
      </c>
      <c r="F31" s="68" t="str">
        <f ca="1">IFERROR(VLOOKUP(A31,MeTRAX!A32:M407,9),"")</f>
        <v/>
      </c>
    </row>
    <row r="32" spans="1:6" x14ac:dyDescent="0.25">
      <c r="A32" s="68" t="str">
        <f ca="1">IFERROR(INDEX(MeTRAX!A:A,SMALL(MeTRAX!J:J,(ROW()-2))),"")</f>
        <v/>
      </c>
      <c r="B32" s="68" t="str">
        <f ca="1">IFERROR(VLOOKUP(A32,MeTRAX!A33:M407,2),"")</f>
        <v/>
      </c>
      <c r="C32" s="68" t="str">
        <f ca="1">IFERROR(VLOOKUP(A32,MeTRAX!A33:M407,3),"")</f>
        <v/>
      </c>
      <c r="D32" s="68" t="str">
        <f ca="1">IFERROR(VLOOKUP(A32,MeTRAX!A33:M407,4),"")</f>
        <v/>
      </c>
      <c r="E32" s="72" t="str">
        <f ca="1">IFERROR(VLOOKUP(A32,MeTRAX!A33:M407,7),"")</f>
        <v/>
      </c>
      <c r="F32" s="68" t="str">
        <f ca="1">IFERROR(VLOOKUP(A32,MeTRAX!A33:M407,9),"")</f>
        <v/>
      </c>
    </row>
    <row r="33" spans="1:6" x14ac:dyDescent="0.25">
      <c r="A33" s="68" t="str">
        <f ca="1">IFERROR(INDEX(MeTRAX!A:A,SMALL(MeTRAX!J:J,(ROW()-2))),"")</f>
        <v/>
      </c>
      <c r="B33" s="68" t="str">
        <f ca="1">IFERROR(VLOOKUP(A33,MeTRAX!A34:M407,2),"")</f>
        <v/>
      </c>
      <c r="C33" s="68" t="str">
        <f ca="1">IFERROR(VLOOKUP(A33,MeTRAX!A34:M407,3),"")</f>
        <v/>
      </c>
      <c r="D33" s="68" t="str">
        <f ca="1">IFERROR(VLOOKUP(A33,MeTRAX!A34:M407,4),"")</f>
        <v/>
      </c>
      <c r="E33" s="72" t="str">
        <f ca="1">IFERROR(VLOOKUP(A33,MeTRAX!A34:M407,7),"")</f>
        <v/>
      </c>
      <c r="F33" s="68" t="str">
        <f ca="1">IFERROR(VLOOKUP(A33,MeTRAX!A34:M407,9),"")</f>
        <v/>
      </c>
    </row>
    <row r="34" spans="1:6" x14ac:dyDescent="0.25">
      <c r="A34" s="68" t="str">
        <f ca="1">IFERROR(INDEX(MeTRAX!A:A,SMALL(MeTRAX!J:J,(ROW()-2))),"")</f>
        <v/>
      </c>
      <c r="B34" s="68" t="str">
        <f ca="1">IFERROR(VLOOKUP(A34,MeTRAX!A35:M407,2),"")</f>
        <v/>
      </c>
      <c r="C34" s="68" t="str">
        <f ca="1">IFERROR(VLOOKUP(A34,MeTRAX!A35:M407,3),"")</f>
        <v/>
      </c>
      <c r="D34" s="68" t="str">
        <f ca="1">IFERROR(VLOOKUP(A34,MeTRAX!A35:M407,4),"")</f>
        <v/>
      </c>
      <c r="E34" s="72" t="str">
        <f ca="1">IFERROR(VLOOKUP(A34,MeTRAX!A35:M407,7),"")</f>
        <v/>
      </c>
      <c r="F34" s="68" t="str">
        <f ca="1">IFERROR(VLOOKUP(A34,MeTRAX!A35:M407,9),"")</f>
        <v/>
      </c>
    </row>
    <row r="35" spans="1:6" x14ac:dyDescent="0.25">
      <c r="A35" s="68" t="str">
        <f ca="1">IFERROR(INDEX(MeTRAX!A:A,SMALL(MeTRAX!J:J,(ROW()-2))),"")</f>
        <v/>
      </c>
      <c r="B35" s="68" t="str">
        <f ca="1">IFERROR(VLOOKUP(A35,MeTRAX!A36:M407,2),"")</f>
        <v/>
      </c>
      <c r="C35" s="68" t="str">
        <f ca="1">IFERROR(VLOOKUP(A35,MeTRAX!A36:M407,3),"")</f>
        <v/>
      </c>
      <c r="D35" s="68" t="str">
        <f ca="1">IFERROR(VLOOKUP(A35,MeTRAX!A36:M407,4),"")</f>
        <v/>
      </c>
      <c r="E35" s="72" t="str">
        <f ca="1">IFERROR(VLOOKUP(A35,MeTRAX!A36:M407,7),"")</f>
        <v/>
      </c>
      <c r="F35" s="68" t="str">
        <f ca="1">IFERROR(VLOOKUP(A35,MeTRAX!A36:M407,9),"")</f>
        <v/>
      </c>
    </row>
    <row r="36" spans="1:6" x14ac:dyDescent="0.25">
      <c r="A36" s="68" t="str">
        <f ca="1">IFERROR(INDEX(MeTRAX!A:A,SMALL(MeTRAX!J:J,(ROW()-2))),"")</f>
        <v/>
      </c>
      <c r="B36" s="68" t="str">
        <f ca="1">IFERROR(VLOOKUP(A36,MeTRAX!A37:M407,2),"")</f>
        <v/>
      </c>
      <c r="C36" s="68" t="str">
        <f ca="1">IFERROR(VLOOKUP(A36,MeTRAX!A37:M407,3),"")</f>
        <v/>
      </c>
      <c r="D36" s="68" t="str">
        <f ca="1">IFERROR(VLOOKUP(A36,MeTRAX!A37:M407,4),"")</f>
        <v/>
      </c>
      <c r="E36" s="72" t="str">
        <f ca="1">IFERROR(VLOOKUP(A36,MeTRAX!A37:M407,7),"")</f>
        <v/>
      </c>
      <c r="F36" s="68" t="str">
        <f ca="1">IFERROR(VLOOKUP(A36,MeTRAX!A37:M407,9),"")</f>
        <v/>
      </c>
    </row>
    <row r="37" spans="1:6" x14ac:dyDescent="0.25">
      <c r="A37" s="68" t="str">
        <f ca="1">IFERROR(INDEX(MeTRAX!A:A,SMALL(MeTRAX!J:J,(ROW()-2))),"")</f>
        <v/>
      </c>
      <c r="B37" s="68" t="str">
        <f ca="1">IFERROR(VLOOKUP(A37,MeTRAX!A38:M407,2),"")</f>
        <v/>
      </c>
      <c r="C37" s="68" t="str">
        <f ca="1">IFERROR(VLOOKUP(A37,MeTRAX!A38:M407,3),"")</f>
        <v/>
      </c>
      <c r="D37" s="68" t="str">
        <f ca="1">IFERROR(VLOOKUP(A37,MeTRAX!A38:M407,4),"")</f>
        <v/>
      </c>
      <c r="E37" s="72" t="str">
        <f ca="1">IFERROR(VLOOKUP(A37,MeTRAX!A38:M407,7),"")</f>
        <v/>
      </c>
      <c r="F37" s="68" t="str">
        <f ca="1">IFERROR(VLOOKUP(A37,MeTRAX!A38:M407,9),"")</f>
        <v/>
      </c>
    </row>
    <row r="38" spans="1:6" x14ac:dyDescent="0.25">
      <c r="A38" s="68" t="str">
        <f ca="1">IFERROR(INDEX(MeTRAX!A:A,SMALL(MeTRAX!J:J,(ROW()-2))),"")</f>
        <v/>
      </c>
      <c r="B38" s="68" t="str">
        <f ca="1">IFERROR(VLOOKUP(A38,MeTRAX!A39:M407,2),"")</f>
        <v/>
      </c>
      <c r="C38" s="68" t="str">
        <f ca="1">IFERROR(VLOOKUP(A38,MeTRAX!A39:M407,3),"")</f>
        <v/>
      </c>
      <c r="D38" s="68" t="str">
        <f ca="1">IFERROR(VLOOKUP(A38,MeTRAX!A39:M407,4),"")</f>
        <v/>
      </c>
      <c r="E38" s="72" t="str">
        <f ca="1">IFERROR(VLOOKUP(A38,MeTRAX!A39:M407,7),"")</f>
        <v/>
      </c>
      <c r="F38" s="68" t="str">
        <f ca="1">IFERROR(VLOOKUP(A38,MeTRAX!A39:M407,9),"")</f>
        <v/>
      </c>
    </row>
    <row r="39" spans="1:6" x14ac:dyDescent="0.25">
      <c r="A39" s="68" t="str">
        <f ca="1">IFERROR(INDEX(MeTRAX!A:A,SMALL(MeTRAX!J:J,(ROW()-2))),"")</f>
        <v/>
      </c>
      <c r="B39" s="68" t="str">
        <f ca="1">IFERROR(VLOOKUP(A39,MeTRAX!A40:M407,2),"")</f>
        <v/>
      </c>
      <c r="C39" s="68" t="str">
        <f ca="1">IFERROR(VLOOKUP(A39,MeTRAX!A40:M407,3),"")</f>
        <v/>
      </c>
      <c r="D39" s="68" t="str">
        <f ca="1">IFERROR(VLOOKUP(A39,MeTRAX!A40:M407,4),"")</f>
        <v/>
      </c>
      <c r="E39" s="72" t="str">
        <f ca="1">IFERROR(VLOOKUP(A39,MeTRAX!A40:M407,7),"")</f>
        <v/>
      </c>
      <c r="F39" s="68" t="str">
        <f ca="1">IFERROR(VLOOKUP(A39,MeTRAX!A40:M407,9),"")</f>
        <v/>
      </c>
    </row>
    <row r="40" spans="1:6" x14ac:dyDescent="0.25">
      <c r="A40" s="68" t="str">
        <f ca="1">IFERROR(INDEX(MeTRAX!A:A,SMALL(MeTRAX!J:J,(ROW()-2))),"")</f>
        <v/>
      </c>
      <c r="B40" s="68" t="str">
        <f ca="1">IFERROR(VLOOKUP(A40,MeTRAX!A41:M407,2),"")</f>
        <v/>
      </c>
      <c r="C40" s="68" t="str">
        <f ca="1">IFERROR(VLOOKUP(A40,MeTRAX!A41:M407,3),"")</f>
        <v/>
      </c>
      <c r="D40" s="68" t="str">
        <f ca="1">IFERROR(VLOOKUP(A40,MeTRAX!A41:M407,4),"")</f>
        <v/>
      </c>
      <c r="E40" s="72" t="str">
        <f ca="1">IFERROR(VLOOKUP(A40,MeTRAX!A41:M407,7),"")</f>
        <v/>
      </c>
      <c r="F40" s="68" t="str">
        <f ca="1">IFERROR(VLOOKUP(A40,MeTRAX!A41:M407,9),"")</f>
        <v/>
      </c>
    </row>
    <row r="41" spans="1:6" x14ac:dyDescent="0.25">
      <c r="A41" s="68" t="str">
        <f ca="1">IFERROR(INDEX(MeTRAX!A:A,SMALL(MeTRAX!J:J,(ROW()-2))),"")</f>
        <v/>
      </c>
      <c r="B41" s="68" t="str">
        <f ca="1">IFERROR(VLOOKUP(A41,MeTRAX!A42:M407,2),"")</f>
        <v/>
      </c>
      <c r="C41" s="68" t="str">
        <f ca="1">IFERROR(VLOOKUP(A41,MeTRAX!A42:M407,3),"")</f>
        <v/>
      </c>
      <c r="D41" s="68" t="str">
        <f ca="1">IFERROR(VLOOKUP(A41,MeTRAX!A42:M407,4),"")</f>
        <v/>
      </c>
      <c r="E41" s="72" t="str">
        <f ca="1">IFERROR(VLOOKUP(A41,MeTRAX!A42:M407,7),"")</f>
        <v/>
      </c>
      <c r="F41" s="68" t="str">
        <f ca="1">IFERROR(VLOOKUP(A41,MeTRAX!A42:M407,9),"")</f>
        <v/>
      </c>
    </row>
    <row r="42" spans="1:6" x14ac:dyDescent="0.25">
      <c r="A42" s="68" t="str">
        <f ca="1">IFERROR(INDEX(MeTRAX!A:A,SMALL(MeTRAX!J:J,(ROW()-2))),"")</f>
        <v/>
      </c>
      <c r="B42" s="68" t="str">
        <f ca="1">IFERROR(VLOOKUP(A42,MeTRAX!A43:M407,2),"")</f>
        <v/>
      </c>
      <c r="C42" s="68" t="str">
        <f ca="1">IFERROR(VLOOKUP(A42,MeTRAX!A43:M407,3),"")</f>
        <v/>
      </c>
      <c r="D42" s="68" t="str">
        <f ca="1">IFERROR(VLOOKUP(A42,MeTRAX!A43:M407,4),"")</f>
        <v/>
      </c>
      <c r="E42" s="72" t="str">
        <f ca="1">IFERROR(VLOOKUP(A42,MeTRAX!A43:M407,7),"")</f>
        <v/>
      </c>
      <c r="F42" s="68" t="str">
        <f ca="1">IFERROR(VLOOKUP(A42,MeTRAX!A43:M407,9),"")</f>
        <v/>
      </c>
    </row>
    <row r="43" spans="1:6" x14ac:dyDescent="0.25">
      <c r="A43" s="68" t="str">
        <f ca="1">IFERROR(INDEX(MeTRAX!A:A,SMALL(MeTRAX!J:J,(ROW()-2))),"")</f>
        <v/>
      </c>
      <c r="B43" s="68" t="str">
        <f ca="1">IFERROR(VLOOKUP(A43,MeTRAX!A44:M407,2),"")</f>
        <v/>
      </c>
      <c r="C43" s="68" t="str">
        <f ca="1">IFERROR(VLOOKUP(A43,MeTRAX!A44:M407,3),"")</f>
        <v/>
      </c>
      <c r="D43" s="68" t="str">
        <f ca="1">IFERROR(VLOOKUP(A43,MeTRAX!A44:M407,4),"")</f>
        <v/>
      </c>
      <c r="E43" s="72" t="str">
        <f ca="1">IFERROR(VLOOKUP(A43,MeTRAX!A44:M407,7),"")</f>
        <v/>
      </c>
      <c r="F43" s="68" t="str">
        <f ca="1">IFERROR(VLOOKUP(A43,MeTRAX!A44:M407,9),"")</f>
        <v/>
      </c>
    </row>
    <row r="44" spans="1:6" x14ac:dyDescent="0.25">
      <c r="A44" s="68" t="str">
        <f ca="1">IFERROR(INDEX(MeTRAX!A:A,SMALL(MeTRAX!J:J,(ROW()-2))),"")</f>
        <v/>
      </c>
      <c r="B44" s="68" t="str">
        <f ca="1">IFERROR(VLOOKUP(A44,MeTRAX!A45:M407,2),"")</f>
        <v/>
      </c>
      <c r="C44" s="68" t="str">
        <f ca="1">IFERROR(VLOOKUP(A44,MeTRAX!A45:M407,3),"")</f>
        <v/>
      </c>
      <c r="D44" s="68" t="str">
        <f ca="1">IFERROR(VLOOKUP(A44,MeTRAX!A45:M407,4),"")</f>
        <v/>
      </c>
      <c r="E44" s="72" t="str">
        <f ca="1">IFERROR(VLOOKUP(A44,MeTRAX!A45:M407,7),"")</f>
        <v/>
      </c>
      <c r="F44" s="68" t="str">
        <f ca="1">IFERROR(VLOOKUP(A44,MeTRAX!A45:M407,9),"")</f>
        <v/>
      </c>
    </row>
    <row r="45" spans="1:6" x14ac:dyDescent="0.25">
      <c r="A45" s="68" t="str">
        <f ca="1">IFERROR(INDEX(MeTRAX!A:A,SMALL(MeTRAX!J:J,(ROW()-2))),"")</f>
        <v/>
      </c>
      <c r="B45" s="68" t="str">
        <f ca="1">IFERROR(VLOOKUP(A45,MeTRAX!A46:M407,2),"")</f>
        <v/>
      </c>
      <c r="C45" s="68" t="str">
        <f ca="1">IFERROR(VLOOKUP(A45,MeTRAX!A46:M407,3),"")</f>
        <v/>
      </c>
      <c r="D45" s="68" t="str">
        <f ca="1">IFERROR(VLOOKUP(A45,MeTRAX!A46:M407,4),"")</f>
        <v/>
      </c>
      <c r="E45" s="72" t="str">
        <f ca="1">IFERROR(VLOOKUP(A45,MeTRAX!A46:M407,7),"")</f>
        <v/>
      </c>
      <c r="F45" s="68" t="str">
        <f ca="1">IFERROR(VLOOKUP(A45,MeTRAX!A46:M407,9),"")</f>
        <v/>
      </c>
    </row>
    <row r="46" spans="1:6" x14ac:dyDescent="0.25">
      <c r="A46" s="68" t="str">
        <f ca="1">IFERROR(INDEX(MeTRAX!A:A,SMALL(MeTRAX!J:J,(ROW()-2))),"")</f>
        <v/>
      </c>
      <c r="B46" s="68" t="str">
        <f ca="1">IFERROR(VLOOKUP(A46,MeTRAX!A47:M407,2),"")</f>
        <v/>
      </c>
      <c r="C46" s="68" t="str">
        <f ca="1">IFERROR(VLOOKUP(A46,MeTRAX!A47:M407,3),"")</f>
        <v/>
      </c>
      <c r="D46" s="68" t="str">
        <f ca="1">IFERROR(VLOOKUP(A46,MeTRAX!A47:M407,4),"")</f>
        <v/>
      </c>
      <c r="E46" s="72" t="str">
        <f ca="1">IFERROR(VLOOKUP(A46,MeTRAX!A47:M407,7),"")</f>
        <v/>
      </c>
      <c r="F46" s="68" t="str">
        <f ca="1">IFERROR(VLOOKUP(A46,MeTRAX!A47:M407,9),"")</f>
        <v/>
      </c>
    </row>
    <row r="47" spans="1:6" x14ac:dyDescent="0.25">
      <c r="A47" s="68" t="str">
        <f ca="1">IFERROR(INDEX(MeTRAX!A:A,SMALL(MeTRAX!J:J,(ROW()-2))),"")</f>
        <v/>
      </c>
      <c r="B47" s="68" t="str">
        <f ca="1">IFERROR(VLOOKUP(A47,MeTRAX!A48:M407,2),"")</f>
        <v/>
      </c>
      <c r="C47" s="68" t="str">
        <f ca="1">IFERROR(VLOOKUP(A47,MeTRAX!A48:M407,3),"")</f>
        <v/>
      </c>
      <c r="D47" s="68" t="str">
        <f ca="1">IFERROR(VLOOKUP(A47,MeTRAX!A48:M407,4),"")</f>
        <v/>
      </c>
      <c r="E47" s="72" t="str">
        <f ca="1">IFERROR(VLOOKUP(A47,MeTRAX!A48:M407,7),"")</f>
        <v/>
      </c>
      <c r="F47" s="68" t="str">
        <f ca="1">IFERROR(VLOOKUP(A47,MeTRAX!A48:M407,9),"")</f>
        <v/>
      </c>
    </row>
    <row r="48" spans="1:6" x14ac:dyDescent="0.25">
      <c r="A48" s="68" t="str">
        <f ca="1">IFERROR(INDEX(MeTRAX!A:A,SMALL(MeTRAX!J:J,(ROW()-2))),"")</f>
        <v/>
      </c>
      <c r="B48" s="68" t="str">
        <f ca="1">IFERROR(VLOOKUP(A48,MeTRAX!A49:M407,2),"")</f>
        <v/>
      </c>
      <c r="C48" s="68" t="str">
        <f ca="1">IFERROR(VLOOKUP(A48,MeTRAX!A49:M407,3),"")</f>
        <v/>
      </c>
      <c r="D48" s="68" t="str">
        <f ca="1">IFERROR(VLOOKUP(A48,MeTRAX!A49:M407,4),"")</f>
        <v/>
      </c>
      <c r="E48" s="72" t="str">
        <f ca="1">IFERROR(VLOOKUP(A48,MeTRAX!A49:M407,7),"")</f>
        <v/>
      </c>
      <c r="F48" s="68" t="str">
        <f ca="1">IFERROR(VLOOKUP(A48,MeTRAX!A49:M407,9),"")</f>
        <v/>
      </c>
    </row>
    <row r="49" spans="1:6" x14ac:dyDescent="0.25">
      <c r="A49" s="68" t="str">
        <f ca="1">IFERROR(INDEX(MeTRAX!A:A,SMALL(MeTRAX!J:J,(ROW()-2))),"")</f>
        <v/>
      </c>
      <c r="B49" s="68" t="str">
        <f ca="1">IFERROR(VLOOKUP(A49,MeTRAX!A50:M407,2),"")</f>
        <v/>
      </c>
      <c r="C49" s="68" t="str">
        <f ca="1">IFERROR(VLOOKUP(A49,MeTRAX!A50:M407,3),"")</f>
        <v/>
      </c>
      <c r="D49" s="68" t="str">
        <f ca="1">IFERROR(VLOOKUP(A49,MeTRAX!A50:M407,4),"")</f>
        <v/>
      </c>
      <c r="E49" s="72" t="str">
        <f ca="1">IFERROR(VLOOKUP(A49,MeTRAX!A50:M407,7),"")</f>
        <v/>
      </c>
      <c r="F49" s="68" t="str">
        <f ca="1">IFERROR(VLOOKUP(A49,MeTRAX!A50:M407,9),"")</f>
        <v/>
      </c>
    </row>
    <row r="50" spans="1:6" x14ac:dyDescent="0.25">
      <c r="A50" s="68" t="str">
        <f ca="1">IFERROR(INDEX(MeTRAX!A:A,SMALL(MeTRAX!J:J,(ROW()-2))),"")</f>
        <v/>
      </c>
      <c r="B50" s="68" t="str">
        <f ca="1">IFERROR(VLOOKUP(A50,MeTRAX!A51:M407,2),"")</f>
        <v/>
      </c>
      <c r="C50" s="68" t="str">
        <f ca="1">IFERROR(VLOOKUP(A50,MeTRAX!A51:M407,3),"")</f>
        <v/>
      </c>
      <c r="D50" s="68" t="str">
        <f ca="1">IFERROR(VLOOKUP(A50,MeTRAX!A51:M407,4),"")</f>
        <v/>
      </c>
      <c r="E50" s="72" t="str">
        <f ca="1">IFERROR(VLOOKUP(A50,MeTRAX!A51:M407,7),"")</f>
        <v/>
      </c>
      <c r="F50" s="68" t="str">
        <f ca="1">IFERROR(VLOOKUP(A50,MeTRAX!A51:M407,9),"")</f>
        <v/>
      </c>
    </row>
    <row r="51" spans="1:6" x14ac:dyDescent="0.25">
      <c r="A51" s="68" t="str">
        <f ca="1">IFERROR(INDEX(MeTRAX!A:A,SMALL(MeTRAX!J:J,(ROW()-2))),"")</f>
        <v/>
      </c>
      <c r="B51" s="68" t="str">
        <f ca="1">IFERROR(VLOOKUP(A51,MeTRAX!A52:M407,2),"")</f>
        <v/>
      </c>
      <c r="C51" s="68" t="str">
        <f ca="1">IFERROR(VLOOKUP(A51,MeTRAX!A52:M407,3),"")</f>
        <v/>
      </c>
      <c r="D51" s="68" t="str">
        <f ca="1">IFERROR(VLOOKUP(A51,MeTRAX!A52:M407,4),"")</f>
        <v/>
      </c>
      <c r="E51" s="72" t="str">
        <f ca="1">IFERROR(VLOOKUP(A51,MeTRAX!A52:M407,7),"")</f>
        <v/>
      </c>
      <c r="F51" s="68" t="str">
        <f ca="1">IFERROR(VLOOKUP(A51,MeTRAX!A52:M407,9),"")</f>
        <v/>
      </c>
    </row>
    <row r="52" spans="1:6" x14ac:dyDescent="0.25">
      <c r="A52" s="68" t="str">
        <f ca="1">IFERROR(INDEX(MeTRAX!A:A,SMALL(MeTRAX!J:J,(ROW()-2))),"")</f>
        <v/>
      </c>
      <c r="B52" s="68" t="str">
        <f ca="1">IFERROR(VLOOKUP(A52,MeTRAX!A53:M407,2),"")</f>
        <v/>
      </c>
      <c r="C52" s="68" t="str">
        <f ca="1">IFERROR(VLOOKUP(A52,MeTRAX!A53:M407,3),"")</f>
        <v/>
      </c>
      <c r="D52" s="68" t="str">
        <f ca="1">IFERROR(VLOOKUP(A52,MeTRAX!A53:M407,4),"")</f>
        <v/>
      </c>
      <c r="E52" s="72" t="str">
        <f ca="1">IFERROR(VLOOKUP(A52,MeTRAX!A53:M407,7),"")</f>
        <v/>
      </c>
      <c r="F52" s="68" t="str">
        <f ca="1">IFERROR(VLOOKUP(A52,MeTRAX!A53:M407,9),"")</f>
        <v/>
      </c>
    </row>
    <row r="53" spans="1:6" x14ac:dyDescent="0.25">
      <c r="A53" s="68" t="str">
        <f ca="1">IFERROR(INDEX(MeTRAX!A:A,SMALL(MeTRAX!J:J,(ROW()-2))),"")</f>
        <v/>
      </c>
      <c r="B53" s="68" t="str">
        <f ca="1">IFERROR(VLOOKUP(A53,MeTRAX!A54:M407,2),"")</f>
        <v/>
      </c>
      <c r="C53" s="68" t="str">
        <f ca="1">IFERROR(VLOOKUP(A53,MeTRAX!A54:M407,3),"")</f>
        <v/>
      </c>
      <c r="D53" s="68" t="str">
        <f ca="1">IFERROR(VLOOKUP(A53,MeTRAX!A54:M407,4),"")</f>
        <v/>
      </c>
      <c r="E53" s="72" t="str">
        <f ca="1">IFERROR(VLOOKUP(A53,MeTRAX!A54:M407,7),"")</f>
        <v/>
      </c>
      <c r="F53" s="68" t="str">
        <f ca="1">IFERROR(VLOOKUP(A53,MeTRAX!A54:M407,9),"")</f>
        <v/>
      </c>
    </row>
    <row r="54" spans="1:6" x14ac:dyDescent="0.25">
      <c r="A54" s="68" t="str">
        <f ca="1">IFERROR(INDEX(MeTRAX!A:A,SMALL(MeTRAX!J:J,(ROW()-2))),"")</f>
        <v/>
      </c>
      <c r="B54" s="68" t="str">
        <f ca="1">IFERROR(VLOOKUP(A54,MeTRAX!A55:M407,2),"")</f>
        <v/>
      </c>
      <c r="C54" s="68" t="str">
        <f ca="1">IFERROR(VLOOKUP(A54,MeTRAX!A55:M407,3),"")</f>
        <v/>
      </c>
      <c r="D54" s="68" t="str">
        <f ca="1">IFERROR(VLOOKUP(A54,MeTRAX!A55:M407,4),"")</f>
        <v/>
      </c>
      <c r="E54" s="72" t="str">
        <f ca="1">IFERROR(VLOOKUP(A54,MeTRAX!A55:M407,7),"")</f>
        <v/>
      </c>
      <c r="F54" s="68" t="str">
        <f ca="1">IFERROR(VLOOKUP(A54,MeTRAX!A55:M407,9),"")</f>
        <v/>
      </c>
    </row>
    <row r="55" spans="1:6" x14ac:dyDescent="0.25">
      <c r="A55" s="68" t="str">
        <f ca="1">IFERROR(INDEX(MeTRAX!A:A,SMALL(MeTRAX!J:J,(ROW()-2))),"")</f>
        <v/>
      </c>
      <c r="B55" s="68" t="str">
        <f ca="1">IFERROR(VLOOKUP(A55,MeTRAX!A56:M407,2),"")</f>
        <v/>
      </c>
      <c r="C55" s="68" t="str">
        <f ca="1">IFERROR(VLOOKUP(A55,MeTRAX!A56:M407,3),"")</f>
        <v/>
      </c>
      <c r="D55" s="68" t="str">
        <f ca="1">IFERROR(VLOOKUP(A55,MeTRAX!A56:M407,4),"")</f>
        <v/>
      </c>
      <c r="E55" s="72" t="str">
        <f ca="1">IFERROR(VLOOKUP(A55,MeTRAX!A56:M407,7),"")</f>
        <v/>
      </c>
      <c r="F55" s="68" t="str">
        <f ca="1">IFERROR(VLOOKUP(A55,MeTRAX!A56:M407,9),"")</f>
        <v/>
      </c>
    </row>
    <row r="56" spans="1:6" x14ac:dyDescent="0.25">
      <c r="A56" s="68" t="str">
        <f ca="1">IFERROR(INDEX(MeTRAX!A:A,SMALL(MeTRAX!J:J,(ROW()-2))),"")</f>
        <v/>
      </c>
      <c r="B56" s="68" t="str">
        <f ca="1">IFERROR(VLOOKUP(A56,MeTRAX!A57:M407,2),"")</f>
        <v/>
      </c>
      <c r="C56" s="68" t="str">
        <f ca="1">IFERROR(VLOOKUP(A56,MeTRAX!A57:M407,3),"")</f>
        <v/>
      </c>
      <c r="D56" s="68" t="str">
        <f ca="1">IFERROR(VLOOKUP(A56,MeTRAX!A57:M407,4),"")</f>
        <v/>
      </c>
      <c r="E56" s="72" t="str">
        <f ca="1">IFERROR(VLOOKUP(A56,MeTRAX!A57:M407,7),"")</f>
        <v/>
      </c>
      <c r="F56" s="68" t="str">
        <f ca="1">IFERROR(VLOOKUP(A56,MeTRAX!A57:M407,9),"")</f>
        <v/>
      </c>
    </row>
    <row r="57" spans="1:6" x14ac:dyDescent="0.25">
      <c r="A57" s="68" t="str">
        <f ca="1">IFERROR(INDEX(MeTRAX!A:A,SMALL(MeTRAX!J:J,(ROW()-2))),"")</f>
        <v/>
      </c>
      <c r="B57" s="68" t="str">
        <f ca="1">IFERROR(VLOOKUP(A57,MeTRAX!A58:M407,2),"")</f>
        <v/>
      </c>
      <c r="C57" s="68" t="str">
        <f ca="1">IFERROR(VLOOKUP(A57,MeTRAX!A58:M407,3),"")</f>
        <v/>
      </c>
      <c r="D57" s="68" t="str">
        <f ca="1">IFERROR(VLOOKUP(A57,MeTRAX!A58:M407,4),"")</f>
        <v/>
      </c>
      <c r="E57" s="72" t="str">
        <f ca="1">IFERROR(VLOOKUP(A57,MeTRAX!A58:M407,7),"")</f>
        <v/>
      </c>
      <c r="F57" s="68" t="str">
        <f ca="1">IFERROR(VLOOKUP(A57,MeTRAX!A58:M407,9),"")</f>
        <v/>
      </c>
    </row>
    <row r="58" spans="1:6" x14ac:dyDescent="0.25">
      <c r="A58" s="68" t="str">
        <f ca="1">IFERROR(INDEX(MeTRAX!A:A,SMALL(MeTRAX!J:J,(ROW()-2))),"")</f>
        <v/>
      </c>
      <c r="B58" s="68" t="str">
        <f ca="1">IFERROR(VLOOKUP(A58,MeTRAX!A59:M407,2),"")</f>
        <v/>
      </c>
      <c r="C58" s="68" t="str">
        <f ca="1">IFERROR(VLOOKUP(A58,MeTRAX!A59:M407,3),"")</f>
        <v/>
      </c>
      <c r="D58" s="68" t="str">
        <f ca="1">IFERROR(VLOOKUP(A58,MeTRAX!A59:M407,4),"")</f>
        <v/>
      </c>
      <c r="E58" s="72" t="str">
        <f ca="1">IFERROR(VLOOKUP(A58,MeTRAX!A59:M407,7),"")</f>
        <v/>
      </c>
      <c r="F58" s="68" t="str">
        <f ca="1">IFERROR(VLOOKUP(A58,MeTRAX!A59:M407,9),"")</f>
        <v/>
      </c>
    </row>
    <row r="59" spans="1:6" x14ac:dyDescent="0.25">
      <c r="A59" s="68" t="str">
        <f ca="1">IFERROR(INDEX(MeTRAX!A:A,SMALL(MeTRAX!J:J,(ROW()-2))),"")</f>
        <v/>
      </c>
      <c r="B59" s="68" t="str">
        <f ca="1">IFERROR(VLOOKUP(A59,MeTRAX!A60:M407,2),"")</f>
        <v/>
      </c>
      <c r="C59" s="68" t="str">
        <f ca="1">IFERROR(VLOOKUP(A59,MeTRAX!A60:M407,3),"")</f>
        <v/>
      </c>
      <c r="D59" s="68" t="str">
        <f ca="1">IFERROR(VLOOKUP(A59,MeTRAX!A60:M407,4),"")</f>
        <v/>
      </c>
      <c r="E59" s="72" t="str">
        <f ca="1">IFERROR(VLOOKUP(A59,MeTRAX!A60:M407,7),"")</f>
        <v/>
      </c>
      <c r="F59" s="68" t="str">
        <f ca="1">IFERROR(VLOOKUP(A59,MeTRAX!A60:M407,9),"")</f>
        <v/>
      </c>
    </row>
    <row r="60" spans="1:6" x14ac:dyDescent="0.25">
      <c r="A60" s="68" t="str">
        <f ca="1">IFERROR(INDEX(MeTRAX!A:A,SMALL(MeTRAX!J:J,(ROW()-2))),"")</f>
        <v/>
      </c>
      <c r="B60" s="68" t="str">
        <f ca="1">IFERROR(VLOOKUP(A60,MeTRAX!A61:M407,2),"")</f>
        <v/>
      </c>
      <c r="C60" s="68" t="str">
        <f ca="1">IFERROR(VLOOKUP(A60,MeTRAX!A61:M407,3),"")</f>
        <v/>
      </c>
      <c r="D60" s="68" t="str">
        <f ca="1">IFERROR(VLOOKUP(A60,MeTRAX!A61:M407,4),"")</f>
        <v/>
      </c>
      <c r="E60" s="72" t="str">
        <f ca="1">IFERROR(VLOOKUP(A60,MeTRAX!A61:M407,7),"")</f>
        <v/>
      </c>
      <c r="F60" s="68" t="str">
        <f ca="1">IFERROR(VLOOKUP(A60,MeTRAX!A61:M407,9),"")</f>
        <v/>
      </c>
    </row>
    <row r="61" spans="1:6" x14ac:dyDescent="0.25">
      <c r="A61" s="68" t="str">
        <f ca="1">IFERROR(INDEX(MeTRAX!A:A,SMALL(MeTRAX!J:J,(ROW()-2))),"")</f>
        <v/>
      </c>
      <c r="B61" s="68" t="str">
        <f ca="1">IFERROR(VLOOKUP(A61,MeTRAX!A62:M407,2),"")</f>
        <v/>
      </c>
      <c r="C61" s="68" t="str">
        <f ca="1">IFERROR(VLOOKUP(A61,MeTRAX!A62:M407,3),"")</f>
        <v/>
      </c>
      <c r="D61" s="68" t="str">
        <f ca="1">IFERROR(VLOOKUP(A61,MeTRAX!A62:M407,4),"")</f>
        <v/>
      </c>
      <c r="E61" s="72" t="str">
        <f ca="1">IFERROR(VLOOKUP(A61,MeTRAX!A62:M407,7),"")</f>
        <v/>
      </c>
      <c r="F61" s="68" t="str">
        <f ca="1">IFERROR(VLOOKUP(A61,MeTRAX!A62:M407,9),"")</f>
        <v/>
      </c>
    </row>
    <row r="62" spans="1:6" x14ac:dyDescent="0.25">
      <c r="A62" s="68" t="str">
        <f ca="1">IFERROR(INDEX(MeTRAX!A:A,SMALL(MeTRAX!J:J,(ROW()-2))),"")</f>
        <v/>
      </c>
      <c r="B62" s="68" t="str">
        <f ca="1">IFERROR(VLOOKUP(A62,MeTRAX!A63:M407,2),"")</f>
        <v/>
      </c>
      <c r="C62" s="68" t="str">
        <f ca="1">IFERROR(VLOOKUP(A62,MeTRAX!A63:M407,3),"")</f>
        <v/>
      </c>
      <c r="D62" s="68" t="str">
        <f ca="1">IFERROR(VLOOKUP(A62,MeTRAX!A63:M407,4),"")</f>
        <v/>
      </c>
      <c r="E62" s="72" t="str">
        <f ca="1">IFERROR(VLOOKUP(A62,MeTRAX!A63:M407,7),"")</f>
        <v/>
      </c>
      <c r="F62" s="68" t="str">
        <f ca="1">IFERROR(VLOOKUP(A62,MeTRAX!A63:M407,9),"")</f>
        <v/>
      </c>
    </row>
    <row r="63" spans="1:6" x14ac:dyDescent="0.25">
      <c r="A63" s="68" t="str">
        <f ca="1">IFERROR(INDEX(MeTRAX!A:A,SMALL(MeTRAX!J:J,(ROW()-2))),"")</f>
        <v/>
      </c>
      <c r="B63" s="68" t="str">
        <f ca="1">IFERROR(VLOOKUP(A63,MeTRAX!A64:M407,2),"")</f>
        <v/>
      </c>
      <c r="C63" s="68" t="str">
        <f ca="1">IFERROR(VLOOKUP(A63,MeTRAX!A64:M407,3),"")</f>
        <v/>
      </c>
      <c r="D63" s="68" t="str">
        <f ca="1">IFERROR(VLOOKUP(A63,MeTRAX!A64:M407,4),"")</f>
        <v/>
      </c>
      <c r="E63" s="72" t="str">
        <f ca="1">IFERROR(VLOOKUP(A63,MeTRAX!A64:M407,7),"")</f>
        <v/>
      </c>
      <c r="F63" s="68" t="str">
        <f ca="1">IFERROR(VLOOKUP(A63,MeTRAX!A64:M407,9),"")</f>
        <v/>
      </c>
    </row>
    <row r="64" spans="1:6" x14ac:dyDescent="0.25">
      <c r="A64" s="68" t="str">
        <f ca="1">IFERROR(INDEX(MeTRAX!A:A,SMALL(MeTRAX!J:J,(ROW()-2))),"")</f>
        <v/>
      </c>
      <c r="B64" s="68" t="str">
        <f ca="1">IFERROR(VLOOKUP(A64,MeTRAX!A65:M407,2),"")</f>
        <v/>
      </c>
      <c r="C64" s="68" t="str">
        <f ca="1">IFERROR(VLOOKUP(A64,MeTRAX!A65:M407,3),"")</f>
        <v/>
      </c>
      <c r="D64" s="68" t="str">
        <f ca="1">IFERROR(VLOOKUP(A64,MeTRAX!A65:M407,4),"")</f>
        <v/>
      </c>
      <c r="E64" s="72" t="str">
        <f ca="1">IFERROR(VLOOKUP(A64,MeTRAX!A65:M407,7),"")</f>
        <v/>
      </c>
      <c r="F64" s="68" t="str">
        <f ca="1">IFERROR(VLOOKUP(A64,MeTRAX!A65:M407,9),"")</f>
        <v/>
      </c>
    </row>
    <row r="65" spans="1:6" x14ac:dyDescent="0.25">
      <c r="A65" s="68" t="str">
        <f ca="1">IFERROR(INDEX(MeTRAX!A:A,SMALL(MeTRAX!J:J,(ROW()-2))),"")</f>
        <v/>
      </c>
      <c r="B65" s="68" t="str">
        <f ca="1">IFERROR(VLOOKUP(A65,MeTRAX!A66:M407,2),"")</f>
        <v/>
      </c>
      <c r="C65" s="68" t="str">
        <f ca="1">IFERROR(VLOOKUP(A65,MeTRAX!A66:M407,3),"")</f>
        <v/>
      </c>
      <c r="D65" s="68" t="str">
        <f ca="1">IFERROR(VLOOKUP(A65,MeTRAX!A66:M407,4),"")</f>
        <v/>
      </c>
      <c r="E65" s="72" t="str">
        <f ca="1">IFERROR(VLOOKUP(A65,MeTRAX!A66:M407,7),"")</f>
        <v/>
      </c>
      <c r="F65" s="68" t="str">
        <f ca="1">IFERROR(VLOOKUP(A65,MeTRAX!A66:M407,9),"")</f>
        <v/>
      </c>
    </row>
    <row r="66" spans="1:6" x14ac:dyDescent="0.25">
      <c r="A66" s="68" t="str">
        <f ca="1">IFERROR(INDEX(MeTRAX!A:A,SMALL(MeTRAX!J:J,(ROW()-2))),"")</f>
        <v/>
      </c>
      <c r="B66" s="68" t="str">
        <f ca="1">IFERROR(VLOOKUP(A66,MeTRAX!A67:M407,2),"")</f>
        <v/>
      </c>
      <c r="C66" s="68" t="str">
        <f ca="1">IFERROR(VLOOKUP(A66,MeTRAX!A67:M407,3),"")</f>
        <v/>
      </c>
      <c r="D66" s="68" t="str">
        <f ca="1">IFERROR(VLOOKUP(A66,MeTRAX!A67:M407,4),"")</f>
        <v/>
      </c>
      <c r="E66" s="72" t="str">
        <f ca="1">IFERROR(VLOOKUP(A66,MeTRAX!A67:M407,7),"")</f>
        <v/>
      </c>
      <c r="F66" s="68" t="str">
        <f ca="1">IFERROR(VLOOKUP(A66,MeTRAX!A67:M407,9),"")</f>
        <v/>
      </c>
    </row>
    <row r="67" spans="1:6" x14ac:dyDescent="0.25">
      <c r="A67" s="68" t="str">
        <f ca="1">IFERROR(INDEX(MeTRAX!A:A,SMALL(MeTRAX!J:J,(ROW()-2))),"")</f>
        <v/>
      </c>
      <c r="B67" s="68" t="str">
        <f ca="1">IFERROR(VLOOKUP(A67,MeTRAX!A68:M407,2),"")</f>
        <v/>
      </c>
      <c r="C67" s="68" t="str">
        <f ca="1">IFERROR(VLOOKUP(A67,MeTRAX!A68:M407,3),"")</f>
        <v/>
      </c>
      <c r="D67" s="68" t="str">
        <f ca="1">IFERROR(VLOOKUP(A67,MeTRAX!A68:M407,4),"")</f>
        <v/>
      </c>
      <c r="E67" s="72" t="str">
        <f ca="1">IFERROR(VLOOKUP(A67,MeTRAX!A68:M407,7),"")</f>
        <v/>
      </c>
      <c r="F67" s="68" t="str">
        <f ca="1">IFERROR(VLOOKUP(A67,MeTRAX!A68:M407,9),"")</f>
        <v/>
      </c>
    </row>
    <row r="68" spans="1:6" x14ac:dyDescent="0.25">
      <c r="A68" s="68" t="str">
        <f ca="1">IFERROR(INDEX(MeTRAX!A:A,SMALL(MeTRAX!J:J,(ROW()-2))),"")</f>
        <v/>
      </c>
      <c r="B68" s="68" t="str">
        <f ca="1">IFERROR(VLOOKUP(A68,MeTRAX!A69:M407,2),"")</f>
        <v/>
      </c>
      <c r="C68" s="68" t="str">
        <f ca="1">IFERROR(VLOOKUP(A68,MeTRAX!A69:M407,3),"")</f>
        <v/>
      </c>
      <c r="D68" s="68" t="str">
        <f ca="1">IFERROR(VLOOKUP(A68,MeTRAX!A69:M407,4),"")</f>
        <v/>
      </c>
      <c r="E68" s="72" t="str">
        <f ca="1">IFERROR(VLOOKUP(A68,MeTRAX!A69:M407,7),"")</f>
        <v/>
      </c>
      <c r="F68" s="68" t="str">
        <f ca="1">IFERROR(VLOOKUP(A68,MeTRAX!A69:M407,9),"")</f>
        <v/>
      </c>
    </row>
    <row r="69" spans="1:6" x14ac:dyDescent="0.25">
      <c r="A69" s="68" t="str">
        <f ca="1">IFERROR(INDEX(MeTRAX!A:A,SMALL(MeTRAX!J:J,(ROW()-2))),"")</f>
        <v/>
      </c>
      <c r="B69" s="68" t="str">
        <f ca="1">IFERROR(VLOOKUP(A69,MeTRAX!A70:M407,2),"")</f>
        <v/>
      </c>
      <c r="C69" s="68" t="str">
        <f ca="1">IFERROR(VLOOKUP(A69,MeTRAX!A70:M407,3),"")</f>
        <v/>
      </c>
      <c r="D69" s="68" t="str">
        <f ca="1">IFERROR(VLOOKUP(A69,MeTRAX!A70:M407,4),"")</f>
        <v/>
      </c>
      <c r="E69" s="72" t="str">
        <f ca="1">IFERROR(VLOOKUP(A69,MeTRAX!A70:M407,7),"")</f>
        <v/>
      </c>
      <c r="F69" s="68" t="str">
        <f ca="1">IFERROR(VLOOKUP(A69,MeTRAX!A70:M407,9),"")</f>
        <v/>
      </c>
    </row>
    <row r="70" spans="1:6" x14ac:dyDescent="0.25">
      <c r="A70" s="68" t="str">
        <f ca="1">IFERROR(INDEX(MeTRAX!A:A,SMALL(MeTRAX!J:J,(ROW()-2))),"")</f>
        <v/>
      </c>
      <c r="B70" s="68" t="str">
        <f ca="1">IFERROR(VLOOKUP(A70,MeTRAX!A71:M407,2),"")</f>
        <v/>
      </c>
      <c r="C70" s="68" t="str">
        <f ca="1">IFERROR(VLOOKUP(A70,MeTRAX!A71:M407,3),"")</f>
        <v/>
      </c>
      <c r="D70" s="68" t="str">
        <f ca="1">IFERROR(VLOOKUP(A70,MeTRAX!A71:M407,4),"")</f>
        <v/>
      </c>
      <c r="E70" s="72" t="str">
        <f ca="1">IFERROR(VLOOKUP(A70,MeTRAX!A71:M407,7),"")</f>
        <v/>
      </c>
      <c r="F70" s="68" t="str">
        <f ca="1">IFERROR(VLOOKUP(A70,MeTRAX!A71:M407,9),"")</f>
        <v/>
      </c>
    </row>
    <row r="71" spans="1:6" x14ac:dyDescent="0.25">
      <c r="A71" s="68" t="str">
        <f ca="1">IFERROR(INDEX(MeTRAX!A:A,SMALL(MeTRAX!J:J,(ROW()-2))),"")</f>
        <v/>
      </c>
      <c r="B71" s="68" t="str">
        <f ca="1">IFERROR(VLOOKUP(A71,MeTRAX!A72:M407,2),"")</f>
        <v/>
      </c>
      <c r="C71" s="68" t="str">
        <f ca="1">IFERROR(VLOOKUP(A71,MeTRAX!A72:M407,3),"")</f>
        <v/>
      </c>
      <c r="D71" s="68" t="str">
        <f ca="1">IFERROR(VLOOKUP(A71,MeTRAX!A72:M407,4),"")</f>
        <v/>
      </c>
      <c r="E71" s="72" t="str">
        <f ca="1">IFERROR(VLOOKUP(A71,MeTRAX!A72:M407,7),"")</f>
        <v/>
      </c>
      <c r="F71" s="68" t="str">
        <f ca="1">IFERROR(VLOOKUP(A71,MeTRAX!A72:M407,9),"")</f>
        <v/>
      </c>
    </row>
    <row r="72" spans="1:6" x14ac:dyDescent="0.25">
      <c r="A72" s="68" t="str">
        <f ca="1">IFERROR(INDEX(MeTRAX!A:A,SMALL(MeTRAX!J:J,(ROW()-2))),"")</f>
        <v/>
      </c>
      <c r="B72" s="68" t="str">
        <f ca="1">IFERROR(VLOOKUP(A72,MeTRAX!A73:M407,2),"")</f>
        <v/>
      </c>
      <c r="C72" s="68" t="str">
        <f ca="1">IFERROR(VLOOKUP(A72,MeTRAX!A73:M407,3),"")</f>
        <v/>
      </c>
      <c r="D72" s="68" t="str">
        <f ca="1">IFERROR(VLOOKUP(A72,MeTRAX!A73:M407,4),"")</f>
        <v/>
      </c>
      <c r="E72" s="72" t="str">
        <f ca="1">IFERROR(VLOOKUP(A72,MeTRAX!A73:M407,7),"")</f>
        <v/>
      </c>
      <c r="F72" s="68" t="str">
        <f ca="1">IFERROR(VLOOKUP(A72,MeTRAX!A73:M407,9),"")</f>
        <v/>
      </c>
    </row>
    <row r="73" spans="1:6" x14ac:dyDescent="0.25">
      <c r="A73" s="68" t="str">
        <f ca="1">IFERROR(INDEX(MeTRAX!A:A,SMALL(MeTRAX!J:J,(ROW()-2))),"")</f>
        <v/>
      </c>
      <c r="B73" s="68" t="str">
        <f ca="1">IFERROR(VLOOKUP(A73,MeTRAX!A74:M407,2),"")</f>
        <v/>
      </c>
      <c r="C73" s="68" t="str">
        <f ca="1">IFERROR(VLOOKUP(A73,MeTRAX!A74:M407,3),"")</f>
        <v/>
      </c>
      <c r="D73" s="68" t="str">
        <f ca="1">IFERROR(VLOOKUP(A73,MeTRAX!A74:M407,4),"")</f>
        <v/>
      </c>
      <c r="E73" s="72" t="str">
        <f ca="1">IFERROR(VLOOKUP(A73,MeTRAX!A74:M407,7),"")</f>
        <v/>
      </c>
      <c r="F73" s="68" t="str">
        <f ca="1">IFERROR(VLOOKUP(A73,MeTRAX!A74:M407,9),"")</f>
        <v/>
      </c>
    </row>
    <row r="74" spans="1:6" x14ac:dyDescent="0.25">
      <c r="A74" s="68" t="str">
        <f ca="1">IFERROR(INDEX(MeTRAX!A:A,SMALL(MeTRAX!J:J,(ROW()-2))),"")</f>
        <v/>
      </c>
      <c r="B74" s="68" t="str">
        <f ca="1">IFERROR(VLOOKUP(A74,MeTRAX!A75:M407,2),"")</f>
        <v/>
      </c>
      <c r="C74" s="68" t="str">
        <f ca="1">IFERROR(VLOOKUP(A74,MeTRAX!A75:M407,3),"")</f>
        <v/>
      </c>
      <c r="D74" s="68" t="str">
        <f ca="1">IFERROR(VLOOKUP(A74,MeTRAX!A75:M407,4),"")</f>
        <v/>
      </c>
      <c r="E74" s="72" t="str">
        <f ca="1">IFERROR(VLOOKUP(A74,MeTRAX!A75:M407,7),"")</f>
        <v/>
      </c>
      <c r="F74" s="68" t="str">
        <f ca="1">IFERROR(VLOOKUP(A74,MeTRAX!A75:M407,9),"")</f>
        <v/>
      </c>
    </row>
    <row r="75" spans="1:6" x14ac:dyDescent="0.25">
      <c r="A75" s="68" t="str">
        <f ca="1">IFERROR(INDEX(MeTRAX!A:A,SMALL(MeTRAX!J:J,(ROW()-2))),"")</f>
        <v/>
      </c>
      <c r="B75" s="68" t="str">
        <f ca="1">IFERROR(VLOOKUP(A75,MeTRAX!A76:M407,2),"")</f>
        <v/>
      </c>
      <c r="C75" s="68" t="str">
        <f ca="1">IFERROR(VLOOKUP(A75,MeTRAX!A76:M407,3),"")</f>
        <v/>
      </c>
      <c r="D75" s="68" t="str">
        <f ca="1">IFERROR(VLOOKUP(A75,MeTRAX!A76:M407,4),"")</f>
        <v/>
      </c>
      <c r="E75" s="72" t="str">
        <f ca="1">IFERROR(VLOOKUP(A75,MeTRAX!A76:M407,7),"")</f>
        <v/>
      </c>
      <c r="F75" s="68" t="str">
        <f ca="1">IFERROR(VLOOKUP(A75,MeTRAX!A76:M407,9),"")</f>
        <v/>
      </c>
    </row>
    <row r="76" spans="1:6" x14ac:dyDescent="0.25">
      <c r="A76" s="68" t="str">
        <f ca="1">IFERROR(INDEX(MeTRAX!A:A,SMALL(MeTRAX!J:J,(ROW()-2))),"")</f>
        <v/>
      </c>
      <c r="B76" s="68" t="str">
        <f ca="1">IFERROR(VLOOKUP(A76,MeTRAX!A77:M407,2),"")</f>
        <v/>
      </c>
      <c r="C76" s="68" t="str">
        <f ca="1">IFERROR(VLOOKUP(A76,MeTRAX!A77:M407,3),"")</f>
        <v/>
      </c>
      <c r="D76" s="68" t="str">
        <f ca="1">IFERROR(VLOOKUP(A76,MeTRAX!A77:M407,4),"")</f>
        <v/>
      </c>
      <c r="E76" s="72" t="str">
        <f ca="1">IFERROR(VLOOKUP(A76,MeTRAX!A77:M407,7),"")</f>
        <v/>
      </c>
      <c r="F76" s="68" t="str">
        <f ca="1">IFERROR(VLOOKUP(A76,MeTRAX!A77:M407,9),"")</f>
        <v/>
      </c>
    </row>
    <row r="77" spans="1:6" x14ac:dyDescent="0.25">
      <c r="A77" s="68" t="str">
        <f ca="1">IFERROR(INDEX(MeTRAX!A:A,SMALL(MeTRAX!J:J,(ROW()-2))),"")</f>
        <v/>
      </c>
      <c r="B77" s="68" t="str">
        <f ca="1">IFERROR(VLOOKUP(A77,MeTRAX!A78:M407,2),"")</f>
        <v/>
      </c>
      <c r="C77" s="68" t="str">
        <f ca="1">IFERROR(VLOOKUP(A77,MeTRAX!A78:M407,3),"")</f>
        <v/>
      </c>
      <c r="D77" s="68" t="str">
        <f ca="1">IFERROR(VLOOKUP(A77,MeTRAX!A78:M407,4),"")</f>
        <v/>
      </c>
      <c r="E77" s="72" t="str">
        <f ca="1">IFERROR(VLOOKUP(A77,MeTRAX!A78:M407,7),"")</f>
        <v/>
      </c>
      <c r="F77" s="68" t="str">
        <f ca="1">IFERROR(VLOOKUP(A77,MeTRAX!A78:M407,9),"")</f>
        <v/>
      </c>
    </row>
    <row r="78" spans="1:6" x14ac:dyDescent="0.25">
      <c r="A78" s="68" t="str">
        <f ca="1">IFERROR(INDEX(MeTRAX!A:A,SMALL(MeTRAX!J:J,(ROW()-2))),"")</f>
        <v/>
      </c>
      <c r="B78" s="68" t="str">
        <f ca="1">IFERROR(VLOOKUP(A78,MeTRAX!A79:M407,2),"")</f>
        <v/>
      </c>
      <c r="C78" s="68" t="str">
        <f ca="1">IFERROR(VLOOKUP(A78,MeTRAX!A79:M407,3),"")</f>
        <v/>
      </c>
      <c r="D78" s="68" t="str">
        <f ca="1">IFERROR(VLOOKUP(A78,MeTRAX!A79:M407,4),"")</f>
        <v/>
      </c>
      <c r="E78" s="72" t="str">
        <f ca="1">IFERROR(VLOOKUP(A78,MeTRAX!A79:M407,7),"")</f>
        <v/>
      </c>
      <c r="F78" s="68" t="str">
        <f ca="1">IFERROR(VLOOKUP(A78,MeTRAX!A79:M407,9),"")</f>
        <v/>
      </c>
    </row>
    <row r="79" spans="1:6" x14ac:dyDescent="0.25">
      <c r="A79" s="68" t="str">
        <f ca="1">IFERROR(INDEX(MeTRAX!A:A,SMALL(MeTRAX!J:J,(ROW()-2))),"")</f>
        <v/>
      </c>
      <c r="B79" s="68" t="str">
        <f ca="1">IFERROR(VLOOKUP(A79,MeTRAX!A80:M407,2),"")</f>
        <v/>
      </c>
      <c r="C79" s="68" t="str">
        <f ca="1">IFERROR(VLOOKUP(A79,MeTRAX!A80:M407,3),"")</f>
        <v/>
      </c>
      <c r="D79" s="68" t="str">
        <f ca="1">IFERROR(VLOOKUP(A79,MeTRAX!A80:M407,4),"")</f>
        <v/>
      </c>
      <c r="E79" s="72" t="str">
        <f ca="1">IFERROR(VLOOKUP(A79,MeTRAX!A80:M407,7),"")</f>
        <v/>
      </c>
      <c r="F79" s="68" t="str">
        <f ca="1">IFERROR(VLOOKUP(A79,MeTRAX!A80:M407,9),"")</f>
        <v/>
      </c>
    </row>
    <row r="80" spans="1:6" x14ac:dyDescent="0.25">
      <c r="A80" s="68" t="str">
        <f ca="1">IFERROR(INDEX(MeTRAX!A:A,SMALL(MeTRAX!J:J,(ROW()-2))),"")</f>
        <v/>
      </c>
      <c r="B80" s="68" t="str">
        <f ca="1">IFERROR(VLOOKUP(A80,MeTRAX!A81:M407,2),"")</f>
        <v/>
      </c>
      <c r="C80" s="68" t="str">
        <f ca="1">IFERROR(VLOOKUP(A80,MeTRAX!A81:M407,3),"")</f>
        <v/>
      </c>
      <c r="D80" s="68" t="str">
        <f ca="1">IFERROR(VLOOKUP(A80,MeTRAX!A81:M407,4),"")</f>
        <v/>
      </c>
      <c r="E80" s="72" t="str">
        <f ca="1">IFERROR(VLOOKUP(A80,MeTRAX!A81:M407,7),"")</f>
        <v/>
      </c>
      <c r="F80" s="68" t="str">
        <f ca="1">IFERROR(VLOOKUP(A80,MeTRAX!A81:M407,9),"")</f>
        <v/>
      </c>
    </row>
    <row r="81" spans="1:6" x14ac:dyDescent="0.25">
      <c r="A81" s="68" t="str">
        <f ca="1">IFERROR(INDEX(MeTRAX!A:A,SMALL(MeTRAX!J:J,(ROW()-2))),"")</f>
        <v/>
      </c>
      <c r="B81" s="68" t="str">
        <f ca="1">IFERROR(VLOOKUP(A81,MeTRAX!A82:M407,2),"")</f>
        <v/>
      </c>
      <c r="C81" s="68" t="str">
        <f ca="1">IFERROR(VLOOKUP(A81,MeTRAX!A82:M407,3),"")</f>
        <v/>
      </c>
      <c r="D81" s="68" t="str">
        <f ca="1">IFERROR(VLOOKUP(A81,MeTRAX!A82:M407,4),"")</f>
        <v/>
      </c>
      <c r="E81" s="72" t="str">
        <f ca="1">IFERROR(VLOOKUP(A81,MeTRAX!A82:M407,7),"")</f>
        <v/>
      </c>
      <c r="F81" s="68" t="str">
        <f ca="1">IFERROR(VLOOKUP(A81,MeTRAX!A82:M407,9),"")</f>
        <v/>
      </c>
    </row>
    <row r="82" spans="1:6" x14ac:dyDescent="0.25">
      <c r="A82" s="68" t="str">
        <f ca="1">IFERROR(INDEX(MeTRAX!A:A,SMALL(MeTRAX!J:J,(ROW()-2))),"")</f>
        <v/>
      </c>
      <c r="B82" s="68" t="str">
        <f ca="1">IFERROR(VLOOKUP(A82,MeTRAX!A83:M407,2),"")</f>
        <v/>
      </c>
      <c r="C82" s="68" t="str">
        <f ca="1">IFERROR(VLOOKUP(A82,MeTRAX!A83:M407,3),"")</f>
        <v/>
      </c>
      <c r="D82" s="68" t="str">
        <f ca="1">IFERROR(VLOOKUP(A82,MeTRAX!A83:M407,4),"")</f>
        <v/>
      </c>
      <c r="E82" s="72" t="str">
        <f ca="1">IFERROR(VLOOKUP(A82,MeTRAX!A83:M407,7),"")</f>
        <v/>
      </c>
      <c r="F82" s="68" t="str">
        <f ca="1">IFERROR(VLOOKUP(A82,MeTRAX!A83:M407,9),"")</f>
        <v/>
      </c>
    </row>
    <row r="83" spans="1:6" x14ac:dyDescent="0.25">
      <c r="A83" s="68" t="str">
        <f ca="1">IFERROR(INDEX(MeTRAX!A:A,SMALL(MeTRAX!J:J,(ROW()-2))),"")</f>
        <v/>
      </c>
      <c r="B83" s="68" t="str">
        <f ca="1">IFERROR(VLOOKUP(A83,MeTRAX!A84:M407,2),"")</f>
        <v/>
      </c>
      <c r="C83" s="68" t="str">
        <f ca="1">IFERROR(VLOOKUP(A83,MeTRAX!A84:M407,3),"")</f>
        <v/>
      </c>
      <c r="D83" s="68" t="str">
        <f ca="1">IFERROR(VLOOKUP(A83,MeTRAX!A84:M407,4),"")</f>
        <v/>
      </c>
      <c r="E83" s="72" t="str">
        <f ca="1">IFERROR(VLOOKUP(A83,MeTRAX!A84:M407,7),"")</f>
        <v/>
      </c>
      <c r="F83" s="68" t="str">
        <f ca="1">IFERROR(VLOOKUP(A83,MeTRAX!A84:M407,9),"")</f>
        <v/>
      </c>
    </row>
    <row r="84" spans="1:6" x14ac:dyDescent="0.25">
      <c r="A84" s="68" t="str">
        <f ca="1">IFERROR(INDEX(MeTRAX!A:A,SMALL(MeTRAX!J:J,(ROW()-2))),"")</f>
        <v/>
      </c>
      <c r="B84" s="68" t="str">
        <f ca="1">IFERROR(VLOOKUP(A84,MeTRAX!A85:M407,2),"")</f>
        <v/>
      </c>
      <c r="C84" s="68" t="str">
        <f ca="1">IFERROR(VLOOKUP(A84,MeTRAX!A85:M407,3),"")</f>
        <v/>
      </c>
      <c r="D84" s="68" t="str">
        <f ca="1">IFERROR(VLOOKUP(A84,MeTRAX!A85:M407,4),"")</f>
        <v/>
      </c>
      <c r="E84" s="72" t="str">
        <f ca="1">IFERROR(VLOOKUP(A84,MeTRAX!A85:M407,7),"")</f>
        <v/>
      </c>
      <c r="F84" s="68" t="str">
        <f ca="1">IFERROR(VLOOKUP(A84,MeTRAX!A85:M407,9),"")</f>
        <v/>
      </c>
    </row>
    <row r="85" spans="1:6" x14ac:dyDescent="0.25">
      <c r="A85" s="68" t="str">
        <f ca="1">IFERROR(INDEX(MeTRAX!A:A,SMALL(MeTRAX!J:J,(ROW()-2))),"")</f>
        <v/>
      </c>
      <c r="B85" s="68" t="str">
        <f ca="1">IFERROR(VLOOKUP(A85,MeTRAX!A86:M407,2),"")</f>
        <v/>
      </c>
      <c r="C85" s="68" t="str">
        <f ca="1">IFERROR(VLOOKUP(A85,MeTRAX!A86:M407,3),"")</f>
        <v/>
      </c>
      <c r="D85" s="68" t="str">
        <f ca="1">IFERROR(VLOOKUP(A85,MeTRAX!A86:M407,4),"")</f>
        <v/>
      </c>
      <c r="E85" s="72" t="str">
        <f ca="1">IFERROR(VLOOKUP(A85,MeTRAX!A86:M407,7),"")</f>
        <v/>
      </c>
      <c r="F85" s="68" t="str">
        <f ca="1">IFERROR(VLOOKUP(A85,MeTRAX!A86:M407,9),"")</f>
        <v/>
      </c>
    </row>
    <row r="86" spans="1:6" x14ac:dyDescent="0.25">
      <c r="A86" s="68" t="str">
        <f ca="1">IFERROR(INDEX(MeTRAX!A:A,SMALL(MeTRAX!J:J,(ROW()-2))),"")</f>
        <v/>
      </c>
      <c r="B86" s="68" t="str">
        <f ca="1">IFERROR(VLOOKUP(A86,MeTRAX!A87:M407,2),"")</f>
        <v/>
      </c>
      <c r="C86" s="68" t="str">
        <f ca="1">IFERROR(VLOOKUP(A86,MeTRAX!A87:M407,3),"")</f>
        <v/>
      </c>
      <c r="D86" s="68" t="str">
        <f ca="1">IFERROR(VLOOKUP(A86,MeTRAX!A87:M407,4),"")</f>
        <v/>
      </c>
      <c r="E86" s="72" t="str">
        <f ca="1">IFERROR(VLOOKUP(A86,MeTRAX!A87:M407,7),"")</f>
        <v/>
      </c>
      <c r="F86" s="68" t="str">
        <f ca="1">IFERROR(VLOOKUP(A86,MeTRAX!A87:M407,9),"")</f>
        <v/>
      </c>
    </row>
    <row r="87" spans="1:6" x14ac:dyDescent="0.25">
      <c r="A87" s="68" t="str">
        <f ca="1">IFERROR(INDEX(MeTRAX!A:A,SMALL(MeTRAX!J:J,(ROW()-2))),"")</f>
        <v/>
      </c>
      <c r="B87" s="68" t="str">
        <f ca="1">IFERROR(VLOOKUP(A87,MeTRAX!A88:M407,2),"")</f>
        <v/>
      </c>
      <c r="C87" s="68" t="str">
        <f ca="1">IFERROR(VLOOKUP(A87,MeTRAX!A88:M407,3),"")</f>
        <v/>
      </c>
      <c r="D87" s="68" t="str">
        <f ca="1">IFERROR(VLOOKUP(A87,MeTRAX!A88:M407,4),"")</f>
        <v/>
      </c>
      <c r="E87" s="72" t="str">
        <f ca="1">IFERROR(VLOOKUP(A87,MeTRAX!A88:M407,7),"")</f>
        <v/>
      </c>
      <c r="F87" s="68" t="str">
        <f ca="1">IFERROR(VLOOKUP(A87,MeTRAX!A88:M407,9),"")</f>
        <v/>
      </c>
    </row>
    <row r="88" spans="1:6" x14ac:dyDescent="0.25">
      <c r="A88" s="68" t="str">
        <f ca="1">IFERROR(INDEX(MeTRAX!A:A,SMALL(MeTRAX!J:J,(ROW()-2))),"")</f>
        <v/>
      </c>
      <c r="B88" s="68" t="str">
        <f ca="1">IFERROR(VLOOKUP(A88,MeTRAX!A89:M407,2),"")</f>
        <v/>
      </c>
      <c r="C88" s="68" t="str">
        <f ca="1">IFERROR(VLOOKUP(A88,MeTRAX!A89:M407,3),"")</f>
        <v/>
      </c>
      <c r="D88" s="68" t="str">
        <f ca="1">IFERROR(VLOOKUP(A88,MeTRAX!A89:M407,4),"")</f>
        <v/>
      </c>
      <c r="E88" s="72" t="str">
        <f ca="1">IFERROR(VLOOKUP(A88,MeTRAX!A89:M407,7),"")</f>
        <v/>
      </c>
      <c r="F88" s="68" t="str">
        <f ca="1">IFERROR(VLOOKUP(A88,MeTRAX!A89:M407,9),"")</f>
        <v/>
      </c>
    </row>
    <row r="89" spans="1:6" x14ac:dyDescent="0.25">
      <c r="A89" s="68" t="str">
        <f ca="1">IFERROR(INDEX(MeTRAX!A:A,SMALL(MeTRAX!J:J,(ROW()-2))),"")</f>
        <v/>
      </c>
      <c r="B89" s="68" t="str">
        <f ca="1">IFERROR(VLOOKUP(A89,MeTRAX!A90:M407,2),"")</f>
        <v/>
      </c>
      <c r="C89" s="68" t="str">
        <f ca="1">IFERROR(VLOOKUP(A89,MeTRAX!A90:M407,3),"")</f>
        <v/>
      </c>
      <c r="D89" s="68" t="str">
        <f ca="1">IFERROR(VLOOKUP(A89,MeTRAX!A90:M407,4),"")</f>
        <v/>
      </c>
      <c r="E89" s="72" t="str">
        <f ca="1">IFERROR(VLOOKUP(A89,MeTRAX!A90:M407,7),"")</f>
        <v/>
      </c>
      <c r="F89" s="68" t="str">
        <f ca="1">IFERROR(VLOOKUP(A89,MeTRAX!A90:M407,9),"")</f>
        <v/>
      </c>
    </row>
    <row r="90" spans="1:6" x14ac:dyDescent="0.25">
      <c r="A90" s="68" t="str">
        <f ca="1">IFERROR(INDEX(MeTRAX!A:A,SMALL(MeTRAX!J:J,(ROW()-2))),"")</f>
        <v/>
      </c>
      <c r="B90" s="68" t="str">
        <f ca="1">IFERROR(VLOOKUP(A90,MeTRAX!A91:M407,2),"")</f>
        <v/>
      </c>
      <c r="C90" s="68" t="str">
        <f ca="1">IFERROR(VLOOKUP(A90,MeTRAX!A91:M407,3),"")</f>
        <v/>
      </c>
      <c r="D90" s="68" t="str">
        <f ca="1">IFERROR(VLOOKUP(A90,MeTRAX!A91:M407,4),"")</f>
        <v/>
      </c>
      <c r="E90" s="72" t="str">
        <f ca="1">IFERROR(VLOOKUP(A90,MeTRAX!A91:M407,7),"")</f>
        <v/>
      </c>
      <c r="F90" s="68" t="str">
        <f ca="1">IFERROR(VLOOKUP(A90,MeTRAX!A91:M407,9),"")</f>
        <v/>
      </c>
    </row>
    <row r="91" spans="1:6" x14ac:dyDescent="0.25">
      <c r="A91" s="68" t="str">
        <f ca="1">IFERROR(INDEX(MeTRAX!A:A,SMALL(MeTRAX!J:J,(ROW()-2))),"")</f>
        <v/>
      </c>
      <c r="B91" s="68" t="str">
        <f ca="1">IFERROR(VLOOKUP(A91,MeTRAX!A92:M407,2),"")</f>
        <v/>
      </c>
      <c r="C91" s="68" t="str">
        <f ca="1">IFERROR(VLOOKUP(A91,MeTRAX!A92:M407,3),"")</f>
        <v/>
      </c>
      <c r="D91" s="68" t="str">
        <f ca="1">IFERROR(VLOOKUP(A91,MeTRAX!A92:M407,4),"")</f>
        <v/>
      </c>
      <c r="E91" s="72" t="str">
        <f ca="1">IFERROR(VLOOKUP(A91,MeTRAX!A92:M407,7),"")</f>
        <v/>
      </c>
      <c r="F91" s="68" t="str">
        <f ca="1">IFERROR(VLOOKUP(A91,MeTRAX!A92:M407,9),"")</f>
        <v/>
      </c>
    </row>
    <row r="92" spans="1:6" x14ac:dyDescent="0.25">
      <c r="A92" s="68" t="str">
        <f ca="1">IFERROR(INDEX(MeTRAX!A:A,SMALL(MeTRAX!J:J,(ROW()-2))),"")</f>
        <v/>
      </c>
      <c r="B92" s="68" t="str">
        <f ca="1">IFERROR(VLOOKUP(A92,MeTRAX!A93:M407,2),"")</f>
        <v/>
      </c>
      <c r="C92" s="68" t="str">
        <f ca="1">IFERROR(VLOOKUP(A92,MeTRAX!A93:M407,3),"")</f>
        <v/>
      </c>
      <c r="D92" s="68" t="str">
        <f ca="1">IFERROR(VLOOKUP(A92,MeTRAX!A93:M407,4),"")</f>
        <v/>
      </c>
      <c r="E92" s="72" t="str">
        <f ca="1">IFERROR(VLOOKUP(A92,MeTRAX!A93:M407,7),"")</f>
        <v/>
      </c>
      <c r="F92" s="68" t="str">
        <f ca="1">IFERROR(VLOOKUP(A92,MeTRAX!A93:M407,9),"")</f>
        <v/>
      </c>
    </row>
    <row r="93" spans="1:6" x14ac:dyDescent="0.25">
      <c r="A93" s="68" t="str">
        <f ca="1">IFERROR(INDEX(MeTRAX!A:A,SMALL(MeTRAX!J:J,(ROW()-2))),"")</f>
        <v/>
      </c>
      <c r="B93" s="68" t="str">
        <f ca="1">IFERROR(VLOOKUP(A93,MeTRAX!A94:M407,2),"")</f>
        <v/>
      </c>
      <c r="C93" s="68" t="str">
        <f ca="1">IFERROR(VLOOKUP(A93,MeTRAX!A94:M407,3),"")</f>
        <v/>
      </c>
      <c r="D93" s="68" t="str">
        <f ca="1">IFERROR(VLOOKUP(A93,MeTRAX!A94:M407,4),"")</f>
        <v/>
      </c>
      <c r="E93" s="72" t="str">
        <f ca="1">IFERROR(VLOOKUP(A93,MeTRAX!A94:M407,7),"")</f>
        <v/>
      </c>
      <c r="F93" s="68" t="str">
        <f ca="1">IFERROR(VLOOKUP(A93,MeTRAX!A94:M407,9),"")</f>
        <v/>
      </c>
    </row>
    <row r="94" spans="1:6" x14ac:dyDescent="0.25">
      <c r="A94" s="68" t="str">
        <f ca="1">IFERROR(INDEX(MeTRAX!A:A,SMALL(MeTRAX!J:J,(ROW()-2))),"")</f>
        <v/>
      </c>
      <c r="B94" s="68" t="str">
        <f ca="1">IFERROR(VLOOKUP(A94,MeTRAX!A95:M407,2),"")</f>
        <v/>
      </c>
      <c r="C94" s="68" t="str">
        <f ca="1">IFERROR(VLOOKUP(A94,MeTRAX!A95:M407,3),"")</f>
        <v/>
      </c>
      <c r="D94" s="68" t="str">
        <f ca="1">IFERROR(VLOOKUP(A94,MeTRAX!A95:M407,4),"")</f>
        <v/>
      </c>
      <c r="E94" s="72" t="str">
        <f ca="1">IFERROR(VLOOKUP(A94,MeTRAX!A95:M407,7),"")</f>
        <v/>
      </c>
      <c r="F94" s="68" t="str">
        <f ca="1">IFERROR(VLOOKUP(A94,MeTRAX!A95:M407,9),"")</f>
        <v/>
      </c>
    </row>
    <row r="95" spans="1:6" x14ac:dyDescent="0.25">
      <c r="A95" s="68" t="str">
        <f ca="1">IFERROR(INDEX(MeTRAX!A:A,SMALL(MeTRAX!J:J,(ROW()-2))),"")</f>
        <v/>
      </c>
      <c r="B95" s="68" t="str">
        <f ca="1">IFERROR(VLOOKUP(A95,MeTRAX!A96:M407,2),"")</f>
        <v/>
      </c>
      <c r="C95" s="68" t="str">
        <f ca="1">IFERROR(VLOOKUP(A95,MeTRAX!A96:M407,3),"")</f>
        <v/>
      </c>
      <c r="D95" s="68" t="str">
        <f ca="1">IFERROR(VLOOKUP(A95,MeTRAX!A96:M407,4),"")</f>
        <v/>
      </c>
      <c r="E95" s="72" t="str">
        <f ca="1">IFERROR(VLOOKUP(A95,MeTRAX!A96:M407,7),"")</f>
        <v/>
      </c>
      <c r="F95" s="68" t="str">
        <f ca="1">IFERROR(VLOOKUP(A95,MeTRAX!A96:M407,9),"")</f>
        <v/>
      </c>
    </row>
    <row r="96" spans="1:6" x14ac:dyDescent="0.25">
      <c r="A96" s="68" t="str">
        <f ca="1">IFERROR(INDEX(MeTRAX!A:A,SMALL(MeTRAX!J:J,(ROW()-2))),"")</f>
        <v/>
      </c>
      <c r="B96" s="68" t="str">
        <f ca="1">IFERROR(VLOOKUP(A96,MeTRAX!A97:M407,2),"")</f>
        <v/>
      </c>
      <c r="C96" s="68" t="str">
        <f ca="1">IFERROR(VLOOKUP(A96,MeTRAX!A97:M407,3),"")</f>
        <v/>
      </c>
      <c r="D96" s="68" t="str">
        <f ca="1">IFERROR(VLOOKUP(A96,MeTRAX!A97:M407,4),"")</f>
        <v/>
      </c>
      <c r="E96" s="72" t="str">
        <f ca="1">IFERROR(VLOOKUP(A96,MeTRAX!A97:M407,7),"")</f>
        <v/>
      </c>
      <c r="F96" s="68" t="str">
        <f ca="1">IFERROR(VLOOKUP(A96,MeTRAX!A97:M407,9),"")</f>
        <v/>
      </c>
    </row>
    <row r="97" spans="1:6" x14ac:dyDescent="0.25">
      <c r="A97" s="68" t="str">
        <f ca="1">IFERROR(INDEX(MeTRAX!A:A,SMALL(MeTRAX!J:J,(ROW()-2))),"")</f>
        <v/>
      </c>
      <c r="B97" s="68" t="str">
        <f ca="1">IFERROR(VLOOKUP(A97,MeTRAX!A98:M407,2),"")</f>
        <v/>
      </c>
      <c r="C97" s="68" t="str">
        <f ca="1">IFERROR(VLOOKUP(A97,MeTRAX!A98:M407,3),"")</f>
        <v/>
      </c>
      <c r="D97" s="68" t="str">
        <f ca="1">IFERROR(VLOOKUP(A97,MeTRAX!A98:M407,4),"")</f>
        <v/>
      </c>
      <c r="E97" s="72" t="str">
        <f ca="1">IFERROR(VLOOKUP(A97,MeTRAX!A98:M407,7),"")</f>
        <v/>
      </c>
      <c r="F97" s="68" t="str">
        <f ca="1">IFERROR(VLOOKUP(A97,MeTRAX!A98:M407,9),"")</f>
        <v/>
      </c>
    </row>
    <row r="98" spans="1:6" x14ac:dyDescent="0.25">
      <c r="A98" s="68" t="str">
        <f ca="1">IFERROR(INDEX(MeTRAX!A:A,SMALL(MeTRAX!J:J,(ROW()-2))),"")</f>
        <v/>
      </c>
      <c r="B98" s="68" t="str">
        <f ca="1">IFERROR(VLOOKUP(A98,MeTRAX!A99:M407,2),"")</f>
        <v/>
      </c>
      <c r="C98" s="68" t="str">
        <f ca="1">IFERROR(VLOOKUP(A98,MeTRAX!A99:M407,3),"")</f>
        <v/>
      </c>
      <c r="D98" s="68" t="str">
        <f ca="1">IFERROR(VLOOKUP(A98,MeTRAX!A99:M407,4),"")</f>
        <v/>
      </c>
      <c r="E98" s="72" t="str">
        <f ca="1">IFERROR(VLOOKUP(A98,MeTRAX!A99:M407,7),"")</f>
        <v/>
      </c>
      <c r="F98" s="68" t="str">
        <f ca="1">IFERROR(VLOOKUP(A98,MeTRAX!A99:M407,9),"")</f>
        <v/>
      </c>
    </row>
    <row r="99" spans="1:6" x14ac:dyDescent="0.25">
      <c r="A99" s="68" t="str">
        <f ca="1">IFERROR(INDEX(MeTRAX!A:A,SMALL(MeTRAX!J:J,(ROW()-2))),"")</f>
        <v/>
      </c>
      <c r="B99" s="68" t="str">
        <f ca="1">IFERROR(VLOOKUP(A99,MeTRAX!A100:M407,2),"")</f>
        <v/>
      </c>
      <c r="C99" s="68" t="str">
        <f ca="1">IFERROR(VLOOKUP(A99,MeTRAX!A100:M407,3),"")</f>
        <v/>
      </c>
      <c r="D99" s="68" t="str">
        <f ca="1">IFERROR(VLOOKUP(A99,MeTRAX!A100:M407,4),"")</f>
        <v/>
      </c>
      <c r="E99" s="72" t="str">
        <f ca="1">IFERROR(VLOOKUP(A99,MeTRAX!A100:M407,7),"")</f>
        <v/>
      </c>
      <c r="F99" s="68" t="str">
        <f ca="1">IFERROR(VLOOKUP(A99,MeTRAX!A100:M407,9),"")</f>
        <v/>
      </c>
    </row>
    <row r="100" spans="1:6" x14ac:dyDescent="0.25">
      <c r="A100" s="68" t="str">
        <f ca="1">IFERROR(INDEX(MeTRAX!A:A,SMALL(MeTRAX!J:J,(ROW()-2))),"")</f>
        <v/>
      </c>
      <c r="B100" s="68" t="str">
        <f ca="1">IFERROR(VLOOKUP(A100,MeTRAX!A101:M407,2),"")</f>
        <v/>
      </c>
      <c r="C100" s="68" t="str">
        <f ca="1">IFERROR(VLOOKUP(A100,MeTRAX!A101:M407,3),"")</f>
        <v/>
      </c>
      <c r="D100" s="68" t="str">
        <f ca="1">IFERROR(VLOOKUP(A100,MeTRAX!A101:M407,4),"")</f>
        <v/>
      </c>
      <c r="E100" s="72" t="str">
        <f ca="1">IFERROR(VLOOKUP(A100,MeTRAX!A101:M407,7),"")</f>
        <v/>
      </c>
      <c r="F100" s="68" t="str">
        <f ca="1">IFERROR(VLOOKUP(A100,MeTRAX!A101:M407,9),"")</f>
        <v/>
      </c>
    </row>
    <row r="101" spans="1:6" x14ac:dyDescent="0.25">
      <c r="A101" s="68" t="str">
        <f ca="1">IFERROR(INDEX(MeTRAX!A:A,SMALL(MeTRAX!J:J,(ROW()-2))),"")</f>
        <v/>
      </c>
      <c r="B101" s="68" t="str">
        <f ca="1">IFERROR(VLOOKUP(A101,MeTRAX!A102:M407,2),"")</f>
        <v/>
      </c>
      <c r="C101" s="68" t="str">
        <f ca="1">IFERROR(VLOOKUP(A101,MeTRAX!A102:M407,3),"")</f>
        <v/>
      </c>
      <c r="D101" s="68" t="str">
        <f ca="1">IFERROR(VLOOKUP(A101,MeTRAX!A102:M407,4),"")</f>
        <v/>
      </c>
      <c r="E101" s="72" t="str">
        <f ca="1">IFERROR(VLOOKUP(A101,MeTRAX!A102:M407,7),"")</f>
        <v/>
      </c>
      <c r="F101" s="68" t="str">
        <f ca="1">IFERROR(VLOOKUP(A101,MeTRAX!A102:M407,9),"")</f>
        <v/>
      </c>
    </row>
    <row r="102" spans="1:6" x14ac:dyDescent="0.25">
      <c r="A102" s="68" t="str">
        <f ca="1">IFERROR(INDEX(MeTRAX!A:A,SMALL(MeTRAX!J:J,(ROW()-2))),"")</f>
        <v/>
      </c>
      <c r="B102" s="68" t="str">
        <f ca="1">IFERROR(VLOOKUP(A102,MeTRAX!A103:M407,2),"")</f>
        <v/>
      </c>
      <c r="C102" s="68" t="str">
        <f ca="1">IFERROR(VLOOKUP(A102,MeTRAX!A103:M407,3),"")</f>
        <v/>
      </c>
      <c r="D102" s="68" t="str">
        <f ca="1">IFERROR(VLOOKUP(A102,MeTRAX!A103:M407,4),"")</f>
        <v/>
      </c>
      <c r="E102" s="72" t="str">
        <f ca="1">IFERROR(VLOOKUP(A102,MeTRAX!A103:M407,7),"")</f>
        <v/>
      </c>
      <c r="F102" s="68" t="str">
        <f ca="1">IFERROR(VLOOKUP(A102,MeTRAX!A103:M407,9),"")</f>
        <v/>
      </c>
    </row>
    <row r="103" spans="1:6" x14ac:dyDescent="0.25">
      <c r="A103" s="68" t="str">
        <f ca="1">IFERROR(INDEX(MeTRAX!A:A,SMALL(MeTRAX!J:J,(ROW()-2))),"")</f>
        <v/>
      </c>
      <c r="B103" s="68" t="str">
        <f ca="1">IFERROR(VLOOKUP(A103,MeTRAX!A104:M407,2),"")</f>
        <v/>
      </c>
      <c r="C103" s="68" t="str">
        <f ca="1">IFERROR(VLOOKUP(A103,MeTRAX!A104:M407,3),"")</f>
        <v/>
      </c>
      <c r="D103" s="68" t="str">
        <f ca="1">IFERROR(VLOOKUP(A103,MeTRAX!A104:M407,4),"")</f>
        <v/>
      </c>
      <c r="E103" s="72" t="str">
        <f ca="1">IFERROR(VLOOKUP(A103,MeTRAX!A104:M407,7),"")</f>
        <v/>
      </c>
      <c r="F103" s="68" t="str">
        <f ca="1">IFERROR(VLOOKUP(A103,MeTRAX!A104:M407,9),"")</f>
        <v/>
      </c>
    </row>
    <row r="104" spans="1:6" x14ac:dyDescent="0.25">
      <c r="A104" s="68" t="str">
        <f ca="1">IFERROR(INDEX(MeTRAX!A:A,SMALL(MeTRAX!J:J,(ROW()-2))),"")</f>
        <v/>
      </c>
      <c r="B104" s="68" t="str">
        <f ca="1">IFERROR(VLOOKUP(A104,MeTRAX!A105:M407,2),"")</f>
        <v/>
      </c>
      <c r="C104" s="68" t="str">
        <f ca="1">IFERROR(VLOOKUP(A104,MeTRAX!A105:M407,3),"")</f>
        <v/>
      </c>
      <c r="D104" s="68" t="str">
        <f ca="1">IFERROR(VLOOKUP(A104,MeTRAX!A105:M407,4),"")</f>
        <v/>
      </c>
      <c r="E104" s="72" t="str">
        <f ca="1">IFERROR(VLOOKUP(A104,MeTRAX!A105:M407,7),"")</f>
        <v/>
      </c>
      <c r="F104" s="68" t="str">
        <f ca="1">IFERROR(VLOOKUP(A104,MeTRAX!A105:M407,9),"")</f>
        <v/>
      </c>
    </row>
    <row r="105" spans="1:6" x14ac:dyDescent="0.25">
      <c r="A105" s="68" t="str">
        <f ca="1">IFERROR(INDEX(MeTRAX!A:A,SMALL(MeTRAX!J:J,(ROW()-2))),"")</f>
        <v/>
      </c>
      <c r="B105" s="68" t="str">
        <f ca="1">IFERROR(VLOOKUP(A105,MeTRAX!A106:M407,2),"")</f>
        <v/>
      </c>
      <c r="C105" s="68" t="str">
        <f ca="1">IFERROR(VLOOKUP(A105,MeTRAX!A106:M407,3),"")</f>
        <v/>
      </c>
      <c r="D105" s="68" t="str">
        <f ca="1">IFERROR(VLOOKUP(A105,MeTRAX!A106:M407,4),"")</f>
        <v/>
      </c>
      <c r="E105" s="72" t="str">
        <f ca="1">IFERROR(VLOOKUP(A105,MeTRAX!A106:M407,7),"")</f>
        <v/>
      </c>
      <c r="F105" s="68" t="str">
        <f ca="1">IFERROR(VLOOKUP(A105,MeTRAX!A106:M407,9),"")</f>
        <v/>
      </c>
    </row>
    <row r="106" spans="1:6" x14ac:dyDescent="0.25">
      <c r="A106" s="68" t="str">
        <f ca="1">IFERROR(INDEX(MeTRAX!A:A,SMALL(MeTRAX!J:J,(ROW()-2))),"")</f>
        <v/>
      </c>
      <c r="B106" s="68" t="str">
        <f ca="1">IFERROR(VLOOKUP(A106,MeTRAX!A107:M407,2),"")</f>
        <v/>
      </c>
      <c r="C106" s="68" t="str">
        <f ca="1">IFERROR(VLOOKUP(A106,MeTRAX!A107:M407,3),"")</f>
        <v/>
      </c>
      <c r="D106" s="68" t="str">
        <f ca="1">IFERROR(VLOOKUP(A106,MeTRAX!A107:M407,4),"")</f>
        <v/>
      </c>
      <c r="E106" s="72" t="str">
        <f ca="1">IFERROR(VLOOKUP(A106,MeTRAX!A107:M407,7),"")</f>
        <v/>
      </c>
      <c r="F106" s="68" t="str">
        <f ca="1">IFERROR(VLOOKUP(A106,MeTRAX!A107:M407,9),"")</f>
        <v/>
      </c>
    </row>
    <row r="107" spans="1:6" x14ac:dyDescent="0.25">
      <c r="A107" s="68" t="str">
        <f ca="1">IFERROR(INDEX(MeTRAX!A:A,SMALL(MeTRAX!J:J,(ROW()-2))),"")</f>
        <v/>
      </c>
      <c r="B107" s="68" t="str">
        <f ca="1">IFERROR(VLOOKUP(A107,MeTRAX!A108:M407,2),"")</f>
        <v/>
      </c>
      <c r="C107" s="68" t="str">
        <f ca="1">IFERROR(VLOOKUP(A107,MeTRAX!A108:M407,3),"")</f>
        <v/>
      </c>
      <c r="D107" s="68" t="str">
        <f ca="1">IFERROR(VLOOKUP(A107,MeTRAX!A108:M407,4),"")</f>
        <v/>
      </c>
      <c r="E107" s="72" t="str">
        <f ca="1">IFERROR(VLOOKUP(A107,MeTRAX!A108:M407,7),"")</f>
        <v/>
      </c>
      <c r="F107" s="68" t="str">
        <f ca="1">IFERROR(VLOOKUP(A107,MeTRAX!A108:M407,9),"")</f>
        <v/>
      </c>
    </row>
    <row r="108" spans="1:6" x14ac:dyDescent="0.25">
      <c r="A108" s="68" t="str">
        <f ca="1">IFERROR(INDEX(MeTRAX!A:A,SMALL(MeTRAX!J:J,(ROW()-2))),"")</f>
        <v/>
      </c>
      <c r="B108" s="68" t="str">
        <f ca="1">IFERROR(VLOOKUP(A108,MeTRAX!A109:M407,2),"")</f>
        <v/>
      </c>
      <c r="C108" s="68" t="str">
        <f ca="1">IFERROR(VLOOKUP(A108,MeTRAX!A109:M407,3),"")</f>
        <v/>
      </c>
      <c r="D108" s="68" t="str">
        <f ca="1">IFERROR(VLOOKUP(A108,MeTRAX!A109:M407,4),"")</f>
        <v/>
      </c>
      <c r="E108" s="72" t="str">
        <f ca="1">IFERROR(VLOOKUP(A108,MeTRAX!A109:M407,7),"")</f>
        <v/>
      </c>
      <c r="F108" s="68" t="str">
        <f ca="1">IFERROR(VLOOKUP(A108,MeTRAX!A109:M407,9),"")</f>
        <v/>
      </c>
    </row>
    <row r="109" spans="1:6" x14ac:dyDescent="0.25">
      <c r="A109" s="68" t="str">
        <f ca="1">IFERROR(INDEX(MeTRAX!A:A,SMALL(MeTRAX!J:J,(ROW()-2))),"")</f>
        <v/>
      </c>
      <c r="B109" s="68" t="str">
        <f ca="1">IFERROR(VLOOKUP(A109,MeTRAX!A110:M407,2),"")</f>
        <v/>
      </c>
      <c r="C109" s="68" t="str">
        <f ca="1">IFERROR(VLOOKUP(A109,MeTRAX!A110:M407,3),"")</f>
        <v/>
      </c>
      <c r="D109" s="68" t="str">
        <f ca="1">IFERROR(VLOOKUP(A109,MeTRAX!A110:M407,4),"")</f>
        <v/>
      </c>
      <c r="E109" s="72" t="str">
        <f ca="1">IFERROR(VLOOKUP(A109,MeTRAX!A110:M407,7),"")</f>
        <v/>
      </c>
      <c r="F109" s="68" t="str">
        <f ca="1">IFERROR(VLOOKUP(A109,MeTRAX!A110:M407,9),"")</f>
        <v/>
      </c>
    </row>
    <row r="110" spans="1:6" x14ac:dyDescent="0.25">
      <c r="A110" s="68" t="str">
        <f ca="1">IFERROR(INDEX(MeTRAX!A:A,SMALL(MeTRAX!J:J,(ROW()-2))),"")</f>
        <v/>
      </c>
      <c r="B110" s="68" t="str">
        <f ca="1">IFERROR(VLOOKUP(A110,MeTRAX!A111:M407,2),"")</f>
        <v/>
      </c>
      <c r="C110" s="68" t="str">
        <f ca="1">IFERROR(VLOOKUP(A110,MeTRAX!A111:M407,3),"")</f>
        <v/>
      </c>
      <c r="D110" s="68" t="str">
        <f ca="1">IFERROR(VLOOKUP(A110,MeTRAX!A111:M407,4),"")</f>
        <v/>
      </c>
      <c r="E110" s="72" t="str">
        <f ca="1">IFERROR(VLOOKUP(A110,MeTRAX!A111:M407,7),"")</f>
        <v/>
      </c>
      <c r="F110" s="68" t="str">
        <f ca="1">IFERROR(VLOOKUP(A110,MeTRAX!A111:M407,9),"")</f>
        <v/>
      </c>
    </row>
    <row r="111" spans="1:6" x14ac:dyDescent="0.25">
      <c r="A111" s="68" t="str">
        <f ca="1">IFERROR(INDEX(MeTRAX!A:A,SMALL(MeTRAX!J:J,(ROW()-2))),"")</f>
        <v/>
      </c>
      <c r="B111" s="68" t="str">
        <f ca="1">IFERROR(VLOOKUP(A111,MeTRAX!A112:M407,2),"")</f>
        <v/>
      </c>
      <c r="C111" s="68" t="str">
        <f ca="1">IFERROR(VLOOKUP(A111,MeTRAX!A112:M407,3),"")</f>
        <v/>
      </c>
      <c r="D111" s="68" t="str">
        <f ca="1">IFERROR(VLOOKUP(A111,MeTRAX!A112:M407,4),"")</f>
        <v/>
      </c>
      <c r="E111" s="72" t="str">
        <f ca="1">IFERROR(VLOOKUP(A111,MeTRAX!A112:M407,7),"")</f>
        <v/>
      </c>
      <c r="F111" s="68" t="str">
        <f ca="1">IFERROR(VLOOKUP(A111,MeTRAX!A112:M407,9),"")</f>
        <v/>
      </c>
    </row>
    <row r="112" spans="1:6" x14ac:dyDescent="0.25">
      <c r="A112" s="68" t="str">
        <f ca="1">IFERROR(INDEX(MeTRAX!A:A,SMALL(MeTRAX!J:J,(ROW()-2))),"")</f>
        <v/>
      </c>
      <c r="B112" s="68" t="str">
        <f ca="1">IFERROR(VLOOKUP(A112,MeTRAX!A113:M407,2),"")</f>
        <v/>
      </c>
      <c r="C112" s="68" t="str">
        <f ca="1">IFERROR(VLOOKUP(A112,MeTRAX!A113:M407,3),"")</f>
        <v/>
      </c>
      <c r="D112" s="68" t="str">
        <f ca="1">IFERROR(VLOOKUP(A112,MeTRAX!A113:M407,4),"")</f>
        <v/>
      </c>
      <c r="E112" s="72" t="str">
        <f ca="1">IFERROR(VLOOKUP(A112,MeTRAX!A113:M407,7),"")</f>
        <v/>
      </c>
      <c r="F112" s="68" t="str">
        <f ca="1">IFERROR(VLOOKUP(A112,MeTRAX!A113:M407,9),"")</f>
        <v/>
      </c>
    </row>
    <row r="113" spans="1:6" x14ac:dyDescent="0.25">
      <c r="A113" s="68" t="str">
        <f ca="1">IFERROR(INDEX(MeTRAX!A:A,SMALL(MeTRAX!J:J,(ROW()-2))),"")</f>
        <v/>
      </c>
      <c r="B113" s="68" t="str">
        <f ca="1">IFERROR(VLOOKUP(A113,MeTRAX!A114:M407,2),"")</f>
        <v/>
      </c>
      <c r="C113" s="68" t="str">
        <f ca="1">IFERROR(VLOOKUP(A113,MeTRAX!A114:M407,3),"")</f>
        <v/>
      </c>
      <c r="D113" s="68" t="str">
        <f ca="1">IFERROR(VLOOKUP(A113,MeTRAX!A114:M407,4),"")</f>
        <v/>
      </c>
      <c r="E113" s="72" t="str">
        <f ca="1">IFERROR(VLOOKUP(A113,MeTRAX!A114:M407,7),"")</f>
        <v/>
      </c>
      <c r="F113" s="68" t="str">
        <f ca="1">IFERROR(VLOOKUP(A113,MeTRAX!A114:M407,9),"")</f>
        <v/>
      </c>
    </row>
    <row r="114" spans="1:6" x14ac:dyDescent="0.25">
      <c r="A114" s="68" t="str">
        <f ca="1">IFERROR(INDEX(MeTRAX!A:A,SMALL(MeTRAX!J:J,(ROW()-2))),"")</f>
        <v/>
      </c>
      <c r="B114" s="68" t="str">
        <f ca="1">IFERROR(VLOOKUP(A114,MeTRAX!A115:M407,2),"")</f>
        <v/>
      </c>
      <c r="C114" s="68" t="str">
        <f ca="1">IFERROR(VLOOKUP(A114,MeTRAX!A115:M407,3),"")</f>
        <v/>
      </c>
      <c r="D114" s="68" t="str">
        <f ca="1">IFERROR(VLOOKUP(A114,MeTRAX!A115:M407,4),"")</f>
        <v/>
      </c>
      <c r="E114" s="72" t="str">
        <f ca="1">IFERROR(VLOOKUP(A114,MeTRAX!A115:M407,7),"")</f>
        <v/>
      </c>
      <c r="F114" s="68" t="str">
        <f ca="1">IFERROR(VLOOKUP(A114,MeTRAX!A115:M407,9),"")</f>
        <v/>
      </c>
    </row>
    <row r="115" spans="1:6" x14ac:dyDescent="0.25">
      <c r="A115" s="68" t="str">
        <f ca="1">IFERROR(INDEX(MeTRAX!A:A,SMALL(MeTRAX!J:J,(ROW()-2))),"")</f>
        <v/>
      </c>
      <c r="B115" s="68" t="str">
        <f ca="1">IFERROR(VLOOKUP(A115,MeTRAX!A116:M407,2),"")</f>
        <v/>
      </c>
      <c r="C115" s="68" t="str">
        <f ca="1">IFERROR(VLOOKUP(A115,MeTRAX!A116:M407,3),"")</f>
        <v/>
      </c>
      <c r="D115" s="68" t="str">
        <f ca="1">IFERROR(VLOOKUP(A115,MeTRAX!A116:M407,4),"")</f>
        <v/>
      </c>
      <c r="E115" s="72" t="str">
        <f ca="1">IFERROR(VLOOKUP(A115,MeTRAX!A116:M407,7),"")</f>
        <v/>
      </c>
      <c r="F115" s="68" t="str">
        <f ca="1">IFERROR(VLOOKUP(A115,MeTRAX!A116:M407,9),"")</f>
        <v/>
      </c>
    </row>
    <row r="116" spans="1:6" x14ac:dyDescent="0.25">
      <c r="A116" s="68" t="str">
        <f ca="1">IFERROR(INDEX(MeTRAX!A:A,SMALL(MeTRAX!J:J,(ROW()-2))),"")</f>
        <v/>
      </c>
      <c r="B116" s="68" t="str">
        <f ca="1">IFERROR(VLOOKUP(A116,MeTRAX!A117:M407,2),"")</f>
        <v/>
      </c>
      <c r="C116" s="68" t="str">
        <f ca="1">IFERROR(VLOOKUP(A116,MeTRAX!A117:M407,3),"")</f>
        <v/>
      </c>
      <c r="D116" s="68" t="str">
        <f ca="1">IFERROR(VLOOKUP(A116,MeTRAX!A117:M407,4),"")</f>
        <v/>
      </c>
      <c r="E116" s="72" t="str">
        <f ca="1">IFERROR(VLOOKUP(A116,MeTRAX!A117:M407,7),"")</f>
        <v/>
      </c>
      <c r="F116" s="68" t="str">
        <f ca="1">IFERROR(VLOOKUP(A116,MeTRAX!A117:M407,9),"")</f>
        <v/>
      </c>
    </row>
    <row r="117" spans="1:6" x14ac:dyDescent="0.25">
      <c r="A117" s="68" t="str">
        <f ca="1">IFERROR(INDEX(MeTRAX!A:A,SMALL(MeTRAX!J:J,(ROW()-2))),"")</f>
        <v/>
      </c>
      <c r="B117" s="68" t="str">
        <f ca="1">IFERROR(VLOOKUP(A117,MeTRAX!A118:M407,2),"")</f>
        <v/>
      </c>
      <c r="C117" s="68" t="str">
        <f ca="1">IFERROR(VLOOKUP(A117,MeTRAX!A118:M407,3),"")</f>
        <v/>
      </c>
      <c r="D117" s="68" t="str">
        <f ca="1">IFERROR(VLOOKUP(A117,MeTRAX!A118:M407,4),"")</f>
        <v/>
      </c>
      <c r="E117" s="72" t="str">
        <f ca="1">IFERROR(VLOOKUP(A117,MeTRAX!A118:M407,7),"")</f>
        <v/>
      </c>
      <c r="F117" s="68" t="str">
        <f ca="1">IFERROR(VLOOKUP(A117,MeTRAX!A118:M407,9),"")</f>
        <v/>
      </c>
    </row>
    <row r="118" spans="1:6" x14ac:dyDescent="0.25">
      <c r="A118" s="68" t="str">
        <f ca="1">IFERROR(INDEX(MeTRAX!A:A,SMALL(MeTRAX!J:J,(ROW()-2))),"")</f>
        <v/>
      </c>
      <c r="B118" s="68" t="str">
        <f ca="1">IFERROR(VLOOKUP(A118,MeTRAX!A119:M407,2),"")</f>
        <v/>
      </c>
      <c r="C118" s="68" t="str">
        <f ca="1">IFERROR(VLOOKUP(A118,MeTRAX!A119:M407,3),"")</f>
        <v/>
      </c>
      <c r="D118" s="68" t="str">
        <f ca="1">IFERROR(VLOOKUP(A118,MeTRAX!A119:M407,4),"")</f>
        <v/>
      </c>
      <c r="E118" s="72" t="str">
        <f ca="1">IFERROR(VLOOKUP(A118,MeTRAX!A119:M407,7),"")</f>
        <v/>
      </c>
      <c r="F118" s="68" t="str">
        <f ca="1">IFERROR(VLOOKUP(A118,MeTRAX!A119:M407,9),"")</f>
        <v/>
      </c>
    </row>
    <row r="119" spans="1:6" x14ac:dyDescent="0.25">
      <c r="A119" s="68" t="str">
        <f ca="1">IFERROR(INDEX(MeTRAX!A:A,SMALL(MeTRAX!J:J,(ROW()-2))),"")</f>
        <v/>
      </c>
      <c r="B119" s="68" t="str">
        <f ca="1">IFERROR(VLOOKUP(A119,MeTRAX!A120:M407,2),"")</f>
        <v/>
      </c>
      <c r="C119" s="68" t="str">
        <f ca="1">IFERROR(VLOOKUP(A119,MeTRAX!A120:M407,3),"")</f>
        <v/>
      </c>
      <c r="D119" s="68" t="str">
        <f ca="1">IFERROR(VLOOKUP(A119,MeTRAX!A120:M407,4),"")</f>
        <v/>
      </c>
      <c r="E119" s="72" t="str">
        <f ca="1">IFERROR(VLOOKUP(A119,MeTRAX!A120:M407,7),"")</f>
        <v/>
      </c>
      <c r="F119" s="68" t="str">
        <f ca="1">IFERROR(VLOOKUP(A119,MeTRAX!A120:M407,9),"")</f>
        <v/>
      </c>
    </row>
    <row r="120" spans="1:6" x14ac:dyDescent="0.25">
      <c r="A120" s="68" t="str">
        <f ca="1">IFERROR(INDEX(MeTRAX!A:A,SMALL(MeTRAX!J:J,(ROW()-2))),"")</f>
        <v/>
      </c>
      <c r="B120" s="68" t="str">
        <f ca="1">IFERROR(VLOOKUP(A120,MeTRAX!A121:M407,2),"")</f>
        <v/>
      </c>
      <c r="C120" s="68" t="str">
        <f ca="1">IFERROR(VLOOKUP(A120,MeTRAX!A121:M407,3),"")</f>
        <v/>
      </c>
      <c r="D120" s="68" t="str">
        <f ca="1">IFERROR(VLOOKUP(A120,MeTRAX!A121:M407,4),"")</f>
        <v/>
      </c>
      <c r="E120" s="72" t="str">
        <f ca="1">IFERROR(VLOOKUP(A120,MeTRAX!A121:M407,7),"")</f>
        <v/>
      </c>
      <c r="F120" s="68" t="str">
        <f ca="1">IFERROR(VLOOKUP(A120,MeTRAX!A121:M407,9),"")</f>
        <v/>
      </c>
    </row>
    <row r="121" spans="1:6" x14ac:dyDescent="0.25">
      <c r="A121" s="68" t="str">
        <f ca="1">IFERROR(INDEX(MeTRAX!A:A,SMALL(MeTRAX!J:J,(ROW()-2))),"")</f>
        <v/>
      </c>
      <c r="B121" s="68" t="str">
        <f ca="1">IFERROR(VLOOKUP(A121,MeTRAX!A122:M407,2),"")</f>
        <v/>
      </c>
      <c r="C121" s="68" t="str">
        <f ca="1">IFERROR(VLOOKUP(A121,MeTRAX!A122:M407,3),"")</f>
        <v/>
      </c>
      <c r="D121" s="68" t="str">
        <f ca="1">IFERROR(VLOOKUP(A121,MeTRAX!A122:M407,4),"")</f>
        <v/>
      </c>
      <c r="E121" s="72" t="str">
        <f ca="1">IFERROR(VLOOKUP(A121,MeTRAX!A122:M407,7),"")</f>
        <v/>
      </c>
      <c r="F121" s="68" t="str">
        <f ca="1">IFERROR(VLOOKUP(A121,MeTRAX!A122:M407,9),"")</f>
        <v/>
      </c>
    </row>
    <row r="122" spans="1:6" x14ac:dyDescent="0.25">
      <c r="A122" s="68" t="str">
        <f ca="1">IFERROR(INDEX(MeTRAX!A:A,SMALL(MeTRAX!J:J,(ROW()-2))),"")</f>
        <v/>
      </c>
      <c r="B122" s="68" t="str">
        <f ca="1">IFERROR(VLOOKUP(A122,MeTRAX!A123:M407,2),"")</f>
        <v/>
      </c>
      <c r="C122" s="68" t="str">
        <f ca="1">IFERROR(VLOOKUP(A122,MeTRAX!A123:M407,3),"")</f>
        <v/>
      </c>
      <c r="D122" s="68" t="str">
        <f ca="1">IFERROR(VLOOKUP(A122,MeTRAX!A123:M407,4),"")</f>
        <v/>
      </c>
      <c r="E122" s="72" t="str">
        <f ca="1">IFERROR(VLOOKUP(A122,MeTRAX!A123:M407,7),"")</f>
        <v/>
      </c>
      <c r="F122" s="68" t="str">
        <f ca="1">IFERROR(VLOOKUP(A122,MeTRAX!A123:M407,9),"")</f>
        <v/>
      </c>
    </row>
    <row r="123" spans="1:6" x14ac:dyDescent="0.25">
      <c r="A123" s="68" t="str">
        <f ca="1">IFERROR(INDEX(MeTRAX!A:A,SMALL(MeTRAX!J:J,(ROW()-2))),"")</f>
        <v/>
      </c>
      <c r="B123" s="68" t="str">
        <f ca="1">IFERROR(VLOOKUP(A123,MeTRAX!A124:M407,2),"")</f>
        <v/>
      </c>
      <c r="C123" s="68" t="str">
        <f ca="1">IFERROR(VLOOKUP(A123,MeTRAX!A124:M407,3),"")</f>
        <v/>
      </c>
      <c r="D123" s="68" t="str">
        <f ca="1">IFERROR(VLOOKUP(A123,MeTRAX!A124:M407,4),"")</f>
        <v/>
      </c>
      <c r="E123" s="72" t="str">
        <f ca="1">IFERROR(VLOOKUP(A123,MeTRAX!A124:M407,7),"")</f>
        <v/>
      </c>
      <c r="F123" s="68" t="str">
        <f ca="1">IFERROR(VLOOKUP(A123,MeTRAX!A124:M407,9),"")</f>
        <v/>
      </c>
    </row>
    <row r="124" spans="1:6" x14ac:dyDescent="0.25">
      <c r="A124" s="68" t="str">
        <f ca="1">IFERROR(INDEX(MeTRAX!A:A,SMALL(MeTRAX!J:J,(ROW()-2))),"")</f>
        <v/>
      </c>
      <c r="B124" s="68" t="str">
        <f ca="1">IFERROR(VLOOKUP(A124,MeTRAX!A125:M407,2),"")</f>
        <v/>
      </c>
      <c r="C124" s="68" t="str">
        <f ca="1">IFERROR(VLOOKUP(A124,MeTRAX!A125:M407,3),"")</f>
        <v/>
      </c>
      <c r="D124" s="68" t="str">
        <f ca="1">IFERROR(VLOOKUP(A124,MeTRAX!A125:M407,4),"")</f>
        <v/>
      </c>
      <c r="E124" s="72" t="str">
        <f ca="1">IFERROR(VLOOKUP(A124,MeTRAX!A125:M407,7),"")</f>
        <v/>
      </c>
      <c r="F124" s="68" t="str">
        <f ca="1">IFERROR(VLOOKUP(A124,MeTRAX!A125:M407,9),"")</f>
        <v/>
      </c>
    </row>
    <row r="125" spans="1:6" x14ac:dyDescent="0.25">
      <c r="A125" s="68" t="str">
        <f ca="1">IFERROR(INDEX(MeTRAX!A:A,SMALL(MeTRAX!J:J,(ROW()-2))),"")</f>
        <v/>
      </c>
      <c r="B125" s="68" t="str">
        <f ca="1">IFERROR(VLOOKUP(A125,MeTRAX!A126:M407,2),"")</f>
        <v/>
      </c>
      <c r="C125" s="68" t="str">
        <f ca="1">IFERROR(VLOOKUP(A125,MeTRAX!A126:M407,3),"")</f>
        <v/>
      </c>
      <c r="D125" s="68" t="str">
        <f ca="1">IFERROR(VLOOKUP(A125,MeTRAX!A126:M407,4),"")</f>
        <v/>
      </c>
      <c r="E125" s="72" t="str">
        <f ca="1">IFERROR(VLOOKUP(A125,MeTRAX!A126:M407,7),"")</f>
        <v/>
      </c>
      <c r="F125" s="68" t="str">
        <f ca="1">IFERROR(VLOOKUP(A125,MeTRAX!A126:M407,9),"")</f>
        <v/>
      </c>
    </row>
    <row r="126" spans="1:6" x14ac:dyDescent="0.25">
      <c r="A126" s="68" t="str">
        <f ca="1">IFERROR(INDEX(MeTRAX!A:A,SMALL(MeTRAX!J:J,(ROW()-2))),"")</f>
        <v/>
      </c>
      <c r="B126" s="68" t="str">
        <f ca="1">IFERROR(VLOOKUP(A126,MeTRAX!A127:M407,2),"")</f>
        <v/>
      </c>
      <c r="C126" s="68" t="str">
        <f ca="1">IFERROR(VLOOKUP(A126,MeTRAX!A127:M407,3),"")</f>
        <v/>
      </c>
      <c r="D126" s="68" t="str">
        <f ca="1">IFERROR(VLOOKUP(A126,MeTRAX!A127:M407,4),"")</f>
        <v/>
      </c>
      <c r="E126" s="72" t="str">
        <f ca="1">IFERROR(VLOOKUP(A126,MeTRAX!A127:M407,7),"")</f>
        <v/>
      </c>
      <c r="F126" s="68" t="str">
        <f ca="1">IFERROR(VLOOKUP(A126,MeTRAX!A127:M407,9),"")</f>
        <v/>
      </c>
    </row>
    <row r="127" spans="1:6" x14ac:dyDescent="0.25">
      <c r="A127" s="68" t="str">
        <f ca="1">IFERROR(INDEX(MeTRAX!A:A,SMALL(MeTRAX!J:J,(ROW()-2))),"")</f>
        <v/>
      </c>
      <c r="B127" s="68" t="str">
        <f ca="1">IFERROR(VLOOKUP(A127,MeTRAX!A128:M407,2),"")</f>
        <v/>
      </c>
      <c r="C127" s="68" t="str">
        <f ca="1">IFERROR(VLOOKUP(A127,MeTRAX!A128:M407,3),"")</f>
        <v/>
      </c>
      <c r="D127" s="68" t="str">
        <f ca="1">IFERROR(VLOOKUP(A127,MeTRAX!A128:M407,4),"")</f>
        <v/>
      </c>
      <c r="E127" s="72" t="str">
        <f ca="1">IFERROR(VLOOKUP(A127,MeTRAX!A128:M407,7),"")</f>
        <v/>
      </c>
      <c r="F127" s="68" t="str">
        <f ca="1">IFERROR(VLOOKUP(A127,MeTRAX!A128:M407,9),"")</f>
        <v/>
      </c>
    </row>
    <row r="128" spans="1:6" x14ac:dyDescent="0.25">
      <c r="A128" s="68" t="str">
        <f ca="1">IFERROR(INDEX(MeTRAX!A:A,SMALL(MeTRAX!J:J,(ROW()-2))),"")</f>
        <v/>
      </c>
      <c r="B128" s="68" t="str">
        <f ca="1">IFERROR(VLOOKUP(A128,MeTRAX!A129:M407,2),"")</f>
        <v/>
      </c>
      <c r="C128" s="68" t="str">
        <f ca="1">IFERROR(VLOOKUP(A128,MeTRAX!A129:M407,3),"")</f>
        <v/>
      </c>
      <c r="D128" s="68" t="str">
        <f ca="1">IFERROR(VLOOKUP(A128,MeTRAX!A129:M407,4),"")</f>
        <v/>
      </c>
      <c r="E128" s="72" t="str">
        <f ca="1">IFERROR(VLOOKUP(A128,MeTRAX!A129:M407,7),"")</f>
        <v/>
      </c>
      <c r="F128" s="68" t="str">
        <f ca="1">IFERROR(VLOOKUP(A128,MeTRAX!A129:M407,9),"")</f>
        <v/>
      </c>
    </row>
    <row r="129" spans="1:6" x14ac:dyDescent="0.25">
      <c r="A129" s="68" t="str">
        <f ca="1">IFERROR(INDEX(MeTRAX!A:A,SMALL(MeTRAX!J:J,(ROW()-2))),"")</f>
        <v/>
      </c>
      <c r="B129" s="68" t="str">
        <f ca="1">IFERROR(VLOOKUP(A129,MeTRAX!A130:M407,2),"")</f>
        <v/>
      </c>
      <c r="C129" s="68" t="str">
        <f ca="1">IFERROR(VLOOKUP(A129,MeTRAX!A130:M407,3),"")</f>
        <v/>
      </c>
      <c r="D129" s="68" t="str">
        <f ca="1">IFERROR(VLOOKUP(A129,MeTRAX!A130:M407,4),"")</f>
        <v/>
      </c>
      <c r="E129" s="72" t="str">
        <f ca="1">IFERROR(VLOOKUP(A129,MeTRAX!A130:M407,7),"")</f>
        <v/>
      </c>
      <c r="F129" s="68" t="str">
        <f ca="1">IFERROR(VLOOKUP(A129,MeTRAX!A130:M407,9),"")</f>
        <v/>
      </c>
    </row>
    <row r="130" spans="1:6" x14ac:dyDescent="0.25">
      <c r="A130" s="68" t="str">
        <f ca="1">IFERROR(INDEX(MeTRAX!A:A,SMALL(MeTRAX!J:J,(ROW()-2))),"")</f>
        <v/>
      </c>
      <c r="B130" s="68" t="str">
        <f ca="1">IFERROR(VLOOKUP(A130,MeTRAX!A131:M407,2),"")</f>
        <v/>
      </c>
      <c r="C130" s="68" t="str">
        <f ca="1">IFERROR(VLOOKUP(A130,MeTRAX!A131:M407,3),"")</f>
        <v/>
      </c>
      <c r="D130" s="68" t="str">
        <f ca="1">IFERROR(VLOOKUP(A130,MeTRAX!A131:M407,4),"")</f>
        <v/>
      </c>
      <c r="E130" s="72" t="str">
        <f ca="1">IFERROR(VLOOKUP(A130,MeTRAX!A131:M407,7),"")</f>
        <v/>
      </c>
      <c r="F130" s="68" t="str">
        <f ca="1">IFERROR(VLOOKUP(A130,MeTRAX!A131:M407,9),"")</f>
        <v/>
      </c>
    </row>
    <row r="131" spans="1:6" x14ac:dyDescent="0.25">
      <c r="A131" s="68" t="str">
        <f ca="1">IFERROR(INDEX(MeTRAX!A:A,SMALL(MeTRAX!J:J,(ROW()-2))),"")</f>
        <v/>
      </c>
      <c r="B131" s="68" t="str">
        <f ca="1">IFERROR(VLOOKUP(A131,MeTRAX!A132:M407,2),"")</f>
        <v/>
      </c>
      <c r="C131" s="68" t="str">
        <f ca="1">IFERROR(VLOOKUP(A131,MeTRAX!A132:M407,3),"")</f>
        <v/>
      </c>
      <c r="D131" s="68" t="str">
        <f ca="1">IFERROR(VLOOKUP(A131,MeTRAX!A132:M407,4),"")</f>
        <v/>
      </c>
      <c r="E131" s="72" t="str">
        <f ca="1">IFERROR(VLOOKUP(A131,MeTRAX!A132:M407,7),"")</f>
        <v/>
      </c>
      <c r="F131" s="68" t="str">
        <f ca="1">IFERROR(VLOOKUP(A131,MeTRAX!A132:M407,9),"")</f>
        <v/>
      </c>
    </row>
    <row r="132" spans="1:6" x14ac:dyDescent="0.25">
      <c r="A132" s="68" t="str">
        <f ca="1">IFERROR(INDEX(MeTRAX!A:A,SMALL(MeTRAX!J:J,(ROW()-2))),"")</f>
        <v/>
      </c>
      <c r="B132" s="68" t="str">
        <f ca="1">IFERROR(VLOOKUP(A132,MeTRAX!A133:M407,2),"")</f>
        <v/>
      </c>
      <c r="C132" s="68" t="str">
        <f ca="1">IFERROR(VLOOKUP(A132,MeTRAX!A133:M407,3),"")</f>
        <v/>
      </c>
      <c r="D132" s="68" t="str">
        <f ca="1">IFERROR(VLOOKUP(A132,MeTRAX!A133:M407,4),"")</f>
        <v/>
      </c>
      <c r="E132" s="72" t="str">
        <f ca="1">IFERROR(VLOOKUP(A132,MeTRAX!A133:M407,7),"")</f>
        <v/>
      </c>
      <c r="F132" s="68" t="str">
        <f ca="1">IFERROR(VLOOKUP(A132,MeTRAX!A133:M407,9),"")</f>
        <v/>
      </c>
    </row>
    <row r="133" spans="1:6" x14ac:dyDescent="0.25">
      <c r="A133" s="68" t="str">
        <f ca="1">IFERROR(INDEX(MeTRAX!A:A,SMALL(MeTRAX!J:J,(ROW()-2))),"")</f>
        <v/>
      </c>
      <c r="B133" s="68" t="str">
        <f ca="1">IFERROR(VLOOKUP(A133,MeTRAX!A134:M407,2),"")</f>
        <v/>
      </c>
      <c r="C133" s="68" t="str">
        <f ca="1">IFERROR(VLOOKUP(A133,MeTRAX!A134:M407,3),"")</f>
        <v/>
      </c>
      <c r="D133" s="68" t="str">
        <f ca="1">IFERROR(VLOOKUP(A133,MeTRAX!A134:M407,4),"")</f>
        <v/>
      </c>
      <c r="E133" s="72" t="str">
        <f ca="1">IFERROR(VLOOKUP(A133,MeTRAX!A134:M407,7),"")</f>
        <v/>
      </c>
      <c r="F133" s="68" t="str">
        <f ca="1">IFERROR(VLOOKUP(A133,MeTRAX!A134:M407,9),"")</f>
        <v/>
      </c>
    </row>
    <row r="134" spans="1:6" x14ac:dyDescent="0.25">
      <c r="A134" s="68" t="str">
        <f ca="1">IFERROR(INDEX(MeTRAX!A:A,SMALL(MeTRAX!J:J,(ROW()-2))),"")</f>
        <v/>
      </c>
      <c r="B134" s="68" t="str">
        <f ca="1">IFERROR(VLOOKUP(A134,MeTRAX!A135:M407,2),"")</f>
        <v/>
      </c>
      <c r="C134" s="68" t="str">
        <f ca="1">IFERROR(VLOOKUP(A134,MeTRAX!A135:M407,3),"")</f>
        <v/>
      </c>
      <c r="D134" s="68" t="str">
        <f ca="1">IFERROR(VLOOKUP(A134,MeTRAX!A135:M407,4),"")</f>
        <v/>
      </c>
      <c r="E134" s="72" t="str">
        <f ca="1">IFERROR(VLOOKUP(A134,MeTRAX!A135:M407,7),"")</f>
        <v/>
      </c>
      <c r="F134" s="68" t="str">
        <f ca="1">IFERROR(VLOOKUP(A134,MeTRAX!A135:M407,9),"")</f>
        <v/>
      </c>
    </row>
    <row r="135" spans="1:6" x14ac:dyDescent="0.25">
      <c r="A135" s="68" t="str">
        <f ca="1">IFERROR(INDEX(MeTRAX!A:A,SMALL(MeTRAX!J:J,(ROW()-2))),"")</f>
        <v/>
      </c>
      <c r="B135" s="68" t="str">
        <f ca="1">IFERROR(VLOOKUP(A135,MeTRAX!A136:M407,2),"")</f>
        <v/>
      </c>
      <c r="C135" s="68" t="str">
        <f ca="1">IFERROR(VLOOKUP(A135,MeTRAX!A136:M407,3),"")</f>
        <v/>
      </c>
      <c r="D135" s="68" t="str">
        <f ca="1">IFERROR(VLOOKUP(A135,MeTRAX!A136:M407,4),"")</f>
        <v/>
      </c>
      <c r="E135" s="72" t="str">
        <f ca="1">IFERROR(VLOOKUP(A135,MeTRAX!A136:M407,7),"")</f>
        <v/>
      </c>
      <c r="F135" s="68" t="str">
        <f ca="1">IFERROR(VLOOKUP(A135,MeTRAX!A136:M407,9),"")</f>
        <v/>
      </c>
    </row>
    <row r="136" spans="1:6" x14ac:dyDescent="0.25">
      <c r="A136" s="68" t="str">
        <f ca="1">IFERROR(INDEX(MeTRAX!A:A,SMALL(MeTRAX!J:J,(ROW()-2))),"")</f>
        <v/>
      </c>
      <c r="B136" s="68" t="str">
        <f ca="1">IFERROR(VLOOKUP(A136,MeTRAX!A137:M407,2),"")</f>
        <v/>
      </c>
      <c r="C136" s="68" t="str">
        <f ca="1">IFERROR(VLOOKUP(A136,MeTRAX!A137:M407,3),"")</f>
        <v/>
      </c>
      <c r="D136" s="68" t="str">
        <f ca="1">IFERROR(VLOOKUP(A136,MeTRAX!A137:M407,4),"")</f>
        <v/>
      </c>
      <c r="E136" s="72" t="str">
        <f ca="1">IFERROR(VLOOKUP(A136,MeTRAX!A137:M407,7),"")</f>
        <v/>
      </c>
      <c r="F136" s="68" t="str">
        <f ca="1">IFERROR(VLOOKUP(A136,MeTRAX!A137:M407,9),"")</f>
        <v/>
      </c>
    </row>
    <row r="137" spans="1:6" x14ac:dyDescent="0.25">
      <c r="A137" s="68" t="str">
        <f ca="1">IFERROR(INDEX(MeTRAX!A:A,SMALL(MeTRAX!J:J,(ROW()-2))),"")</f>
        <v/>
      </c>
      <c r="B137" s="68" t="str">
        <f ca="1">IFERROR(VLOOKUP(A137,MeTRAX!A138:M407,2),"")</f>
        <v/>
      </c>
      <c r="C137" s="68" t="str">
        <f ca="1">IFERROR(VLOOKUP(A137,MeTRAX!A138:M407,3),"")</f>
        <v/>
      </c>
      <c r="D137" s="68" t="str">
        <f ca="1">IFERROR(VLOOKUP(A137,MeTRAX!A138:M407,4),"")</f>
        <v/>
      </c>
      <c r="E137" s="72" t="str">
        <f ca="1">IFERROR(VLOOKUP(A137,MeTRAX!A138:M407,7),"")</f>
        <v/>
      </c>
      <c r="F137" s="68" t="str">
        <f ca="1">IFERROR(VLOOKUP(A137,MeTRAX!A138:M407,9),"")</f>
        <v/>
      </c>
    </row>
    <row r="138" spans="1:6" x14ac:dyDescent="0.25">
      <c r="A138" s="68" t="str">
        <f ca="1">IFERROR(INDEX(MeTRAX!A:A,SMALL(MeTRAX!J:J,(ROW()-2))),"")</f>
        <v/>
      </c>
      <c r="B138" s="68" t="str">
        <f ca="1">IFERROR(VLOOKUP(A138,MeTRAX!A139:M407,2),"")</f>
        <v/>
      </c>
      <c r="C138" s="68" t="str">
        <f ca="1">IFERROR(VLOOKUP(A138,MeTRAX!A139:M407,3),"")</f>
        <v/>
      </c>
      <c r="D138" s="68" t="str">
        <f ca="1">IFERROR(VLOOKUP(A138,MeTRAX!A139:M407,4),"")</f>
        <v/>
      </c>
      <c r="E138" s="72" t="str">
        <f ca="1">IFERROR(VLOOKUP(A138,MeTRAX!A139:M407,7),"")</f>
        <v/>
      </c>
      <c r="F138" s="68" t="str">
        <f ca="1">IFERROR(VLOOKUP(A138,MeTRAX!A139:M407,9),"")</f>
        <v/>
      </c>
    </row>
    <row r="139" spans="1:6" x14ac:dyDescent="0.25">
      <c r="A139" s="68" t="str">
        <f ca="1">IFERROR(INDEX(MeTRAX!A:A,SMALL(MeTRAX!J:J,(ROW()-2))),"")</f>
        <v/>
      </c>
      <c r="B139" s="68" t="str">
        <f ca="1">IFERROR(VLOOKUP(A139,MeTRAX!A140:M407,2),"")</f>
        <v/>
      </c>
      <c r="C139" s="68" t="str">
        <f ca="1">IFERROR(VLOOKUP(A139,MeTRAX!A140:M407,3),"")</f>
        <v/>
      </c>
      <c r="D139" s="68" t="str">
        <f ca="1">IFERROR(VLOOKUP(A139,MeTRAX!A140:M407,4),"")</f>
        <v/>
      </c>
      <c r="E139" s="72" t="str">
        <f ca="1">IFERROR(VLOOKUP(A139,MeTRAX!A140:M407,7),"")</f>
        <v/>
      </c>
      <c r="F139" s="68" t="str">
        <f ca="1">IFERROR(VLOOKUP(A139,MeTRAX!A140:M407,9),"")</f>
        <v/>
      </c>
    </row>
    <row r="140" spans="1:6" x14ac:dyDescent="0.25">
      <c r="A140" s="68" t="str">
        <f ca="1">IFERROR(INDEX(MeTRAX!A:A,SMALL(MeTRAX!J:J,(ROW()-2))),"")</f>
        <v/>
      </c>
      <c r="B140" s="68" t="str">
        <f ca="1">IFERROR(VLOOKUP(A140,MeTRAX!A141:M407,2),"")</f>
        <v/>
      </c>
      <c r="C140" s="68" t="str">
        <f ca="1">IFERROR(VLOOKUP(A140,MeTRAX!A141:M407,3),"")</f>
        <v/>
      </c>
      <c r="D140" s="68" t="str">
        <f ca="1">IFERROR(VLOOKUP(A140,MeTRAX!A141:M407,4),"")</f>
        <v/>
      </c>
      <c r="E140" s="72" t="str">
        <f ca="1">IFERROR(VLOOKUP(A140,MeTRAX!A141:M407,7),"")</f>
        <v/>
      </c>
      <c r="F140" s="68" t="str">
        <f ca="1">IFERROR(VLOOKUP(A140,MeTRAX!A141:M407,9),"")</f>
        <v/>
      </c>
    </row>
    <row r="141" spans="1:6" x14ac:dyDescent="0.25">
      <c r="A141" s="68" t="str">
        <f ca="1">IFERROR(INDEX(MeTRAX!A:A,SMALL(MeTRAX!J:J,(ROW()-2))),"")</f>
        <v/>
      </c>
      <c r="B141" s="68" t="str">
        <f ca="1">IFERROR(VLOOKUP(A141,MeTRAX!A142:M407,2),"")</f>
        <v/>
      </c>
      <c r="C141" s="68" t="str">
        <f ca="1">IFERROR(VLOOKUP(A141,MeTRAX!A142:M407,3),"")</f>
        <v/>
      </c>
      <c r="D141" s="68" t="str">
        <f ca="1">IFERROR(VLOOKUP(A141,MeTRAX!A142:M407,4),"")</f>
        <v/>
      </c>
      <c r="E141" s="72" t="str">
        <f ca="1">IFERROR(VLOOKUP(A141,MeTRAX!A142:M407,7),"")</f>
        <v/>
      </c>
      <c r="F141" s="68" t="str">
        <f ca="1">IFERROR(VLOOKUP(A141,MeTRAX!A142:M407,9),"")</f>
        <v/>
      </c>
    </row>
    <row r="142" spans="1:6" x14ac:dyDescent="0.25">
      <c r="A142" s="68" t="str">
        <f ca="1">IFERROR(INDEX(MeTRAX!A:A,SMALL(MeTRAX!J:J,(ROW()-2))),"")</f>
        <v/>
      </c>
      <c r="B142" s="68" t="str">
        <f ca="1">IFERROR(VLOOKUP(A142,MeTRAX!A143:M407,2),"")</f>
        <v/>
      </c>
      <c r="C142" s="68" t="str">
        <f ca="1">IFERROR(VLOOKUP(A142,MeTRAX!A143:M407,3),"")</f>
        <v/>
      </c>
      <c r="D142" s="68" t="str">
        <f ca="1">IFERROR(VLOOKUP(A142,MeTRAX!A143:M407,4),"")</f>
        <v/>
      </c>
      <c r="E142" s="72" t="str">
        <f ca="1">IFERROR(VLOOKUP(A142,MeTRAX!A143:M407,7),"")</f>
        <v/>
      </c>
      <c r="F142" s="68" t="str">
        <f ca="1">IFERROR(VLOOKUP(A142,MeTRAX!A143:M407,9),"")</f>
        <v/>
      </c>
    </row>
    <row r="143" spans="1:6" x14ac:dyDescent="0.25">
      <c r="A143" s="68" t="str">
        <f ca="1">IFERROR(INDEX(MeTRAX!A:A,SMALL(MeTRAX!J:J,(ROW()-2))),"")</f>
        <v/>
      </c>
      <c r="B143" s="68" t="str">
        <f ca="1">IFERROR(VLOOKUP(A143,MeTRAX!A144:M407,2),"")</f>
        <v/>
      </c>
      <c r="C143" s="68" t="str">
        <f ca="1">IFERROR(VLOOKUP(A143,MeTRAX!A144:M407,3),"")</f>
        <v/>
      </c>
      <c r="D143" s="68" t="str">
        <f ca="1">IFERROR(VLOOKUP(A143,MeTRAX!A144:M407,4),"")</f>
        <v/>
      </c>
      <c r="E143" s="72" t="str">
        <f ca="1">IFERROR(VLOOKUP(A143,MeTRAX!A144:M407,7),"")</f>
        <v/>
      </c>
      <c r="F143" s="68" t="str">
        <f ca="1">IFERROR(VLOOKUP(A143,MeTRAX!A144:M407,9),"")</f>
        <v/>
      </c>
    </row>
    <row r="144" spans="1:6" x14ac:dyDescent="0.25">
      <c r="A144" s="68" t="str">
        <f ca="1">IFERROR(INDEX(MeTRAX!A:A,SMALL(MeTRAX!J:J,(ROW()-2))),"")</f>
        <v/>
      </c>
      <c r="B144" s="68" t="str">
        <f ca="1">IFERROR(VLOOKUP(A144,MeTRAX!A145:M407,2),"")</f>
        <v/>
      </c>
      <c r="C144" s="68" t="str">
        <f ca="1">IFERROR(VLOOKUP(A144,MeTRAX!A145:M407,3),"")</f>
        <v/>
      </c>
      <c r="D144" s="68" t="str">
        <f ca="1">IFERROR(VLOOKUP(A144,MeTRAX!A145:M407,4),"")</f>
        <v/>
      </c>
      <c r="E144" s="72" t="str">
        <f ca="1">IFERROR(VLOOKUP(A144,MeTRAX!A145:M407,7),"")</f>
        <v/>
      </c>
      <c r="F144" s="68" t="str">
        <f ca="1">IFERROR(VLOOKUP(A144,MeTRAX!A145:M407,9),"")</f>
        <v/>
      </c>
    </row>
    <row r="145" spans="1:6" x14ac:dyDescent="0.25">
      <c r="A145" s="68" t="str">
        <f ca="1">IFERROR(INDEX(MeTRAX!A:A,SMALL(MeTRAX!J:J,(ROW()-2))),"")</f>
        <v/>
      </c>
      <c r="B145" s="68" t="str">
        <f ca="1">IFERROR(VLOOKUP(A145,MeTRAX!A146:M407,2),"")</f>
        <v/>
      </c>
      <c r="C145" s="68" t="str">
        <f ca="1">IFERROR(VLOOKUP(A145,MeTRAX!A146:M407,3),"")</f>
        <v/>
      </c>
      <c r="D145" s="68" t="str">
        <f ca="1">IFERROR(VLOOKUP(A145,MeTRAX!A146:M407,4),"")</f>
        <v/>
      </c>
      <c r="E145" s="72" t="str">
        <f ca="1">IFERROR(VLOOKUP(A145,MeTRAX!A146:M407,7),"")</f>
        <v/>
      </c>
      <c r="F145" s="68" t="str">
        <f ca="1">IFERROR(VLOOKUP(A145,MeTRAX!A146:M407,9),"")</f>
        <v/>
      </c>
    </row>
    <row r="146" spans="1:6" x14ac:dyDescent="0.25">
      <c r="A146" s="68" t="str">
        <f ca="1">IFERROR(INDEX(MeTRAX!A:A,SMALL(MeTRAX!J:J,(ROW()-2))),"")</f>
        <v/>
      </c>
      <c r="B146" s="68" t="str">
        <f ca="1">IFERROR(VLOOKUP(A146,MeTRAX!A147:M407,2),"")</f>
        <v/>
      </c>
      <c r="C146" s="68" t="str">
        <f ca="1">IFERROR(VLOOKUP(A146,MeTRAX!A147:M407,3),"")</f>
        <v/>
      </c>
      <c r="D146" s="68" t="str">
        <f ca="1">IFERROR(VLOOKUP(A146,MeTRAX!A147:M407,4),"")</f>
        <v/>
      </c>
      <c r="E146" s="72" t="str">
        <f ca="1">IFERROR(VLOOKUP(A146,MeTRAX!A147:M407,7),"")</f>
        <v/>
      </c>
      <c r="F146" s="68" t="str">
        <f ca="1">IFERROR(VLOOKUP(A146,MeTRAX!A147:M407,9),"")</f>
        <v/>
      </c>
    </row>
    <row r="147" spans="1:6" x14ac:dyDescent="0.25">
      <c r="A147" s="68" t="str">
        <f ca="1">IFERROR(INDEX(MeTRAX!A:A,SMALL(MeTRAX!J:J,(ROW()-2))),"")</f>
        <v/>
      </c>
      <c r="B147" s="68" t="str">
        <f ca="1">IFERROR(VLOOKUP(A147,MeTRAX!A148:M407,2),"")</f>
        <v/>
      </c>
      <c r="C147" s="68" t="str">
        <f ca="1">IFERROR(VLOOKUP(A147,MeTRAX!A148:M407,3),"")</f>
        <v/>
      </c>
      <c r="D147" s="68" t="str">
        <f ca="1">IFERROR(VLOOKUP(A147,MeTRAX!A148:M407,4),"")</f>
        <v/>
      </c>
      <c r="E147" s="72" t="str">
        <f ca="1">IFERROR(VLOOKUP(A147,MeTRAX!A148:M407,7),"")</f>
        <v/>
      </c>
      <c r="F147" s="68" t="str">
        <f ca="1">IFERROR(VLOOKUP(A147,MeTRAX!A148:M407,9),"")</f>
        <v/>
      </c>
    </row>
    <row r="148" spans="1:6" x14ac:dyDescent="0.25">
      <c r="A148" s="68" t="str">
        <f ca="1">IFERROR(INDEX(MeTRAX!A:A,SMALL(MeTRAX!J:J,(ROW()-2))),"")</f>
        <v/>
      </c>
      <c r="B148" s="68" t="str">
        <f ca="1">IFERROR(VLOOKUP(A148,MeTRAX!A149:M407,2),"")</f>
        <v/>
      </c>
      <c r="C148" s="68" t="str">
        <f ca="1">IFERROR(VLOOKUP(A148,MeTRAX!A149:M407,3),"")</f>
        <v/>
      </c>
      <c r="D148" s="68" t="str">
        <f ca="1">IFERROR(VLOOKUP(A148,MeTRAX!A149:M407,4),"")</f>
        <v/>
      </c>
      <c r="E148" s="72" t="str">
        <f ca="1">IFERROR(VLOOKUP(A148,MeTRAX!A149:M407,7),"")</f>
        <v/>
      </c>
      <c r="F148" s="68" t="str">
        <f ca="1">IFERROR(VLOOKUP(A148,MeTRAX!A149:M407,9),"")</f>
        <v/>
      </c>
    </row>
    <row r="149" spans="1:6" x14ac:dyDescent="0.25">
      <c r="A149" s="68" t="str">
        <f ca="1">IFERROR(INDEX(MeTRAX!A:A,SMALL(MeTRAX!J:J,(ROW()-2))),"")</f>
        <v/>
      </c>
      <c r="B149" s="68" t="str">
        <f ca="1">IFERROR(VLOOKUP(A149,MeTRAX!A150:M407,2),"")</f>
        <v/>
      </c>
      <c r="C149" s="68" t="str">
        <f ca="1">IFERROR(VLOOKUP(A149,MeTRAX!A150:M407,3),"")</f>
        <v/>
      </c>
      <c r="D149" s="68" t="str">
        <f ca="1">IFERROR(VLOOKUP(A149,MeTRAX!A150:M407,4),"")</f>
        <v/>
      </c>
      <c r="E149" s="72" t="str">
        <f ca="1">IFERROR(VLOOKUP(A149,MeTRAX!A150:M407,7),"")</f>
        <v/>
      </c>
      <c r="F149" s="68" t="str">
        <f ca="1">IFERROR(VLOOKUP(A149,MeTRAX!A150:M407,9),"")</f>
        <v/>
      </c>
    </row>
    <row r="150" spans="1:6" x14ac:dyDescent="0.25">
      <c r="A150" s="68" t="str">
        <f ca="1">IFERROR(INDEX(MeTRAX!A:A,SMALL(MeTRAX!J:J,(ROW()-2))),"")</f>
        <v/>
      </c>
      <c r="B150" s="68" t="str">
        <f ca="1">IFERROR(VLOOKUP(A150,MeTRAX!A151:M407,2),"")</f>
        <v/>
      </c>
      <c r="C150" s="68" t="str">
        <f ca="1">IFERROR(VLOOKUP(A150,MeTRAX!A151:M407,3),"")</f>
        <v/>
      </c>
      <c r="D150" s="68" t="str">
        <f ca="1">IFERROR(VLOOKUP(A150,MeTRAX!A151:M407,4),"")</f>
        <v/>
      </c>
      <c r="E150" s="72" t="str">
        <f ca="1">IFERROR(VLOOKUP(A150,MeTRAX!A151:M407,7),"")</f>
        <v/>
      </c>
      <c r="F150" s="68" t="str">
        <f ca="1">IFERROR(VLOOKUP(A150,MeTRAX!A151:M407,9),"")</f>
        <v/>
      </c>
    </row>
    <row r="151" spans="1:6" x14ac:dyDescent="0.25">
      <c r="A151" s="68" t="str">
        <f ca="1">IFERROR(INDEX(MeTRAX!A:A,SMALL(MeTRAX!J:J,(ROW()-2))),"")</f>
        <v/>
      </c>
      <c r="B151" s="68" t="str">
        <f ca="1">IFERROR(VLOOKUP(A151,MeTRAX!A152:M407,2),"")</f>
        <v/>
      </c>
      <c r="C151" s="68" t="str">
        <f ca="1">IFERROR(VLOOKUP(A151,MeTRAX!A152:M407,3),"")</f>
        <v/>
      </c>
      <c r="D151" s="68" t="str">
        <f ca="1">IFERROR(VLOOKUP(A151,MeTRAX!A152:M407,4),"")</f>
        <v/>
      </c>
      <c r="E151" s="72" t="str">
        <f ca="1">IFERROR(VLOOKUP(A151,MeTRAX!A152:M407,7),"")</f>
        <v/>
      </c>
      <c r="F151" s="68" t="str">
        <f ca="1">IFERROR(VLOOKUP(A151,MeTRAX!A152:M407,9),"")</f>
        <v/>
      </c>
    </row>
    <row r="152" spans="1:6" x14ac:dyDescent="0.25">
      <c r="A152" s="68" t="str">
        <f ca="1">IFERROR(INDEX(MeTRAX!A:A,SMALL(MeTRAX!J:J,(ROW()-2))),"")</f>
        <v/>
      </c>
      <c r="B152" s="68" t="str">
        <f ca="1">IFERROR(VLOOKUP(A152,MeTRAX!A153:M407,2),"")</f>
        <v/>
      </c>
      <c r="C152" s="68" t="str">
        <f ca="1">IFERROR(VLOOKUP(A152,MeTRAX!A153:M407,3),"")</f>
        <v/>
      </c>
      <c r="D152" s="68" t="str">
        <f ca="1">IFERROR(VLOOKUP(A152,MeTRAX!A153:M407,4),"")</f>
        <v/>
      </c>
      <c r="E152" s="72" t="str">
        <f ca="1">IFERROR(VLOOKUP(A152,MeTRAX!A153:M407,7),"")</f>
        <v/>
      </c>
      <c r="F152" s="68" t="str">
        <f ca="1">IFERROR(VLOOKUP(A152,MeTRAX!A153:M407,9),"")</f>
        <v/>
      </c>
    </row>
    <row r="153" spans="1:6" x14ac:dyDescent="0.25">
      <c r="A153" s="68" t="str">
        <f ca="1">IFERROR(INDEX(MeTRAX!A:A,SMALL(MeTRAX!J:J,(ROW()-2))),"")</f>
        <v/>
      </c>
      <c r="B153" s="68" t="str">
        <f ca="1">IFERROR(VLOOKUP(A153,MeTRAX!A154:M407,2),"")</f>
        <v/>
      </c>
      <c r="C153" s="68" t="str">
        <f ca="1">IFERROR(VLOOKUP(A153,MeTRAX!A154:M407,3),"")</f>
        <v/>
      </c>
      <c r="D153" s="68" t="str">
        <f ca="1">IFERROR(VLOOKUP(A153,MeTRAX!A154:M407,4),"")</f>
        <v/>
      </c>
      <c r="E153" s="72" t="str">
        <f ca="1">IFERROR(VLOOKUP(A153,MeTRAX!A154:M407,7),"")</f>
        <v/>
      </c>
      <c r="F153" s="68" t="str">
        <f ca="1">IFERROR(VLOOKUP(A153,MeTRAX!A154:M407,9),"")</f>
        <v/>
      </c>
    </row>
    <row r="154" spans="1:6" x14ac:dyDescent="0.25">
      <c r="A154" s="68" t="str">
        <f ca="1">IFERROR(INDEX(MeTRAX!A:A,SMALL(MeTRAX!J:J,(ROW()-2))),"")</f>
        <v/>
      </c>
      <c r="B154" s="68" t="str">
        <f ca="1">IFERROR(VLOOKUP(A154,MeTRAX!A155:M407,2),"")</f>
        <v/>
      </c>
      <c r="C154" s="68" t="str">
        <f ca="1">IFERROR(VLOOKUP(A154,MeTRAX!A155:M407,3),"")</f>
        <v/>
      </c>
      <c r="D154" s="68" t="str">
        <f ca="1">IFERROR(VLOOKUP(A154,MeTRAX!A155:M407,4),"")</f>
        <v/>
      </c>
      <c r="E154" s="72" t="str">
        <f ca="1">IFERROR(VLOOKUP(A154,MeTRAX!A155:M407,7),"")</f>
        <v/>
      </c>
      <c r="F154" s="68" t="str">
        <f ca="1">IFERROR(VLOOKUP(A154,MeTRAX!A155:M407,9),"")</f>
        <v/>
      </c>
    </row>
    <row r="155" spans="1:6" x14ac:dyDescent="0.25">
      <c r="A155" s="68" t="str">
        <f ca="1">IFERROR(INDEX(MeTRAX!A:A,SMALL(MeTRAX!J:J,(ROW()-2))),"")</f>
        <v/>
      </c>
      <c r="B155" s="68" t="str">
        <f ca="1">IFERROR(VLOOKUP(A155,MeTRAX!A156:M407,2),"")</f>
        <v/>
      </c>
      <c r="C155" s="68" t="str">
        <f ca="1">IFERROR(VLOOKUP(A155,MeTRAX!A156:M407,3),"")</f>
        <v/>
      </c>
      <c r="D155" s="68" t="str">
        <f ca="1">IFERROR(VLOOKUP(A155,MeTRAX!A156:M407,4),"")</f>
        <v/>
      </c>
      <c r="E155" s="72" t="str">
        <f ca="1">IFERROR(VLOOKUP(A155,MeTRAX!A156:M407,7),"")</f>
        <v/>
      </c>
      <c r="F155" s="68" t="str">
        <f ca="1">IFERROR(VLOOKUP(A155,MeTRAX!A156:M407,9),"")</f>
        <v/>
      </c>
    </row>
    <row r="156" spans="1:6" x14ac:dyDescent="0.25">
      <c r="A156" s="68" t="str">
        <f ca="1">IFERROR(INDEX(MeTRAX!A:A,SMALL(MeTRAX!J:J,(ROW()-2))),"")</f>
        <v/>
      </c>
      <c r="B156" s="68" t="str">
        <f ca="1">IFERROR(VLOOKUP(A156,MeTRAX!A157:M407,2),"")</f>
        <v/>
      </c>
      <c r="C156" s="68" t="str">
        <f ca="1">IFERROR(VLOOKUP(A156,MeTRAX!A157:M407,3),"")</f>
        <v/>
      </c>
      <c r="D156" s="68" t="str">
        <f ca="1">IFERROR(VLOOKUP(A156,MeTRAX!A157:M407,4),"")</f>
        <v/>
      </c>
      <c r="E156" s="72" t="str">
        <f ca="1">IFERROR(VLOOKUP(A156,MeTRAX!A157:M407,7),"")</f>
        <v/>
      </c>
      <c r="F156" s="68" t="str">
        <f ca="1">IFERROR(VLOOKUP(A156,MeTRAX!A157:M407,9),"")</f>
        <v/>
      </c>
    </row>
    <row r="157" spans="1:6" x14ac:dyDescent="0.25">
      <c r="A157" s="68" t="str">
        <f ca="1">IFERROR(INDEX(MeTRAX!A:A,SMALL(MeTRAX!J:J,(ROW()-2))),"")</f>
        <v/>
      </c>
      <c r="B157" s="68" t="str">
        <f ca="1">IFERROR(VLOOKUP(A157,MeTRAX!A158:M407,2),"")</f>
        <v/>
      </c>
      <c r="C157" s="68" t="str">
        <f ca="1">IFERROR(VLOOKUP(A157,MeTRAX!A158:M407,3),"")</f>
        <v/>
      </c>
      <c r="D157" s="68" t="str">
        <f ca="1">IFERROR(VLOOKUP(A157,MeTRAX!A158:M407,4),"")</f>
        <v/>
      </c>
      <c r="E157" s="72" t="str">
        <f ca="1">IFERROR(VLOOKUP(A157,MeTRAX!A158:M407,7),"")</f>
        <v/>
      </c>
      <c r="F157" s="68" t="str">
        <f ca="1">IFERROR(VLOOKUP(A157,MeTRAX!A158:M407,9),"")</f>
        <v/>
      </c>
    </row>
    <row r="158" spans="1:6" x14ac:dyDescent="0.25">
      <c r="A158" s="68" t="str">
        <f ca="1">IFERROR(INDEX(MeTRAX!A:A,SMALL(MeTRAX!J:J,(ROW()-2))),"")</f>
        <v/>
      </c>
      <c r="B158" s="68" t="str">
        <f ca="1">IFERROR(VLOOKUP(A158,MeTRAX!A159:M407,2),"")</f>
        <v/>
      </c>
      <c r="C158" s="68" t="str">
        <f ca="1">IFERROR(VLOOKUP(A158,MeTRAX!A159:M407,3),"")</f>
        <v/>
      </c>
      <c r="D158" s="68" t="str">
        <f ca="1">IFERROR(VLOOKUP(A158,MeTRAX!A159:M407,4),"")</f>
        <v/>
      </c>
      <c r="E158" s="72" t="str">
        <f ca="1">IFERROR(VLOOKUP(A158,MeTRAX!A159:M407,7),"")</f>
        <v/>
      </c>
      <c r="F158" s="68" t="str">
        <f ca="1">IFERROR(VLOOKUP(A158,MeTRAX!A159:M407,9),"")</f>
        <v/>
      </c>
    </row>
    <row r="159" spans="1:6" x14ac:dyDescent="0.25">
      <c r="A159" s="68" t="str">
        <f ca="1">IFERROR(INDEX(MeTRAX!A:A,SMALL(MeTRAX!J:J,(ROW()-2))),"")</f>
        <v/>
      </c>
      <c r="B159" s="68" t="str">
        <f ca="1">IFERROR(VLOOKUP(A159,MeTRAX!A160:M407,2),"")</f>
        <v/>
      </c>
      <c r="C159" s="68" t="str">
        <f ca="1">IFERROR(VLOOKUP(A159,MeTRAX!A160:M407,3),"")</f>
        <v/>
      </c>
      <c r="D159" s="68" t="str">
        <f ca="1">IFERROR(VLOOKUP(A159,MeTRAX!A160:M407,4),"")</f>
        <v/>
      </c>
      <c r="E159" s="72" t="str">
        <f ca="1">IFERROR(VLOOKUP(A159,MeTRAX!A160:M407,7),"")</f>
        <v/>
      </c>
      <c r="F159" s="68" t="str">
        <f ca="1">IFERROR(VLOOKUP(A159,MeTRAX!A160:M407,9),"")</f>
        <v/>
      </c>
    </row>
    <row r="160" spans="1:6" x14ac:dyDescent="0.25">
      <c r="A160" s="68" t="str">
        <f ca="1">IFERROR(INDEX(MeTRAX!A:A,SMALL(MeTRAX!J:J,(ROW()-2))),"")</f>
        <v/>
      </c>
      <c r="B160" s="68" t="str">
        <f ca="1">IFERROR(VLOOKUP(A160,MeTRAX!A161:M407,2),"")</f>
        <v/>
      </c>
      <c r="C160" s="68" t="str">
        <f ca="1">IFERROR(VLOOKUP(A160,MeTRAX!A161:M407,3),"")</f>
        <v/>
      </c>
      <c r="D160" s="68" t="str">
        <f ca="1">IFERROR(VLOOKUP(A160,MeTRAX!A161:M407,4),"")</f>
        <v/>
      </c>
      <c r="E160" s="72" t="str">
        <f ca="1">IFERROR(VLOOKUP(A160,MeTRAX!A161:M407,7),"")</f>
        <v/>
      </c>
      <c r="F160" s="68" t="str">
        <f ca="1">IFERROR(VLOOKUP(A160,MeTRAX!A161:M407,9),"")</f>
        <v/>
      </c>
    </row>
    <row r="161" spans="1:6" x14ac:dyDescent="0.25">
      <c r="A161" s="68" t="str">
        <f ca="1">IFERROR(INDEX(MeTRAX!A:A,SMALL(MeTRAX!J:J,(ROW()-2))),"")</f>
        <v/>
      </c>
      <c r="B161" s="68" t="str">
        <f ca="1">IFERROR(VLOOKUP(A161,MeTRAX!A162:M407,2),"")</f>
        <v/>
      </c>
      <c r="C161" s="68" t="str">
        <f ca="1">IFERROR(VLOOKUP(A161,MeTRAX!A162:M407,3),"")</f>
        <v/>
      </c>
      <c r="D161" s="68" t="str">
        <f ca="1">IFERROR(VLOOKUP(A161,MeTRAX!A162:M407,4),"")</f>
        <v/>
      </c>
      <c r="E161" s="72" t="str">
        <f ca="1">IFERROR(VLOOKUP(A161,MeTRAX!A162:M407,7),"")</f>
        <v/>
      </c>
      <c r="F161" s="68" t="str">
        <f ca="1">IFERROR(VLOOKUP(A161,MeTRAX!A162:M407,9),"")</f>
        <v/>
      </c>
    </row>
    <row r="162" spans="1:6" x14ac:dyDescent="0.25">
      <c r="A162" s="68" t="str">
        <f ca="1">IFERROR(INDEX(MeTRAX!A:A,SMALL(MeTRAX!J:J,(ROW()-2))),"")</f>
        <v/>
      </c>
      <c r="B162" s="68" t="str">
        <f ca="1">IFERROR(VLOOKUP(A162,MeTRAX!A163:M407,2),"")</f>
        <v/>
      </c>
      <c r="C162" s="68" t="str">
        <f ca="1">IFERROR(VLOOKUP(A162,MeTRAX!A163:M407,3),"")</f>
        <v/>
      </c>
      <c r="D162" s="68" t="str">
        <f ca="1">IFERROR(VLOOKUP(A162,MeTRAX!A163:M407,4),"")</f>
        <v/>
      </c>
      <c r="E162" s="72" t="str">
        <f ca="1">IFERROR(VLOOKUP(A162,MeTRAX!A163:M407,7),"")</f>
        <v/>
      </c>
      <c r="F162" s="68" t="str">
        <f ca="1">IFERROR(VLOOKUP(A162,MeTRAX!A163:M407,9),"")</f>
        <v/>
      </c>
    </row>
    <row r="163" spans="1:6" x14ac:dyDescent="0.25">
      <c r="A163" s="68" t="str">
        <f ca="1">IFERROR(INDEX(MeTRAX!A:A,SMALL(MeTRAX!J:J,(ROW()-2))),"")</f>
        <v/>
      </c>
      <c r="B163" s="68" t="str">
        <f ca="1">IFERROR(VLOOKUP(A163,MeTRAX!A164:M407,2),"")</f>
        <v/>
      </c>
      <c r="C163" s="68" t="str">
        <f ca="1">IFERROR(VLOOKUP(A163,MeTRAX!A164:M407,3),"")</f>
        <v/>
      </c>
      <c r="D163" s="68" t="str">
        <f ca="1">IFERROR(VLOOKUP(A163,MeTRAX!A164:M407,4),"")</f>
        <v/>
      </c>
      <c r="E163" s="72" t="str">
        <f ca="1">IFERROR(VLOOKUP(A163,MeTRAX!A164:M407,7),"")</f>
        <v/>
      </c>
      <c r="F163" s="68" t="str">
        <f ca="1">IFERROR(VLOOKUP(A163,MeTRAX!A164:M407,9),"")</f>
        <v/>
      </c>
    </row>
    <row r="164" spans="1:6" x14ac:dyDescent="0.25">
      <c r="A164" s="68" t="str">
        <f ca="1">IFERROR(INDEX(MeTRAX!A:A,SMALL(MeTRAX!J:J,(ROW()-2))),"")</f>
        <v/>
      </c>
      <c r="B164" s="68" t="str">
        <f ca="1">IFERROR(VLOOKUP(A164,MeTRAX!A165:M407,2),"")</f>
        <v/>
      </c>
      <c r="C164" s="68" t="str">
        <f ca="1">IFERROR(VLOOKUP(A164,MeTRAX!A165:M407,3),"")</f>
        <v/>
      </c>
      <c r="D164" s="68" t="str">
        <f ca="1">IFERROR(VLOOKUP(A164,MeTRAX!A165:M407,4),"")</f>
        <v/>
      </c>
      <c r="E164" s="72" t="str">
        <f ca="1">IFERROR(VLOOKUP(A164,MeTRAX!A165:M407,7),"")</f>
        <v/>
      </c>
      <c r="F164" s="68" t="str">
        <f ca="1">IFERROR(VLOOKUP(A164,MeTRAX!A165:M407,9),"")</f>
        <v/>
      </c>
    </row>
    <row r="165" spans="1:6" x14ac:dyDescent="0.25">
      <c r="A165" s="68" t="str">
        <f ca="1">IFERROR(INDEX(MeTRAX!A:A,SMALL(MeTRAX!J:J,(ROW()-2))),"")</f>
        <v/>
      </c>
      <c r="B165" s="68" t="str">
        <f ca="1">IFERROR(VLOOKUP(A165,MeTRAX!A166:M407,2),"")</f>
        <v/>
      </c>
      <c r="C165" s="68" t="str">
        <f ca="1">IFERROR(VLOOKUP(A165,MeTRAX!A166:M407,3),"")</f>
        <v/>
      </c>
      <c r="D165" s="68" t="str">
        <f ca="1">IFERROR(VLOOKUP(A165,MeTRAX!A166:M407,4),"")</f>
        <v/>
      </c>
      <c r="E165" s="72" t="str">
        <f ca="1">IFERROR(VLOOKUP(A165,MeTRAX!A166:M407,7),"")</f>
        <v/>
      </c>
      <c r="F165" s="68" t="str">
        <f ca="1">IFERROR(VLOOKUP(A165,MeTRAX!A166:M407,9),"")</f>
        <v/>
      </c>
    </row>
    <row r="166" spans="1:6" x14ac:dyDescent="0.25">
      <c r="A166" s="68" t="str">
        <f ca="1">IFERROR(INDEX(MeTRAX!A:A,SMALL(MeTRAX!J:J,(ROW()-2))),"")</f>
        <v/>
      </c>
      <c r="B166" s="68" t="str">
        <f ca="1">IFERROR(VLOOKUP(A166,MeTRAX!A167:M407,2),"")</f>
        <v/>
      </c>
      <c r="C166" s="68" t="str">
        <f ca="1">IFERROR(VLOOKUP(A166,MeTRAX!A167:M407,3),"")</f>
        <v/>
      </c>
      <c r="D166" s="68" t="str">
        <f ca="1">IFERROR(VLOOKUP(A166,MeTRAX!A167:M407,4),"")</f>
        <v/>
      </c>
      <c r="E166" s="72" t="str">
        <f ca="1">IFERROR(VLOOKUP(A166,MeTRAX!A167:M407,7),"")</f>
        <v/>
      </c>
      <c r="F166" s="68" t="str">
        <f ca="1">IFERROR(VLOOKUP(A166,MeTRAX!A167:M407,9),"")</f>
        <v/>
      </c>
    </row>
    <row r="167" spans="1:6" x14ac:dyDescent="0.25">
      <c r="A167" s="68" t="str">
        <f ca="1">IFERROR(INDEX(MeTRAX!A:A,SMALL(MeTRAX!J:J,(ROW()-2))),"")</f>
        <v/>
      </c>
      <c r="B167" s="68" t="str">
        <f ca="1">IFERROR(VLOOKUP(A167,MeTRAX!A168:M407,2),"")</f>
        <v/>
      </c>
      <c r="C167" s="68" t="str">
        <f ca="1">IFERROR(VLOOKUP(A167,MeTRAX!A168:M407,3),"")</f>
        <v/>
      </c>
      <c r="D167" s="68" t="str">
        <f ca="1">IFERROR(VLOOKUP(A167,MeTRAX!A168:M407,4),"")</f>
        <v/>
      </c>
      <c r="E167" s="72" t="str">
        <f ca="1">IFERROR(VLOOKUP(A167,MeTRAX!A168:M407,7),"")</f>
        <v/>
      </c>
      <c r="F167" s="68" t="str">
        <f ca="1">IFERROR(VLOOKUP(A167,MeTRAX!A168:M407,9),"")</f>
        <v/>
      </c>
    </row>
    <row r="168" spans="1:6" x14ac:dyDescent="0.25">
      <c r="A168" s="68" t="str">
        <f ca="1">IFERROR(INDEX(MeTRAX!A:A,SMALL(MeTRAX!J:J,(ROW()-2))),"")</f>
        <v/>
      </c>
      <c r="B168" s="68" t="str">
        <f ca="1">IFERROR(VLOOKUP(A168,MeTRAX!A169:M407,2),"")</f>
        <v/>
      </c>
      <c r="C168" s="68" t="str">
        <f ca="1">IFERROR(VLOOKUP(A168,MeTRAX!A169:M407,3),"")</f>
        <v/>
      </c>
      <c r="D168" s="68" t="str">
        <f ca="1">IFERROR(VLOOKUP(A168,MeTRAX!A169:M407,4),"")</f>
        <v/>
      </c>
      <c r="E168" s="72" t="str">
        <f ca="1">IFERROR(VLOOKUP(A168,MeTRAX!A169:M407,7),"")</f>
        <v/>
      </c>
      <c r="F168" s="68" t="str">
        <f ca="1">IFERROR(VLOOKUP(A168,MeTRAX!A169:M407,9),"")</f>
        <v/>
      </c>
    </row>
    <row r="169" spans="1:6" x14ac:dyDescent="0.25">
      <c r="A169" s="68" t="str">
        <f ca="1">IFERROR(INDEX(MeTRAX!A:A,SMALL(MeTRAX!J:J,(ROW()-2))),"")</f>
        <v/>
      </c>
      <c r="B169" s="68" t="str">
        <f ca="1">IFERROR(VLOOKUP(A169,MeTRAX!A170:M407,2),"")</f>
        <v/>
      </c>
      <c r="C169" s="68" t="str">
        <f ca="1">IFERROR(VLOOKUP(A169,MeTRAX!A170:M407,3),"")</f>
        <v/>
      </c>
      <c r="D169" s="68" t="str">
        <f ca="1">IFERROR(VLOOKUP(A169,MeTRAX!A170:M407,4),"")</f>
        <v/>
      </c>
      <c r="E169" s="72" t="str">
        <f ca="1">IFERROR(VLOOKUP(A169,MeTRAX!A170:M407,7),"")</f>
        <v/>
      </c>
      <c r="F169" s="68" t="str">
        <f ca="1">IFERROR(VLOOKUP(A169,MeTRAX!A170:M407,9),"")</f>
        <v/>
      </c>
    </row>
    <row r="170" spans="1:6" x14ac:dyDescent="0.25">
      <c r="A170" s="68" t="str">
        <f ca="1">IFERROR(INDEX(MeTRAX!A:A,SMALL(MeTRAX!J:J,(ROW()-2))),"")</f>
        <v/>
      </c>
      <c r="B170" s="68" t="str">
        <f ca="1">IFERROR(VLOOKUP(A170,MeTRAX!A171:M407,2),"")</f>
        <v/>
      </c>
      <c r="C170" s="68" t="str">
        <f ca="1">IFERROR(VLOOKUP(A170,MeTRAX!A171:M407,3),"")</f>
        <v/>
      </c>
      <c r="D170" s="68" t="str">
        <f ca="1">IFERROR(VLOOKUP(A170,MeTRAX!A171:M407,4),"")</f>
        <v/>
      </c>
      <c r="E170" s="72" t="str">
        <f ca="1">IFERROR(VLOOKUP(A170,MeTRAX!A171:M407,7),"")</f>
        <v/>
      </c>
      <c r="F170" s="68" t="str">
        <f ca="1">IFERROR(VLOOKUP(A170,MeTRAX!A171:M407,9),"")</f>
        <v/>
      </c>
    </row>
    <row r="171" spans="1:6" x14ac:dyDescent="0.25">
      <c r="A171" s="68" t="str">
        <f ca="1">IFERROR(INDEX(MeTRAX!A:A,SMALL(MeTRAX!J:J,(ROW()-2))),"")</f>
        <v/>
      </c>
      <c r="B171" s="68" t="str">
        <f ca="1">IFERROR(VLOOKUP(A171,MeTRAX!A172:M407,2),"")</f>
        <v/>
      </c>
      <c r="C171" s="68" t="str">
        <f ca="1">IFERROR(VLOOKUP(A171,MeTRAX!A172:M407,3),"")</f>
        <v/>
      </c>
      <c r="D171" s="68" t="str">
        <f ca="1">IFERROR(VLOOKUP(A171,MeTRAX!A172:M407,4),"")</f>
        <v/>
      </c>
      <c r="E171" s="72" t="str">
        <f ca="1">IFERROR(VLOOKUP(A171,MeTRAX!A172:M407,7),"")</f>
        <v/>
      </c>
      <c r="F171" s="68" t="str">
        <f ca="1">IFERROR(VLOOKUP(A171,MeTRAX!A172:M407,9),"")</f>
        <v/>
      </c>
    </row>
    <row r="172" spans="1:6" x14ac:dyDescent="0.25">
      <c r="A172" s="68" t="str">
        <f ca="1">IFERROR(INDEX(MeTRAX!A:A,SMALL(MeTRAX!J:J,(ROW()-2))),"")</f>
        <v/>
      </c>
      <c r="B172" s="68" t="str">
        <f ca="1">IFERROR(VLOOKUP(A172,MeTRAX!A173:M407,2),"")</f>
        <v/>
      </c>
      <c r="C172" s="68" t="str">
        <f ca="1">IFERROR(VLOOKUP(A172,MeTRAX!A173:M407,3),"")</f>
        <v/>
      </c>
      <c r="D172" s="68" t="str">
        <f ca="1">IFERROR(VLOOKUP(A172,MeTRAX!A173:M407,4),"")</f>
        <v/>
      </c>
      <c r="E172" s="72" t="str">
        <f ca="1">IFERROR(VLOOKUP(A172,MeTRAX!A173:M407,7),"")</f>
        <v/>
      </c>
      <c r="F172" s="68" t="str">
        <f ca="1">IFERROR(VLOOKUP(A172,MeTRAX!A173:M407,9),"")</f>
        <v/>
      </c>
    </row>
    <row r="173" spans="1:6" x14ac:dyDescent="0.25">
      <c r="A173" s="68" t="str">
        <f ca="1">IFERROR(INDEX(MeTRAX!A:A,SMALL(MeTRAX!J:J,(ROW()-2))),"")</f>
        <v/>
      </c>
      <c r="B173" s="68" t="str">
        <f ca="1">IFERROR(VLOOKUP(A173,MeTRAX!A174:M407,2),"")</f>
        <v/>
      </c>
      <c r="C173" s="68" t="str">
        <f ca="1">IFERROR(VLOOKUP(A173,MeTRAX!A174:M407,3),"")</f>
        <v/>
      </c>
      <c r="D173" s="68" t="str">
        <f ca="1">IFERROR(VLOOKUP(A173,MeTRAX!A174:M407,4),"")</f>
        <v/>
      </c>
      <c r="E173" s="72" t="str">
        <f ca="1">IFERROR(VLOOKUP(A173,MeTRAX!A174:M407,7),"")</f>
        <v/>
      </c>
      <c r="F173" s="68" t="str">
        <f ca="1">IFERROR(VLOOKUP(A173,MeTRAX!A174:M407,9),"")</f>
        <v/>
      </c>
    </row>
    <row r="174" spans="1:6" x14ac:dyDescent="0.25">
      <c r="A174" s="68" t="str">
        <f ca="1">IFERROR(INDEX(MeTRAX!A:A,SMALL(MeTRAX!J:J,(ROW()-2))),"")</f>
        <v/>
      </c>
      <c r="B174" s="68" t="str">
        <f ca="1">IFERROR(VLOOKUP(A174,MeTRAX!A175:M407,2),"")</f>
        <v/>
      </c>
      <c r="C174" s="68" t="str">
        <f ca="1">IFERROR(VLOOKUP(A174,MeTRAX!A175:M407,3),"")</f>
        <v/>
      </c>
      <c r="D174" s="68" t="str">
        <f ca="1">IFERROR(VLOOKUP(A174,MeTRAX!A175:M407,4),"")</f>
        <v/>
      </c>
      <c r="E174" s="72" t="str">
        <f ca="1">IFERROR(VLOOKUP(A174,MeTRAX!A175:M407,7),"")</f>
        <v/>
      </c>
      <c r="F174" s="68" t="str">
        <f ca="1">IFERROR(VLOOKUP(A174,MeTRAX!A175:M407,9),"")</f>
        <v/>
      </c>
    </row>
    <row r="175" spans="1:6" x14ac:dyDescent="0.25">
      <c r="A175" s="68" t="str">
        <f ca="1">IFERROR(INDEX(MeTRAX!A:A,SMALL(MeTRAX!J:J,(ROW()-2))),"")</f>
        <v/>
      </c>
      <c r="B175" s="68" t="str">
        <f ca="1">IFERROR(VLOOKUP(A175,MeTRAX!A176:M407,2),"")</f>
        <v/>
      </c>
      <c r="C175" s="68" t="str">
        <f ca="1">IFERROR(VLOOKUP(A175,MeTRAX!A176:M407,3),"")</f>
        <v/>
      </c>
      <c r="D175" s="68" t="str">
        <f ca="1">IFERROR(VLOOKUP(A175,MeTRAX!A176:M407,4),"")</f>
        <v/>
      </c>
      <c r="E175" s="72" t="str">
        <f ca="1">IFERROR(VLOOKUP(A175,MeTRAX!A176:M407,7),"")</f>
        <v/>
      </c>
      <c r="F175" s="68" t="str">
        <f ca="1">IFERROR(VLOOKUP(A175,MeTRAX!A176:M407,9),"")</f>
        <v/>
      </c>
    </row>
    <row r="176" spans="1:6" x14ac:dyDescent="0.25">
      <c r="A176" s="68" t="str">
        <f ca="1">IFERROR(INDEX(MeTRAX!A:A,SMALL(MeTRAX!J:J,(ROW()-2))),"")</f>
        <v/>
      </c>
      <c r="B176" s="68" t="str">
        <f ca="1">IFERROR(VLOOKUP(A176,MeTRAX!A177:M407,2),"")</f>
        <v/>
      </c>
      <c r="C176" s="68" t="str">
        <f ca="1">IFERROR(VLOOKUP(A176,MeTRAX!A177:M407,3),"")</f>
        <v/>
      </c>
      <c r="D176" s="68" t="str">
        <f ca="1">IFERROR(VLOOKUP(A176,MeTRAX!A177:M407,4),"")</f>
        <v/>
      </c>
      <c r="E176" s="72" t="str">
        <f ca="1">IFERROR(VLOOKUP(A176,MeTRAX!A177:M407,7),"")</f>
        <v/>
      </c>
      <c r="F176" s="68" t="str">
        <f ca="1">IFERROR(VLOOKUP(A176,MeTRAX!A177:M407,9),"")</f>
        <v/>
      </c>
    </row>
    <row r="177" spans="1:6" x14ac:dyDescent="0.25">
      <c r="A177" s="68" t="str">
        <f ca="1">IFERROR(INDEX(MeTRAX!A:A,SMALL(MeTRAX!J:J,(ROW()-2))),"")</f>
        <v/>
      </c>
      <c r="B177" s="68" t="str">
        <f ca="1">IFERROR(VLOOKUP(A177,MeTRAX!A178:M407,2),"")</f>
        <v/>
      </c>
      <c r="C177" s="68" t="str">
        <f ca="1">IFERROR(VLOOKUP(A177,MeTRAX!A178:M407,3),"")</f>
        <v/>
      </c>
      <c r="D177" s="68" t="str">
        <f ca="1">IFERROR(VLOOKUP(A177,MeTRAX!A178:M407,4),"")</f>
        <v/>
      </c>
      <c r="E177" s="72" t="str">
        <f ca="1">IFERROR(VLOOKUP(A177,MeTRAX!A178:M407,7),"")</f>
        <v/>
      </c>
      <c r="F177" s="68" t="str">
        <f ca="1">IFERROR(VLOOKUP(A177,MeTRAX!A178:M407,9),"")</f>
        <v/>
      </c>
    </row>
    <row r="178" spans="1:6" x14ac:dyDescent="0.25">
      <c r="A178" s="68" t="str">
        <f ca="1">IFERROR(INDEX(MeTRAX!A:A,SMALL(MeTRAX!J:J,(ROW()-2))),"")</f>
        <v/>
      </c>
      <c r="B178" s="68" t="str">
        <f ca="1">IFERROR(VLOOKUP(A178,MeTRAX!A179:M407,2),"")</f>
        <v/>
      </c>
      <c r="C178" s="68" t="str">
        <f ca="1">IFERROR(VLOOKUP(A178,MeTRAX!A179:M407,3),"")</f>
        <v/>
      </c>
      <c r="D178" s="68" t="str">
        <f ca="1">IFERROR(VLOOKUP(A178,MeTRAX!A179:M407,4),"")</f>
        <v/>
      </c>
      <c r="E178" s="72" t="str">
        <f ca="1">IFERROR(VLOOKUP(A178,MeTRAX!A179:M407,7),"")</f>
        <v/>
      </c>
      <c r="F178" s="68" t="str">
        <f ca="1">IFERROR(VLOOKUP(A178,MeTRAX!A179:M407,9),"")</f>
        <v/>
      </c>
    </row>
    <row r="179" spans="1:6" x14ac:dyDescent="0.25">
      <c r="A179" s="68" t="str">
        <f ca="1">IFERROR(INDEX(MeTRAX!A:A,SMALL(MeTRAX!J:J,(ROW()-2))),"")</f>
        <v/>
      </c>
      <c r="B179" s="68" t="str">
        <f ca="1">IFERROR(VLOOKUP(A179,MeTRAX!A180:M407,2),"")</f>
        <v/>
      </c>
      <c r="C179" s="68" t="str">
        <f ca="1">IFERROR(VLOOKUP(A179,MeTRAX!A180:M407,3),"")</f>
        <v/>
      </c>
      <c r="D179" s="68" t="str">
        <f ca="1">IFERROR(VLOOKUP(A179,MeTRAX!A180:M407,4),"")</f>
        <v/>
      </c>
      <c r="E179" s="72" t="str">
        <f ca="1">IFERROR(VLOOKUP(A179,MeTRAX!A180:M407,7),"")</f>
        <v/>
      </c>
      <c r="F179" s="68" t="str">
        <f ca="1">IFERROR(VLOOKUP(A179,MeTRAX!A180:M407,9),"")</f>
        <v/>
      </c>
    </row>
    <row r="180" spans="1:6" x14ac:dyDescent="0.25">
      <c r="A180" s="68" t="str">
        <f ca="1">IFERROR(INDEX(MeTRAX!A:A,SMALL(MeTRAX!J:J,(ROW()-2))),"")</f>
        <v/>
      </c>
      <c r="B180" s="68" t="str">
        <f ca="1">IFERROR(VLOOKUP(A180,MeTRAX!A181:M407,2),"")</f>
        <v/>
      </c>
      <c r="C180" s="68" t="str">
        <f ca="1">IFERROR(VLOOKUP(A180,MeTRAX!A181:M407,3),"")</f>
        <v/>
      </c>
      <c r="D180" s="68" t="str">
        <f ca="1">IFERROR(VLOOKUP(A180,MeTRAX!A181:M407,4),"")</f>
        <v/>
      </c>
      <c r="E180" s="72" t="str">
        <f ca="1">IFERROR(VLOOKUP(A180,MeTRAX!A181:M407,7),"")</f>
        <v/>
      </c>
      <c r="F180" s="68" t="str">
        <f ca="1">IFERROR(VLOOKUP(A180,MeTRAX!A181:M407,9),"")</f>
        <v/>
      </c>
    </row>
    <row r="181" spans="1:6" x14ac:dyDescent="0.25">
      <c r="A181" s="68" t="str">
        <f ca="1">IFERROR(INDEX(MeTRAX!A:A,SMALL(MeTRAX!J:J,(ROW()-2))),"")</f>
        <v/>
      </c>
      <c r="B181" s="68" t="str">
        <f ca="1">IFERROR(VLOOKUP(A181,MeTRAX!A182:M407,2),"")</f>
        <v/>
      </c>
      <c r="C181" s="68" t="str">
        <f ca="1">IFERROR(VLOOKUP(A181,MeTRAX!A182:M407,3),"")</f>
        <v/>
      </c>
      <c r="D181" s="68" t="str">
        <f ca="1">IFERROR(VLOOKUP(A181,MeTRAX!A182:M407,4),"")</f>
        <v/>
      </c>
      <c r="E181" s="72" t="str">
        <f ca="1">IFERROR(VLOOKUP(A181,MeTRAX!A182:M407,7),"")</f>
        <v/>
      </c>
      <c r="F181" s="68" t="str">
        <f ca="1">IFERROR(VLOOKUP(A181,MeTRAX!A182:M407,9),"")</f>
        <v/>
      </c>
    </row>
    <row r="182" spans="1:6" x14ac:dyDescent="0.25">
      <c r="A182" s="68" t="str">
        <f ca="1">IFERROR(INDEX(MeTRAX!A:A,SMALL(MeTRAX!J:J,(ROW()-2))),"")</f>
        <v/>
      </c>
      <c r="B182" s="68" t="str">
        <f ca="1">IFERROR(VLOOKUP(A182,MeTRAX!A183:M407,2),"")</f>
        <v/>
      </c>
      <c r="C182" s="68" t="str">
        <f ca="1">IFERROR(VLOOKUP(A182,MeTRAX!A183:M407,3),"")</f>
        <v/>
      </c>
      <c r="D182" s="68" t="str">
        <f ca="1">IFERROR(VLOOKUP(A182,MeTRAX!A183:M407,4),"")</f>
        <v/>
      </c>
      <c r="E182" s="72" t="str">
        <f ca="1">IFERROR(VLOOKUP(A182,MeTRAX!A183:M407,7),"")</f>
        <v/>
      </c>
      <c r="F182" s="68" t="str">
        <f ca="1">IFERROR(VLOOKUP(A182,MeTRAX!A183:M407,9),"")</f>
        <v/>
      </c>
    </row>
    <row r="183" spans="1:6" x14ac:dyDescent="0.25">
      <c r="A183" s="68" t="str">
        <f ca="1">IFERROR(INDEX(MeTRAX!A:A,SMALL(MeTRAX!J:J,(ROW()-2))),"")</f>
        <v/>
      </c>
      <c r="B183" s="68" t="str">
        <f ca="1">IFERROR(VLOOKUP(A183,MeTRAX!A184:M407,2),"")</f>
        <v/>
      </c>
      <c r="C183" s="68" t="str">
        <f ca="1">IFERROR(VLOOKUP(A183,MeTRAX!A184:M407,3),"")</f>
        <v/>
      </c>
      <c r="D183" s="68" t="str">
        <f ca="1">IFERROR(VLOOKUP(A183,MeTRAX!A184:M407,4),"")</f>
        <v/>
      </c>
      <c r="E183" s="72" t="str">
        <f ca="1">IFERROR(VLOOKUP(A183,MeTRAX!A184:M407,7),"")</f>
        <v/>
      </c>
      <c r="F183" s="68" t="str">
        <f ca="1">IFERROR(VLOOKUP(A183,MeTRAX!A184:M407,9),"")</f>
        <v/>
      </c>
    </row>
    <row r="184" spans="1:6" x14ac:dyDescent="0.25">
      <c r="A184" s="68" t="str">
        <f ca="1">IFERROR(INDEX(MeTRAX!A:A,SMALL(MeTRAX!J:J,(ROW()-2))),"")</f>
        <v/>
      </c>
      <c r="B184" s="68" t="str">
        <f ca="1">IFERROR(VLOOKUP(A184,MeTRAX!A185:M407,2),"")</f>
        <v/>
      </c>
      <c r="C184" s="68" t="str">
        <f ca="1">IFERROR(VLOOKUP(A184,MeTRAX!A185:M407,3),"")</f>
        <v/>
      </c>
      <c r="D184" s="68" t="str">
        <f ca="1">IFERROR(VLOOKUP(A184,MeTRAX!A185:M407,4),"")</f>
        <v/>
      </c>
      <c r="E184" s="72" t="str">
        <f ca="1">IFERROR(VLOOKUP(A184,MeTRAX!A185:M407,7),"")</f>
        <v/>
      </c>
      <c r="F184" s="68" t="str">
        <f ca="1">IFERROR(VLOOKUP(A184,MeTRAX!A185:M407,9),"")</f>
        <v/>
      </c>
    </row>
    <row r="185" spans="1:6" x14ac:dyDescent="0.25">
      <c r="A185" s="68" t="str">
        <f ca="1">IFERROR(INDEX(MeTRAX!A:A,SMALL(MeTRAX!J:J,(ROW()-2))),"")</f>
        <v/>
      </c>
      <c r="B185" s="68" t="str">
        <f ca="1">IFERROR(VLOOKUP(A185,MeTRAX!A186:M407,2),"")</f>
        <v/>
      </c>
      <c r="C185" s="68" t="str">
        <f ca="1">IFERROR(VLOOKUP(A185,MeTRAX!A186:M407,3),"")</f>
        <v/>
      </c>
      <c r="D185" s="68" t="str">
        <f ca="1">IFERROR(VLOOKUP(A185,MeTRAX!A186:M407,4),"")</f>
        <v/>
      </c>
      <c r="E185" s="72" t="str">
        <f ca="1">IFERROR(VLOOKUP(A185,MeTRAX!A186:M407,7),"")</f>
        <v/>
      </c>
      <c r="F185" s="68" t="str">
        <f ca="1">IFERROR(VLOOKUP(A185,MeTRAX!A186:M407,9),"")</f>
        <v/>
      </c>
    </row>
    <row r="186" spans="1:6" x14ac:dyDescent="0.25">
      <c r="A186" s="68" t="str">
        <f ca="1">IFERROR(INDEX(MeTRAX!A:A,SMALL(MeTRAX!J:J,(ROW()-2))),"")</f>
        <v/>
      </c>
      <c r="B186" s="68" t="str">
        <f ca="1">IFERROR(VLOOKUP(A186,MeTRAX!A187:M407,2),"")</f>
        <v/>
      </c>
      <c r="C186" s="68" t="str">
        <f ca="1">IFERROR(VLOOKUP(A186,MeTRAX!A187:M407,3),"")</f>
        <v/>
      </c>
      <c r="D186" s="68" t="str">
        <f ca="1">IFERROR(VLOOKUP(A186,MeTRAX!A187:M407,4),"")</f>
        <v/>
      </c>
      <c r="E186" s="72" t="str">
        <f ca="1">IFERROR(VLOOKUP(A186,MeTRAX!A187:M407,7),"")</f>
        <v/>
      </c>
      <c r="F186" s="68" t="str">
        <f ca="1">IFERROR(VLOOKUP(A186,MeTRAX!A187:M407,9),"")</f>
        <v/>
      </c>
    </row>
    <row r="187" spans="1:6" x14ac:dyDescent="0.25">
      <c r="A187" s="68" t="str">
        <f ca="1">IFERROR(INDEX(MeTRAX!A:A,SMALL(MeTRAX!J:J,(ROW()-2))),"")</f>
        <v/>
      </c>
      <c r="B187" s="68" t="str">
        <f ca="1">IFERROR(VLOOKUP(A187,MeTRAX!A188:M407,2),"")</f>
        <v/>
      </c>
      <c r="C187" s="68" t="str">
        <f ca="1">IFERROR(VLOOKUP(A187,MeTRAX!A188:M407,3),"")</f>
        <v/>
      </c>
      <c r="D187" s="68" t="str">
        <f ca="1">IFERROR(VLOOKUP(A187,MeTRAX!A188:M407,4),"")</f>
        <v/>
      </c>
      <c r="E187" s="72" t="str">
        <f ca="1">IFERROR(VLOOKUP(A187,MeTRAX!A188:M407,7),"")</f>
        <v/>
      </c>
      <c r="F187" s="68" t="str">
        <f ca="1">IFERROR(VLOOKUP(A187,MeTRAX!A188:M407,9),"")</f>
        <v/>
      </c>
    </row>
    <row r="188" spans="1:6" x14ac:dyDescent="0.25">
      <c r="A188" s="68" t="str">
        <f ca="1">IFERROR(INDEX(MeTRAX!A:A,SMALL(MeTRAX!J:J,(ROW()-2))),"")</f>
        <v/>
      </c>
      <c r="B188" s="68" t="str">
        <f ca="1">IFERROR(VLOOKUP(A188,MeTRAX!A189:M407,2),"")</f>
        <v/>
      </c>
      <c r="C188" s="68" t="str">
        <f ca="1">IFERROR(VLOOKUP(A188,MeTRAX!A189:M407,3),"")</f>
        <v/>
      </c>
      <c r="D188" s="68" t="str">
        <f ca="1">IFERROR(VLOOKUP(A188,MeTRAX!A189:M407,4),"")</f>
        <v/>
      </c>
      <c r="E188" s="72" t="str">
        <f ca="1">IFERROR(VLOOKUP(A188,MeTRAX!A189:M407,7),"")</f>
        <v/>
      </c>
      <c r="F188" s="68" t="str">
        <f ca="1">IFERROR(VLOOKUP(A188,MeTRAX!A189:M407,9),"")</f>
        <v/>
      </c>
    </row>
    <row r="189" spans="1:6" x14ac:dyDescent="0.25">
      <c r="A189" s="68" t="str">
        <f ca="1">IFERROR(INDEX(MeTRAX!A:A,SMALL(MeTRAX!J:J,(ROW()-2))),"")</f>
        <v/>
      </c>
      <c r="B189" s="68" t="str">
        <f ca="1">IFERROR(VLOOKUP(A189,MeTRAX!A190:M407,2),"")</f>
        <v/>
      </c>
      <c r="C189" s="68" t="str">
        <f ca="1">IFERROR(VLOOKUP(A189,MeTRAX!A190:M407,3),"")</f>
        <v/>
      </c>
      <c r="D189" s="68" t="str">
        <f ca="1">IFERROR(VLOOKUP(A189,MeTRAX!A190:M407,4),"")</f>
        <v/>
      </c>
      <c r="E189" s="72" t="str">
        <f ca="1">IFERROR(VLOOKUP(A189,MeTRAX!A190:M407,7),"")</f>
        <v/>
      </c>
      <c r="F189" s="68" t="str">
        <f ca="1">IFERROR(VLOOKUP(A189,MeTRAX!A190:M407,9),"")</f>
        <v/>
      </c>
    </row>
    <row r="190" spans="1:6" x14ac:dyDescent="0.25">
      <c r="A190" s="68" t="str">
        <f ca="1">IFERROR(INDEX(MeTRAX!A:A,SMALL(MeTRAX!J:J,(ROW()-2))),"")</f>
        <v/>
      </c>
      <c r="B190" s="68" t="str">
        <f ca="1">IFERROR(VLOOKUP(A190,MeTRAX!A191:M407,2),"")</f>
        <v/>
      </c>
      <c r="C190" s="68" t="str">
        <f ca="1">IFERROR(VLOOKUP(A190,MeTRAX!A191:M407,3),"")</f>
        <v/>
      </c>
      <c r="D190" s="68" t="str">
        <f ca="1">IFERROR(VLOOKUP(A190,MeTRAX!A191:M407,4),"")</f>
        <v/>
      </c>
      <c r="E190" s="72" t="str">
        <f ca="1">IFERROR(VLOOKUP(A190,MeTRAX!A191:M407,7),"")</f>
        <v/>
      </c>
      <c r="F190" s="68" t="str">
        <f ca="1">IFERROR(VLOOKUP(A190,MeTRAX!A191:M407,9),"")</f>
        <v/>
      </c>
    </row>
    <row r="191" spans="1:6" x14ac:dyDescent="0.25">
      <c r="A191" s="68" t="str">
        <f ca="1">IFERROR(INDEX(MeTRAX!A:A,SMALL(MeTRAX!J:J,(ROW()-2))),"")</f>
        <v/>
      </c>
      <c r="B191" s="68" t="str">
        <f ca="1">IFERROR(VLOOKUP(A191,MeTRAX!A192:M407,2),"")</f>
        <v/>
      </c>
      <c r="C191" s="68" t="str">
        <f ca="1">IFERROR(VLOOKUP(A191,MeTRAX!A192:M407,3),"")</f>
        <v/>
      </c>
      <c r="D191" s="68" t="str">
        <f ca="1">IFERROR(VLOOKUP(A191,MeTRAX!A192:M407,4),"")</f>
        <v/>
      </c>
      <c r="E191" s="72" t="str">
        <f ca="1">IFERROR(VLOOKUP(A191,MeTRAX!A192:M407,7),"")</f>
        <v/>
      </c>
      <c r="F191" s="68" t="str">
        <f ca="1">IFERROR(VLOOKUP(A191,MeTRAX!A192:M407,9),"")</f>
        <v/>
      </c>
    </row>
    <row r="192" spans="1:6" x14ac:dyDescent="0.25">
      <c r="A192" s="68" t="str">
        <f ca="1">IFERROR(INDEX(MeTRAX!A:A,SMALL(MeTRAX!J:J,(ROW()-2))),"")</f>
        <v/>
      </c>
      <c r="B192" s="68" t="str">
        <f ca="1">IFERROR(VLOOKUP(A192,MeTRAX!A193:M407,2),"")</f>
        <v/>
      </c>
      <c r="C192" s="68" t="str">
        <f ca="1">IFERROR(VLOOKUP(A192,MeTRAX!A193:M407,3),"")</f>
        <v/>
      </c>
      <c r="D192" s="68" t="str">
        <f ca="1">IFERROR(VLOOKUP(A192,MeTRAX!A193:M407,4),"")</f>
        <v/>
      </c>
      <c r="E192" s="72" t="str">
        <f ca="1">IFERROR(VLOOKUP(A192,MeTRAX!A193:M407,7),"")</f>
        <v/>
      </c>
      <c r="F192" s="68" t="str">
        <f ca="1">IFERROR(VLOOKUP(A192,MeTRAX!A193:M407,9),"")</f>
        <v/>
      </c>
    </row>
    <row r="193" spans="1:6" x14ac:dyDescent="0.25">
      <c r="A193" s="68" t="str">
        <f ca="1">IFERROR(INDEX(MeTRAX!A:A,SMALL(MeTRAX!J:J,(ROW()-2))),"")</f>
        <v/>
      </c>
      <c r="B193" s="68" t="str">
        <f ca="1">IFERROR(VLOOKUP(A193,MeTRAX!A194:M407,2),"")</f>
        <v/>
      </c>
      <c r="C193" s="68" t="str">
        <f ca="1">IFERROR(VLOOKUP(A193,MeTRAX!A194:M407,3),"")</f>
        <v/>
      </c>
      <c r="D193" s="68" t="str">
        <f ca="1">IFERROR(VLOOKUP(A193,MeTRAX!A194:M407,4),"")</f>
        <v/>
      </c>
      <c r="E193" s="72" t="str">
        <f ca="1">IFERROR(VLOOKUP(A193,MeTRAX!A194:M407,7),"")</f>
        <v/>
      </c>
      <c r="F193" s="68" t="str">
        <f ca="1">IFERROR(VLOOKUP(A193,MeTRAX!A194:M407,9),"")</f>
        <v/>
      </c>
    </row>
    <row r="194" spans="1:6" x14ac:dyDescent="0.25">
      <c r="A194" s="68" t="str">
        <f ca="1">IFERROR(INDEX(MeTRAX!A:A,SMALL(MeTRAX!J:J,(ROW()-2))),"")</f>
        <v/>
      </c>
      <c r="B194" s="68" t="str">
        <f ca="1">IFERROR(VLOOKUP(A194,MeTRAX!A195:M407,2),"")</f>
        <v/>
      </c>
      <c r="C194" s="68" t="str">
        <f ca="1">IFERROR(VLOOKUP(A194,MeTRAX!A195:M407,3),"")</f>
        <v/>
      </c>
      <c r="D194" s="68" t="str">
        <f ca="1">IFERROR(VLOOKUP(A194,MeTRAX!A195:M407,4),"")</f>
        <v/>
      </c>
      <c r="E194" s="72" t="str">
        <f ca="1">IFERROR(VLOOKUP(A194,MeTRAX!A195:M407,7),"")</f>
        <v/>
      </c>
      <c r="F194" s="68" t="str">
        <f ca="1">IFERROR(VLOOKUP(A194,MeTRAX!A195:M407,9),"")</f>
        <v/>
      </c>
    </row>
    <row r="195" spans="1:6" x14ac:dyDescent="0.25">
      <c r="A195" s="68" t="str">
        <f ca="1">IFERROR(INDEX(MeTRAX!A:A,SMALL(MeTRAX!J:J,(ROW()-2))),"")</f>
        <v/>
      </c>
      <c r="B195" s="68" t="str">
        <f ca="1">IFERROR(VLOOKUP(A195,MeTRAX!A196:M407,2),"")</f>
        <v/>
      </c>
      <c r="C195" s="68" t="str">
        <f ca="1">IFERROR(VLOOKUP(A195,MeTRAX!A196:M407,3),"")</f>
        <v/>
      </c>
      <c r="D195" s="68" t="str">
        <f ca="1">IFERROR(VLOOKUP(A195,MeTRAX!A196:M407,4),"")</f>
        <v/>
      </c>
      <c r="E195" s="72" t="str">
        <f ca="1">IFERROR(VLOOKUP(A195,MeTRAX!A196:M407,7),"")</f>
        <v/>
      </c>
      <c r="F195" s="68" t="str">
        <f ca="1">IFERROR(VLOOKUP(A195,MeTRAX!A196:M407,9),"")</f>
        <v/>
      </c>
    </row>
    <row r="196" spans="1:6" x14ac:dyDescent="0.25">
      <c r="A196" s="68" t="str">
        <f ca="1">IFERROR(INDEX(MeTRAX!A:A,SMALL(MeTRAX!J:J,(ROW()-2))),"")</f>
        <v/>
      </c>
      <c r="B196" s="68" t="str">
        <f ca="1">IFERROR(VLOOKUP(A196,MeTRAX!A197:M407,2),"")</f>
        <v/>
      </c>
      <c r="C196" s="68" t="str">
        <f ca="1">IFERROR(VLOOKUP(A196,MeTRAX!A197:M407,3),"")</f>
        <v/>
      </c>
      <c r="D196" s="68" t="str">
        <f ca="1">IFERROR(VLOOKUP(A196,MeTRAX!A197:M407,4),"")</f>
        <v/>
      </c>
      <c r="E196" s="72" t="str">
        <f ca="1">IFERROR(VLOOKUP(A196,MeTRAX!A197:M407,7),"")</f>
        <v/>
      </c>
      <c r="F196" s="68" t="str">
        <f ca="1">IFERROR(VLOOKUP(A196,MeTRAX!A197:M407,9),"")</f>
        <v/>
      </c>
    </row>
    <row r="197" spans="1:6" x14ac:dyDescent="0.25">
      <c r="A197" s="68" t="str">
        <f ca="1">IFERROR(INDEX(MeTRAX!A:A,SMALL(MeTRAX!J:J,(ROW()-2))),"")</f>
        <v/>
      </c>
      <c r="B197" s="68" t="str">
        <f ca="1">IFERROR(VLOOKUP(A197,MeTRAX!A198:M407,2),"")</f>
        <v/>
      </c>
      <c r="C197" s="68" t="str">
        <f ca="1">IFERROR(VLOOKUP(A197,MeTRAX!A198:M407,3),"")</f>
        <v/>
      </c>
      <c r="D197" s="68" t="str">
        <f ca="1">IFERROR(VLOOKUP(A197,MeTRAX!A198:M407,4),"")</f>
        <v/>
      </c>
      <c r="E197" s="72" t="str">
        <f ca="1">IFERROR(VLOOKUP(A197,MeTRAX!A198:M407,7),"")</f>
        <v/>
      </c>
      <c r="F197" s="68" t="str">
        <f ca="1">IFERROR(VLOOKUP(A197,MeTRAX!A198:M407,9),"")</f>
        <v/>
      </c>
    </row>
    <row r="198" spans="1:6" x14ac:dyDescent="0.25">
      <c r="A198" s="68" t="str">
        <f ca="1">IFERROR(INDEX(MeTRAX!A:A,SMALL(MeTRAX!J:J,(ROW()-2))),"")</f>
        <v/>
      </c>
      <c r="B198" s="68" t="str">
        <f ca="1">IFERROR(VLOOKUP(A198,MeTRAX!A199:M407,2),"")</f>
        <v/>
      </c>
      <c r="C198" s="68" t="str">
        <f ca="1">IFERROR(VLOOKUP(A198,MeTRAX!A199:M407,3),"")</f>
        <v/>
      </c>
      <c r="D198" s="68" t="str">
        <f ca="1">IFERROR(VLOOKUP(A198,MeTRAX!A199:M407,4),"")</f>
        <v/>
      </c>
      <c r="E198" s="72" t="str">
        <f ca="1">IFERROR(VLOOKUP(A198,MeTRAX!A199:M407,7),"")</f>
        <v/>
      </c>
      <c r="F198" s="68" t="str">
        <f ca="1">IFERROR(VLOOKUP(A198,MeTRAX!A199:M407,9),"")</f>
        <v/>
      </c>
    </row>
    <row r="199" spans="1:6" x14ac:dyDescent="0.25">
      <c r="A199" s="68" t="str">
        <f ca="1">IFERROR(INDEX(MeTRAX!A:A,SMALL(MeTRAX!J:J,(ROW()-2))),"")</f>
        <v/>
      </c>
      <c r="B199" s="68" t="str">
        <f ca="1">IFERROR(VLOOKUP(A199,MeTRAX!A200:M407,2),"")</f>
        <v/>
      </c>
      <c r="C199" s="68" t="str">
        <f ca="1">IFERROR(VLOOKUP(A199,MeTRAX!A200:M407,3),"")</f>
        <v/>
      </c>
      <c r="D199" s="68" t="str">
        <f ca="1">IFERROR(VLOOKUP(A199,MeTRAX!A200:M407,4),"")</f>
        <v/>
      </c>
      <c r="E199" s="72" t="str">
        <f ca="1">IFERROR(VLOOKUP(A199,MeTRAX!A200:M407,7),"")</f>
        <v/>
      </c>
      <c r="F199" s="68" t="str">
        <f ca="1">IFERROR(VLOOKUP(A199,MeTRAX!A200:M407,9),"")</f>
        <v/>
      </c>
    </row>
    <row r="200" spans="1:6" x14ac:dyDescent="0.25">
      <c r="A200" s="68" t="str">
        <f ca="1">IFERROR(INDEX(MeTRAX!A:A,SMALL(MeTRAX!J:J,(ROW()-2))),"")</f>
        <v/>
      </c>
      <c r="B200" s="68" t="str">
        <f ca="1">IFERROR(VLOOKUP(A200,MeTRAX!A201:M407,2),"")</f>
        <v/>
      </c>
      <c r="C200" s="68" t="str">
        <f ca="1">IFERROR(VLOOKUP(A200,MeTRAX!A201:M407,3),"")</f>
        <v/>
      </c>
      <c r="D200" s="68" t="str">
        <f ca="1">IFERROR(VLOOKUP(A200,MeTRAX!A201:M407,4),"")</f>
        <v/>
      </c>
      <c r="E200" s="72" t="str">
        <f ca="1">IFERROR(VLOOKUP(A200,MeTRAX!A201:M407,7),"")</f>
        <v/>
      </c>
      <c r="F200" s="68" t="str">
        <f ca="1">IFERROR(VLOOKUP(A200,MeTRAX!A201:M407,9),"")</f>
        <v/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workbookViewId="0"/>
  </sheetViews>
  <sheetFormatPr defaultRowHeight="15" x14ac:dyDescent="0.25"/>
  <cols>
    <col min="1" max="1" width="10.7109375" bestFit="1" customWidth="1"/>
  </cols>
  <sheetData>
    <row r="1" spans="1:1" x14ac:dyDescent="0.25">
      <c r="A1" s="67" t="s">
        <v>575</v>
      </c>
    </row>
    <row r="2" spans="1:1" x14ac:dyDescent="0.25">
      <c r="A2" s="62">
        <v>41275</v>
      </c>
    </row>
    <row r="3" spans="1:1" x14ac:dyDescent="0.25">
      <c r="A3" s="62">
        <v>41278</v>
      </c>
    </row>
    <row r="4" spans="1:1" x14ac:dyDescent="0.25">
      <c r="A4" s="62">
        <v>41292</v>
      </c>
    </row>
    <row r="5" spans="1:1" x14ac:dyDescent="0.25">
      <c r="A5" s="62">
        <v>41306</v>
      </c>
    </row>
    <row r="6" spans="1:1" x14ac:dyDescent="0.25">
      <c r="A6" s="62">
        <v>41320</v>
      </c>
    </row>
    <row r="7" spans="1:1" x14ac:dyDescent="0.25">
      <c r="A7" s="62">
        <v>41334</v>
      </c>
    </row>
    <row r="8" spans="1:1" x14ac:dyDescent="0.25">
      <c r="A8" s="62">
        <v>41348</v>
      </c>
    </row>
    <row r="9" spans="1:1" x14ac:dyDescent="0.25">
      <c r="A9" s="62">
        <v>41362</v>
      </c>
    </row>
    <row r="10" spans="1:1" x14ac:dyDescent="0.25">
      <c r="A10" s="62">
        <v>41376</v>
      </c>
    </row>
    <row r="11" spans="1:1" x14ac:dyDescent="0.25">
      <c r="A11" s="62">
        <v>41390</v>
      </c>
    </row>
    <row r="12" spans="1:1" x14ac:dyDescent="0.25">
      <c r="A12" s="62">
        <v>41404</v>
      </c>
    </row>
    <row r="13" spans="1:1" x14ac:dyDescent="0.25">
      <c r="A13" s="62">
        <v>41418</v>
      </c>
    </row>
    <row r="14" spans="1:1" x14ac:dyDescent="0.25">
      <c r="A14" s="62">
        <v>41421</v>
      </c>
    </row>
    <row r="15" spans="1:1" x14ac:dyDescent="0.25">
      <c r="A15" s="62">
        <v>41432</v>
      </c>
    </row>
    <row r="16" spans="1:1" x14ac:dyDescent="0.25">
      <c r="A16" s="62">
        <v>41446</v>
      </c>
    </row>
    <row r="17" spans="1:1" x14ac:dyDescent="0.25">
      <c r="A17" s="62">
        <v>41459</v>
      </c>
    </row>
    <row r="18" spans="1:1" x14ac:dyDescent="0.25">
      <c r="A18" s="62">
        <v>41460</v>
      </c>
    </row>
    <row r="19" spans="1:1" x14ac:dyDescent="0.25">
      <c r="A19" s="62">
        <v>41474</v>
      </c>
    </row>
    <row r="20" spans="1:1" x14ac:dyDescent="0.25">
      <c r="A20" s="62">
        <v>41488</v>
      </c>
    </row>
    <row r="21" spans="1:1" x14ac:dyDescent="0.25">
      <c r="A21" s="62">
        <v>41502</v>
      </c>
    </row>
    <row r="22" spans="1:1" x14ac:dyDescent="0.25">
      <c r="A22" s="62">
        <v>41516</v>
      </c>
    </row>
    <row r="23" spans="1:1" x14ac:dyDescent="0.25">
      <c r="A23" s="62">
        <v>41519</v>
      </c>
    </row>
    <row r="24" spans="1:1" x14ac:dyDescent="0.25">
      <c r="A24" s="62">
        <v>41530</v>
      </c>
    </row>
    <row r="25" spans="1:1" x14ac:dyDescent="0.25">
      <c r="A25" s="62">
        <v>41544</v>
      </c>
    </row>
    <row r="26" spans="1:1" x14ac:dyDescent="0.25">
      <c r="A26" s="62">
        <v>41558</v>
      </c>
    </row>
    <row r="27" spans="1:1" x14ac:dyDescent="0.25">
      <c r="A27" s="62">
        <v>41572</v>
      </c>
    </row>
    <row r="28" spans="1:1" x14ac:dyDescent="0.25">
      <c r="A28" s="62">
        <v>41586</v>
      </c>
    </row>
    <row r="29" spans="1:1" x14ac:dyDescent="0.25">
      <c r="A29" s="62">
        <v>41600</v>
      </c>
    </row>
    <row r="30" spans="1:1" x14ac:dyDescent="0.25">
      <c r="A30" s="62">
        <v>41606</v>
      </c>
    </row>
    <row r="31" spans="1:1" x14ac:dyDescent="0.25">
      <c r="A31" s="62">
        <v>41607</v>
      </c>
    </row>
    <row r="32" spans="1:1" x14ac:dyDescent="0.25">
      <c r="A32" s="62">
        <v>41614</v>
      </c>
    </row>
    <row r="33" spans="1:1" x14ac:dyDescent="0.25">
      <c r="A33" s="62">
        <v>41628</v>
      </c>
    </row>
    <row r="34" spans="1:1" x14ac:dyDescent="0.25">
      <c r="A34" s="62">
        <v>41632</v>
      </c>
    </row>
    <row r="35" spans="1:1" x14ac:dyDescent="0.25">
      <c r="A35" s="62">
        <v>41633</v>
      </c>
    </row>
    <row r="36" spans="1:1" x14ac:dyDescent="0.25">
      <c r="A36" s="62">
        <v>41634</v>
      </c>
    </row>
    <row r="37" spans="1:1" x14ac:dyDescent="0.25">
      <c r="A37" s="62">
        <v>41638</v>
      </c>
    </row>
    <row r="38" spans="1:1" x14ac:dyDescent="0.25">
      <c r="A38" s="62">
        <v>41639</v>
      </c>
    </row>
    <row r="39" spans="1:1" x14ac:dyDescent="0.25">
      <c r="A39" s="62">
        <v>41275</v>
      </c>
    </row>
    <row r="40" spans="1:1" x14ac:dyDescent="0.25">
      <c r="A40" s="62">
        <v>41278</v>
      </c>
    </row>
    <row r="41" spans="1:1" x14ac:dyDescent="0.25">
      <c r="A41" s="62">
        <v>41292</v>
      </c>
    </row>
    <row r="42" spans="1:1" x14ac:dyDescent="0.25">
      <c r="A42" s="62">
        <v>41306</v>
      </c>
    </row>
    <row r="43" spans="1:1" x14ac:dyDescent="0.25">
      <c r="A43" s="62">
        <v>41320</v>
      </c>
    </row>
    <row r="44" spans="1:1" x14ac:dyDescent="0.25">
      <c r="A44" s="62">
        <v>41334</v>
      </c>
    </row>
    <row r="45" spans="1:1" x14ac:dyDescent="0.25">
      <c r="A45" s="62">
        <v>41348</v>
      </c>
    </row>
    <row r="46" spans="1:1" x14ac:dyDescent="0.25">
      <c r="A46" s="62">
        <v>41362</v>
      </c>
    </row>
    <row r="47" spans="1:1" x14ac:dyDescent="0.25">
      <c r="A47" s="62">
        <v>41376</v>
      </c>
    </row>
    <row r="48" spans="1:1" x14ac:dyDescent="0.25">
      <c r="A48" s="62">
        <v>41390</v>
      </c>
    </row>
    <row r="49" spans="1:1" x14ac:dyDescent="0.25">
      <c r="A49" s="62">
        <v>41404</v>
      </c>
    </row>
    <row r="50" spans="1:1" x14ac:dyDescent="0.25">
      <c r="A50" s="62">
        <v>41418</v>
      </c>
    </row>
    <row r="51" spans="1:1" x14ac:dyDescent="0.25">
      <c r="A51" s="62">
        <v>41421</v>
      </c>
    </row>
    <row r="52" spans="1:1" x14ac:dyDescent="0.25">
      <c r="A52" s="62">
        <v>41432</v>
      </c>
    </row>
    <row r="53" spans="1:1" x14ac:dyDescent="0.25">
      <c r="A53" s="62">
        <v>41446</v>
      </c>
    </row>
    <row r="54" spans="1:1" x14ac:dyDescent="0.25">
      <c r="A54" s="62">
        <v>41459</v>
      </c>
    </row>
    <row r="55" spans="1:1" x14ac:dyDescent="0.25">
      <c r="A55" s="62">
        <v>41460</v>
      </c>
    </row>
    <row r="56" spans="1:1" x14ac:dyDescent="0.25">
      <c r="A56" s="62">
        <v>41474</v>
      </c>
    </row>
    <row r="57" spans="1:1" x14ac:dyDescent="0.25">
      <c r="A57" s="62">
        <v>41488</v>
      </c>
    </row>
    <row r="58" spans="1:1" x14ac:dyDescent="0.25">
      <c r="A58" s="62">
        <v>41502</v>
      </c>
    </row>
    <row r="59" spans="1:1" x14ac:dyDescent="0.25">
      <c r="A59" s="62">
        <v>41516</v>
      </c>
    </row>
    <row r="60" spans="1:1" x14ac:dyDescent="0.25">
      <c r="A60" s="62">
        <v>41519</v>
      </c>
    </row>
    <row r="61" spans="1:1" x14ac:dyDescent="0.25">
      <c r="A61" s="62">
        <v>41530</v>
      </c>
    </row>
    <row r="62" spans="1:1" x14ac:dyDescent="0.25">
      <c r="A62" s="62">
        <v>41544</v>
      </c>
    </row>
    <row r="63" spans="1:1" x14ac:dyDescent="0.25">
      <c r="A63" s="62">
        <v>41558</v>
      </c>
    </row>
    <row r="64" spans="1:1" x14ac:dyDescent="0.25">
      <c r="A64" s="62">
        <v>41572</v>
      </c>
    </row>
    <row r="65" spans="1:1" x14ac:dyDescent="0.25">
      <c r="A65" s="62">
        <v>41586</v>
      </c>
    </row>
    <row r="66" spans="1:1" x14ac:dyDescent="0.25">
      <c r="A66" s="62">
        <v>41600</v>
      </c>
    </row>
    <row r="67" spans="1:1" x14ac:dyDescent="0.25">
      <c r="A67" s="62">
        <v>41606</v>
      </c>
    </row>
    <row r="68" spans="1:1" x14ac:dyDescent="0.25">
      <c r="A68" s="62">
        <v>41607</v>
      </c>
    </row>
    <row r="69" spans="1:1" x14ac:dyDescent="0.25">
      <c r="A69" s="62">
        <v>41614</v>
      </c>
    </row>
    <row r="70" spans="1:1" x14ac:dyDescent="0.25">
      <c r="A70" s="62">
        <v>41628</v>
      </c>
    </row>
    <row r="71" spans="1:1" x14ac:dyDescent="0.25">
      <c r="A71" s="62">
        <v>41632</v>
      </c>
    </row>
    <row r="72" spans="1:1" x14ac:dyDescent="0.25">
      <c r="A72" s="62">
        <v>41633</v>
      </c>
    </row>
    <row r="73" spans="1:1" x14ac:dyDescent="0.25">
      <c r="A73" s="62">
        <v>41634</v>
      </c>
    </row>
    <row r="74" spans="1:1" x14ac:dyDescent="0.25">
      <c r="A74" s="62">
        <v>41638</v>
      </c>
    </row>
    <row r="75" spans="1:1" x14ac:dyDescent="0.25">
      <c r="A75" s="62">
        <v>41639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80</vt:i4>
      </vt:variant>
    </vt:vector>
  </HeadingPairs>
  <TitlesOfParts>
    <vt:vector size="84" baseType="lpstr">
      <vt:lpstr>Main</vt:lpstr>
      <vt:lpstr>MeTRAX</vt:lpstr>
      <vt:lpstr>CalDue</vt:lpstr>
      <vt:lpstr>List</vt:lpstr>
      <vt:lpstr>AllMTE</vt:lpstr>
      <vt:lpstr>MeTRAX!ENV</vt:lpstr>
      <vt:lpstr>MeTRAX!ENV_1</vt:lpstr>
      <vt:lpstr>MeTRAX!ENV_10</vt:lpstr>
      <vt:lpstr>MeTRAX!ENV_11</vt:lpstr>
      <vt:lpstr>MeTRAX!ENV_12</vt:lpstr>
      <vt:lpstr>MeTRAX!ENV_13</vt:lpstr>
      <vt:lpstr>MeTRAX!ENV_14</vt:lpstr>
      <vt:lpstr>MeTRAX!ENV_15</vt:lpstr>
      <vt:lpstr>MeTRAX!ENV_16</vt:lpstr>
      <vt:lpstr>MeTRAX!ENV_17</vt:lpstr>
      <vt:lpstr>MeTRAX!ENV_18</vt:lpstr>
      <vt:lpstr>MeTRAX!ENV_19</vt:lpstr>
      <vt:lpstr>MeTRAX!ENV_2</vt:lpstr>
      <vt:lpstr>MeTRAX!ENV_20</vt:lpstr>
      <vt:lpstr>MeTRAX!ENV_21</vt:lpstr>
      <vt:lpstr>MeTRAX!ENV_22</vt:lpstr>
      <vt:lpstr>MeTRAX!ENV_23</vt:lpstr>
      <vt:lpstr>MeTRAX!ENV_24</vt:lpstr>
      <vt:lpstr>MeTRAX!ENV_25</vt:lpstr>
      <vt:lpstr>MeTRAX!ENV_26</vt:lpstr>
      <vt:lpstr>MeTRAX!ENV_27</vt:lpstr>
      <vt:lpstr>MeTRAX!ENV_28</vt:lpstr>
      <vt:lpstr>MeTRAX!ENV_29</vt:lpstr>
      <vt:lpstr>MeTRAX!ENV_3</vt:lpstr>
      <vt:lpstr>MeTRAX!ENV_30</vt:lpstr>
      <vt:lpstr>MeTRAX!ENV_31</vt:lpstr>
      <vt:lpstr>MeTRAX!ENV_32</vt:lpstr>
      <vt:lpstr>MeTRAX!ENV_33</vt:lpstr>
      <vt:lpstr>MeTRAX!ENV_34</vt:lpstr>
      <vt:lpstr>MeTRAX!ENV_35</vt:lpstr>
      <vt:lpstr>MeTRAX!ENV_36</vt:lpstr>
      <vt:lpstr>MeTRAX!ENV_37</vt:lpstr>
      <vt:lpstr>MeTRAX!ENV_38</vt:lpstr>
      <vt:lpstr>MeTRAX!ENV_39</vt:lpstr>
      <vt:lpstr>MeTRAX!ENV_4</vt:lpstr>
      <vt:lpstr>MeTRAX!ENV_40</vt:lpstr>
      <vt:lpstr>MeTRAX!ENV_41</vt:lpstr>
      <vt:lpstr>MeTRAX!ENV_42</vt:lpstr>
      <vt:lpstr>MeTRAX!ENV_43</vt:lpstr>
      <vt:lpstr>MeTRAX!ENV_44</vt:lpstr>
      <vt:lpstr>MeTRAX!ENV_45</vt:lpstr>
      <vt:lpstr>MeTRAX!ENV_46</vt:lpstr>
      <vt:lpstr>MeTRAX!ENV_47</vt:lpstr>
      <vt:lpstr>MeTRAX!ENV_48</vt:lpstr>
      <vt:lpstr>MeTRAX!ENV_49</vt:lpstr>
      <vt:lpstr>MeTRAX!ENV_5</vt:lpstr>
      <vt:lpstr>MeTRAX!ENV_50</vt:lpstr>
      <vt:lpstr>MeTRAX!ENV_51</vt:lpstr>
      <vt:lpstr>MeTRAX!ENV_52</vt:lpstr>
      <vt:lpstr>MeTRAX!ENV_53</vt:lpstr>
      <vt:lpstr>MeTRAX!ENV_54</vt:lpstr>
      <vt:lpstr>MeTRAX!ENV_55</vt:lpstr>
      <vt:lpstr>MeTRAX!ENV_56</vt:lpstr>
      <vt:lpstr>MeTRAX!ENV_57</vt:lpstr>
      <vt:lpstr>MeTRAX!ENV_58</vt:lpstr>
      <vt:lpstr>MeTRAX!ENV_59</vt:lpstr>
      <vt:lpstr>MeTRAX!ENV_6</vt:lpstr>
      <vt:lpstr>MeTRAX!ENV_60</vt:lpstr>
      <vt:lpstr>MeTRAX!ENV_61</vt:lpstr>
      <vt:lpstr>MeTRAX!ENV_62</vt:lpstr>
      <vt:lpstr>MeTRAX!ENV_63</vt:lpstr>
      <vt:lpstr>MeTRAX!ENV_64</vt:lpstr>
      <vt:lpstr>MeTRAX!ENV_65</vt:lpstr>
      <vt:lpstr>MeTRAX!ENV_66</vt:lpstr>
      <vt:lpstr>MeTRAX!ENV_67</vt:lpstr>
      <vt:lpstr>MeTRAX!ENV_68</vt:lpstr>
      <vt:lpstr>MeTRAX!ENV_69</vt:lpstr>
      <vt:lpstr>MeTRAX!ENV_7</vt:lpstr>
      <vt:lpstr>MeTRAX!ENV_70</vt:lpstr>
      <vt:lpstr>MeTRAX!ENV_71</vt:lpstr>
      <vt:lpstr>MeTRAX!ENV_72</vt:lpstr>
      <vt:lpstr>MeTRAX!ENV_73</vt:lpstr>
      <vt:lpstr>MeTRAX!ENV_74</vt:lpstr>
      <vt:lpstr>MeTRAX!ENV_75</vt:lpstr>
      <vt:lpstr>MeTRAX!ENV_8</vt:lpstr>
      <vt:lpstr>MeTRAX!ENV_9</vt:lpstr>
      <vt:lpstr>Holidays</vt:lpstr>
      <vt:lpstr>Main!Print_Area</vt:lpstr>
      <vt:lpstr>CalDue!Print_Titles</vt:lpstr>
    </vt:vector>
  </TitlesOfParts>
  <Company>L3 Cincinnati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Baer</dc:creator>
  <cp:lastModifiedBy>kst.clair</cp:lastModifiedBy>
  <cp:lastPrinted>2016-04-21T12:28:17Z</cp:lastPrinted>
  <dcterms:created xsi:type="dcterms:W3CDTF">2012-06-08T16:42:55Z</dcterms:created>
  <dcterms:modified xsi:type="dcterms:W3CDTF">2016-10-15T18:36:35Z</dcterms:modified>
</cp:coreProperties>
</file>