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utsjredumx-my.sharepoint.com/personal/jcmartinezm_utsjr_edu_mx1/Documents/CURSOS/MATERIAL/CURSO_R_DOCENTES/"/>
    </mc:Choice>
  </mc:AlternateContent>
  <xr:revisionPtr revIDLastSave="262" documentId="11_99A6712B0029EEB0A4E72FFA5F3D014022DD4439" xr6:coauthVersionLast="47" xr6:coauthVersionMax="47" xr10:uidLastSave="{71ADD931-7862-47F2-9F06-E0A4F8CFED81}"/>
  <bookViews>
    <workbookView xWindow="-108" yWindow="-108" windowWidth="23256" windowHeight="127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1" l="1"/>
  <c r="C49" i="1"/>
  <c r="D49" i="1"/>
  <c r="E49" i="1"/>
  <c r="F49" i="1"/>
  <c r="C50" i="1"/>
  <c r="D50" i="1"/>
  <c r="E50" i="1"/>
  <c r="F50" i="1"/>
  <c r="C51" i="1"/>
  <c r="D51" i="1"/>
  <c r="E51" i="1"/>
  <c r="F51" i="1"/>
  <c r="B51" i="1"/>
  <c r="B47" i="1"/>
  <c r="B46" i="1"/>
  <c r="B96" i="1"/>
  <c r="C91" i="1"/>
  <c r="B91" i="1"/>
  <c r="C86" i="1"/>
  <c r="D86" i="1"/>
  <c r="B86" i="1"/>
  <c r="C81" i="1"/>
  <c r="D81" i="1"/>
  <c r="E81" i="1"/>
  <c r="B81" i="1"/>
  <c r="C76" i="1"/>
  <c r="D76" i="1"/>
  <c r="E76" i="1"/>
  <c r="F76" i="1"/>
  <c r="B76" i="1"/>
  <c r="C71" i="1"/>
  <c r="D71" i="1"/>
  <c r="E71" i="1"/>
  <c r="F71" i="1"/>
  <c r="G71" i="1"/>
  <c r="B71" i="1"/>
  <c r="C66" i="1"/>
  <c r="D66" i="1"/>
  <c r="E66" i="1"/>
  <c r="F66" i="1"/>
  <c r="G66" i="1"/>
  <c r="H66" i="1"/>
  <c r="B66" i="1"/>
  <c r="C61" i="1"/>
  <c r="D61" i="1"/>
  <c r="E61" i="1"/>
  <c r="F61" i="1"/>
  <c r="G61" i="1"/>
  <c r="H61" i="1"/>
  <c r="I61" i="1"/>
  <c r="B61" i="1"/>
  <c r="C56" i="1"/>
  <c r="D56" i="1"/>
  <c r="E56" i="1"/>
  <c r="F56" i="1"/>
  <c r="G56" i="1"/>
  <c r="H56" i="1"/>
  <c r="I56" i="1"/>
  <c r="J56" i="1"/>
  <c r="B56" i="1"/>
  <c r="G51" i="1"/>
  <c r="H51" i="1"/>
  <c r="I51" i="1"/>
  <c r="J51" i="1"/>
  <c r="K51" i="1"/>
  <c r="B50" i="1"/>
  <c r="C35" i="1"/>
  <c r="D35" i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L3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I41" i="1" s="1"/>
  <c r="J39" i="1"/>
  <c r="K39" i="1"/>
  <c r="L39" i="1"/>
  <c r="C40" i="1"/>
  <c r="C41" i="1" s="1"/>
  <c r="D40" i="1"/>
  <c r="E40" i="1"/>
  <c r="F40" i="1"/>
  <c r="F41" i="1" s="1"/>
  <c r="G40" i="1"/>
  <c r="G41" i="1" s="1"/>
  <c r="H40" i="1"/>
  <c r="I40" i="1"/>
  <c r="J40" i="1"/>
  <c r="K40" i="1"/>
  <c r="K41" i="1" s="1"/>
  <c r="L40" i="1"/>
  <c r="C42" i="1"/>
  <c r="D42" i="1"/>
  <c r="E42" i="1"/>
  <c r="F42" i="1"/>
  <c r="G42" i="1"/>
  <c r="H42" i="1"/>
  <c r="I42" i="1"/>
  <c r="J42" i="1"/>
  <c r="K42" i="1"/>
  <c r="L42" i="1"/>
  <c r="B42" i="1"/>
  <c r="B40" i="1"/>
  <c r="B39" i="1"/>
  <c r="B38" i="1"/>
  <c r="B37" i="1"/>
  <c r="B36" i="1"/>
  <c r="B35" i="1"/>
  <c r="B95" i="1"/>
  <c r="B94" i="1"/>
  <c r="C89" i="1"/>
  <c r="C90" i="1"/>
  <c r="B90" i="1"/>
  <c r="B89" i="1"/>
  <c r="C84" i="1"/>
  <c r="D84" i="1"/>
  <c r="C85" i="1"/>
  <c r="D85" i="1"/>
  <c r="B84" i="1"/>
  <c r="B85" i="1"/>
  <c r="C79" i="1"/>
  <c r="D79" i="1"/>
  <c r="E79" i="1"/>
  <c r="C80" i="1"/>
  <c r="D80" i="1"/>
  <c r="E80" i="1"/>
  <c r="B80" i="1"/>
  <c r="B79" i="1"/>
  <c r="C74" i="1"/>
  <c r="D74" i="1"/>
  <c r="E74" i="1"/>
  <c r="F74" i="1"/>
  <c r="C75" i="1"/>
  <c r="D75" i="1"/>
  <c r="E75" i="1"/>
  <c r="F75" i="1"/>
  <c r="B75" i="1"/>
  <c r="B74" i="1"/>
  <c r="C69" i="1"/>
  <c r="D69" i="1"/>
  <c r="E69" i="1"/>
  <c r="F69" i="1"/>
  <c r="G69" i="1"/>
  <c r="C70" i="1"/>
  <c r="D70" i="1"/>
  <c r="E70" i="1"/>
  <c r="F70" i="1"/>
  <c r="G70" i="1"/>
  <c r="B70" i="1"/>
  <c r="B69" i="1"/>
  <c r="C64" i="1"/>
  <c r="D64" i="1"/>
  <c r="E64" i="1"/>
  <c r="F64" i="1"/>
  <c r="G64" i="1"/>
  <c r="H64" i="1"/>
  <c r="C65" i="1"/>
  <c r="D65" i="1"/>
  <c r="E65" i="1"/>
  <c r="F65" i="1"/>
  <c r="G65" i="1"/>
  <c r="H65" i="1"/>
  <c r="B65" i="1"/>
  <c r="C60" i="1"/>
  <c r="D60" i="1"/>
  <c r="E60" i="1"/>
  <c r="F60" i="1"/>
  <c r="G60" i="1"/>
  <c r="H60" i="1"/>
  <c r="I60" i="1"/>
  <c r="B60" i="1"/>
  <c r="C59" i="1"/>
  <c r="D59" i="1"/>
  <c r="E59" i="1"/>
  <c r="F59" i="1"/>
  <c r="G59" i="1"/>
  <c r="H59" i="1"/>
  <c r="I59" i="1"/>
  <c r="B59" i="1"/>
  <c r="C54" i="1"/>
  <c r="D54" i="1"/>
  <c r="E54" i="1"/>
  <c r="F54" i="1"/>
  <c r="G54" i="1"/>
  <c r="H54" i="1"/>
  <c r="I54" i="1"/>
  <c r="J54" i="1"/>
  <c r="C55" i="1"/>
  <c r="D55" i="1"/>
  <c r="E55" i="1"/>
  <c r="F55" i="1"/>
  <c r="G55" i="1"/>
  <c r="H55" i="1"/>
  <c r="I55" i="1"/>
  <c r="J55" i="1"/>
  <c r="B55" i="1"/>
  <c r="B54" i="1"/>
  <c r="B49" i="1"/>
  <c r="G50" i="1"/>
  <c r="H50" i="1"/>
  <c r="I50" i="1"/>
  <c r="J50" i="1"/>
  <c r="K50" i="1"/>
  <c r="G49" i="1"/>
  <c r="H49" i="1"/>
  <c r="I49" i="1"/>
  <c r="J49" i="1"/>
  <c r="K49" i="1"/>
  <c r="E41" i="1" l="1"/>
  <c r="L41" i="1"/>
  <c r="D41" i="1"/>
  <c r="B41" i="1"/>
  <c r="J41" i="1"/>
  <c r="H41" i="1"/>
</calcChain>
</file>

<file path=xl/sharedStrings.xml><?xml version="1.0" encoding="utf-8"?>
<sst xmlns="http://schemas.openxmlformats.org/spreadsheetml/2006/main" count="147" uniqueCount="56">
  <si>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</si>
  <si>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</si>
  <si>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</si>
  <si>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</si>
  <si>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</si>
  <si>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</si>
  <si>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</si>
  <si>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</si>
  <si>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</si>
  <si>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</si>
  <si>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</si>
  <si>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</si>
  <si>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</si>
  <si>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</si>
  <si>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</si>
  <si>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</si>
  <si>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</si>
  <si>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</si>
  <si>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</si>
  <si>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</si>
  <si>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</si>
  <si>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</si>
  <si>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</si>
  <si>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</si>
  <si>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</si>
  <si>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</si>
  <si>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</si>
  <si>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</si>
  <si>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</si>
  <si>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</si>
  <si>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</si>
  <si>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</si>
  <si>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</si>
  <si>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</si>
  <si>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</si>
  <si>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</si>
  <si>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</si>
  <si>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</si>
  <si>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</si>
  <si>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</si>
  <si>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</si>
  <si>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</si>
  <si>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</si>
  <si>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mpg vs</t>
  </si>
  <si>
    <t>beta 1</t>
  </si>
  <si>
    <t>beta 0</t>
  </si>
  <si>
    <t>Modelo</t>
  </si>
  <si>
    <t>MEDIA</t>
  </si>
  <si>
    <t>MEDIANA</t>
  </si>
  <si>
    <t>VARIANZA</t>
  </si>
  <si>
    <t>MODA</t>
  </si>
  <si>
    <t>MINIMO</t>
  </si>
  <si>
    <t>MAXIMO</t>
  </si>
  <si>
    <t>RANGO</t>
  </si>
  <si>
    <t>DESVIACIÓN ESTANDAR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</si>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</sst>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1'!$C$1</c:f>
              <c:strCache>
                <c:ptCount val="1"/>
                <c:pt idx="0">
                  <c:v>cyl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'Sheet 1'!$B$2:$B$33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xVal>
          <c:yVal>
            <c:numRef>
              <c:f>'Sheet 1'!$C$2:$C$33</c:f>
              <c:numCache>
                <c:formatCode>General</c:formatCode>
                <c:ptCount val="32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8</c:v>
                </c:pt>
                <c:pt idx="29">
                  <c:v>6</c:v>
                </c:pt>
                <c:pt idx="30">
                  <c:v>8</c:v>
                </c:pt>
                <c:pt idx="3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5-41C0-849A-D4E958635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25024"/>
        <c:axId val="2078349360"/>
      </c:scatterChart>
      <c:valAx>
        <c:axId val="2090825024"/>
        <c:scaling>
          <c:orientation val="minMax"/>
          <c:max val="3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8349360"/>
        <c:crosses val="autoZero"/>
        <c:crossBetween val="midCat"/>
      </c:valAx>
      <c:valAx>
        <c:axId val="20783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08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1'!$D$1</c:f>
              <c:strCache>
                <c:ptCount val="1"/>
                <c:pt idx="0">
                  <c:v>disp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'Sheet 1'!$B$2:$B$33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xVal>
          <c:yVal>
            <c:numRef>
              <c:f>'Sheet 1'!$D$2:$D$33</c:f>
              <c:numCache>
                <c:formatCode>General</c:formatCode>
                <c:ptCount val="32"/>
                <c:pt idx="0">
                  <c:v>160</c:v>
                </c:pt>
                <c:pt idx="1">
                  <c:v>160</c:v>
                </c:pt>
                <c:pt idx="2">
                  <c:v>108</c:v>
                </c:pt>
                <c:pt idx="3">
                  <c:v>258</c:v>
                </c:pt>
                <c:pt idx="4">
                  <c:v>360</c:v>
                </c:pt>
                <c:pt idx="5">
                  <c:v>225</c:v>
                </c:pt>
                <c:pt idx="6">
                  <c:v>360</c:v>
                </c:pt>
                <c:pt idx="7">
                  <c:v>146.69999999999999</c:v>
                </c:pt>
                <c:pt idx="8">
                  <c:v>140.80000000000001</c:v>
                </c:pt>
                <c:pt idx="9">
                  <c:v>167.6</c:v>
                </c:pt>
                <c:pt idx="10">
                  <c:v>167.6</c:v>
                </c:pt>
                <c:pt idx="11">
                  <c:v>275.8</c:v>
                </c:pt>
                <c:pt idx="12">
                  <c:v>275.8</c:v>
                </c:pt>
                <c:pt idx="13">
                  <c:v>275.8</c:v>
                </c:pt>
                <c:pt idx="14">
                  <c:v>472</c:v>
                </c:pt>
                <c:pt idx="15">
                  <c:v>460</c:v>
                </c:pt>
                <c:pt idx="16">
                  <c:v>440</c:v>
                </c:pt>
                <c:pt idx="17">
                  <c:v>78.7</c:v>
                </c:pt>
                <c:pt idx="18">
                  <c:v>75.7</c:v>
                </c:pt>
                <c:pt idx="19">
                  <c:v>71.099999999999994</c:v>
                </c:pt>
                <c:pt idx="20">
                  <c:v>120.1</c:v>
                </c:pt>
                <c:pt idx="21">
                  <c:v>318</c:v>
                </c:pt>
                <c:pt idx="22">
                  <c:v>304</c:v>
                </c:pt>
                <c:pt idx="23">
                  <c:v>350</c:v>
                </c:pt>
                <c:pt idx="24">
                  <c:v>400</c:v>
                </c:pt>
                <c:pt idx="25">
                  <c:v>79</c:v>
                </c:pt>
                <c:pt idx="26">
                  <c:v>120.3</c:v>
                </c:pt>
                <c:pt idx="27">
                  <c:v>95.1</c:v>
                </c:pt>
                <c:pt idx="28">
                  <c:v>351</c:v>
                </c:pt>
                <c:pt idx="29">
                  <c:v>145</c:v>
                </c:pt>
                <c:pt idx="30">
                  <c:v>301</c:v>
                </c:pt>
                <c:pt idx="31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7A-4E20-94E4-1C1F318BD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25024"/>
        <c:axId val="2078349360"/>
      </c:scatterChart>
      <c:valAx>
        <c:axId val="2090825024"/>
        <c:scaling>
          <c:orientation val="minMax"/>
          <c:max val="3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8349360"/>
        <c:crosses val="autoZero"/>
        <c:crossBetween val="midCat"/>
      </c:valAx>
      <c:valAx>
        <c:axId val="20783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08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1'!$D$1</c:f>
              <c:strCache>
                <c:ptCount val="1"/>
                <c:pt idx="0">
                  <c:v>disp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'Sheet 1'!$C$2:$C$33</c:f>
              <c:numCache>
                <c:formatCode>General</c:formatCode>
                <c:ptCount val="32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8</c:v>
                </c:pt>
                <c:pt idx="29">
                  <c:v>6</c:v>
                </c:pt>
                <c:pt idx="30">
                  <c:v>8</c:v>
                </c:pt>
                <c:pt idx="31">
                  <c:v>4</c:v>
                </c:pt>
              </c:numCache>
            </c:numRef>
          </c:xVal>
          <c:yVal>
            <c:numRef>
              <c:f>'Sheet 1'!$D$2:$D$33</c:f>
              <c:numCache>
                <c:formatCode>General</c:formatCode>
                <c:ptCount val="32"/>
                <c:pt idx="0">
                  <c:v>160</c:v>
                </c:pt>
                <c:pt idx="1">
                  <c:v>160</c:v>
                </c:pt>
                <c:pt idx="2">
                  <c:v>108</c:v>
                </c:pt>
                <c:pt idx="3">
                  <c:v>258</c:v>
                </c:pt>
                <c:pt idx="4">
                  <c:v>360</c:v>
                </c:pt>
                <c:pt idx="5">
                  <c:v>225</c:v>
                </c:pt>
                <c:pt idx="6">
                  <c:v>360</c:v>
                </c:pt>
                <c:pt idx="7">
                  <c:v>146.69999999999999</c:v>
                </c:pt>
                <c:pt idx="8">
                  <c:v>140.80000000000001</c:v>
                </c:pt>
                <c:pt idx="9">
                  <c:v>167.6</c:v>
                </c:pt>
                <c:pt idx="10">
                  <c:v>167.6</c:v>
                </c:pt>
                <c:pt idx="11">
                  <c:v>275.8</c:v>
                </c:pt>
                <c:pt idx="12">
                  <c:v>275.8</c:v>
                </c:pt>
                <c:pt idx="13">
                  <c:v>275.8</c:v>
                </c:pt>
                <c:pt idx="14">
                  <c:v>472</c:v>
                </c:pt>
                <c:pt idx="15">
                  <c:v>460</c:v>
                </c:pt>
                <c:pt idx="16">
                  <c:v>440</c:v>
                </c:pt>
                <c:pt idx="17">
                  <c:v>78.7</c:v>
                </c:pt>
                <c:pt idx="18">
                  <c:v>75.7</c:v>
                </c:pt>
                <c:pt idx="19">
                  <c:v>71.099999999999994</c:v>
                </c:pt>
                <c:pt idx="20">
                  <c:v>120.1</c:v>
                </c:pt>
                <c:pt idx="21">
                  <c:v>318</c:v>
                </c:pt>
                <c:pt idx="22">
                  <c:v>304</c:v>
                </c:pt>
                <c:pt idx="23">
                  <c:v>350</c:v>
                </c:pt>
                <c:pt idx="24">
                  <c:v>400</c:v>
                </c:pt>
                <c:pt idx="25">
                  <c:v>79</c:v>
                </c:pt>
                <c:pt idx="26">
                  <c:v>120.3</c:v>
                </c:pt>
                <c:pt idx="27">
                  <c:v>95.1</c:v>
                </c:pt>
                <c:pt idx="28">
                  <c:v>351</c:v>
                </c:pt>
                <c:pt idx="29">
                  <c:v>145</c:v>
                </c:pt>
                <c:pt idx="30">
                  <c:v>301</c:v>
                </c:pt>
                <c:pt idx="31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F2-4C82-B831-0917FA2E5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25024"/>
        <c:axId val="2078349360"/>
      </c:scatterChart>
      <c:valAx>
        <c:axId val="209082502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8349360"/>
        <c:crosses val="autoZero"/>
        <c:crossBetween val="midCat"/>
      </c:valAx>
      <c:valAx>
        <c:axId val="20783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08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1'!$E$1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'Sheet 1'!$C$2:$C$33</c:f>
              <c:numCache>
                <c:formatCode>General</c:formatCode>
                <c:ptCount val="32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8</c:v>
                </c:pt>
                <c:pt idx="29">
                  <c:v>6</c:v>
                </c:pt>
                <c:pt idx="30">
                  <c:v>8</c:v>
                </c:pt>
                <c:pt idx="31">
                  <c:v>4</c:v>
                </c:pt>
              </c:numCache>
            </c:numRef>
          </c:xVal>
          <c:yVal>
            <c:numRef>
              <c:f>'Sheet 1'!$E$2:$E$33</c:f>
              <c:numCache>
                <c:formatCode>General</c:formatCode>
                <c:ptCount val="32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  <c:pt idx="8">
                  <c:v>95</c:v>
                </c:pt>
                <c:pt idx="9">
                  <c:v>123</c:v>
                </c:pt>
                <c:pt idx="10">
                  <c:v>123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205</c:v>
                </c:pt>
                <c:pt idx="15">
                  <c:v>215</c:v>
                </c:pt>
                <c:pt idx="16">
                  <c:v>230</c:v>
                </c:pt>
                <c:pt idx="17">
                  <c:v>66</c:v>
                </c:pt>
                <c:pt idx="18">
                  <c:v>52</c:v>
                </c:pt>
                <c:pt idx="19">
                  <c:v>65</c:v>
                </c:pt>
                <c:pt idx="20">
                  <c:v>97</c:v>
                </c:pt>
                <c:pt idx="21">
                  <c:v>150</c:v>
                </c:pt>
                <c:pt idx="22">
                  <c:v>150</c:v>
                </c:pt>
                <c:pt idx="23">
                  <c:v>245</c:v>
                </c:pt>
                <c:pt idx="24">
                  <c:v>175</c:v>
                </c:pt>
                <c:pt idx="25">
                  <c:v>66</c:v>
                </c:pt>
                <c:pt idx="26">
                  <c:v>91</c:v>
                </c:pt>
                <c:pt idx="27">
                  <c:v>113</c:v>
                </c:pt>
                <c:pt idx="28">
                  <c:v>264</c:v>
                </c:pt>
                <c:pt idx="29">
                  <c:v>175</c:v>
                </c:pt>
                <c:pt idx="30">
                  <c:v>335</c:v>
                </c:pt>
                <c:pt idx="31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89-497E-BD27-2A34C5286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25024"/>
        <c:axId val="2078349360"/>
      </c:scatterChart>
      <c:valAx>
        <c:axId val="209082502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8349360"/>
        <c:crosses val="autoZero"/>
        <c:crossBetween val="midCat"/>
      </c:valAx>
      <c:valAx>
        <c:axId val="20783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08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1'!$F$1</c:f>
              <c:strCache>
                <c:ptCount val="1"/>
                <c:pt idx="0">
                  <c:v>drat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'Sheet 1'!$C$2:$C$33</c:f>
              <c:numCache>
                <c:formatCode>General</c:formatCode>
                <c:ptCount val="32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8</c:v>
                </c:pt>
                <c:pt idx="29">
                  <c:v>6</c:v>
                </c:pt>
                <c:pt idx="30">
                  <c:v>8</c:v>
                </c:pt>
                <c:pt idx="31">
                  <c:v>4</c:v>
                </c:pt>
              </c:numCache>
            </c:numRef>
          </c:xVal>
          <c:yVal>
            <c:numRef>
              <c:f>'Sheet 1'!$F$2:$F$33</c:f>
              <c:numCache>
                <c:formatCode>General</c:formatCode>
                <c:ptCount val="32"/>
                <c:pt idx="0">
                  <c:v>3.9</c:v>
                </c:pt>
                <c:pt idx="1">
                  <c:v>3.9</c:v>
                </c:pt>
                <c:pt idx="2">
                  <c:v>3.85</c:v>
                </c:pt>
                <c:pt idx="3">
                  <c:v>3.08</c:v>
                </c:pt>
                <c:pt idx="4">
                  <c:v>3.15</c:v>
                </c:pt>
                <c:pt idx="5">
                  <c:v>2.76</c:v>
                </c:pt>
                <c:pt idx="6">
                  <c:v>3.21</c:v>
                </c:pt>
                <c:pt idx="7">
                  <c:v>3.69</c:v>
                </c:pt>
                <c:pt idx="8">
                  <c:v>3.92</c:v>
                </c:pt>
                <c:pt idx="9">
                  <c:v>3.92</c:v>
                </c:pt>
                <c:pt idx="10">
                  <c:v>3.92</c:v>
                </c:pt>
                <c:pt idx="11">
                  <c:v>3.07</c:v>
                </c:pt>
                <c:pt idx="12">
                  <c:v>3.07</c:v>
                </c:pt>
                <c:pt idx="13">
                  <c:v>3.07</c:v>
                </c:pt>
                <c:pt idx="14">
                  <c:v>2.93</c:v>
                </c:pt>
                <c:pt idx="15">
                  <c:v>3</c:v>
                </c:pt>
                <c:pt idx="16">
                  <c:v>3.23</c:v>
                </c:pt>
                <c:pt idx="17">
                  <c:v>4.08</c:v>
                </c:pt>
                <c:pt idx="18">
                  <c:v>4.93</c:v>
                </c:pt>
                <c:pt idx="19">
                  <c:v>4.22</c:v>
                </c:pt>
                <c:pt idx="20">
                  <c:v>3.7</c:v>
                </c:pt>
                <c:pt idx="21">
                  <c:v>2.76</c:v>
                </c:pt>
                <c:pt idx="22">
                  <c:v>3.15</c:v>
                </c:pt>
                <c:pt idx="23">
                  <c:v>3.73</c:v>
                </c:pt>
                <c:pt idx="24">
                  <c:v>3.08</c:v>
                </c:pt>
                <c:pt idx="25">
                  <c:v>4.08</c:v>
                </c:pt>
                <c:pt idx="26">
                  <c:v>4.43</c:v>
                </c:pt>
                <c:pt idx="27">
                  <c:v>3.77</c:v>
                </c:pt>
                <c:pt idx="28">
                  <c:v>4.22</c:v>
                </c:pt>
                <c:pt idx="29">
                  <c:v>3.62</c:v>
                </c:pt>
                <c:pt idx="30">
                  <c:v>3.54</c:v>
                </c:pt>
                <c:pt idx="31">
                  <c:v>4.1100000000000003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0C-4B40-82E4-23CFA321D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25024"/>
        <c:axId val="2078349360"/>
      </c:scatterChart>
      <c:valAx>
        <c:axId val="209082502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8349360"/>
        <c:crosses val="autoZero"/>
        <c:crossBetween val="midCat"/>
      </c:valAx>
      <c:valAx>
        <c:axId val="20783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08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1'!$G$1</c:f>
              <c:strCache>
                <c:ptCount val="1"/>
                <c:pt idx="0">
                  <c:v>wt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'Sheet 1'!$C$2:$C$33</c:f>
              <c:numCache>
                <c:formatCode>General</c:formatCode>
                <c:ptCount val="32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8</c:v>
                </c:pt>
                <c:pt idx="29">
                  <c:v>6</c:v>
                </c:pt>
                <c:pt idx="30">
                  <c:v>8</c:v>
                </c:pt>
                <c:pt idx="31">
                  <c:v>4</c:v>
                </c:pt>
              </c:numCache>
            </c:numRef>
          </c:xVal>
          <c:yVal>
            <c:numRef>
              <c:f>'Sheet 1'!$G$2:$G$33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2.3199999999999998</c:v>
                </c:pt>
                <c:pt idx="3">
                  <c:v>3.2149999999999999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5.4240000000000004</c:v>
                </c:pt>
                <c:pt idx="16">
                  <c:v>5.3449999999999998</c:v>
                </c:pt>
                <c:pt idx="17">
                  <c:v>2.2000000000000002</c:v>
                </c:pt>
                <c:pt idx="18">
                  <c:v>1.615</c:v>
                </c:pt>
                <c:pt idx="19">
                  <c:v>1.835</c:v>
                </c:pt>
                <c:pt idx="20">
                  <c:v>2.4649999999999999</c:v>
                </c:pt>
                <c:pt idx="21">
                  <c:v>3.52</c:v>
                </c:pt>
                <c:pt idx="22">
                  <c:v>3.4350000000000001</c:v>
                </c:pt>
                <c:pt idx="23">
                  <c:v>3.84</c:v>
                </c:pt>
                <c:pt idx="24">
                  <c:v>3.8450000000000002</c:v>
                </c:pt>
                <c:pt idx="25">
                  <c:v>1.9350000000000001</c:v>
                </c:pt>
                <c:pt idx="26">
                  <c:v>2.14</c:v>
                </c:pt>
                <c:pt idx="27">
                  <c:v>1.5129999999999999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21-498C-8B17-F9A8B0BA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25024"/>
        <c:axId val="2078349360"/>
      </c:scatterChart>
      <c:valAx>
        <c:axId val="209082502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8349360"/>
        <c:crosses val="autoZero"/>
        <c:crossBetween val="midCat"/>
      </c:valAx>
      <c:valAx>
        <c:axId val="20783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08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1'!$H$1</c:f>
              <c:strCache>
                <c:ptCount val="1"/>
                <c:pt idx="0">
                  <c:v>qsec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'Sheet 1'!$C$2:$C$33</c:f>
              <c:numCache>
                <c:formatCode>General</c:formatCode>
                <c:ptCount val="32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8</c:v>
                </c:pt>
                <c:pt idx="29">
                  <c:v>6</c:v>
                </c:pt>
                <c:pt idx="30">
                  <c:v>8</c:v>
                </c:pt>
                <c:pt idx="31">
                  <c:v>4</c:v>
                </c:pt>
              </c:numCache>
            </c:numRef>
          </c:xVal>
          <c:yVal>
            <c:numRef>
              <c:f>'Sheet 1'!$H$2:$H$33</c:f>
              <c:numCache>
                <c:formatCode>General</c:formatCode>
                <c:ptCount val="32"/>
                <c:pt idx="0">
                  <c:v>16.46</c:v>
                </c:pt>
                <c:pt idx="1">
                  <c:v>17.02</c:v>
                </c:pt>
                <c:pt idx="2">
                  <c:v>18.61</c:v>
                </c:pt>
                <c:pt idx="3">
                  <c:v>19.440000000000001</c:v>
                </c:pt>
                <c:pt idx="4">
                  <c:v>17.02</c:v>
                </c:pt>
                <c:pt idx="5">
                  <c:v>20.22</c:v>
                </c:pt>
                <c:pt idx="6">
                  <c:v>15.84</c:v>
                </c:pt>
                <c:pt idx="7">
                  <c:v>20</c:v>
                </c:pt>
                <c:pt idx="8">
                  <c:v>22.9</c:v>
                </c:pt>
                <c:pt idx="9">
                  <c:v>18.3</c:v>
                </c:pt>
                <c:pt idx="10">
                  <c:v>18.899999999999999</c:v>
                </c:pt>
                <c:pt idx="11">
                  <c:v>17.399999999999999</c:v>
                </c:pt>
                <c:pt idx="12">
                  <c:v>17.600000000000001</c:v>
                </c:pt>
                <c:pt idx="13">
                  <c:v>18</c:v>
                </c:pt>
                <c:pt idx="14">
                  <c:v>17.98</c:v>
                </c:pt>
                <c:pt idx="15">
                  <c:v>17.82</c:v>
                </c:pt>
                <c:pt idx="16">
                  <c:v>17.420000000000002</c:v>
                </c:pt>
                <c:pt idx="17">
                  <c:v>19.47</c:v>
                </c:pt>
                <c:pt idx="18">
                  <c:v>18.52</c:v>
                </c:pt>
                <c:pt idx="19">
                  <c:v>19.899999999999999</c:v>
                </c:pt>
                <c:pt idx="20">
                  <c:v>20.010000000000002</c:v>
                </c:pt>
                <c:pt idx="21">
                  <c:v>16.87</c:v>
                </c:pt>
                <c:pt idx="22">
                  <c:v>17.3</c:v>
                </c:pt>
                <c:pt idx="23">
                  <c:v>15.41</c:v>
                </c:pt>
                <c:pt idx="24">
                  <c:v>17.05</c:v>
                </c:pt>
                <c:pt idx="25">
                  <c:v>18.899999999999999</c:v>
                </c:pt>
                <c:pt idx="26">
                  <c:v>16.7</c:v>
                </c:pt>
                <c:pt idx="27">
                  <c:v>16.899999999999999</c:v>
                </c:pt>
                <c:pt idx="28">
                  <c:v>14.5</c:v>
                </c:pt>
                <c:pt idx="29">
                  <c:v>15.5</c:v>
                </c:pt>
                <c:pt idx="30">
                  <c:v>14.6</c:v>
                </c:pt>
                <c:pt idx="31">
                  <c:v>18.600000000000001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4-4F88-9D4F-177EE5425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25024"/>
        <c:axId val="2078349360"/>
      </c:scatterChart>
      <c:valAx>
        <c:axId val="209082502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8349360"/>
        <c:crosses val="autoZero"/>
        <c:crossBetween val="midCat"/>
      </c:valAx>
      <c:valAx>
        <c:axId val="20783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08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1'!$I$1</c:f>
              <c:strCache>
                <c:ptCount val="1"/>
                <c:pt idx="0">
                  <c:v>vs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'Sheet 1'!$C$2:$C$33</c:f>
              <c:numCache>
                <c:formatCode>General</c:formatCode>
                <c:ptCount val="32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8</c:v>
                </c:pt>
                <c:pt idx="29">
                  <c:v>6</c:v>
                </c:pt>
                <c:pt idx="30">
                  <c:v>8</c:v>
                </c:pt>
                <c:pt idx="31">
                  <c:v>4</c:v>
                </c:pt>
              </c:numCache>
            </c:numRef>
          </c:xVal>
          <c:yVal>
            <c:numRef>
              <c:f>'Sheet 1'!$I$2:$I$33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1-4380-BC42-50FF97EB0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25024"/>
        <c:axId val="2078349360"/>
      </c:scatterChart>
      <c:valAx>
        <c:axId val="209082502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8349360"/>
        <c:crosses val="autoZero"/>
        <c:crossBetween val="midCat"/>
      </c:valAx>
      <c:valAx>
        <c:axId val="20783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08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1'!$J$1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'Sheet 1'!$C$2:$C$33</c:f>
              <c:numCache>
                <c:formatCode>General</c:formatCode>
                <c:ptCount val="32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8</c:v>
                </c:pt>
                <c:pt idx="29">
                  <c:v>6</c:v>
                </c:pt>
                <c:pt idx="30">
                  <c:v>8</c:v>
                </c:pt>
                <c:pt idx="31">
                  <c:v>4</c:v>
                </c:pt>
              </c:numCache>
            </c:numRef>
          </c:xVal>
          <c:yVal>
            <c:numRef>
              <c:f>'Sheet 1'!$J$2:$J$33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6-4E5B-AD7E-D35ACDE1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25024"/>
        <c:axId val="2078349360"/>
      </c:scatterChart>
      <c:valAx>
        <c:axId val="209082502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8349360"/>
        <c:crosses val="autoZero"/>
        <c:crossBetween val="midCat"/>
      </c:valAx>
      <c:valAx>
        <c:axId val="20783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08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1'!$K$1</c:f>
              <c:strCache>
                <c:ptCount val="1"/>
                <c:pt idx="0">
                  <c:v>gear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'Sheet 1'!$C$2:$C$33</c:f>
              <c:numCache>
                <c:formatCode>General</c:formatCode>
                <c:ptCount val="32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8</c:v>
                </c:pt>
                <c:pt idx="29">
                  <c:v>6</c:v>
                </c:pt>
                <c:pt idx="30">
                  <c:v>8</c:v>
                </c:pt>
                <c:pt idx="31">
                  <c:v>4</c:v>
                </c:pt>
              </c:numCache>
            </c:numRef>
          </c:xVal>
          <c:yVal>
            <c:numRef>
              <c:f>'Sheet 1'!$K$2:$K$33</c:f>
              <c:numCache>
                <c:formatCode>General</c:formatCode>
                <c:ptCount val="3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F5-4418-84A8-09706BE86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25024"/>
        <c:axId val="2078349360"/>
      </c:scatterChart>
      <c:valAx>
        <c:axId val="209082502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8349360"/>
        <c:crosses val="autoZero"/>
        <c:crossBetween val="midCat"/>
      </c:valAx>
      <c:valAx>
        <c:axId val="20783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08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1'!$L$1</c:f>
              <c:strCache>
                <c:ptCount val="1"/>
                <c:pt idx="0">
                  <c:v>carb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'Sheet 1'!$C$2:$C$33</c:f>
              <c:numCache>
                <c:formatCode>General</c:formatCode>
                <c:ptCount val="32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8</c:v>
                </c:pt>
                <c:pt idx="29">
                  <c:v>6</c:v>
                </c:pt>
                <c:pt idx="30">
                  <c:v>8</c:v>
                </c:pt>
                <c:pt idx="31">
                  <c:v>4</c:v>
                </c:pt>
              </c:numCache>
            </c:numRef>
          </c:xVal>
          <c:yVal>
            <c:numRef>
              <c:f>'Sheet 1'!$L$2:$L$33</c:f>
              <c:numCache>
                <c:formatCode>General</c:formatCode>
                <c:ptCount val="32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6</c:v>
                </c:pt>
                <c:pt idx="30">
                  <c:v>8</c:v>
                </c:pt>
                <c:pt idx="3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23-4B49-B994-5634D9C2E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25024"/>
        <c:axId val="2078349360"/>
      </c:scatterChart>
      <c:valAx>
        <c:axId val="209082502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8349360"/>
        <c:crosses val="autoZero"/>
        <c:crossBetween val="midCat"/>
      </c:valAx>
      <c:valAx>
        <c:axId val="20783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08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1'!$E$1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'Sheet 1'!$B$2:$B$33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xVal>
          <c:yVal>
            <c:numRef>
              <c:f>'Sheet 1'!$E$2:$E$33</c:f>
              <c:numCache>
                <c:formatCode>General</c:formatCode>
                <c:ptCount val="32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  <c:pt idx="8">
                  <c:v>95</c:v>
                </c:pt>
                <c:pt idx="9">
                  <c:v>123</c:v>
                </c:pt>
                <c:pt idx="10">
                  <c:v>123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205</c:v>
                </c:pt>
                <c:pt idx="15">
                  <c:v>215</c:v>
                </c:pt>
                <c:pt idx="16">
                  <c:v>230</c:v>
                </c:pt>
                <c:pt idx="17">
                  <c:v>66</c:v>
                </c:pt>
                <c:pt idx="18">
                  <c:v>52</c:v>
                </c:pt>
                <c:pt idx="19">
                  <c:v>65</c:v>
                </c:pt>
                <c:pt idx="20">
                  <c:v>97</c:v>
                </c:pt>
                <c:pt idx="21">
                  <c:v>150</c:v>
                </c:pt>
                <c:pt idx="22">
                  <c:v>150</c:v>
                </c:pt>
                <c:pt idx="23">
                  <c:v>245</c:v>
                </c:pt>
                <c:pt idx="24">
                  <c:v>175</c:v>
                </c:pt>
                <c:pt idx="25">
                  <c:v>66</c:v>
                </c:pt>
                <c:pt idx="26">
                  <c:v>91</c:v>
                </c:pt>
                <c:pt idx="27">
                  <c:v>113</c:v>
                </c:pt>
                <c:pt idx="28">
                  <c:v>264</c:v>
                </c:pt>
                <c:pt idx="29">
                  <c:v>175</c:v>
                </c:pt>
                <c:pt idx="30">
                  <c:v>335</c:v>
                </c:pt>
                <c:pt idx="31">
                  <c:v>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98-489F-B945-CC03B286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25024"/>
        <c:axId val="2078349360"/>
      </c:scatterChart>
      <c:valAx>
        <c:axId val="2090825024"/>
        <c:scaling>
          <c:orientation val="minMax"/>
          <c:max val="3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8349360"/>
        <c:crosses val="autoZero"/>
        <c:crossBetween val="midCat"/>
      </c:valAx>
      <c:valAx>
        <c:axId val="20783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08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1'!$F$1</c:f>
              <c:strCache>
                <c:ptCount val="1"/>
                <c:pt idx="0">
                  <c:v>drat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'Sheet 1'!$B$2:$B$33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xVal>
          <c:yVal>
            <c:numRef>
              <c:f>'Sheet 1'!$F$2:$F$33</c:f>
              <c:numCache>
                <c:formatCode>General</c:formatCode>
                <c:ptCount val="32"/>
                <c:pt idx="0">
                  <c:v>3.9</c:v>
                </c:pt>
                <c:pt idx="1">
                  <c:v>3.9</c:v>
                </c:pt>
                <c:pt idx="2">
                  <c:v>3.85</c:v>
                </c:pt>
                <c:pt idx="3">
                  <c:v>3.08</c:v>
                </c:pt>
                <c:pt idx="4">
                  <c:v>3.15</c:v>
                </c:pt>
                <c:pt idx="5">
                  <c:v>2.76</c:v>
                </c:pt>
                <c:pt idx="6">
                  <c:v>3.21</c:v>
                </c:pt>
                <c:pt idx="7">
                  <c:v>3.69</c:v>
                </c:pt>
                <c:pt idx="8">
                  <c:v>3.92</c:v>
                </c:pt>
                <c:pt idx="9">
                  <c:v>3.92</c:v>
                </c:pt>
                <c:pt idx="10">
                  <c:v>3.92</c:v>
                </c:pt>
                <c:pt idx="11">
                  <c:v>3.07</c:v>
                </c:pt>
                <c:pt idx="12">
                  <c:v>3.07</c:v>
                </c:pt>
                <c:pt idx="13">
                  <c:v>3.07</c:v>
                </c:pt>
                <c:pt idx="14">
                  <c:v>2.93</c:v>
                </c:pt>
                <c:pt idx="15">
                  <c:v>3</c:v>
                </c:pt>
                <c:pt idx="16">
                  <c:v>3.23</c:v>
                </c:pt>
                <c:pt idx="17">
                  <c:v>4.08</c:v>
                </c:pt>
                <c:pt idx="18">
                  <c:v>4.93</c:v>
                </c:pt>
                <c:pt idx="19">
                  <c:v>4.22</c:v>
                </c:pt>
                <c:pt idx="20">
                  <c:v>3.7</c:v>
                </c:pt>
                <c:pt idx="21">
                  <c:v>2.76</c:v>
                </c:pt>
                <c:pt idx="22">
                  <c:v>3.15</c:v>
                </c:pt>
                <c:pt idx="23">
                  <c:v>3.73</c:v>
                </c:pt>
                <c:pt idx="24">
                  <c:v>3.08</c:v>
                </c:pt>
                <c:pt idx="25">
                  <c:v>4.08</c:v>
                </c:pt>
                <c:pt idx="26">
                  <c:v>4.43</c:v>
                </c:pt>
                <c:pt idx="27">
                  <c:v>3.77</c:v>
                </c:pt>
                <c:pt idx="28">
                  <c:v>4.22</c:v>
                </c:pt>
                <c:pt idx="29">
                  <c:v>3.62</c:v>
                </c:pt>
                <c:pt idx="30">
                  <c:v>3.54</c:v>
                </c:pt>
                <c:pt idx="31">
                  <c:v>4.1100000000000003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9-4CF5-A50B-745455C8D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25024"/>
        <c:axId val="2078349360"/>
      </c:scatterChart>
      <c:valAx>
        <c:axId val="2090825024"/>
        <c:scaling>
          <c:orientation val="minMax"/>
          <c:max val="3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8349360"/>
        <c:crosses val="autoZero"/>
        <c:crossBetween val="midCat"/>
      </c:valAx>
      <c:valAx>
        <c:axId val="20783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08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1'!$G$1</c:f>
              <c:strCache>
                <c:ptCount val="1"/>
                <c:pt idx="0">
                  <c:v>wt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'Sheet 1'!$B$2:$B$33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xVal>
          <c:yVal>
            <c:numRef>
              <c:f>'Sheet 1'!$G$2:$G$33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2.3199999999999998</c:v>
                </c:pt>
                <c:pt idx="3">
                  <c:v>3.2149999999999999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5.4240000000000004</c:v>
                </c:pt>
                <c:pt idx="16">
                  <c:v>5.3449999999999998</c:v>
                </c:pt>
                <c:pt idx="17">
                  <c:v>2.2000000000000002</c:v>
                </c:pt>
                <c:pt idx="18">
                  <c:v>1.615</c:v>
                </c:pt>
                <c:pt idx="19">
                  <c:v>1.835</c:v>
                </c:pt>
                <c:pt idx="20">
                  <c:v>2.4649999999999999</c:v>
                </c:pt>
                <c:pt idx="21">
                  <c:v>3.52</c:v>
                </c:pt>
                <c:pt idx="22">
                  <c:v>3.4350000000000001</c:v>
                </c:pt>
                <c:pt idx="23">
                  <c:v>3.84</c:v>
                </c:pt>
                <c:pt idx="24">
                  <c:v>3.8450000000000002</c:v>
                </c:pt>
                <c:pt idx="25">
                  <c:v>1.9350000000000001</c:v>
                </c:pt>
                <c:pt idx="26">
                  <c:v>2.14</c:v>
                </c:pt>
                <c:pt idx="27">
                  <c:v>1.5129999999999999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37-4C66-8894-408B6E010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25024"/>
        <c:axId val="2078349360"/>
      </c:scatterChart>
      <c:valAx>
        <c:axId val="2090825024"/>
        <c:scaling>
          <c:orientation val="minMax"/>
          <c:max val="3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8349360"/>
        <c:crosses val="autoZero"/>
        <c:crossBetween val="midCat"/>
      </c:valAx>
      <c:valAx>
        <c:axId val="20783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08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1'!$H$1</c:f>
              <c:strCache>
                <c:ptCount val="1"/>
                <c:pt idx="0">
                  <c:v>qsec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'Sheet 1'!$B$2:$B$33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xVal>
          <c:yVal>
            <c:numRef>
              <c:f>'Sheet 1'!$H$2:$H$33</c:f>
              <c:numCache>
                <c:formatCode>General</c:formatCode>
                <c:ptCount val="32"/>
                <c:pt idx="0">
                  <c:v>16.46</c:v>
                </c:pt>
                <c:pt idx="1">
                  <c:v>17.02</c:v>
                </c:pt>
                <c:pt idx="2">
                  <c:v>18.61</c:v>
                </c:pt>
                <c:pt idx="3">
                  <c:v>19.440000000000001</c:v>
                </c:pt>
                <c:pt idx="4">
                  <c:v>17.02</c:v>
                </c:pt>
                <c:pt idx="5">
                  <c:v>20.22</c:v>
                </c:pt>
                <c:pt idx="6">
                  <c:v>15.84</c:v>
                </c:pt>
                <c:pt idx="7">
                  <c:v>20</c:v>
                </c:pt>
                <c:pt idx="8">
                  <c:v>22.9</c:v>
                </c:pt>
                <c:pt idx="9">
                  <c:v>18.3</c:v>
                </c:pt>
                <c:pt idx="10">
                  <c:v>18.899999999999999</c:v>
                </c:pt>
                <c:pt idx="11">
                  <c:v>17.399999999999999</c:v>
                </c:pt>
                <c:pt idx="12">
                  <c:v>17.600000000000001</c:v>
                </c:pt>
                <c:pt idx="13">
                  <c:v>18</c:v>
                </c:pt>
                <c:pt idx="14">
                  <c:v>17.98</c:v>
                </c:pt>
                <c:pt idx="15">
                  <c:v>17.82</c:v>
                </c:pt>
                <c:pt idx="16">
                  <c:v>17.420000000000002</c:v>
                </c:pt>
                <c:pt idx="17">
                  <c:v>19.47</c:v>
                </c:pt>
                <c:pt idx="18">
                  <c:v>18.52</c:v>
                </c:pt>
                <c:pt idx="19">
                  <c:v>19.899999999999999</c:v>
                </c:pt>
                <c:pt idx="20">
                  <c:v>20.010000000000002</c:v>
                </c:pt>
                <c:pt idx="21">
                  <c:v>16.87</c:v>
                </c:pt>
                <c:pt idx="22">
                  <c:v>17.3</c:v>
                </c:pt>
                <c:pt idx="23">
                  <c:v>15.41</c:v>
                </c:pt>
                <c:pt idx="24">
                  <c:v>17.05</c:v>
                </c:pt>
                <c:pt idx="25">
                  <c:v>18.899999999999999</c:v>
                </c:pt>
                <c:pt idx="26">
                  <c:v>16.7</c:v>
                </c:pt>
                <c:pt idx="27">
                  <c:v>16.899999999999999</c:v>
                </c:pt>
                <c:pt idx="28">
                  <c:v>14.5</c:v>
                </c:pt>
                <c:pt idx="29">
                  <c:v>15.5</c:v>
                </c:pt>
                <c:pt idx="30">
                  <c:v>14.6</c:v>
                </c:pt>
                <c:pt idx="31">
                  <c:v>18.600000000000001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51-4C18-85D6-60C3C8C07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25024"/>
        <c:axId val="2078349360"/>
      </c:scatterChart>
      <c:valAx>
        <c:axId val="2090825024"/>
        <c:scaling>
          <c:orientation val="minMax"/>
          <c:max val="3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8349360"/>
        <c:crosses val="autoZero"/>
        <c:crossBetween val="midCat"/>
      </c:valAx>
      <c:valAx>
        <c:axId val="20783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08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1'!$I$1</c:f>
              <c:strCache>
                <c:ptCount val="1"/>
                <c:pt idx="0">
                  <c:v>vs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'Sheet 1'!$B$2:$B$33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xVal>
          <c:yVal>
            <c:numRef>
              <c:f>'Sheet 1'!$I$2:$I$33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29-47EC-8AE1-C04B68360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25024"/>
        <c:axId val="2078349360"/>
      </c:scatterChart>
      <c:valAx>
        <c:axId val="2090825024"/>
        <c:scaling>
          <c:orientation val="minMax"/>
          <c:max val="3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8349360"/>
        <c:crosses val="autoZero"/>
        <c:crossBetween val="midCat"/>
      </c:valAx>
      <c:valAx>
        <c:axId val="20783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08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1'!$J$1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'Sheet 1'!$B$2:$B$33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xVal>
          <c:yVal>
            <c:numRef>
              <c:f>'Sheet 1'!$J$2:$J$33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E-4575-960D-5F674F11A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25024"/>
        <c:axId val="2078349360"/>
      </c:scatterChart>
      <c:valAx>
        <c:axId val="2090825024"/>
        <c:scaling>
          <c:orientation val="minMax"/>
          <c:max val="3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8349360"/>
        <c:crosses val="autoZero"/>
        <c:crossBetween val="midCat"/>
      </c:valAx>
      <c:valAx>
        <c:axId val="20783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08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1'!$K$1</c:f>
              <c:strCache>
                <c:ptCount val="1"/>
                <c:pt idx="0">
                  <c:v>gear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'Sheet 1'!$B$2:$B$33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xVal>
          <c:yVal>
            <c:numRef>
              <c:f>'Sheet 1'!$K$2:$K$33</c:f>
              <c:numCache>
                <c:formatCode>General</c:formatCode>
                <c:ptCount val="3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5F-4CE6-AC27-09368CEB5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25024"/>
        <c:axId val="2078349360"/>
      </c:scatterChart>
      <c:valAx>
        <c:axId val="2090825024"/>
        <c:scaling>
          <c:orientation val="minMax"/>
          <c:max val="3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8349360"/>
        <c:crosses val="autoZero"/>
        <c:crossBetween val="midCat"/>
      </c:valAx>
      <c:valAx>
        <c:axId val="20783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08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1'!$L$1</c:f>
              <c:strCache>
                <c:ptCount val="1"/>
                <c:pt idx="0">
                  <c:v>carb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'Sheet 1'!$B$2:$B$33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xVal>
          <c:yVal>
            <c:numRef>
              <c:f>'Sheet 1'!$L$2:$L$33</c:f>
              <c:numCache>
                <c:formatCode>General</c:formatCode>
                <c:ptCount val="32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6</c:v>
                </c:pt>
                <c:pt idx="30">
                  <c:v>8</c:v>
                </c:pt>
                <c:pt idx="3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B4-44C8-B509-098D2290E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25024"/>
        <c:axId val="2078349360"/>
      </c:scatterChart>
      <c:valAx>
        <c:axId val="2090825024"/>
        <c:scaling>
          <c:orientation val="minMax"/>
          <c:max val="3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8349360"/>
        <c:crosses val="autoZero"/>
        <c:crossBetween val="midCat"/>
      </c:valAx>
      <c:valAx>
        <c:axId val="20783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908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0</xdr:row>
      <xdr:rowOff>175260</xdr:rowOff>
    </xdr:from>
    <xdr:to>
      <xdr:col>17</xdr:col>
      <xdr:colOff>701040</xdr:colOff>
      <xdr:row>15</xdr:row>
      <xdr:rowOff>175260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81D146C-DEF1-DEC6-5443-9EFECF9F3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17</xdr:col>
      <xdr:colOff>609600</xdr:colOff>
      <xdr:row>46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BB4D56E-B1AD-47AF-8C50-5E998F920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46</xdr:row>
      <xdr:rowOff>0</xdr:rowOff>
    </xdr:from>
    <xdr:to>
      <xdr:col>17</xdr:col>
      <xdr:colOff>609600</xdr:colOff>
      <xdr:row>61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4E06B6D-FBD7-4F8E-A3F1-C8AC47E5E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17</xdr:col>
      <xdr:colOff>609600</xdr:colOff>
      <xdr:row>77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22033CC-4860-4AE8-86E7-F5555BF40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77</xdr:row>
      <xdr:rowOff>0</xdr:rowOff>
    </xdr:from>
    <xdr:to>
      <xdr:col>17</xdr:col>
      <xdr:colOff>609600</xdr:colOff>
      <xdr:row>92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F24D606-B31A-4752-8555-F5F99681F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92</xdr:row>
      <xdr:rowOff>0</xdr:rowOff>
    </xdr:from>
    <xdr:to>
      <xdr:col>17</xdr:col>
      <xdr:colOff>609600</xdr:colOff>
      <xdr:row>107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E30D172-C0BA-4BEC-A3EF-CE0E6BBF7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107</xdr:row>
      <xdr:rowOff>0</xdr:rowOff>
    </xdr:from>
    <xdr:to>
      <xdr:col>17</xdr:col>
      <xdr:colOff>609600</xdr:colOff>
      <xdr:row>122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F23592E-CCA2-4CF8-A2CE-550820385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122</xdr:row>
      <xdr:rowOff>0</xdr:rowOff>
    </xdr:from>
    <xdr:to>
      <xdr:col>17</xdr:col>
      <xdr:colOff>609600</xdr:colOff>
      <xdr:row>137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7D8F0B1-5211-402D-9A03-F9DD98145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137</xdr:row>
      <xdr:rowOff>0</xdr:rowOff>
    </xdr:from>
    <xdr:to>
      <xdr:col>17</xdr:col>
      <xdr:colOff>609600</xdr:colOff>
      <xdr:row>152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CA464E9-DCDC-4AFA-891D-43F37BD9D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17</xdr:col>
      <xdr:colOff>609600</xdr:colOff>
      <xdr:row>31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66AF60E-AB87-43BD-9396-8467CA3EA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23</xdr:col>
      <xdr:colOff>609600</xdr:colOff>
      <xdr:row>16</xdr:row>
      <xdr:rowOff>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A63284D-3571-4756-8160-52FE5C2B1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23</xdr:col>
      <xdr:colOff>609600</xdr:colOff>
      <xdr:row>31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FA13A0C6-EC85-4664-86CB-EDC2A849D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31</xdr:row>
      <xdr:rowOff>0</xdr:rowOff>
    </xdr:from>
    <xdr:to>
      <xdr:col>23</xdr:col>
      <xdr:colOff>609600</xdr:colOff>
      <xdr:row>45</xdr:row>
      <xdr:rowOff>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CBB4C709-23BC-4234-A47A-7CA6523AF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45</xdr:row>
      <xdr:rowOff>0</xdr:rowOff>
    </xdr:from>
    <xdr:to>
      <xdr:col>23</xdr:col>
      <xdr:colOff>609600</xdr:colOff>
      <xdr:row>60</xdr:row>
      <xdr:rowOff>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C0FBD2F-01CE-406F-A20A-710AD113A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61</xdr:row>
      <xdr:rowOff>0</xdr:rowOff>
    </xdr:from>
    <xdr:to>
      <xdr:col>23</xdr:col>
      <xdr:colOff>609600</xdr:colOff>
      <xdr:row>76</xdr:row>
      <xdr:rowOff>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9ADBA508-7F24-45E0-AF55-AF775F9F1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0</xdr:colOff>
      <xdr:row>76</xdr:row>
      <xdr:rowOff>0</xdr:rowOff>
    </xdr:from>
    <xdr:to>
      <xdr:col>23</xdr:col>
      <xdr:colOff>609600</xdr:colOff>
      <xdr:row>91</xdr:row>
      <xdr:rowOff>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E6A3EB1D-2F2A-4D91-86CA-829F6666D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91</xdr:row>
      <xdr:rowOff>0</xdr:rowOff>
    </xdr:from>
    <xdr:to>
      <xdr:col>23</xdr:col>
      <xdr:colOff>609600</xdr:colOff>
      <xdr:row>106</xdr:row>
      <xdr:rowOff>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E13FC429-0BA7-47FC-9208-21D2F040C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23</xdr:col>
      <xdr:colOff>609600</xdr:colOff>
      <xdr:row>121</xdr:row>
      <xdr:rowOff>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ACEA541B-D7F7-4B36-9738-0AC6B9879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0</xdr:colOff>
      <xdr:row>122</xdr:row>
      <xdr:rowOff>0</xdr:rowOff>
    </xdr:from>
    <xdr:to>
      <xdr:col>23</xdr:col>
      <xdr:colOff>609600</xdr:colOff>
      <xdr:row>137</xdr:row>
      <xdr:rowOff>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FEED5A63-B727-479B-B4A2-D0DFFCACB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"/>
  <sheetViews>
    <sheetView tabSelected="1" topLeftCell="A60" zoomScale="220" zoomScaleNormal="220" workbookViewId="0">
      <selection activeCell="B65" sqref="B65"/>
    </sheetView>
  </sheetViews>
  <sheetFormatPr baseColWidth="10" defaultRowHeight="14.4" x14ac:dyDescent="0.3"/>
  <cols>
    <col min="1" max="1" width="16.88671875" bestFit="1" customWidth="1"/>
  </cols>
  <sheetData>
    <row r="1" spans="1:12" x14ac:dyDescent="0.3">
      <c r="A1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t="s">
        <v>11</v>
      </c>
      <c r="B2">
        <v>21</v>
      </c>
      <c r="C2">
        <v>6</v>
      </c>
      <c r="D2">
        <v>160</v>
      </c>
      <c r="E2">
        <v>110</v>
      </c>
      <c r="F2">
        <v>3.9</v>
      </c>
      <c r="G2">
        <v>2.62</v>
      </c>
      <c r="H2">
        <v>16.46</v>
      </c>
      <c r="I2">
        <v>0</v>
      </c>
      <c r="J2">
        <v>1</v>
      </c>
      <c r="K2">
        <v>4</v>
      </c>
      <c r="L2">
        <v>4</v>
      </c>
    </row>
    <row r="3" spans="1:12" x14ac:dyDescent="0.3">
      <c r="A3" t="s">
        <v>12</v>
      </c>
      <c r="B3">
        <v>21</v>
      </c>
      <c r="C3">
        <v>6</v>
      </c>
      <c r="D3">
        <v>160</v>
      </c>
      <c r="E3">
        <v>110</v>
      </c>
      <c r="F3">
        <v>3.9</v>
      </c>
      <c r="G3">
        <v>2.875</v>
      </c>
      <c r="H3">
        <v>17.02</v>
      </c>
      <c r="I3">
        <v>0</v>
      </c>
      <c r="J3">
        <v>1</v>
      </c>
      <c r="K3">
        <v>4</v>
      </c>
      <c r="L3">
        <v>4</v>
      </c>
    </row>
    <row r="4" spans="1:12" x14ac:dyDescent="0.3">
      <c r="A4" t="s">
        <v>13</v>
      </c>
      <c r="B4">
        <v>22.8</v>
      </c>
      <c r="C4">
        <v>4</v>
      </c>
      <c r="D4">
        <v>108</v>
      </c>
      <c r="E4">
        <v>93</v>
      </c>
      <c r="F4">
        <v>3.85</v>
      </c>
      <c r="G4">
        <v>2.3199999999999998</v>
      </c>
      <c r="H4">
        <v>18.61</v>
      </c>
      <c r="I4">
        <v>1</v>
      </c>
      <c r="J4">
        <v>1</v>
      </c>
      <c r="K4">
        <v>4</v>
      </c>
      <c r="L4">
        <v>1</v>
      </c>
    </row>
    <row r="5" spans="1:12" x14ac:dyDescent="0.3">
      <c r="A5" t="s">
        <v>14</v>
      </c>
      <c r="B5">
        <v>21.4</v>
      </c>
      <c r="C5">
        <v>6</v>
      </c>
      <c r="D5">
        <v>258</v>
      </c>
      <c r="E5">
        <v>110</v>
      </c>
      <c r="F5">
        <v>3.08</v>
      </c>
      <c r="G5">
        <v>3.2149999999999999</v>
      </c>
      <c r="H5">
        <v>19.440000000000001</v>
      </c>
      <c r="I5">
        <v>1</v>
      </c>
      <c r="J5">
        <v>0</v>
      </c>
      <c r="K5">
        <v>3</v>
      </c>
      <c r="L5">
        <v>1</v>
      </c>
    </row>
    <row r="6" spans="1:12" x14ac:dyDescent="0.3">
      <c r="A6" t="s">
        <v>15</v>
      </c>
      <c r="B6">
        <v>18.7</v>
      </c>
      <c r="C6">
        <v>8</v>
      </c>
      <c r="D6">
        <v>360</v>
      </c>
      <c r="E6">
        <v>175</v>
      </c>
      <c r="F6">
        <v>3.15</v>
      </c>
      <c r="G6">
        <v>3.44</v>
      </c>
      <c r="H6">
        <v>17.02</v>
      </c>
      <c r="I6">
        <v>0</v>
      </c>
      <c r="J6">
        <v>0</v>
      </c>
      <c r="K6">
        <v>3</v>
      </c>
      <c r="L6">
        <v>2</v>
      </c>
    </row>
    <row r="7" spans="1:12" x14ac:dyDescent="0.3">
      <c r="A7" t="s">
        <v>16</v>
      </c>
      <c r="B7">
        <v>18.100000000000001</v>
      </c>
      <c r="C7">
        <v>6</v>
      </c>
      <c r="D7">
        <v>225</v>
      </c>
      <c r="E7">
        <v>105</v>
      </c>
      <c r="F7">
        <v>2.76</v>
      </c>
      <c r="G7">
        <v>3.46</v>
      </c>
      <c r="H7">
        <v>20.22</v>
      </c>
      <c r="I7">
        <v>1</v>
      </c>
      <c r="J7">
        <v>0</v>
      </c>
      <c r="K7">
        <v>3</v>
      </c>
      <c r="L7">
        <v>1</v>
      </c>
    </row>
    <row r="8" spans="1:12" x14ac:dyDescent="0.3">
      <c r="A8" t="s">
        <v>17</v>
      </c>
      <c r="B8">
        <v>14.3</v>
      </c>
      <c r="C8">
        <v>8</v>
      </c>
      <c r="D8">
        <v>360</v>
      </c>
      <c r="E8">
        <v>245</v>
      </c>
      <c r="F8">
        <v>3.21</v>
      </c>
      <c r="G8">
        <v>3.57</v>
      </c>
      <c r="H8">
        <v>15.84</v>
      </c>
      <c r="I8">
        <v>0</v>
      </c>
      <c r="J8">
        <v>0</v>
      </c>
      <c r="K8">
        <v>3</v>
      </c>
      <c r="L8">
        <v>4</v>
      </c>
    </row>
    <row r="9" spans="1:12" x14ac:dyDescent="0.3">
      <c r="A9" t="s">
        <v>18</v>
      </c>
      <c r="B9">
        <v>24.4</v>
      </c>
      <c r="C9">
        <v>4</v>
      </c>
      <c r="D9">
        <v>146.69999999999999</v>
      </c>
      <c r="E9">
        <v>62</v>
      </c>
      <c r="F9">
        <v>3.69</v>
      </c>
      <c r="G9">
        <v>3.19</v>
      </c>
      <c r="H9">
        <v>20</v>
      </c>
      <c r="I9">
        <v>1</v>
      </c>
      <c r="J9">
        <v>0</v>
      </c>
      <c r="K9">
        <v>4</v>
      </c>
      <c r="L9">
        <v>2</v>
      </c>
    </row>
    <row r="10" spans="1:12" x14ac:dyDescent="0.3">
      <c r="A10" t="s">
        <v>19</v>
      </c>
      <c r="B10">
        <v>22.8</v>
      </c>
      <c r="C10">
        <v>4</v>
      </c>
      <c r="D10">
        <v>140.80000000000001</v>
      </c>
      <c r="E10">
        <v>95</v>
      </c>
      <c r="F10">
        <v>3.92</v>
      </c>
      <c r="G10">
        <v>3.15</v>
      </c>
      <c r="H10">
        <v>22.9</v>
      </c>
      <c r="I10">
        <v>1</v>
      </c>
      <c r="J10">
        <v>0</v>
      </c>
      <c r="K10">
        <v>4</v>
      </c>
      <c r="L10">
        <v>2</v>
      </c>
    </row>
    <row r="11" spans="1:12" x14ac:dyDescent="0.3">
      <c r="A11" t="s">
        <v>20</v>
      </c>
      <c r="B11">
        <v>19.2</v>
      </c>
      <c r="C11">
        <v>6</v>
      </c>
      <c r="D11">
        <v>167.6</v>
      </c>
      <c r="E11">
        <v>123</v>
      </c>
      <c r="F11">
        <v>3.92</v>
      </c>
      <c r="G11">
        <v>3.44</v>
      </c>
      <c r="H11">
        <v>18.3</v>
      </c>
      <c r="I11">
        <v>1</v>
      </c>
      <c r="J11">
        <v>0</v>
      </c>
      <c r="K11">
        <v>4</v>
      </c>
      <c r="L11">
        <v>4</v>
      </c>
    </row>
    <row r="12" spans="1:12" x14ac:dyDescent="0.3">
      <c r="A12" t="s">
        <v>21</v>
      </c>
      <c r="B12">
        <v>17.8</v>
      </c>
      <c r="C12">
        <v>6</v>
      </c>
      <c r="D12">
        <v>167.6</v>
      </c>
      <c r="E12">
        <v>123</v>
      </c>
      <c r="F12">
        <v>3.92</v>
      </c>
      <c r="G12">
        <v>3.44</v>
      </c>
      <c r="H12">
        <v>18.899999999999999</v>
      </c>
      <c r="I12">
        <v>1</v>
      </c>
      <c r="J12">
        <v>0</v>
      </c>
      <c r="K12">
        <v>4</v>
      </c>
      <c r="L12">
        <v>4</v>
      </c>
    </row>
    <row r="13" spans="1:12" x14ac:dyDescent="0.3">
      <c r="A13" t="s">
        <v>22</v>
      </c>
      <c r="B13">
        <v>16.399999999999999</v>
      </c>
      <c r="C13">
        <v>8</v>
      </c>
      <c r="D13">
        <v>275.8</v>
      </c>
      <c r="E13">
        <v>180</v>
      </c>
      <c r="F13">
        <v>3.07</v>
      </c>
      <c r="G13">
        <v>4.07</v>
      </c>
      <c r="H13">
        <v>17.399999999999999</v>
      </c>
      <c r="I13">
        <v>0</v>
      </c>
      <c r="J13">
        <v>0</v>
      </c>
      <c r="K13">
        <v>3</v>
      </c>
      <c r="L13">
        <v>3</v>
      </c>
    </row>
    <row r="14" spans="1:12" x14ac:dyDescent="0.3">
      <c r="A14" t="s">
        <v>23</v>
      </c>
      <c r="B14">
        <v>17.3</v>
      </c>
      <c r="C14">
        <v>8</v>
      </c>
      <c r="D14">
        <v>275.8</v>
      </c>
      <c r="E14">
        <v>180</v>
      </c>
      <c r="F14">
        <v>3.07</v>
      </c>
      <c r="G14">
        <v>3.73</v>
      </c>
      <c r="H14">
        <v>17.600000000000001</v>
      </c>
      <c r="I14">
        <v>0</v>
      </c>
      <c r="J14">
        <v>0</v>
      </c>
      <c r="K14">
        <v>3</v>
      </c>
      <c r="L14">
        <v>3</v>
      </c>
    </row>
    <row r="15" spans="1:12" x14ac:dyDescent="0.3">
      <c r="A15" t="s">
        <v>24</v>
      </c>
      <c r="B15">
        <v>15.2</v>
      </c>
      <c r="C15">
        <v>8</v>
      </c>
      <c r="D15">
        <v>275.8</v>
      </c>
      <c r="E15">
        <v>180</v>
      </c>
      <c r="F15">
        <v>3.07</v>
      </c>
      <c r="G15">
        <v>3.78</v>
      </c>
      <c r="H15">
        <v>18</v>
      </c>
      <c r="I15">
        <v>0</v>
      </c>
      <c r="J15">
        <v>0</v>
      </c>
      <c r="K15">
        <v>3</v>
      </c>
      <c r="L15">
        <v>3</v>
      </c>
    </row>
    <row r="16" spans="1:12" x14ac:dyDescent="0.3">
      <c r="A16" t="s">
        <v>25</v>
      </c>
      <c r="B16">
        <v>10.4</v>
      </c>
      <c r="C16">
        <v>8</v>
      </c>
      <c r="D16">
        <v>472</v>
      </c>
      <c r="E16">
        <v>205</v>
      </c>
      <c r="F16">
        <v>2.93</v>
      </c>
      <c r="G16">
        <v>5.25</v>
      </c>
      <c r="H16">
        <v>17.98</v>
      </c>
      <c r="I16">
        <v>0</v>
      </c>
      <c r="J16">
        <v>0</v>
      </c>
      <c r="K16">
        <v>3</v>
      </c>
      <c r="L16">
        <v>4</v>
      </c>
    </row>
    <row r="17" spans="1:12" x14ac:dyDescent="0.3">
      <c r="A17" t="s">
        <v>26</v>
      </c>
      <c r="B17">
        <v>10.4</v>
      </c>
      <c r="C17">
        <v>8</v>
      </c>
      <c r="D17">
        <v>460</v>
      </c>
      <c r="E17">
        <v>215</v>
      </c>
      <c r="F17">
        <v>3</v>
      </c>
      <c r="G17">
        <v>5.4240000000000004</v>
      </c>
      <c r="H17">
        <v>17.82</v>
      </c>
      <c r="I17">
        <v>0</v>
      </c>
      <c r="J17">
        <v>0</v>
      </c>
      <c r="K17">
        <v>3</v>
      </c>
      <c r="L17">
        <v>4</v>
      </c>
    </row>
    <row r="18" spans="1:12" x14ac:dyDescent="0.3">
      <c r="A18" t="s">
        <v>27</v>
      </c>
      <c r="B18">
        <v>14.7</v>
      </c>
      <c r="C18">
        <v>8</v>
      </c>
      <c r="D18">
        <v>440</v>
      </c>
      <c r="E18">
        <v>230</v>
      </c>
      <c r="F18">
        <v>3.23</v>
      </c>
      <c r="G18">
        <v>5.3449999999999998</v>
      </c>
      <c r="H18">
        <v>17.420000000000002</v>
      </c>
      <c r="I18">
        <v>0</v>
      </c>
      <c r="J18">
        <v>0</v>
      </c>
      <c r="K18">
        <v>3</v>
      </c>
      <c r="L18">
        <v>4</v>
      </c>
    </row>
    <row r="19" spans="1:12" x14ac:dyDescent="0.3">
      <c r="A19" t="s">
        <v>28</v>
      </c>
      <c r="B19">
        <v>32.4</v>
      </c>
      <c r="C19">
        <v>4</v>
      </c>
      <c r="D19">
        <v>78.7</v>
      </c>
      <c r="E19">
        <v>66</v>
      </c>
      <c r="F19">
        <v>4.08</v>
      </c>
      <c r="G19">
        <v>2.2000000000000002</v>
      </c>
      <c r="H19">
        <v>19.47</v>
      </c>
      <c r="I19">
        <v>1</v>
      </c>
      <c r="J19">
        <v>1</v>
      </c>
      <c r="K19">
        <v>4</v>
      </c>
      <c r="L19">
        <v>1</v>
      </c>
    </row>
    <row r="20" spans="1:12" x14ac:dyDescent="0.3">
      <c r="A20" t="s">
        <v>29</v>
      </c>
      <c r="B20">
        <v>30.4</v>
      </c>
      <c r="C20">
        <v>4</v>
      </c>
      <c r="D20">
        <v>75.7</v>
      </c>
      <c r="E20">
        <v>52</v>
      </c>
      <c r="F20">
        <v>4.93</v>
      </c>
      <c r="G20">
        <v>1.615</v>
      </c>
      <c r="H20">
        <v>18.52</v>
      </c>
      <c r="I20">
        <v>1</v>
      </c>
      <c r="J20">
        <v>1</v>
      </c>
      <c r="K20">
        <v>4</v>
      </c>
      <c r="L20">
        <v>2</v>
      </c>
    </row>
    <row r="21" spans="1:12" x14ac:dyDescent="0.3">
      <c r="A21" t="s">
        <v>30</v>
      </c>
      <c r="B21">
        <v>33.9</v>
      </c>
      <c r="C21">
        <v>4</v>
      </c>
      <c r="D21">
        <v>71.099999999999994</v>
      </c>
      <c r="E21">
        <v>65</v>
      </c>
      <c r="F21">
        <v>4.22</v>
      </c>
      <c r="G21">
        <v>1.835</v>
      </c>
      <c r="H21">
        <v>19.899999999999999</v>
      </c>
      <c r="I21">
        <v>1</v>
      </c>
      <c r="J21">
        <v>1</v>
      </c>
      <c r="K21">
        <v>4</v>
      </c>
      <c r="L21">
        <v>1</v>
      </c>
    </row>
    <row r="22" spans="1:12" x14ac:dyDescent="0.3">
      <c r="A22" t="s">
        <v>31</v>
      </c>
      <c r="B22">
        <v>21.5</v>
      </c>
      <c r="C22">
        <v>4</v>
      </c>
      <c r="D22">
        <v>120.1</v>
      </c>
      <c r="E22">
        <v>97</v>
      </c>
      <c r="F22">
        <v>3.7</v>
      </c>
      <c r="G22">
        <v>2.4649999999999999</v>
      </c>
      <c r="H22">
        <v>20.010000000000002</v>
      </c>
      <c r="I22">
        <v>1</v>
      </c>
      <c r="J22">
        <v>0</v>
      </c>
      <c r="K22">
        <v>3</v>
      </c>
      <c r="L22">
        <v>1</v>
      </c>
    </row>
    <row r="23" spans="1:12" x14ac:dyDescent="0.3">
      <c r="A23" t="s">
        <v>32</v>
      </c>
      <c r="B23">
        <v>15.5</v>
      </c>
      <c r="C23">
        <v>8</v>
      </c>
      <c r="D23">
        <v>318</v>
      </c>
      <c r="E23">
        <v>150</v>
      </c>
      <c r="F23">
        <v>2.76</v>
      </c>
      <c r="G23">
        <v>3.52</v>
      </c>
      <c r="H23">
        <v>16.87</v>
      </c>
      <c r="I23">
        <v>0</v>
      </c>
      <c r="J23">
        <v>0</v>
      </c>
      <c r="K23">
        <v>3</v>
      </c>
      <c r="L23">
        <v>2</v>
      </c>
    </row>
    <row r="24" spans="1:12" x14ac:dyDescent="0.3">
      <c r="A24" t="s">
        <v>33</v>
      </c>
      <c r="B24">
        <v>15.2</v>
      </c>
      <c r="C24">
        <v>8</v>
      </c>
      <c r="D24">
        <v>304</v>
      </c>
      <c r="E24">
        <v>150</v>
      </c>
      <c r="F24">
        <v>3.15</v>
      </c>
      <c r="G24">
        <v>3.4350000000000001</v>
      </c>
      <c r="H24">
        <v>17.3</v>
      </c>
      <c r="I24">
        <v>0</v>
      </c>
      <c r="J24">
        <v>0</v>
      </c>
      <c r="K24">
        <v>3</v>
      </c>
      <c r="L24">
        <v>2</v>
      </c>
    </row>
    <row r="25" spans="1:12" x14ac:dyDescent="0.3">
      <c r="A25" t="s">
        <v>34</v>
      </c>
      <c r="B25">
        <v>13.3</v>
      </c>
      <c r="C25">
        <v>8</v>
      </c>
      <c r="D25">
        <v>350</v>
      </c>
      <c r="E25">
        <v>245</v>
      </c>
      <c r="F25">
        <v>3.73</v>
      </c>
      <c r="G25">
        <v>3.84</v>
      </c>
      <c r="H25">
        <v>15.41</v>
      </c>
      <c r="I25">
        <v>0</v>
      </c>
      <c r="J25">
        <v>0</v>
      </c>
      <c r="K25">
        <v>3</v>
      </c>
      <c r="L25">
        <v>4</v>
      </c>
    </row>
    <row r="26" spans="1:12" x14ac:dyDescent="0.3">
      <c r="A26" t="s">
        <v>35</v>
      </c>
      <c r="B26">
        <v>19.2</v>
      </c>
      <c r="C26">
        <v>8</v>
      </c>
      <c r="D26">
        <v>400</v>
      </c>
      <c r="E26">
        <v>175</v>
      </c>
      <c r="F26">
        <v>3.08</v>
      </c>
      <c r="G26">
        <v>3.8450000000000002</v>
      </c>
      <c r="H26">
        <v>17.05</v>
      </c>
      <c r="I26">
        <v>0</v>
      </c>
      <c r="J26">
        <v>0</v>
      </c>
      <c r="K26">
        <v>3</v>
      </c>
      <c r="L26">
        <v>2</v>
      </c>
    </row>
    <row r="27" spans="1:12" x14ac:dyDescent="0.3">
      <c r="A27" t="s">
        <v>36</v>
      </c>
      <c r="B27">
        <v>27.3</v>
      </c>
      <c r="C27">
        <v>4</v>
      </c>
      <c r="D27">
        <v>79</v>
      </c>
      <c r="E27">
        <v>66</v>
      </c>
      <c r="F27">
        <v>4.08</v>
      </c>
      <c r="G27">
        <v>1.9350000000000001</v>
      </c>
      <c r="H27">
        <v>18.899999999999999</v>
      </c>
      <c r="I27">
        <v>1</v>
      </c>
      <c r="J27">
        <v>1</v>
      </c>
      <c r="K27">
        <v>4</v>
      </c>
      <c r="L27">
        <v>1</v>
      </c>
    </row>
    <row r="28" spans="1:12" x14ac:dyDescent="0.3">
      <c r="A28" t="s">
        <v>37</v>
      </c>
      <c r="B28">
        <v>26</v>
      </c>
      <c r="C28">
        <v>4</v>
      </c>
      <c r="D28">
        <v>120.3</v>
      </c>
      <c r="E28">
        <v>91</v>
      </c>
      <c r="F28">
        <v>4.43</v>
      </c>
      <c r="G28">
        <v>2.14</v>
      </c>
      <c r="H28">
        <v>16.7</v>
      </c>
      <c r="I28">
        <v>0</v>
      </c>
      <c r="J28">
        <v>1</v>
      </c>
      <c r="K28">
        <v>5</v>
      </c>
      <c r="L28">
        <v>2</v>
      </c>
    </row>
    <row r="29" spans="1:12" x14ac:dyDescent="0.3">
      <c r="A29" t="s">
        <v>38</v>
      </c>
      <c r="B29">
        <v>30.4</v>
      </c>
      <c r="C29">
        <v>4</v>
      </c>
      <c r="D29">
        <v>95.1</v>
      </c>
      <c r="E29">
        <v>113</v>
      </c>
      <c r="F29">
        <v>3.77</v>
      </c>
      <c r="G29">
        <v>1.5129999999999999</v>
      </c>
      <c r="H29">
        <v>16.899999999999999</v>
      </c>
      <c r="I29">
        <v>1</v>
      </c>
      <c r="J29">
        <v>1</v>
      </c>
      <c r="K29">
        <v>5</v>
      </c>
      <c r="L29">
        <v>2</v>
      </c>
    </row>
    <row r="30" spans="1:12" x14ac:dyDescent="0.3">
      <c r="A30" t="s">
        <v>39</v>
      </c>
      <c r="B30">
        <v>15.8</v>
      </c>
      <c r="C30">
        <v>8</v>
      </c>
      <c r="D30">
        <v>351</v>
      </c>
      <c r="E30">
        <v>264</v>
      </c>
      <c r="F30">
        <v>4.22</v>
      </c>
      <c r="G30">
        <v>3.17</v>
      </c>
      <c r="H30">
        <v>14.5</v>
      </c>
      <c r="I30">
        <v>0</v>
      </c>
      <c r="J30">
        <v>1</v>
      </c>
      <c r="K30">
        <v>5</v>
      </c>
      <c r="L30">
        <v>4</v>
      </c>
    </row>
    <row r="31" spans="1:12" x14ac:dyDescent="0.3">
      <c r="A31" t="s">
        <v>40</v>
      </c>
      <c r="B31">
        <v>19.7</v>
      </c>
      <c r="C31">
        <v>6</v>
      </c>
      <c r="D31">
        <v>145</v>
      </c>
      <c r="E31">
        <v>175</v>
      </c>
      <c r="F31">
        <v>3.62</v>
      </c>
      <c r="G31">
        <v>2.77</v>
      </c>
      <c r="H31">
        <v>15.5</v>
      </c>
      <c r="I31">
        <v>0</v>
      </c>
      <c r="J31">
        <v>1</v>
      </c>
      <c r="K31">
        <v>5</v>
      </c>
      <c r="L31">
        <v>6</v>
      </c>
    </row>
    <row r="32" spans="1:12" x14ac:dyDescent="0.3">
      <c r="A32" t="s">
        <v>41</v>
      </c>
      <c r="B32">
        <v>15</v>
      </c>
      <c r="C32">
        <v>8</v>
      </c>
      <c r="D32">
        <v>301</v>
      </c>
      <c r="E32">
        <v>335</v>
      </c>
      <c r="F32">
        <v>3.54</v>
      </c>
      <c r="G32">
        <v>3.57</v>
      </c>
      <c r="H32">
        <v>14.6</v>
      </c>
      <c r="I32">
        <v>0</v>
      </c>
      <c r="J32">
        <v>1</v>
      </c>
      <c r="K32">
        <v>5</v>
      </c>
      <c r="L32">
        <v>8</v>
      </c>
    </row>
    <row r="33" spans="1:12" x14ac:dyDescent="0.3">
      <c r="A33" t="s">
        <v>42</v>
      </c>
      <c r="B33">
        <v>21.4</v>
      </c>
      <c r="C33">
        <v>4</v>
      </c>
      <c r="D33">
        <v>121</v>
      </c>
      <c r="E33">
        <v>109</v>
      </c>
      <c r="F33">
        <v>4.1100000000000003</v>
      </c>
      <c r="G33">
        <v>2.78</v>
      </c>
      <c r="H33">
        <v>18.600000000000001</v>
      </c>
      <c r="I33">
        <v>1</v>
      </c>
      <c r="J33">
        <v>1</v>
      </c>
      <c r="K33">
        <v>4</v>
      </c>
      <c r="L33">
        <v>2</v>
      </c>
    </row>
    <row r="35" spans="1:12" x14ac:dyDescent="0.3">
      <c r="A35" s="1" t="s">
        <v>47</v>
      </c>
      <c r="B35">
        <f>AVERAGE(B2:B33)</f>
        <v>20.090624999999996</v>
      </c>
      <c r="C35">
        <f t="shared" ref="C35:L35" si="0">AVERAGE(C2:C33)</f>
        <v>6.1875</v>
      </c>
      <c r="D35">
        <f t="shared" si="0"/>
        <v>230.72187500000004</v>
      </c>
      <c r="E35">
        <f t="shared" si="0"/>
        <v>146.6875</v>
      </c>
      <c r="F35">
        <f t="shared" si="0"/>
        <v>3.5965625000000006</v>
      </c>
      <c r="G35">
        <f t="shared" si="0"/>
        <v>3.2172499999999995</v>
      </c>
      <c r="H35">
        <f t="shared" si="0"/>
        <v>17.848750000000003</v>
      </c>
      <c r="I35">
        <f t="shared" si="0"/>
        <v>0.4375</v>
      </c>
      <c r="J35">
        <f t="shared" si="0"/>
        <v>0.40625</v>
      </c>
      <c r="K35">
        <f t="shared" si="0"/>
        <v>3.6875</v>
      </c>
      <c r="L35">
        <f t="shared" si="0"/>
        <v>2.8125</v>
      </c>
    </row>
    <row r="36" spans="1:12" x14ac:dyDescent="0.3">
      <c r="A36" s="1" t="s">
        <v>48</v>
      </c>
      <c r="B36">
        <f>MEDIAN(B2:B33)</f>
        <v>19.2</v>
      </c>
      <c r="C36">
        <f t="shared" ref="C36:L36" si="1">MEDIAN(C2:C33)</f>
        <v>6</v>
      </c>
      <c r="D36">
        <f t="shared" si="1"/>
        <v>196.3</v>
      </c>
      <c r="E36">
        <f t="shared" si="1"/>
        <v>123</v>
      </c>
      <c r="F36">
        <f t="shared" si="1"/>
        <v>3.6950000000000003</v>
      </c>
      <c r="G36">
        <f t="shared" si="1"/>
        <v>3.3250000000000002</v>
      </c>
      <c r="H36">
        <f t="shared" si="1"/>
        <v>17.71</v>
      </c>
      <c r="I36">
        <f t="shared" si="1"/>
        <v>0</v>
      </c>
      <c r="J36">
        <f t="shared" si="1"/>
        <v>0</v>
      </c>
      <c r="K36">
        <f t="shared" si="1"/>
        <v>4</v>
      </c>
      <c r="L36">
        <f t="shared" si="1"/>
        <v>2</v>
      </c>
    </row>
    <row r="37" spans="1:12" x14ac:dyDescent="0.3">
      <c r="A37" s="1" t="s">
        <v>49</v>
      </c>
      <c r="B37">
        <f>VAR(B2:B33)</f>
        <v>36.324102822580834</v>
      </c>
      <c r="C37">
        <f t="shared" ref="C37:L37" si="2">VAR(C2:C33)</f>
        <v>3.189516129032258</v>
      </c>
      <c r="D37">
        <f t="shared" si="2"/>
        <v>15360.799828629017</v>
      </c>
      <c r="E37">
        <f t="shared" si="2"/>
        <v>4700.8669354838712</v>
      </c>
      <c r="F37">
        <f t="shared" si="2"/>
        <v>0.28588135080645044</v>
      </c>
      <c r="G37">
        <f t="shared" si="2"/>
        <v>0.95737896774194231</v>
      </c>
      <c r="H37">
        <f t="shared" si="2"/>
        <v>3.1931661290322579</v>
      </c>
      <c r="I37">
        <f t="shared" si="2"/>
        <v>0.25403225806451613</v>
      </c>
      <c r="J37">
        <f t="shared" si="2"/>
        <v>0.24899193548387097</v>
      </c>
      <c r="K37">
        <f t="shared" si="2"/>
        <v>0.54435483870967738</v>
      </c>
      <c r="L37">
        <f t="shared" si="2"/>
        <v>2.6088709677419355</v>
      </c>
    </row>
    <row r="38" spans="1:12" x14ac:dyDescent="0.3">
      <c r="A38" s="1" t="s">
        <v>50</v>
      </c>
      <c r="B38">
        <f>MODE(B2:B33)</f>
        <v>21</v>
      </c>
      <c r="C38">
        <f t="shared" ref="C38:L38" si="3">MODE(C2:C33)</f>
        <v>8</v>
      </c>
      <c r="D38">
        <f t="shared" si="3"/>
        <v>275.8</v>
      </c>
      <c r="E38">
        <f t="shared" si="3"/>
        <v>110</v>
      </c>
      <c r="F38">
        <f t="shared" si="3"/>
        <v>3.92</v>
      </c>
      <c r="G38">
        <f t="shared" si="3"/>
        <v>3.44</v>
      </c>
      <c r="H38">
        <f t="shared" si="3"/>
        <v>17.02</v>
      </c>
      <c r="I38">
        <f t="shared" si="3"/>
        <v>0</v>
      </c>
      <c r="J38">
        <f t="shared" si="3"/>
        <v>0</v>
      </c>
      <c r="K38">
        <f t="shared" si="3"/>
        <v>3</v>
      </c>
      <c r="L38">
        <f t="shared" si="3"/>
        <v>4</v>
      </c>
    </row>
    <row r="39" spans="1:12" x14ac:dyDescent="0.3">
      <c r="A39" s="1" t="s">
        <v>51</v>
      </c>
      <c r="B39">
        <f>MIN(B2:B33)</f>
        <v>10.4</v>
      </c>
      <c r="C39">
        <f t="shared" ref="C39:L39" si="4">MIN(C2:C33)</f>
        <v>4</v>
      </c>
      <c r="D39">
        <f t="shared" si="4"/>
        <v>71.099999999999994</v>
      </c>
      <c r="E39">
        <f t="shared" si="4"/>
        <v>52</v>
      </c>
      <c r="F39">
        <f t="shared" si="4"/>
        <v>2.76</v>
      </c>
      <c r="G39">
        <f t="shared" si="4"/>
        <v>1.5129999999999999</v>
      </c>
      <c r="H39">
        <f t="shared" si="4"/>
        <v>14.5</v>
      </c>
      <c r="I39">
        <f t="shared" si="4"/>
        <v>0</v>
      </c>
      <c r="J39">
        <f t="shared" si="4"/>
        <v>0</v>
      </c>
      <c r="K39">
        <f t="shared" si="4"/>
        <v>3</v>
      </c>
      <c r="L39">
        <f t="shared" si="4"/>
        <v>1</v>
      </c>
    </row>
    <row r="40" spans="1:12" x14ac:dyDescent="0.3">
      <c r="A40" s="1" t="s">
        <v>52</v>
      </c>
      <c r="B40">
        <f>MAX(B2:B33)</f>
        <v>33.9</v>
      </c>
      <c r="C40">
        <f t="shared" ref="C40:L40" si="5">MAX(C2:C33)</f>
        <v>8</v>
      </c>
      <c r="D40">
        <f t="shared" si="5"/>
        <v>472</v>
      </c>
      <c r="E40">
        <f t="shared" si="5"/>
        <v>335</v>
      </c>
      <c r="F40">
        <f t="shared" si="5"/>
        <v>4.93</v>
      </c>
      <c r="G40">
        <f t="shared" si="5"/>
        <v>5.4240000000000004</v>
      </c>
      <c r="H40">
        <f t="shared" si="5"/>
        <v>22.9</v>
      </c>
      <c r="I40">
        <f t="shared" si="5"/>
        <v>1</v>
      </c>
      <c r="J40">
        <f t="shared" si="5"/>
        <v>1</v>
      </c>
      <c r="K40">
        <f t="shared" si="5"/>
        <v>5</v>
      </c>
      <c r="L40">
        <f t="shared" si="5"/>
        <v>8</v>
      </c>
    </row>
    <row r="41" spans="1:12" x14ac:dyDescent="0.3">
      <c r="A41" s="1" t="s">
        <v>53</v>
      </c>
      <c r="B41">
        <f>B40-B39</f>
        <v>23.5</v>
      </c>
      <c r="C41">
        <f t="shared" ref="C41:L41" si="6">C40-C39</f>
        <v>4</v>
      </c>
      <c r="D41">
        <f t="shared" si="6"/>
        <v>400.9</v>
      </c>
      <c r="E41">
        <f t="shared" si="6"/>
        <v>283</v>
      </c>
      <c r="F41">
        <f t="shared" si="6"/>
        <v>2.17</v>
      </c>
      <c r="G41">
        <f t="shared" si="6"/>
        <v>3.9110000000000005</v>
      </c>
      <c r="H41">
        <f t="shared" si="6"/>
        <v>8.3999999999999986</v>
      </c>
      <c r="I41">
        <f t="shared" si="6"/>
        <v>1</v>
      </c>
      <c r="J41">
        <f t="shared" si="6"/>
        <v>1</v>
      </c>
      <c r="K41">
        <f t="shared" si="6"/>
        <v>2</v>
      </c>
      <c r="L41">
        <f t="shared" si="6"/>
        <v>7</v>
      </c>
    </row>
    <row r="42" spans="1:12" ht="28.8" x14ac:dyDescent="0.3">
      <c r="A42" s="2" t="s">
        <v>54</v>
      </c>
      <c r="B42">
        <f>STDEV(B2:B33)</f>
        <v>6.0269480520891197</v>
      </c>
      <c r="C42">
        <f t="shared" ref="C42:L42" si="7">STDEV(C2:C33)</f>
        <v>1.7859216469465444</v>
      </c>
      <c r="D42">
        <f t="shared" si="7"/>
        <v>123.93869383138188</v>
      </c>
      <c r="E42">
        <f t="shared" si="7"/>
        <v>68.562868489320593</v>
      </c>
      <c r="F42">
        <f t="shared" si="7"/>
        <v>0.53467873607097038</v>
      </c>
      <c r="G42">
        <f t="shared" si="7"/>
        <v>0.97845744298970017</v>
      </c>
      <c r="H42">
        <f t="shared" si="7"/>
        <v>1.7869432360968431</v>
      </c>
      <c r="I42">
        <f t="shared" si="7"/>
        <v>0.50401612877418533</v>
      </c>
      <c r="J42">
        <f t="shared" si="7"/>
        <v>0.49899091723584604</v>
      </c>
      <c r="K42">
        <f t="shared" si="7"/>
        <v>0.73780406525694708</v>
      </c>
      <c r="L42">
        <f t="shared" si="7"/>
        <v>1.6151999776318522</v>
      </c>
    </row>
    <row r="46" spans="1:12" x14ac:dyDescent="0.3">
      <c r="B46">
        <f>SLOPE(B2:B33,C2:C33)</f>
        <v>-2.8757901390644749</v>
      </c>
    </row>
    <row r="47" spans="1:12" x14ac:dyDescent="0.3">
      <c r="B47">
        <f>INTERCEPT(B2:B33,C2:C33)</f>
        <v>37.884576485461437</v>
      </c>
    </row>
    <row r="48" spans="1:12" x14ac:dyDescent="0.3">
      <c r="A48" t="s">
        <v>43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</row>
    <row r="49" spans="1:11" x14ac:dyDescent="0.3">
      <c r="A49" t="s">
        <v>44</v>
      </c>
      <c r="B49">
        <f>SLOPE(C2:C33,$B$2:$B$33)</f>
        <v>-0.25251495066675428</v>
      </c>
      <c r="C49">
        <f t="shared" ref="C49:F49" si="8">SLOPE(D2:D33,$B$2:$B$33)</f>
        <v>-17.429121670356285</v>
      </c>
      <c r="D49">
        <f t="shared" si="8"/>
        <v>-8.8297309920682139</v>
      </c>
      <c r="E49">
        <f t="shared" si="8"/>
        <v>6.042994423801621E-2</v>
      </c>
      <c r="F49">
        <f t="shared" si="8"/>
        <v>-0.14086196987193308</v>
      </c>
      <c r="G49">
        <f t="shared" ref="G49:K49" si="9">SLOPE(H2:H33,$B$2:$B$33)</f>
        <v>0.12413656066256096</v>
      </c>
      <c r="H49">
        <f t="shared" si="9"/>
        <v>5.5531642629319221E-2</v>
      </c>
      <c r="I49">
        <f t="shared" si="9"/>
        <v>4.9662106189488603E-2</v>
      </c>
      <c r="J49">
        <f t="shared" si="9"/>
        <v>5.8795271401537078E-2</v>
      </c>
      <c r="K49">
        <f t="shared" si="9"/>
        <v>-0.14764589960844776</v>
      </c>
    </row>
    <row r="50" spans="1:11" x14ac:dyDescent="0.3">
      <c r="A50" t="s">
        <v>45</v>
      </c>
      <c r="B50">
        <f>INTERCEPT(C2:C33,$B$2:$B$33)</f>
        <v>11.26068318073926</v>
      </c>
      <c r="C50">
        <f t="shared" ref="C50:F50" si="10">INTERCEPT(D2:D33,$B$2:$B$33)</f>
        <v>580.88382255850172</v>
      </c>
      <c r="D50">
        <f t="shared" si="10"/>
        <v>324.08231421252043</v>
      </c>
      <c r="E50">
        <f t="shared" si="10"/>
        <v>2.3824871515431063</v>
      </c>
      <c r="F50">
        <f t="shared" si="10"/>
        <v>6.0472550134583045</v>
      </c>
      <c r="G50">
        <f t="shared" ref="G50:K50" si="11">INTERCEPT(H2:H33,$B$2:$B$33)</f>
        <v>15.35476891093874</v>
      </c>
      <c r="H50">
        <f t="shared" si="11"/>
        <v>-0.67816540769966616</v>
      </c>
      <c r="I50">
        <f t="shared" si="11"/>
        <v>-0.5914927521631943</v>
      </c>
      <c r="J50">
        <f t="shared" si="11"/>
        <v>2.5062662504984945</v>
      </c>
      <c r="K50">
        <f t="shared" si="11"/>
        <v>5.7787984018209704</v>
      </c>
    </row>
    <row r="51" spans="1:11" x14ac:dyDescent="0.3">
      <c r="A51" t="s">
        <v>55</v>
      </c>
      <c r="B51">
        <f>RSQ(C2:C33,$B$2:$B$33)</f>
        <v>0.7261800050938042</v>
      </c>
      <c r="C51">
        <f t="shared" ref="C51:F51" si="12">RSQ(D2:D33,$B$2:$B$33)</f>
        <v>0.71834334048972959</v>
      </c>
      <c r="D51">
        <f t="shared" si="12"/>
        <v>0.60243734142393368</v>
      </c>
      <c r="E51">
        <f t="shared" si="12"/>
        <v>0.46399516798508628</v>
      </c>
      <c r="F51">
        <f t="shared" si="12"/>
        <v>0.75283279365826428</v>
      </c>
      <c r="G51">
        <f t="shared" ref="G51:K51" si="13">RSQ(H2:H33,$B$2:$B$33)</f>
        <v>0.17529632026101263</v>
      </c>
      <c r="H51">
        <f t="shared" si="13"/>
        <v>0.44094768611614193</v>
      </c>
      <c r="I51">
        <f t="shared" si="13"/>
        <v>0.35979894342546498</v>
      </c>
      <c r="J51">
        <f t="shared" si="13"/>
        <v>0.23067344813203047</v>
      </c>
      <c r="K51">
        <f t="shared" si="13"/>
        <v>0.30351843705442949</v>
      </c>
    </row>
    <row r="53" spans="1:11" x14ac:dyDescent="0.3">
      <c r="A53" t="s">
        <v>1</v>
      </c>
      <c r="B53" t="s">
        <v>2</v>
      </c>
      <c r="C53" t="s">
        <v>3</v>
      </c>
      <c r="D53" t="s">
        <v>4</v>
      </c>
      <c r="E53" t="s">
        <v>5</v>
      </c>
      <c r="F53" t="s">
        <v>6</v>
      </c>
      <c r="G53" t="s">
        <v>7</v>
      </c>
      <c r="H53" t="s">
        <v>8</v>
      </c>
      <c r="I53" t="s">
        <v>9</v>
      </c>
      <c r="J53" t="s">
        <v>10</v>
      </c>
    </row>
    <row r="54" spans="1:11" x14ac:dyDescent="0.3">
      <c r="A54" t="s">
        <v>44</v>
      </c>
      <c r="B54">
        <f>SLOPE(D2:D33,$C$2:$C$33)</f>
        <v>62.598925410872312</v>
      </c>
      <c r="C54">
        <f t="shared" ref="C54:J54" si="14">SLOPE(E2:E33,$C$2:$C$33)</f>
        <v>31.958280657395701</v>
      </c>
      <c r="D54">
        <f t="shared" si="14"/>
        <v>-0.20955120101137797</v>
      </c>
      <c r="E54">
        <f t="shared" si="14"/>
        <v>0.42870796460176996</v>
      </c>
      <c r="F54">
        <f t="shared" si="14"/>
        <v>-0.59158027812895064</v>
      </c>
      <c r="G54">
        <f t="shared" si="14"/>
        <v>-0.22882427307206069</v>
      </c>
      <c r="H54">
        <f t="shared" si="14"/>
        <v>-0.14601769911504425</v>
      </c>
      <c r="I54">
        <f t="shared" si="14"/>
        <v>-0.20353982300884957</v>
      </c>
      <c r="J54">
        <f t="shared" si="14"/>
        <v>0.47661188369152974</v>
      </c>
    </row>
    <row r="55" spans="1:11" x14ac:dyDescent="0.3">
      <c r="A55" t="s">
        <v>45</v>
      </c>
      <c r="B55">
        <f>INTERCEPT(D2:D33,$C$2:$C$33)</f>
        <v>-156.6089759797724</v>
      </c>
      <c r="C55">
        <f t="shared" ref="C55:J55" si="15">INTERCEPT(E2:E33,$C$2:$C$33)</f>
        <v>-51.054361567635908</v>
      </c>
      <c r="D55">
        <f t="shared" si="15"/>
        <v>4.8931605562579019</v>
      </c>
      <c r="E55">
        <f t="shared" si="15"/>
        <v>0.5646194690265478</v>
      </c>
      <c r="F55">
        <f t="shared" si="15"/>
        <v>21.509152970922884</v>
      </c>
      <c r="G55">
        <f t="shared" si="15"/>
        <v>1.8533501896333755</v>
      </c>
      <c r="H55">
        <f t="shared" si="15"/>
        <v>1.3097345132743363</v>
      </c>
      <c r="I55">
        <f t="shared" si="15"/>
        <v>4.946902654867257</v>
      </c>
      <c r="J55">
        <f t="shared" si="15"/>
        <v>-0.1365360303413401</v>
      </c>
    </row>
    <row r="56" spans="1:11" x14ac:dyDescent="0.3">
      <c r="A56" t="s">
        <v>55</v>
      </c>
      <c r="B56">
        <f>RSQ(D2:D33,$C$2:$C$33)</f>
        <v>0.81366330243376406</v>
      </c>
      <c r="C56">
        <f t="shared" ref="C56:J56" si="16">RSQ(E2:E33,$C$2:$C$33)</f>
        <v>0.6929687615430461</v>
      </c>
      <c r="D56">
        <f t="shared" si="16"/>
        <v>0.48991336319017609</v>
      </c>
      <c r="E56">
        <f t="shared" si="16"/>
        <v>0.61229966835265859</v>
      </c>
      <c r="F56">
        <f t="shared" si="16"/>
        <v>0.34956718979451212</v>
      </c>
      <c r="G56">
        <f t="shared" si="16"/>
        <v>0.65741576866734885</v>
      </c>
      <c r="H56">
        <f t="shared" si="16"/>
        <v>0.27311812547024472</v>
      </c>
      <c r="I56">
        <f t="shared" si="16"/>
        <v>0.24274008521796137</v>
      </c>
      <c r="J56">
        <f t="shared" si="16"/>
        <v>0.27771666174916032</v>
      </c>
    </row>
    <row r="58" spans="1:11" x14ac:dyDescent="0.3">
      <c r="A58" t="s">
        <v>2</v>
      </c>
      <c r="B58" t="s">
        <v>3</v>
      </c>
      <c r="C58" t="s">
        <v>4</v>
      </c>
      <c r="D58" t="s">
        <v>5</v>
      </c>
      <c r="E58" t="s">
        <v>6</v>
      </c>
      <c r="F58" t="s">
        <v>7</v>
      </c>
      <c r="G58" t="s">
        <v>8</v>
      </c>
      <c r="H58" t="s">
        <v>9</v>
      </c>
      <c r="I58" t="s">
        <v>10</v>
      </c>
    </row>
    <row r="59" spans="1:11" x14ac:dyDescent="0.3">
      <c r="A59" t="s">
        <v>44</v>
      </c>
      <c r="B59">
        <f>SLOPE(E2:E33,$D$2:$D$33)</f>
        <v>0.43755264988403342</v>
      </c>
      <c r="C59">
        <f t="shared" ref="C59:I59" si="17">SLOPE(F2:F33,$D$2:$D$33)</f>
        <v>-3.063904202794778E-3</v>
      </c>
      <c r="D59">
        <f t="shared" si="17"/>
        <v>7.0103253237868007E-3</v>
      </c>
      <c r="E59">
        <f t="shared" si="17"/>
        <v>-6.2530390684861614E-3</v>
      </c>
      <c r="F59">
        <f t="shared" si="17"/>
        <v>-2.8890175943203276E-3</v>
      </c>
      <c r="G59">
        <f t="shared" si="17"/>
        <v>-2.3803455877751357E-3</v>
      </c>
      <c r="H59">
        <f t="shared" si="17"/>
        <v>-3.3072900847947654E-3</v>
      </c>
      <c r="I59">
        <f t="shared" si="17"/>
        <v>5.147437039875611E-3</v>
      </c>
    </row>
    <row r="60" spans="1:11" x14ac:dyDescent="0.3">
      <c r="A60" t="s">
        <v>45</v>
      </c>
      <c r="B60">
        <f>INTERCEPT(E2:E33,$D$2:$D$33)</f>
        <v>45.734532207537256</v>
      </c>
      <c r="C60">
        <f t="shared" ref="C60:I60" si="18">INTERCEPT(F2:F33,$D$2:$D$33)</f>
        <v>4.3034722224891926</v>
      </c>
      <c r="D60">
        <f t="shared" si="18"/>
        <v>1.5998145969359265</v>
      </c>
      <c r="E60">
        <f t="shared" si="18"/>
        <v>19.291462898329385</v>
      </c>
      <c r="F60">
        <f t="shared" si="18"/>
        <v>1.1040595562695754</v>
      </c>
      <c r="G60">
        <f t="shared" si="18"/>
        <v>0.95544779715945649</v>
      </c>
      <c r="H60">
        <f t="shared" si="18"/>
        <v>4.4505641695327576</v>
      </c>
      <c r="I60">
        <f t="shared" si="18"/>
        <v>1.6248736747154491</v>
      </c>
    </row>
    <row r="61" spans="1:11" x14ac:dyDescent="0.3">
      <c r="A61" t="s">
        <v>55</v>
      </c>
      <c r="B61">
        <f>RSQ(E2:E33,$D$2:$D$33)</f>
        <v>0.62559966628039521</v>
      </c>
      <c r="C61">
        <f t="shared" ref="C61:I61" si="19">RSQ(F2:F33,$D$2:$D$33)</f>
        <v>0.50440382234519721</v>
      </c>
      <c r="D61">
        <f t="shared" si="19"/>
        <v>0.78850834197837649</v>
      </c>
      <c r="E61">
        <f t="shared" si="19"/>
        <v>0.18809385181996438</v>
      </c>
      <c r="F61">
        <f t="shared" si="19"/>
        <v>0.50469073788780183</v>
      </c>
      <c r="G61">
        <f t="shared" si="19"/>
        <v>0.34954941290277652</v>
      </c>
      <c r="H61">
        <f t="shared" si="19"/>
        <v>0.30865713439135917</v>
      </c>
      <c r="I61">
        <f t="shared" si="19"/>
        <v>0.15600672378171995</v>
      </c>
    </row>
    <row r="63" spans="1:11" x14ac:dyDescent="0.3">
      <c r="A63" t="s">
        <v>3</v>
      </c>
      <c r="B63" t="s">
        <v>4</v>
      </c>
      <c r="C63" t="s">
        <v>5</v>
      </c>
      <c r="D63" t="s">
        <v>6</v>
      </c>
      <c r="E63" t="s">
        <v>7</v>
      </c>
      <c r="F63" t="s">
        <v>8</v>
      </c>
      <c r="G63" t="s">
        <v>9</v>
      </c>
      <c r="H63" t="s">
        <v>10</v>
      </c>
    </row>
    <row r="64" spans="1:11" x14ac:dyDescent="0.3">
      <c r="A64" t="s">
        <v>44</v>
      </c>
      <c r="B64">
        <f>SLOPE(F2:F33,$E$2:$E$33)</f>
        <v>-3.4995904152888752E-3</v>
      </c>
      <c r="C64">
        <f t="shared" ref="C64:H64" si="20">SLOPE(G2:G33,$E$2:$E$33)</f>
        <v>9.4009598435429321E-3</v>
      </c>
      <c r="D64">
        <f t="shared" si="20"/>
        <v>-1.8458314569635828E-2</v>
      </c>
      <c r="E64">
        <f t="shared" si="20"/>
        <v>-5.3155946698232566E-3</v>
      </c>
      <c r="F64">
        <f t="shared" si="20"/>
        <v>-1.7700063903792625E-3</v>
      </c>
      <c r="G64">
        <f t="shared" si="20"/>
        <v>-1.3527017579976241E-3</v>
      </c>
      <c r="H64">
        <f t="shared" si="20"/>
        <v>1.7664037604594212E-2</v>
      </c>
    </row>
    <row r="65" spans="1:8" x14ac:dyDescent="0.3">
      <c r="A65" t="s">
        <v>45</v>
      </c>
      <c r="B65">
        <f>INTERCEPT(F2:F33,$E$2:$E$33)</f>
        <v>4.1099086690426878</v>
      </c>
      <c r="C65">
        <f t="shared" ref="C65:H65" si="21">INTERCEPT(G2:G33,$E$2:$E$33)</f>
        <v>1.8382467029502956</v>
      </c>
      <c r="D65">
        <f t="shared" si="21"/>
        <v>20.55635401843346</v>
      </c>
      <c r="E65">
        <f t="shared" si="21"/>
        <v>1.2172312931296989</v>
      </c>
      <c r="F65">
        <f t="shared" si="21"/>
        <v>0.66588781238875805</v>
      </c>
      <c r="G65">
        <f t="shared" si="21"/>
        <v>3.8859244391262764</v>
      </c>
      <c r="H65">
        <f t="shared" si="21"/>
        <v>0.22140648387608675</v>
      </c>
    </row>
    <row r="66" spans="1:8" x14ac:dyDescent="0.3">
      <c r="A66" t="s">
        <v>55</v>
      </c>
      <c r="B66">
        <f>RSQ(F2:F33,$E$2:$E$33)</f>
        <v>0.20138474497656256</v>
      </c>
      <c r="C66">
        <f t="shared" ref="C66:H66" si="22">RSQ(G2:G33,$E$2:$E$33)</f>
        <v>0.43394877908118357</v>
      </c>
      <c r="D66">
        <f t="shared" si="22"/>
        <v>0.50158036853110943</v>
      </c>
      <c r="E66">
        <f t="shared" si="22"/>
        <v>0.52286889156975747</v>
      </c>
      <c r="F66">
        <f t="shared" si="22"/>
        <v>5.9148310713321606E-2</v>
      </c>
      <c r="G66">
        <f t="shared" si="22"/>
        <v>1.5801560536016685E-2</v>
      </c>
      <c r="H66">
        <f t="shared" si="22"/>
        <v>0.56221874249058512</v>
      </c>
    </row>
    <row r="68" spans="1:8" x14ac:dyDescent="0.3">
      <c r="A68" t="s">
        <v>4</v>
      </c>
      <c r="B68" t="s">
        <v>5</v>
      </c>
      <c r="C68" t="s">
        <v>6</v>
      </c>
      <c r="D68" t="s">
        <v>7</v>
      </c>
      <c r="E68" t="s">
        <v>8</v>
      </c>
      <c r="F68" t="s">
        <v>9</v>
      </c>
      <c r="G68" t="s">
        <v>10</v>
      </c>
    </row>
    <row r="69" spans="1:8" x14ac:dyDescent="0.3">
      <c r="A69" t="s">
        <v>44</v>
      </c>
      <c r="B69">
        <f>SLOPE(G2:G33,$F$2:$F$33)</f>
        <v>-1.3037601954623204</v>
      </c>
      <c r="C69">
        <f t="shared" ref="C69:G69" si="23">SLOPE(H2:H33,$F$2:$F$33)</f>
        <v>0.30481430691660527</v>
      </c>
      <c r="D69">
        <f t="shared" si="23"/>
        <v>0.4150294981246096</v>
      </c>
      <c r="E69">
        <f t="shared" si="23"/>
        <v>0.66514030782706135</v>
      </c>
      <c r="F69">
        <f t="shared" si="23"/>
        <v>0.96539316904465289</v>
      </c>
      <c r="G69">
        <f t="shared" si="23"/>
        <v>-0.27426503283034948</v>
      </c>
    </row>
    <row r="70" spans="1:8" x14ac:dyDescent="0.3">
      <c r="A70" t="s">
        <v>45</v>
      </c>
      <c r="B70">
        <f>INTERCEPT(G2:G33,$F$2:$F$33)</f>
        <v>7.9063050279924525</v>
      </c>
      <c r="C70">
        <f t="shared" ref="C70:G70" si="24">INTERCEPT(H2:H33,$F$2:$F$33)</f>
        <v>16.75246629428025</v>
      </c>
      <c r="D70">
        <f t="shared" si="24"/>
        <v>-1.0551795293487913</v>
      </c>
      <c r="E70">
        <f t="shared" si="24"/>
        <v>-1.9859686883692658</v>
      </c>
      <c r="F70">
        <f t="shared" si="24"/>
        <v>0.21540313045783988</v>
      </c>
      <c r="G70">
        <f t="shared" si="24"/>
        <v>3.7989113321389039</v>
      </c>
    </row>
    <row r="71" spans="1:8" x14ac:dyDescent="0.3">
      <c r="A71" t="s">
        <v>55</v>
      </c>
      <c r="B71">
        <f>RSQ(G2:G33,$F$2:$F$33)</f>
        <v>0.50757167506656919</v>
      </c>
      <c r="C71">
        <f t="shared" ref="C71:G71" si="25">RSQ(H2:H33,$F$2:$F$33)</f>
        <v>8.3183081830300546E-3</v>
      </c>
      <c r="D71">
        <f t="shared" si="25"/>
        <v>0.19384512670343862</v>
      </c>
      <c r="E71">
        <f t="shared" si="25"/>
        <v>0.50795715087213988</v>
      </c>
      <c r="F71">
        <f t="shared" si="25"/>
        <v>0.48945433670563893</v>
      </c>
      <c r="G71">
        <f t="shared" si="25"/>
        <v>8.2427875786493712E-3</v>
      </c>
    </row>
    <row r="73" spans="1:8" x14ac:dyDescent="0.3">
      <c r="A73" t="s">
        <v>5</v>
      </c>
      <c r="B73" t="s">
        <v>6</v>
      </c>
      <c r="C73" t="s">
        <v>7</v>
      </c>
      <c r="D73" t="s">
        <v>8</v>
      </c>
      <c r="E73" t="s">
        <v>9</v>
      </c>
      <c r="F73" t="s">
        <v>10</v>
      </c>
    </row>
    <row r="74" spans="1:8" x14ac:dyDescent="0.3">
      <c r="A74" t="s">
        <v>44</v>
      </c>
      <c r="B74">
        <f>SLOPE(H2:H33,$G$2:$G$33)</f>
        <v>-0.31908118226550486</v>
      </c>
      <c r="C74">
        <f t="shared" ref="C74:F74" si="26">SLOPE(I2:I33,$G$2:$G$33)</f>
        <v>-0.28584426809378877</v>
      </c>
      <c r="D74">
        <f t="shared" si="26"/>
        <v>-0.35315674367395811</v>
      </c>
      <c r="E74">
        <f t="shared" si="26"/>
        <v>-0.43982650481078228</v>
      </c>
      <c r="F74">
        <f t="shared" si="26"/>
        <v>0.7058754634797938</v>
      </c>
    </row>
    <row r="75" spans="1:8" x14ac:dyDescent="0.3">
      <c r="A75" t="s">
        <v>45</v>
      </c>
      <c r="B75">
        <f>INTERCEPT(H2:H33,$G$2:$G$33)</f>
        <v>18.875313933643699</v>
      </c>
      <c r="C75">
        <f t="shared" ref="C75:F75" si="27">INTERCEPT(I2:I33,$G$2:$G$33)</f>
        <v>1.3571324715247419</v>
      </c>
      <c r="D75">
        <f t="shared" si="27"/>
        <v>1.5424435335850415</v>
      </c>
      <c r="E75">
        <f t="shared" si="27"/>
        <v>5.1025318226024892</v>
      </c>
      <c r="F75">
        <f t="shared" si="27"/>
        <v>0.54152216511963358</v>
      </c>
    </row>
    <row r="76" spans="1:8" x14ac:dyDescent="0.3">
      <c r="A76" t="s">
        <v>55</v>
      </c>
      <c r="B76">
        <f>RSQ(H2:H33,$G$2:$G$33)</f>
        <v>3.0525638274597203E-2</v>
      </c>
      <c r="C76">
        <f t="shared" ref="C76:F76" si="28">RSQ(I2:I33,$G$2:$G$33)</f>
        <v>0.30793140931728979</v>
      </c>
      <c r="D76">
        <f t="shared" si="28"/>
        <v>0.47954968351516414</v>
      </c>
      <c r="E76">
        <f t="shared" si="28"/>
        <v>0.34022372032874343</v>
      </c>
      <c r="F76">
        <f t="shared" si="28"/>
        <v>0.18284683798664542</v>
      </c>
    </row>
    <row r="78" spans="1:8" x14ac:dyDescent="0.3">
      <c r="A78" t="s">
        <v>6</v>
      </c>
      <c r="B78" t="s">
        <v>7</v>
      </c>
      <c r="C78" t="s">
        <v>8</v>
      </c>
      <c r="D78" t="s">
        <v>9</v>
      </c>
      <c r="E78" t="s">
        <v>10</v>
      </c>
    </row>
    <row r="79" spans="1:8" x14ac:dyDescent="0.3">
      <c r="A79" t="s">
        <v>44</v>
      </c>
      <c r="B79">
        <f>SLOPE(I2:I33,$H$2:$H$33)</f>
        <v>0.20999988382447796</v>
      </c>
      <c r="C79">
        <f t="shared" ref="C79:E79" si="29">SLOPE(J2:J33,$H$2:$H$33)</f>
        <v>-6.418697591580412E-2</v>
      </c>
      <c r="D79">
        <f t="shared" si="29"/>
        <v>-8.7813541317824498E-2</v>
      </c>
      <c r="E79">
        <f t="shared" si="29"/>
        <v>-0.59317706210288812</v>
      </c>
    </row>
    <row r="80" spans="1:8" x14ac:dyDescent="0.3">
      <c r="A80" t="s">
        <v>45</v>
      </c>
      <c r="B80">
        <f>INTERCEPT(I2:I33,$H$2:$H$33)</f>
        <v>-3.3107354264121516</v>
      </c>
      <c r="C80">
        <f t="shared" ref="C80:E80" si="30">INTERCEPT(J2:J33,$H$2:$H$33)</f>
        <v>1.551907286377209</v>
      </c>
      <c r="D80">
        <f t="shared" si="30"/>
        <v>5.2548619455965202</v>
      </c>
      <c r="E80">
        <f t="shared" si="30"/>
        <v>13.399969087208925</v>
      </c>
    </row>
    <row r="81" spans="1:5" x14ac:dyDescent="0.3">
      <c r="A81" t="s">
        <v>55</v>
      </c>
      <c r="B81">
        <f>RSQ(I2:I33,$H$2:$H$33)</f>
        <v>0.55433302666683593</v>
      </c>
      <c r="C81">
        <f t="shared" ref="C81:E81" si="31">RSQ(J2:J33,$H$2:$H$33)</f>
        <v>5.2836015964377737E-2</v>
      </c>
      <c r="D81">
        <f t="shared" si="31"/>
        <v>4.5233730838826085E-2</v>
      </c>
      <c r="E81">
        <f t="shared" si="31"/>
        <v>0.43066304969429758</v>
      </c>
    </row>
    <row r="83" spans="1:5" x14ac:dyDescent="0.3">
      <c r="A83" t="s">
        <v>7</v>
      </c>
      <c r="B83" t="s">
        <v>8</v>
      </c>
      <c r="C83" t="s">
        <v>9</v>
      </c>
      <c r="D83" t="s">
        <v>10</v>
      </c>
    </row>
    <row r="84" spans="1:5" x14ac:dyDescent="0.3">
      <c r="A84" t="s">
        <v>44</v>
      </c>
      <c r="B84">
        <f>SLOPE(J2:J33,$I$2:$I$33)</f>
        <v>0.16666666666666666</v>
      </c>
      <c r="C84">
        <f t="shared" ref="C84:D84" si="32">SLOPE(K2:K33,$I$2:$I$33)</f>
        <v>0.30158730158730157</v>
      </c>
      <c r="D84">
        <f t="shared" si="32"/>
        <v>-1.8253968253968254</v>
      </c>
    </row>
    <row r="85" spans="1:5" x14ac:dyDescent="0.3">
      <c r="A85" t="s">
        <v>45</v>
      </c>
      <c r="B85">
        <f>INTERCEPT(J2:J33,$I$2:$I$33)</f>
        <v>0.33333333333333337</v>
      </c>
      <c r="C85">
        <f t="shared" ref="C85:D85" si="33">INTERCEPT(K2:K33,$I$2:$I$33)</f>
        <v>3.5555555555555554</v>
      </c>
      <c r="D85">
        <f t="shared" si="33"/>
        <v>3.6111111111111112</v>
      </c>
    </row>
    <row r="86" spans="1:5" x14ac:dyDescent="0.3">
      <c r="A86" t="s">
        <v>55</v>
      </c>
      <c r="B86">
        <f>RSQ(J2:J33,$I$2:$I$33)</f>
        <v>2.8340080971659912E-2</v>
      </c>
      <c r="C86">
        <f t="shared" ref="C86:D86" si="34">RSQ(K2:K33,$I$2:$I$33)</f>
        <v>4.2445620223397998E-2</v>
      </c>
      <c r="D86">
        <f t="shared" si="34"/>
        <v>0.32445229508598894</v>
      </c>
    </row>
    <row r="88" spans="1:5" x14ac:dyDescent="0.3">
      <c r="A88" t="s">
        <v>8</v>
      </c>
      <c r="B88" t="s">
        <v>9</v>
      </c>
      <c r="C88" t="s">
        <v>10</v>
      </c>
    </row>
    <row r="89" spans="1:5" x14ac:dyDescent="0.3">
      <c r="A89" t="s">
        <v>44</v>
      </c>
      <c r="B89">
        <f>SLOPE(K2:K33,$J$2:$J$33)</f>
        <v>1.1740890688259109</v>
      </c>
      <c r="C89">
        <f>SLOPE(L2:L33,$J$2:$J$33)</f>
        <v>0.18623481781376519</v>
      </c>
    </row>
    <row r="90" spans="1:5" x14ac:dyDescent="0.3">
      <c r="A90" t="s">
        <v>45</v>
      </c>
      <c r="B90">
        <f>INTERCEPT(K2:K33,$J$2:$J$33)</f>
        <v>3.2105263157894735</v>
      </c>
      <c r="C90">
        <f>INTERCEPT(L2:L33,$J$2:$J$33)</f>
        <v>2.736842105263158</v>
      </c>
    </row>
    <row r="91" spans="1:5" x14ac:dyDescent="0.3">
      <c r="A91" t="s">
        <v>55</v>
      </c>
      <c r="B91">
        <f>RSQ(K2:K33,$J$2:$J$33)</f>
        <v>0.6305293147398412</v>
      </c>
      <c r="C91">
        <f>RSQ(L2:L33,$J$2:$J$33)</f>
        <v>3.3102015531040179E-3</v>
      </c>
    </row>
    <row r="93" spans="1:5" x14ac:dyDescent="0.3">
      <c r="A93" t="s">
        <v>9</v>
      </c>
      <c r="B93" t="s">
        <v>10</v>
      </c>
    </row>
    <row r="94" spans="1:5" x14ac:dyDescent="0.3">
      <c r="A94" t="s">
        <v>44</v>
      </c>
      <c r="B94">
        <f>SLOPE(L2:L33,$K$2:$K$33)</f>
        <v>0.6</v>
      </c>
    </row>
    <row r="95" spans="1:5" x14ac:dyDescent="0.3">
      <c r="A95" t="s">
        <v>45</v>
      </c>
      <c r="B95">
        <f>INTERCEPT(L2:L33,$K$2:$K$33)</f>
        <v>0.60000000000000009</v>
      </c>
    </row>
    <row r="96" spans="1:5" x14ac:dyDescent="0.3">
      <c r="A96" t="s">
        <v>55</v>
      </c>
      <c r="B96">
        <f>RSQ(L2:L33,$K$2:$K$33)</f>
        <v>7.5115919629057185E-2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jcarl</dc:creator>
  <cp:lastModifiedBy>Juan Carlos Martinez Martinez</cp:lastModifiedBy>
  <dcterms:created xsi:type="dcterms:W3CDTF">2024-02-01T14:16:27Z</dcterms:created>
  <dcterms:modified xsi:type="dcterms:W3CDTF">2024-02-19T20:37:12Z</dcterms:modified>
</cp:coreProperties>
</file>