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Jethro\Residency\Projects\STREAM-URO SCORE\"/>
    </mc:Choice>
  </mc:AlternateContent>
  <xr:revisionPtr revIDLastSave="0" documentId="13_ncr:1_{A676CB4C-4EE8-4062-8F47-9ACAD051FE7C}" xr6:coauthVersionLast="47" xr6:coauthVersionMax="47" xr10:uidLastSave="{00000000-0000-0000-0000-000000000000}"/>
  <bookViews>
    <workbookView xWindow="-110" yWindow="350" windowWidth="38620" windowHeight="21360" activeTab="4" xr2:uid="{E12DB910-EB06-4DC8-9706-ACC1F29FA1BF}"/>
  </bookViews>
  <sheets>
    <sheet name="Median Expert Ratings" sheetId="10" r:id="rId1"/>
    <sheet name="Expert Rater 1" sheetId="7" r:id="rId2"/>
    <sheet name="Expert Rater 2" sheetId="8" r:id="rId3"/>
    <sheet name="Expert Rater 3" sheetId="9" r:id="rId4"/>
    <sheet name="APPRAISE-AI Pooled" sheetId="5" r:id="rId5"/>
    <sheet name="APPRAISE-AI (Round 2)" sheetId="4" r:id="rId6"/>
    <sheet name="APPRAISE-AI (Round 1)" sheetId="3" r:id="rId7"/>
    <sheet name="Options" sheetId="2" r:id="rId8"/>
  </sheets>
  <definedNames>
    <definedName name="_xlnm._FilterDatabase" localSheetId="1" hidden="1">'Expert Rater 1'!$A$1:$J$29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3" i="9" l="1"/>
  <c r="K4" i="9"/>
  <c r="K5" i="9"/>
  <c r="K6" i="9"/>
  <c r="K7" i="9"/>
  <c r="K8" i="9"/>
  <c r="K9" i="9"/>
  <c r="K10" i="9"/>
  <c r="K11" i="9"/>
  <c r="K12" i="9"/>
  <c r="K13" i="9"/>
  <c r="K14" i="9"/>
  <c r="K15" i="9"/>
  <c r="K16" i="9"/>
  <c r="K17" i="9"/>
  <c r="K18" i="9"/>
  <c r="K19" i="9"/>
  <c r="K20" i="9"/>
  <c r="K21" i="9"/>
  <c r="K22" i="9"/>
  <c r="K23" i="9"/>
  <c r="K24" i="9"/>
  <c r="K25" i="9"/>
  <c r="K26" i="9"/>
  <c r="K27" i="9"/>
  <c r="K28" i="9"/>
  <c r="K29" i="9"/>
  <c r="K2" i="9"/>
  <c r="K3" i="8"/>
  <c r="K4" i="8"/>
  <c r="K5" i="8"/>
  <c r="K6" i="8"/>
  <c r="K7" i="8"/>
  <c r="K8" i="8"/>
  <c r="K9" i="8"/>
  <c r="K10" i="8"/>
  <c r="K11" i="8"/>
  <c r="K12" i="8"/>
  <c r="K13" i="8"/>
  <c r="K14" i="8"/>
  <c r="K15" i="8"/>
  <c r="K16" i="8"/>
  <c r="K17" i="8"/>
  <c r="K18" i="8"/>
  <c r="K19" i="8"/>
  <c r="K20" i="8"/>
  <c r="K21" i="8"/>
  <c r="K22" i="8"/>
  <c r="K23" i="8"/>
  <c r="K24" i="8"/>
  <c r="K25" i="8"/>
  <c r="K26" i="8"/>
  <c r="K27" i="8"/>
  <c r="K28" i="8"/>
  <c r="K29" i="8"/>
  <c r="K2" i="8"/>
  <c r="K3" i="7"/>
  <c r="K4" i="7"/>
  <c r="K5" i="7"/>
  <c r="K6" i="7"/>
  <c r="K7" i="7"/>
  <c r="K8" i="7"/>
  <c r="K9" i="7"/>
  <c r="K10" i="7"/>
  <c r="K11" i="7"/>
  <c r="K12" i="7"/>
  <c r="K13" i="7"/>
  <c r="K14" i="7"/>
  <c r="K15" i="7"/>
  <c r="K16" i="7"/>
  <c r="K17" i="7"/>
  <c r="K18" i="7"/>
  <c r="K19" i="7"/>
  <c r="K20" i="7"/>
  <c r="K21" i="7"/>
  <c r="K22" i="7"/>
  <c r="K23" i="7"/>
  <c r="K24" i="7"/>
  <c r="K25" i="7"/>
  <c r="K26" i="7"/>
  <c r="K27" i="7"/>
  <c r="K28" i="7"/>
  <c r="K29" i="7"/>
  <c r="K2" i="7"/>
  <c r="DX5" i="5" l="1"/>
  <c r="DX6" i="5"/>
  <c r="DX7" i="5"/>
  <c r="DX8" i="5"/>
  <c r="DX9" i="5"/>
  <c r="DX10" i="5"/>
  <c r="DX11" i="5"/>
  <c r="DX12" i="5"/>
  <c r="DX13" i="5"/>
  <c r="DX14" i="5"/>
  <c r="DX15" i="5"/>
  <c r="DX16" i="5"/>
  <c r="DY16" i="5" s="1"/>
  <c r="DX17" i="5"/>
  <c r="DX18" i="5"/>
  <c r="DX19" i="5"/>
  <c r="DX20" i="5"/>
  <c r="DX21" i="5"/>
  <c r="DX22" i="5"/>
  <c r="DX23" i="5"/>
  <c r="DX24" i="5"/>
  <c r="DX25" i="5"/>
  <c r="DX26" i="5"/>
  <c r="DX27" i="5"/>
  <c r="DX28" i="5"/>
  <c r="DY28" i="5" s="1"/>
  <c r="DX29" i="5"/>
  <c r="DX30" i="5"/>
  <c r="DX31" i="5"/>
  <c r="DX4" i="5"/>
  <c r="K3" i="10"/>
  <c r="K4" i="10"/>
  <c r="K5" i="10"/>
  <c r="K6" i="10"/>
  <c r="K7" i="10"/>
  <c r="K8" i="10"/>
  <c r="K9" i="10"/>
  <c r="K10" i="10"/>
  <c r="K11" i="10"/>
  <c r="K12" i="10"/>
  <c r="K13" i="10"/>
  <c r="K14" i="10"/>
  <c r="K15" i="10"/>
  <c r="K16" i="10"/>
  <c r="K17" i="10"/>
  <c r="K18" i="10"/>
  <c r="K19" i="10"/>
  <c r="K20" i="10"/>
  <c r="K21" i="10"/>
  <c r="K22" i="10"/>
  <c r="K23" i="10"/>
  <c r="K24" i="10"/>
  <c r="K25" i="10"/>
  <c r="K26" i="10"/>
  <c r="K27" i="10"/>
  <c r="K28" i="10"/>
  <c r="K29" i="10"/>
  <c r="K2" i="10"/>
  <c r="C3" i="10"/>
  <c r="D3" i="10"/>
  <c r="E3" i="10"/>
  <c r="F3" i="10"/>
  <c r="G3" i="10"/>
  <c r="H3" i="10"/>
  <c r="I3" i="10"/>
  <c r="J3" i="10"/>
  <c r="C4" i="10"/>
  <c r="D4" i="10"/>
  <c r="E4" i="10"/>
  <c r="F4" i="10"/>
  <c r="G4" i="10"/>
  <c r="H4" i="10"/>
  <c r="I4" i="10"/>
  <c r="J4" i="10"/>
  <c r="C5" i="10"/>
  <c r="D5" i="10"/>
  <c r="E5" i="10"/>
  <c r="F5" i="10"/>
  <c r="G5" i="10"/>
  <c r="H5" i="10"/>
  <c r="I5" i="10"/>
  <c r="J5" i="10"/>
  <c r="C6" i="10"/>
  <c r="D6" i="10"/>
  <c r="E6" i="10"/>
  <c r="F6" i="10"/>
  <c r="G6" i="10"/>
  <c r="H6" i="10"/>
  <c r="I6" i="10"/>
  <c r="J6" i="10"/>
  <c r="C7" i="10"/>
  <c r="D7" i="10"/>
  <c r="E7" i="10"/>
  <c r="F7" i="10"/>
  <c r="G7" i="10"/>
  <c r="H7" i="10"/>
  <c r="I7" i="10"/>
  <c r="J7" i="10"/>
  <c r="C8" i="10"/>
  <c r="D8" i="10"/>
  <c r="E8" i="10"/>
  <c r="F8" i="10"/>
  <c r="G8" i="10"/>
  <c r="H8" i="10"/>
  <c r="I8" i="10"/>
  <c r="J8" i="10"/>
  <c r="C9" i="10"/>
  <c r="D9" i="10"/>
  <c r="E9" i="10"/>
  <c r="F9" i="10"/>
  <c r="G9" i="10"/>
  <c r="H9" i="10"/>
  <c r="I9" i="10"/>
  <c r="J9" i="10"/>
  <c r="C10" i="10"/>
  <c r="D10" i="10"/>
  <c r="E10" i="10"/>
  <c r="F10" i="10"/>
  <c r="G10" i="10"/>
  <c r="H10" i="10"/>
  <c r="I10" i="10"/>
  <c r="J10" i="10"/>
  <c r="C11" i="10"/>
  <c r="D11" i="10"/>
  <c r="E11" i="10"/>
  <c r="F11" i="10"/>
  <c r="G11" i="10"/>
  <c r="H11" i="10"/>
  <c r="I11" i="10"/>
  <c r="J11" i="10"/>
  <c r="C12" i="10"/>
  <c r="D12" i="10"/>
  <c r="E12" i="10"/>
  <c r="F12" i="10"/>
  <c r="G12" i="10"/>
  <c r="H12" i="10"/>
  <c r="I12" i="10"/>
  <c r="J12" i="10"/>
  <c r="C13" i="10"/>
  <c r="D13" i="10"/>
  <c r="E13" i="10"/>
  <c r="F13" i="10"/>
  <c r="G13" i="10"/>
  <c r="H13" i="10"/>
  <c r="I13" i="10"/>
  <c r="J13" i="10"/>
  <c r="C14" i="10"/>
  <c r="D14" i="10"/>
  <c r="E14" i="10"/>
  <c r="F14" i="10"/>
  <c r="G14" i="10"/>
  <c r="H14" i="10"/>
  <c r="I14" i="10"/>
  <c r="J14" i="10"/>
  <c r="C15" i="10"/>
  <c r="D15" i="10"/>
  <c r="E15" i="10"/>
  <c r="F15" i="10"/>
  <c r="G15" i="10"/>
  <c r="H15" i="10"/>
  <c r="I15" i="10"/>
  <c r="J15" i="10"/>
  <c r="C16" i="10"/>
  <c r="D16" i="10"/>
  <c r="E16" i="10"/>
  <c r="F16" i="10"/>
  <c r="G16" i="10"/>
  <c r="H16" i="10"/>
  <c r="I16" i="10"/>
  <c r="J16" i="10"/>
  <c r="C17" i="10"/>
  <c r="D17" i="10"/>
  <c r="E17" i="10"/>
  <c r="F17" i="10"/>
  <c r="G17" i="10"/>
  <c r="H17" i="10"/>
  <c r="I17" i="10"/>
  <c r="J17" i="10"/>
  <c r="C18" i="10"/>
  <c r="D18" i="10"/>
  <c r="E18" i="10"/>
  <c r="F18" i="10"/>
  <c r="G18" i="10"/>
  <c r="H18" i="10"/>
  <c r="I18" i="10"/>
  <c r="J18" i="10"/>
  <c r="C19" i="10"/>
  <c r="D19" i="10"/>
  <c r="E19" i="10"/>
  <c r="F19" i="10"/>
  <c r="G19" i="10"/>
  <c r="H19" i="10"/>
  <c r="I19" i="10"/>
  <c r="J19" i="10"/>
  <c r="C20" i="10"/>
  <c r="D20" i="10"/>
  <c r="E20" i="10"/>
  <c r="F20" i="10"/>
  <c r="G20" i="10"/>
  <c r="H20" i="10"/>
  <c r="I20" i="10"/>
  <c r="J20" i="10"/>
  <c r="C21" i="10"/>
  <c r="D21" i="10"/>
  <c r="E21" i="10"/>
  <c r="F21" i="10"/>
  <c r="G21" i="10"/>
  <c r="H21" i="10"/>
  <c r="I21" i="10"/>
  <c r="J21" i="10"/>
  <c r="C22" i="10"/>
  <c r="D22" i="10"/>
  <c r="E22" i="10"/>
  <c r="F22" i="10"/>
  <c r="G22" i="10"/>
  <c r="H22" i="10"/>
  <c r="I22" i="10"/>
  <c r="J22" i="10"/>
  <c r="C23" i="10"/>
  <c r="D23" i="10"/>
  <c r="E23" i="10"/>
  <c r="F23" i="10"/>
  <c r="G23" i="10"/>
  <c r="H23" i="10"/>
  <c r="I23" i="10"/>
  <c r="J23" i="10"/>
  <c r="C24" i="10"/>
  <c r="D24" i="10"/>
  <c r="E24" i="10"/>
  <c r="F24" i="10"/>
  <c r="G24" i="10"/>
  <c r="H24" i="10"/>
  <c r="I24" i="10"/>
  <c r="J24" i="10"/>
  <c r="C25" i="10"/>
  <c r="D25" i="10"/>
  <c r="E25" i="10"/>
  <c r="F25" i="10"/>
  <c r="G25" i="10"/>
  <c r="H25" i="10"/>
  <c r="I25" i="10"/>
  <c r="J25" i="10"/>
  <c r="C26" i="10"/>
  <c r="D26" i="10"/>
  <c r="E26" i="10"/>
  <c r="F26" i="10"/>
  <c r="G26" i="10"/>
  <c r="H26" i="10"/>
  <c r="I26" i="10"/>
  <c r="J26" i="10"/>
  <c r="C27" i="10"/>
  <c r="D27" i="10"/>
  <c r="E27" i="10"/>
  <c r="F27" i="10"/>
  <c r="G27" i="10"/>
  <c r="H27" i="10"/>
  <c r="I27" i="10"/>
  <c r="J27" i="10"/>
  <c r="C28" i="10"/>
  <c r="D28" i="10"/>
  <c r="E28" i="10"/>
  <c r="F28" i="10"/>
  <c r="G28" i="10"/>
  <c r="H28" i="10"/>
  <c r="I28" i="10"/>
  <c r="J28" i="10"/>
  <c r="C29" i="10"/>
  <c r="D29" i="10"/>
  <c r="E29" i="10"/>
  <c r="F29" i="10"/>
  <c r="G29" i="10"/>
  <c r="H29" i="10"/>
  <c r="I29" i="10"/>
  <c r="J29" i="10"/>
  <c r="D2" i="10"/>
  <c r="E2" i="10"/>
  <c r="F2" i="10"/>
  <c r="G2" i="10"/>
  <c r="H2" i="10"/>
  <c r="I2" i="10"/>
  <c r="J2" i="10"/>
  <c r="C2" i="10"/>
  <c r="DY5" i="5"/>
  <c r="DY6" i="5"/>
  <c r="DY7" i="5"/>
  <c r="DY8" i="5"/>
  <c r="DY9" i="5"/>
  <c r="DY10" i="5"/>
  <c r="DY11" i="5"/>
  <c r="DY12" i="5"/>
  <c r="DY13" i="5"/>
  <c r="DY14" i="5"/>
  <c r="DY15" i="5"/>
  <c r="DY17" i="5"/>
  <c r="DY18" i="5"/>
  <c r="DY19" i="5"/>
  <c r="DY20" i="5"/>
  <c r="DY21" i="5"/>
  <c r="DY22" i="5"/>
  <c r="DY23" i="5"/>
  <c r="DY24" i="5"/>
  <c r="DY25" i="5"/>
  <c r="DY26" i="5"/>
  <c r="DY27" i="5"/>
  <c r="DY29" i="5"/>
  <c r="DY30" i="5"/>
  <c r="DY31" i="5"/>
  <c r="DS37" i="5"/>
  <c r="DS36" i="5"/>
  <c r="DO37" i="5"/>
  <c r="DO36" i="5"/>
  <c r="DK37" i="5"/>
  <c r="DK36" i="5"/>
  <c r="DG37" i="5"/>
  <c r="DG36" i="5"/>
  <c r="DC37" i="5"/>
  <c r="DC36" i="5"/>
  <c r="CY37" i="5"/>
  <c r="CY36" i="5"/>
  <c r="CU37" i="5"/>
  <c r="CU36" i="5"/>
  <c r="CQ37" i="5"/>
  <c r="CQ36" i="5"/>
  <c r="CM37" i="5"/>
  <c r="CM36" i="5"/>
  <c r="CI37" i="5"/>
  <c r="CI36" i="5"/>
  <c r="CE37" i="5"/>
  <c r="CE36" i="5"/>
  <c r="CA37" i="5"/>
  <c r="CA36" i="5"/>
  <c r="BS37" i="5"/>
  <c r="BS36" i="5"/>
  <c r="BO37" i="5"/>
  <c r="BO36" i="5"/>
  <c r="BK36" i="5"/>
  <c r="BK37" i="5"/>
  <c r="BG37" i="5"/>
  <c r="BG36" i="5"/>
  <c r="BC37" i="5"/>
  <c r="BC36" i="5"/>
  <c r="AY37" i="5"/>
  <c r="AY36" i="5"/>
  <c r="AU37" i="5"/>
  <c r="AU36" i="5"/>
  <c r="AQ37" i="5"/>
  <c r="AQ36" i="5"/>
  <c r="AM37" i="5"/>
  <c r="AM36" i="5"/>
  <c r="AI37" i="5"/>
  <c r="AI36" i="5"/>
  <c r="AE36" i="5"/>
  <c r="AE37" i="5"/>
  <c r="AA37" i="5"/>
  <c r="AA36" i="5"/>
  <c r="W37" i="5"/>
  <c r="W36" i="5"/>
  <c r="S37" i="5"/>
  <c r="S36" i="5"/>
  <c r="O37" i="5"/>
  <c r="O36" i="5"/>
  <c r="G36" i="5"/>
  <c r="K36" i="5"/>
  <c r="G37" i="5"/>
  <c r="K37" i="5"/>
  <c r="C37" i="5"/>
  <c r="C36" i="5"/>
  <c r="DR4" i="5" a="1"/>
  <c r="DR4" i="5" s="1"/>
  <c r="DQ4" i="5" a="1"/>
  <c r="DQ4" i="5" s="1"/>
  <c r="DP4" i="5" a="1"/>
  <c r="DP4" i="5" s="1"/>
  <c r="DP15" i="5"/>
  <c r="DO4" i="5" a="1"/>
  <c r="DO4" i="5" s="1"/>
  <c r="DO15" i="5"/>
  <c r="DN4" i="5" a="1"/>
  <c r="DN4" i="5" s="1"/>
  <c r="DM4" i="5" a="1"/>
  <c r="DM5" i="5" s="1"/>
  <c r="DL4" i="5" a="1"/>
  <c r="DL6" i="5" s="1"/>
  <c r="DK4" i="5" a="1"/>
  <c r="DK6" i="5" s="1"/>
  <c r="DJ4" i="5" a="1"/>
  <c r="DJ4" i="5" s="1"/>
  <c r="DJ10" i="5"/>
  <c r="DJ13" i="5"/>
  <c r="DJ15" i="5"/>
  <c r="DJ23" i="5"/>
  <c r="DJ24" i="5"/>
  <c r="DJ25" i="5"/>
  <c r="DJ26" i="5"/>
  <c r="DJ27" i="5"/>
  <c r="DI4" i="5" a="1"/>
  <c r="DI4" i="5" s="1"/>
  <c r="DI27" i="5"/>
  <c r="DH4" i="5" a="1"/>
  <c r="DH4" i="5" s="1"/>
  <c r="DH25" i="5"/>
  <c r="DH27" i="5"/>
  <c r="DG4" i="5" a="1"/>
  <c r="DG4" i="5" s="1"/>
  <c r="DG7" i="5"/>
  <c r="DG31" i="5"/>
  <c r="DF4" i="5" a="1"/>
  <c r="DF4" i="5" s="1"/>
  <c r="DF14" i="5"/>
  <c r="DF26" i="5"/>
  <c r="DE4" i="5" a="1"/>
  <c r="DE4" i="5" s="1"/>
  <c r="DE5" i="5"/>
  <c r="DE17" i="5"/>
  <c r="DE18" i="5"/>
  <c r="DE19" i="5"/>
  <c r="DE23" i="5"/>
  <c r="DE25" i="5"/>
  <c r="DE29" i="5"/>
  <c r="DE30" i="5"/>
  <c r="DD4" i="5" a="1"/>
  <c r="DD4" i="5" s="1"/>
  <c r="DD26" i="5"/>
  <c r="DD27" i="5"/>
  <c r="DC4" i="5" a="1"/>
  <c r="DC4" i="5" s="1"/>
  <c r="DB4" i="5" a="1"/>
  <c r="DB4" i="5" s="1"/>
  <c r="DB13" i="5"/>
  <c r="DA4" i="5" a="1"/>
  <c r="DA4" i="5" s="1"/>
  <c r="CZ4" i="5" a="1"/>
  <c r="CZ4" i="5" s="1"/>
  <c r="CY4" i="5" a="1"/>
  <c r="CY4" i="5" s="1"/>
  <c r="CY21" i="5"/>
  <c r="CY27" i="5"/>
  <c r="CX4" i="5" a="1"/>
  <c r="CX4" i="5" s="1"/>
  <c r="CW4" i="5" a="1"/>
  <c r="CW4" i="5" s="1"/>
  <c r="CV4" i="5" a="1"/>
  <c r="CV5" i="5" s="1"/>
  <c r="CU4" i="5" a="1"/>
  <c r="CU5" i="5" s="1"/>
  <c r="DV4" i="5" a="1"/>
  <c r="DV4" i="5" s="1"/>
  <c r="DV14" i="5"/>
  <c r="DV26" i="5"/>
  <c r="DU4" i="5" a="1"/>
  <c r="DU4" i="5" s="1"/>
  <c r="DT4" i="5" a="1"/>
  <c r="DT4" i="5" s="1"/>
  <c r="DT14" i="5"/>
  <c r="DT26" i="5"/>
  <c r="DS4" i="5" a="1"/>
  <c r="DS4" i="5" s="1"/>
  <c r="CR4" i="5" a="1"/>
  <c r="CR4" i="5" s="1"/>
  <c r="CP4" i="5" a="1"/>
  <c r="CP4" i="5" s="1"/>
  <c r="CO4" i="5" a="1"/>
  <c r="CO5" i="5" s="1"/>
  <c r="CN4" i="5" a="1"/>
  <c r="CN4" i="5" s="1"/>
  <c r="CM4" i="5" a="1"/>
  <c r="CM5" i="5" s="1"/>
  <c r="CL4" i="5" a="1"/>
  <c r="CL4" i="5" s="1"/>
  <c r="CL12" i="5"/>
  <c r="CL15" i="5"/>
  <c r="CL24" i="5"/>
  <c r="CK4" i="5" a="1"/>
  <c r="CK6" i="5" s="1"/>
  <c r="CJ4" i="5" a="1"/>
  <c r="CJ4" i="5" s="1"/>
  <c r="CI4" i="5" a="1"/>
  <c r="CI4" i="5" s="1"/>
  <c r="CH4" i="5" a="1"/>
  <c r="CH5" i="5" s="1"/>
  <c r="CD4" i="5" a="1"/>
  <c r="CD4" i="5" s="1"/>
  <c r="CB4" i="5" a="1"/>
  <c r="CB4" i="5" s="1"/>
  <c r="CA4" i="5" a="1"/>
  <c r="CA4" i="5" s="1"/>
  <c r="CA10" i="5"/>
  <c r="CA12" i="5"/>
  <c r="CA13" i="5"/>
  <c r="CA23" i="5"/>
  <c r="CA25" i="5"/>
  <c r="BZ4" i="5" a="1"/>
  <c r="BZ5" i="5" s="1"/>
  <c r="BY4" i="5" a="1"/>
  <c r="BY4" i="5" s="1"/>
  <c r="BX4" i="5" a="1"/>
  <c r="BX4" i="5" s="1"/>
  <c r="BW4" i="5" a="1"/>
  <c r="BW4" i="5" s="1"/>
  <c r="BV4" i="5" a="1"/>
  <c r="BV4" i="5" s="1"/>
  <c r="BR4" i="5" a="1"/>
  <c r="BR4" i="5" s="1"/>
  <c r="BP4" i="5" a="1"/>
  <c r="BP4" i="5" s="1"/>
  <c r="BN4" i="5" a="1"/>
  <c r="BN4" i="5" s="1"/>
  <c r="BL4" i="5" a="1"/>
  <c r="BL4" i="5" s="1"/>
  <c r="BJ4" i="5" a="1"/>
  <c r="BJ4" i="5" s="1"/>
  <c r="BI4" i="5" a="1"/>
  <c r="BI4" i="5" s="1"/>
  <c r="BH4" i="5" a="1"/>
  <c r="BH4" i="5" s="1"/>
  <c r="BG4" i="5" a="1"/>
  <c r="BG5" i="5" s="1"/>
  <c r="BF4" i="5" a="1"/>
  <c r="BF4" i="5" s="1"/>
  <c r="BE4" i="5" a="1"/>
  <c r="BE4" i="5" s="1"/>
  <c r="BD4" i="5" a="1"/>
  <c r="BD4" i="5" s="1"/>
  <c r="BC4" i="5" a="1"/>
  <c r="BC4" i="5" s="1"/>
  <c r="BB4" i="5" a="1"/>
  <c r="BB4" i="5" s="1"/>
  <c r="BA4" i="5" a="1"/>
  <c r="BA4" i="5" s="1"/>
  <c r="AZ4" i="5" a="1"/>
  <c r="AZ4" i="5" s="1"/>
  <c r="AY4" i="5" a="1"/>
  <c r="AY4" i="5" s="1"/>
  <c r="AX4" i="5" a="1"/>
  <c r="AX4" i="5" s="1"/>
  <c r="AV4" i="5" a="1"/>
  <c r="AV4" i="5" s="1"/>
  <c r="AT4" i="5" a="1"/>
  <c r="AT4" i="5" s="1"/>
  <c r="AS4" i="5" a="1"/>
  <c r="AS5" i="5" s="1"/>
  <c r="AQ4" i="5" a="1"/>
  <c r="AQ5" i="5" s="1"/>
  <c r="AP4" i="5" a="1"/>
  <c r="AP5" i="5" s="1"/>
  <c r="AN4" i="5" a="1"/>
  <c r="AN4" i="5" s="1"/>
  <c r="AL4" i="5" a="1"/>
  <c r="AL4" i="5" s="1"/>
  <c r="AK4" i="5" a="1"/>
  <c r="AK5" i="5" s="1"/>
  <c r="AJ4" i="5" a="1"/>
  <c r="AJ4" i="5" s="1"/>
  <c r="AI4" i="5" a="1"/>
  <c r="AI4" i="5" s="1"/>
  <c r="AH4" i="5" a="1"/>
  <c r="AH4" i="5" s="1"/>
  <c r="AG4" i="5" a="1"/>
  <c r="AG4" i="5" s="1"/>
  <c r="AF4" i="5" a="1"/>
  <c r="AF5" i="5" s="1"/>
  <c r="AE4" i="5" a="1"/>
  <c r="AE5" i="5" s="1"/>
  <c r="AD4" i="5" a="1"/>
  <c r="AD4" i="5" s="1"/>
  <c r="AB4" i="5" a="1"/>
  <c r="AB5" i="5" s="1"/>
  <c r="Z4" i="5" a="1"/>
  <c r="Z5" i="5" s="1"/>
  <c r="X4" i="5" a="1"/>
  <c r="X4" i="5" s="1"/>
  <c r="Y4" i="5" a="1"/>
  <c r="Y4" i="5" s="1"/>
  <c r="W4" i="5" a="1"/>
  <c r="W4" i="5" s="1"/>
  <c r="V4" i="5" a="1"/>
  <c r="V5" i="5" s="1"/>
  <c r="T4" i="5" a="1"/>
  <c r="T4" i="5" s="1"/>
  <c r="R4" i="5" a="1"/>
  <c r="R4" i="5" s="1"/>
  <c r="Q4" i="5" a="1"/>
  <c r="Q4" i="5" s="1"/>
  <c r="P4" i="5" a="1"/>
  <c r="P4" i="5" s="1"/>
  <c r="O4" i="5" a="1"/>
  <c r="O4" i="5" s="1"/>
  <c r="N4" i="5" a="1"/>
  <c r="N4" i="5" s="1"/>
  <c r="L4" i="5" a="1"/>
  <c r="L5" i="5" s="1"/>
  <c r="J4" i="5" a="1"/>
  <c r="J9" i="5" s="1"/>
  <c r="H4" i="5" a="1"/>
  <c r="H4" i="5" s="1"/>
  <c r="DY37" i="5" l="1"/>
  <c r="DY4" i="5"/>
  <c r="DY36" i="5"/>
  <c r="DD14" i="5"/>
  <c r="DE11" i="5"/>
  <c r="DG26" i="5"/>
  <c r="DH23" i="5"/>
  <c r="DI24" i="5"/>
  <c r="DJ22" i="5"/>
  <c r="DN25" i="5"/>
  <c r="DP12" i="5"/>
  <c r="CM19" i="5"/>
  <c r="CW27" i="5"/>
  <c r="CY18" i="5"/>
  <c r="DB27" i="5"/>
  <c r="DE7" i="5"/>
  <c r="DG25" i="5"/>
  <c r="DH22" i="5"/>
  <c r="DI18" i="5"/>
  <c r="DN15" i="5"/>
  <c r="CA11" i="5"/>
  <c r="CL10" i="5"/>
  <c r="CM18" i="5"/>
  <c r="DU27" i="5"/>
  <c r="CW26" i="5"/>
  <c r="CY15" i="5"/>
  <c r="DB26" i="5"/>
  <c r="DE31" i="5"/>
  <c r="DE6" i="5"/>
  <c r="DG19" i="5"/>
  <c r="DH15" i="5"/>
  <c r="DI15" i="5"/>
  <c r="DJ14" i="5"/>
  <c r="DN13" i="5"/>
  <c r="DQ27" i="5"/>
  <c r="CM21" i="5"/>
  <c r="CM16" i="5"/>
  <c r="CP27" i="5"/>
  <c r="DU26" i="5"/>
  <c r="CV28" i="5"/>
  <c r="CW25" i="5"/>
  <c r="CY14" i="5"/>
  <c r="DB25" i="5"/>
  <c r="DG15" i="5"/>
  <c r="DH14" i="5"/>
  <c r="DI14" i="5"/>
  <c r="DQ26" i="5"/>
  <c r="CM31" i="5"/>
  <c r="CM15" i="5"/>
  <c r="CP15" i="5"/>
  <c r="DU25" i="5"/>
  <c r="CV27" i="5"/>
  <c r="CW15" i="5"/>
  <c r="CY9" i="5"/>
  <c r="DB15" i="5"/>
  <c r="DG14" i="5"/>
  <c r="DH13" i="5"/>
  <c r="DI12" i="5"/>
  <c r="DJ12" i="5"/>
  <c r="DO27" i="5"/>
  <c r="DQ15" i="5"/>
  <c r="CB30" i="5"/>
  <c r="CK29" i="5"/>
  <c r="CM30" i="5"/>
  <c r="CM14" i="5"/>
  <c r="CP14" i="5"/>
  <c r="DU15" i="5"/>
  <c r="CV26" i="5"/>
  <c r="CW14" i="5"/>
  <c r="CY6" i="5"/>
  <c r="DB14" i="5"/>
  <c r="DE27" i="5"/>
  <c r="DF27" i="5"/>
  <c r="DG13" i="5"/>
  <c r="DH12" i="5"/>
  <c r="DI6" i="5"/>
  <c r="DJ11" i="5"/>
  <c r="DO20" i="5"/>
  <c r="DQ14" i="5"/>
  <c r="CB27" i="5"/>
  <c r="CK17" i="5"/>
  <c r="CM29" i="5"/>
  <c r="CM12" i="5"/>
  <c r="DU14" i="5"/>
  <c r="CV24" i="5"/>
  <c r="CW13" i="5"/>
  <c r="DH11" i="5"/>
  <c r="CB26" i="5"/>
  <c r="CK5" i="5"/>
  <c r="CM28" i="5"/>
  <c r="CM11" i="5"/>
  <c r="DU13" i="5"/>
  <c r="CV16" i="5"/>
  <c r="DF15" i="5"/>
  <c r="DH10" i="5"/>
  <c r="DO8" i="5"/>
  <c r="DR27" i="5"/>
  <c r="CM27" i="5"/>
  <c r="CM9" i="5"/>
  <c r="CV15" i="5"/>
  <c r="DA27" i="5"/>
  <c r="DR26" i="5"/>
  <c r="CB20" i="5"/>
  <c r="BN27" i="5"/>
  <c r="CA24" i="5"/>
  <c r="CB15" i="5"/>
  <c r="CL27" i="5"/>
  <c r="CM26" i="5"/>
  <c r="CM7" i="5"/>
  <c r="DT27" i="5"/>
  <c r="DV27" i="5"/>
  <c r="CV14" i="5"/>
  <c r="CY30" i="5"/>
  <c r="DA26" i="5"/>
  <c r="DH26" i="5"/>
  <c r="DI30" i="5"/>
  <c r="DP27" i="5"/>
  <c r="DR15" i="5"/>
  <c r="DP24" i="5"/>
  <c r="DR14" i="5"/>
  <c r="BN15" i="5"/>
  <c r="CB14" i="5"/>
  <c r="CM24" i="5"/>
  <c r="CM6" i="5"/>
  <c r="CV12" i="5"/>
  <c r="DA15" i="5"/>
  <c r="BN12" i="5"/>
  <c r="CA22" i="5"/>
  <c r="CB8" i="5"/>
  <c r="CL22" i="5"/>
  <c r="CM23" i="5"/>
  <c r="CM4" i="5"/>
  <c r="DT15" i="5"/>
  <c r="DV15" i="5"/>
  <c r="CV4" i="5"/>
  <c r="CY26" i="5"/>
  <c r="DA14" i="5"/>
  <c r="DD15" i="5"/>
  <c r="DE15" i="5"/>
  <c r="DG27" i="5"/>
  <c r="DH24" i="5"/>
  <c r="DI26" i="5"/>
  <c r="DN27" i="5"/>
  <c r="DR25" i="5"/>
  <c r="DR13" i="5"/>
  <c r="DR24" i="5"/>
  <c r="DR12" i="5"/>
  <c r="DR23" i="5"/>
  <c r="DR11" i="5"/>
  <c r="DR22" i="5"/>
  <c r="DR10" i="5"/>
  <c r="DR21" i="5"/>
  <c r="DR9" i="5"/>
  <c r="DR20" i="5"/>
  <c r="DR8" i="5"/>
  <c r="DR31" i="5"/>
  <c r="DR19" i="5"/>
  <c r="DR7" i="5"/>
  <c r="DR30" i="5"/>
  <c r="DR18" i="5"/>
  <c r="DR6" i="5"/>
  <c r="DR29" i="5"/>
  <c r="DR17" i="5"/>
  <c r="DR5" i="5"/>
  <c r="DR28" i="5"/>
  <c r="DR16" i="5"/>
  <c r="DQ25" i="5"/>
  <c r="DQ13" i="5"/>
  <c r="DQ24" i="5"/>
  <c r="DQ12" i="5"/>
  <c r="DQ23" i="5"/>
  <c r="DQ11" i="5"/>
  <c r="DQ22" i="5"/>
  <c r="DQ10" i="5"/>
  <c r="DQ21" i="5"/>
  <c r="DQ9" i="5"/>
  <c r="DQ20" i="5"/>
  <c r="DQ8" i="5"/>
  <c r="DQ31" i="5"/>
  <c r="DQ19" i="5"/>
  <c r="DQ7" i="5"/>
  <c r="DQ30" i="5"/>
  <c r="DQ18" i="5"/>
  <c r="DQ6" i="5"/>
  <c r="DQ29" i="5"/>
  <c r="DQ17" i="5"/>
  <c r="DQ5" i="5"/>
  <c r="DQ28" i="5"/>
  <c r="DQ16" i="5"/>
  <c r="DP26" i="5"/>
  <c r="DP14" i="5"/>
  <c r="DP25" i="5"/>
  <c r="DP13" i="5"/>
  <c r="DP23" i="5"/>
  <c r="DP11" i="5"/>
  <c r="DP22" i="5"/>
  <c r="DP10" i="5"/>
  <c r="DP21" i="5"/>
  <c r="DP9" i="5"/>
  <c r="DP20" i="5"/>
  <c r="DP8" i="5"/>
  <c r="DP31" i="5"/>
  <c r="DP19" i="5"/>
  <c r="DP7" i="5"/>
  <c r="DP30" i="5"/>
  <c r="DP18" i="5"/>
  <c r="DP6" i="5"/>
  <c r="DP29" i="5"/>
  <c r="DP17" i="5"/>
  <c r="DP5" i="5"/>
  <c r="DP28" i="5"/>
  <c r="DP16" i="5"/>
  <c r="DO26" i="5"/>
  <c r="DO14" i="5"/>
  <c r="DO25" i="5"/>
  <c r="DO13" i="5"/>
  <c r="DO24" i="5"/>
  <c r="DO12" i="5"/>
  <c r="DO23" i="5"/>
  <c r="DO11" i="5"/>
  <c r="DO22" i="5"/>
  <c r="DO10" i="5"/>
  <c r="DO21" i="5"/>
  <c r="DO9" i="5"/>
  <c r="DO31" i="5"/>
  <c r="DO19" i="5"/>
  <c r="DO7" i="5"/>
  <c r="DO30" i="5"/>
  <c r="DO18" i="5"/>
  <c r="DO6" i="5"/>
  <c r="DO29" i="5"/>
  <c r="DO17" i="5"/>
  <c r="DO5" i="5"/>
  <c r="DO28" i="5"/>
  <c r="DO16" i="5"/>
  <c r="DN26" i="5"/>
  <c r="DN14" i="5"/>
  <c r="DN24" i="5"/>
  <c r="DN12" i="5"/>
  <c r="DN23" i="5"/>
  <c r="DN11" i="5"/>
  <c r="DN22" i="5"/>
  <c r="DN10" i="5"/>
  <c r="DN21" i="5"/>
  <c r="DN9" i="5"/>
  <c r="DN20" i="5"/>
  <c r="DN8" i="5"/>
  <c r="DN31" i="5"/>
  <c r="DN19" i="5"/>
  <c r="DN7" i="5"/>
  <c r="DN30" i="5"/>
  <c r="DN18" i="5"/>
  <c r="DN6" i="5"/>
  <c r="DN29" i="5"/>
  <c r="DN17" i="5"/>
  <c r="DN5" i="5"/>
  <c r="DN28" i="5"/>
  <c r="DN16" i="5"/>
  <c r="DM28" i="5"/>
  <c r="DM26" i="5"/>
  <c r="DM14" i="5"/>
  <c r="DM25" i="5"/>
  <c r="DM13" i="5"/>
  <c r="DM16" i="5"/>
  <c r="DM12" i="5"/>
  <c r="DM23" i="5"/>
  <c r="DM11" i="5"/>
  <c r="DM24" i="5"/>
  <c r="DM22" i="5"/>
  <c r="DM10" i="5"/>
  <c r="DM15" i="5"/>
  <c r="DM9" i="5"/>
  <c r="DM20" i="5"/>
  <c r="DM8" i="5"/>
  <c r="DM4" i="5"/>
  <c r="DM27" i="5"/>
  <c r="DM21" i="5"/>
  <c r="DM31" i="5"/>
  <c r="DM19" i="5"/>
  <c r="DM7" i="5"/>
  <c r="DM30" i="5"/>
  <c r="DM18" i="5"/>
  <c r="DM6" i="5"/>
  <c r="DM29" i="5"/>
  <c r="DM17" i="5"/>
  <c r="DL26" i="5"/>
  <c r="DL14" i="5"/>
  <c r="DL25" i="5"/>
  <c r="DL13" i="5"/>
  <c r="DL24" i="5"/>
  <c r="DL12" i="5"/>
  <c r="DL23" i="5"/>
  <c r="DL11" i="5"/>
  <c r="DL17" i="5"/>
  <c r="DL4" i="5"/>
  <c r="DL27" i="5"/>
  <c r="DL22" i="5"/>
  <c r="DL9" i="5"/>
  <c r="DL20" i="5"/>
  <c r="DL8" i="5"/>
  <c r="DL29" i="5"/>
  <c r="DL16" i="5"/>
  <c r="DL21" i="5"/>
  <c r="DL31" i="5"/>
  <c r="DL19" i="5"/>
  <c r="DL7" i="5"/>
  <c r="DL5" i="5"/>
  <c r="DL28" i="5"/>
  <c r="DL15" i="5"/>
  <c r="DL10" i="5"/>
  <c r="DL30" i="5"/>
  <c r="DL18" i="5"/>
  <c r="DK26" i="5"/>
  <c r="DK14" i="5"/>
  <c r="DK29" i="5"/>
  <c r="DK4" i="5"/>
  <c r="DK25" i="5"/>
  <c r="DK13" i="5"/>
  <c r="DK15" i="5"/>
  <c r="DK24" i="5"/>
  <c r="DK23" i="5"/>
  <c r="DK11" i="5"/>
  <c r="DK27" i="5"/>
  <c r="DK12" i="5"/>
  <c r="DK22" i="5"/>
  <c r="DK10" i="5"/>
  <c r="DK5" i="5"/>
  <c r="DK16" i="5"/>
  <c r="DK21" i="5"/>
  <c r="DK9" i="5"/>
  <c r="DK17" i="5"/>
  <c r="DK28" i="5"/>
  <c r="DK20" i="5"/>
  <c r="DK8" i="5"/>
  <c r="DK31" i="5"/>
  <c r="DK19" i="5"/>
  <c r="DK7" i="5"/>
  <c r="DK30" i="5"/>
  <c r="DK18" i="5"/>
  <c r="DJ21" i="5"/>
  <c r="DJ9" i="5"/>
  <c r="DJ20" i="5"/>
  <c r="DJ8" i="5"/>
  <c r="DJ31" i="5"/>
  <c r="DJ19" i="5"/>
  <c r="DJ7" i="5"/>
  <c r="DJ30" i="5"/>
  <c r="DJ18" i="5"/>
  <c r="DJ6" i="5"/>
  <c r="DJ29" i="5"/>
  <c r="DJ17" i="5"/>
  <c r="DJ5" i="5"/>
  <c r="DJ28" i="5"/>
  <c r="DJ16" i="5"/>
  <c r="DI25" i="5"/>
  <c r="DI13" i="5"/>
  <c r="DI23" i="5"/>
  <c r="DI11" i="5"/>
  <c r="DI22" i="5"/>
  <c r="DI10" i="5"/>
  <c r="DI21" i="5"/>
  <c r="DI9" i="5"/>
  <c r="DI20" i="5"/>
  <c r="DI8" i="5"/>
  <c r="DI31" i="5"/>
  <c r="DI19" i="5"/>
  <c r="DI7" i="5"/>
  <c r="DI29" i="5"/>
  <c r="DI17" i="5"/>
  <c r="DI5" i="5"/>
  <c r="DI28" i="5"/>
  <c r="DI16" i="5"/>
  <c r="DH21" i="5"/>
  <c r="DH9" i="5"/>
  <c r="DH20" i="5"/>
  <c r="DH8" i="5"/>
  <c r="DH31" i="5"/>
  <c r="DH19" i="5"/>
  <c r="DH7" i="5"/>
  <c r="DH30" i="5"/>
  <c r="DH18" i="5"/>
  <c r="DH6" i="5"/>
  <c r="DH29" i="5"/>
  <c r="DH17" i="5"/>
  <c r="DH5" i="5"/>
  <c r="DH28" i="5"/>
  <c r="DH16" i="5"/>
  <c r="DG24" i="5"/>
  <c r="DG12" i="5"/>
  <c r="DG23" i="5"/>
  <c r="DG11" i="5"/>
  <c r="DG22" i="5"/>
  <c r="DG10" i="5"/>
  <c r="DG21" i="5"/>
  <c r="DG9" i="5"/>
  <c r="DG20" i="5"/>
  <c r="DG8" i="5"/>
  <c r="DG30" i="5"/>
  <c r="DG18" i="5"/>
  <c r="DG6" i="5"/>
  <c r="DG29" i="5"/>
  <c r="DG17" i="5"/>
  <c r="DG5" i="5"/>
  <c r="DG28" i="5"/>
  <c r="DG16" i="5"/>
  <c r="DF25" i="5"/>
  <c r="DF13" i="5"/>
  <c r="DF24" i="5"/>
  <c r="DF12" i="5"/>
  <c r="DF23" i="5"/>
  <c r="DF11" i="5"/>
  <c r="DF22" i="5"/>
  <c r="DF10" i="5"/>
  <c r="DF21" i="5"/>
  <c r="DF9" i="5"/>
  <c r="DF20" i="5"/>
  <c r="DF8" i="5"/>
  <c r="DF31" i="5"/>
  <c r="DF19" i="5"/>
  <c r="DF7" i="5"/>
  <c r="DF30" i="5"/>
  <c r="DF18" i="5"/>
  <c r="DF6" i="5"/>
  <c r="DF29" i="5"/>
  <c r="DF17" i="5"/>
  <c r="DF5" i="5"/>
  <c r="DF28" i="5"/>
  <c r="DF16" i="5"/>
  <c r="DE26" i="5"/>
  <c r="DE14" i="5"/>
  <c r="DE13" i="5"/>
  <c r="DE24" i="5"/>
  <c r="DE12" i="5"/>
  <c r="DE22" i="5"/>
  <c r="DE10" i="5"/>
  <c r="DE21" i="5"/>
  <c r="DE9" i="5"/>
  <c r="DE20" i="5"/>
  <c r="DE8" i="5"/>
  <c r="DE28" i="5"/>
  <c r="DE16" i="5"/>
  <c r="DD25" i="5"/>
  <c r="DD13" i="5"/>
  <c r="DD24" i="5"/>
  <c r="DD12" i="5"/>
  <c r="DD23" i="5"/>
  <c r="DD11" i="5"/>
  <c r="DD22" i="5"/>
  <c r="DD10" i="5"/>
  <c r="DD21" i="5"/>
  <c r="DD9" i="5"/>
  <c r="DD20" i="5"/>
  <c r="DD8" i="5"/>
  <c r="DD31" i="5"/>
  <c r="DD19" i="5"/>
  <c r="DD7" i="5"/>
  <c r="DD30" i="5"/>
  <c r="DD18" i="5"/>
  <c r="DD6" i="5"/>
  <c r="DD29" i="5"/>
  <c r="DD17" i="5"/>
  <c r="DD5" i="5"/>
  <c r="DD28" i="5"/>
  <c r="DD16" i="5"/>
  <c r="DC25" i="5"/>
  <c r="DC13" i="5"/>
  <c r="DC26" i="5"/>
  <c r="DC12" i="5"/>
  <c r="DC23" i="5"/>
  <c r="DC11" i="5"/>
  <c r="DC14" i="5"/>
  <c r="DC22" i="5"/>
  <c r="DC10" i="5"/>
  <c r="DC27" i="5"/>
  <c r="DC24" i="5"/>
  <c r="DC21" i="5"/>
  <c r="DC9" i="5"/>
  <c r="DC8" i="5"/>
  <c r="DC31" i="5"/>
  <c r="DC19" i="5"/>
  <c r="DC7" i="5"/>
  <c r="DC15" i="5"/>
  <c r="DC20" i="5"/>
  <c r="DC30" i="5"/>
  <c r="DC18" i="5"/>
  <c r="DC6" i="5"/>
  <c r="DC29" i="5"/>
  <c r="DC17" i="5"/>
  <c r="DC5" i="5"/>
  <c r="DC28" i="5"/>
  <c r="DC16" i="5"/>
  <c r="DB24" i="5"/>
  <c r="DB12" i="5"/>
  <c r="DB23" i="5"/>
  <c r="DB11" i="5"/>
  <c r="DB22" i="5"/>
  <c r="DB10" i="5"/>
  <c r="DB21" i="5"/>
  <c r="DB9" i="5"/>
  <c r="DB20" i="5"/>
  <c r="DB8" i="5"/>
  <c r="DB31" i="5"/>
  <c r="DB19" i="5"/>
  <c r="DB7" i="5"/>
  <c r="DB30" i="5"/>
  <c r="DB18" i="5"/>
  <c r="DB6" i="5"/>
  <c r="DB29" i="5"/>
  <c r="DB17" i="5"/>
  <c r="DB5" i="5"/>
  <c r="DB28" i="5"/>
  <c r="DB16" i="5"/>
  <c r="DA25" i="5"/>
  <c r="DA13" i="5"/>
  <c r="DA24" i="5"/>
  <c r="DA12" i="5"/>
  <c r="DA23" i="5"/>
  <c r="DA11" i="5"/>
  <c r="DA22" i="5"/>
  <c r="DA10" i="5"/>
  <c r="DA21" i="5"/>
  <c r="DA9" i="5"/>
  <c r="DA20" i="5"/>
  <c r="DA8" i="5"/>
  <c r="DA31" i="5"/>
  <c r="DA19" i="5"/>
  <c r="DA7" i="5"/>
  <c r="DA30" i="5"/>
  <c r="DA18" i="5"/>
  <c r="DA6" i="5"/>
  <c r="DA29" i="5"/>
  <c r="DA17" i="5"/>
  <c r="DA5" i="5"/>
  <c r="DA28" i="5"/>
  <c r="DA16" i="5"/>
  <c r="CZ14" i="5"/>
  <c r="CZ25" i="5"/>
  <c r="CZ13" i="5"/>
  <c r="CZ26" i="5"/>
  <c r="CZ24" i="5"/>
  <c r="CZ12" i="5"/>
  <c r="CZ23" i="5"/>
  <c r="CZ11" i="5"/>
  <c r="CZ22" i="5"/>
  <c r="CZ10" i="5"/>
  <c r="CZ21" i="5"/>
  <c r="CZ9" i="5"/>
  <c r="CZ20" i="5"/>
  <c r="CZ8" i="5"/>
  <c r="CZ31" i="5"/>
  <c r="CZ19" i="5"/>
  <c r="CZ7" i="5"/>
  <c r="CZ30" i="5"/>
  <c r="CZ18" i="5"/>
  <c r="CZ6" i="5"/>
  <c r="CZ27" i="5"/>
  <c r="CZ29" i="5"/>
  <c r="CZ17" i="5"/>
  <c r="CZ5" i="5"/>
  <c r="CZ15" i="5"/>
  <c r="CZ28" i="5"/>
  <c r="CZ16" i="5"/>
  <c r="CY25" i="5"/>
  <c r="CY13" i="5"/>
  <c r="CY24" i="5"/>
  <c r="CY12" i="5"/>
  <c r="CY23" i="5"/>
  <c r="CY11" i="5"/>
  <c r="CY22" i="5"/>
  <c r="CY10" i="5"/>
  <c r="CY20" i="5"/>
  <c r="CY8" i="5"/>
  <c r="CY31" i="5"/>
  <c r="CY19" i="5"/>
  <c r="CY7" i="5"/>
  <c r="CY29" i="5"/>
  <c r="CY17" i="5"/>
  <c r="CY5" i="5"/>
  <c r="CY28" i="5"/>
  <c r="CY16" i="5"/>
  <c r="CX13" i="5"/>
  <c r="CX24" i="5"/>
  <c r="CX12" i="5"/>
  <c r="CX25" i="5"/>
  <c r="CX23" i="5"/>
  <c r="CX11" i="5"/>
  <c r="CX22" i="5"/>
  <c r="CX10" i="5"/>
  <c r="CX21" i="5"/>
  <c r="CX9" i="5"/>
  <c r="CX27" i="5"/>
  <c r="CX20" i="5"/>
  <c r="CX8" i="5"/>
  <c r="CX31" i="5"/>
  <c r="CX19" i="5"/>
  <c r="CX7" i="5"/>
  <c r="CX15" i="5"/>
  <c r="CX30" i="5"/>
  <c r="CX18" i="5"/>
  <c r="CX6" i="5"/>
  <c r="CX26" i="5"/>
  <c r="CX29" i="5"/>
  <c r="CX17" i="5"/>
  <c r="CX5" i="5"/>
  <c r="CX14" i="5"/>
  <c r="CX28" i="5"/>
  <c r="CX16" i="5"/>
  <c r="CW24" i="5"/>
  <c r="CW12" i="5"/>
  <c r="CW23" i="5"/>
  <c r="CW11" i="5"/>
  <c r="CW22" i="5"/>
  <c r="CW10" i="5"/>
  <c r="CW21" i="5"/>
  <c r="CW9" i="5"/>
  <c r="CW20" i="5"/>
  <c r="CW8" i="5"/>
  <c r="CW31" i="5"/>
  <c r="CW19" i="5"/>
  <c r="CW7" i="5"/>
  <c r="CW30" i="5"/>
  <c r="CW18" i="5"/>
  <c r="CW6" i="5"/>
  <c r="CW29" i="5"/>
  <c r="CW17" i="5"/>
  <c r="CW5" i="5"/>
  <c r="CW28" i="5"/>
  <c r="CW16" i="5"/>
  <c r="CV25" i="5"/>
  <c r="CV13" i="5"/>
  <c r="CV23" i="5"/>
  <c r="CV11" i="5"/>
  <c r="CV22" i="5"/>
  <c r="CV10" i="5"/>
  <c r="CV21" i="5"/>
  <c r="CV9" i="5"/>
  <c r="CV20" i="5"/>
  <c r="CV8" i="5"/>
  <c r="CV31" i="5"/>
  <c r="CV19" i="5"/>
  <c r="CV7" i="5"/>
  <c r="CV30" i="5"/>
  <c r="CV18" i="5"/>
  <c r="CV6" i="5"/>
  <c r="CV29" i="5"/>
  <c r="CV17" i="5"/>
  <c r="CU28" i="5"/>
  <c r="CU27" i="5"/>
  <c r="CU14" i="5"/>
  <c r="CU13" i="5"/>
  <c r="CU24" i="5"/>
  <c r="CU12" i="5"/>
  <c r="CU23" i="5"/>
  <c r="CU11" i="5"/>
  <c r="CU4" i="5"/>
  <c r="CU15" i="5"/>
  <c r="CU26" i="5"/>
  <c r="CU25" i="5"/>
  <c r="CU22" i="5"/>
  <c r="CU10" i="5"/>
  <c r="CU16" i="5"/>
  <c r="CU21" i="5"/>
  <c r="CU9" i="5"/>
  <c r="CU20" i="5"/>
  <c r="CU8" i="5"/>
  <c r="CU31" i="5"/>
  <c r="CU19" i="5"/>
  <c r="CU7" i="5"/>
  <c r="CU30" i="5"/>
  <c r="CU18" i="5"/>
  <c r="CU6" i="5"/>
  <c r="CU29" i="5"/>
  <c r="CU17" i="5"/>
  <c r="DV25" i="5"/>
  <c r="DV13" i="5"/>
  <c r="DV24" i="5"/>
  <c r="DV12" i="5"/>
  <c r="DV23" i="5"/>
  <c r="DV11" i="5"/>
  <c r="DV22" i="5"/>
  <c r="DV10" i="5"/>
  <c r="DV21" i="5"/>
  <c r="DV9" i="5"/>
  <c r="DV20" i="5"/>
  <c r="DV8" i="5"/>
  <c r="DV31" i="5"/>
  <c r="DV19" i="5"/>
  <c r="DV7" i="5"/>
  <c r="DV30" i="5"/>
  <c r="DV18" i="5"/>
  <c r="DV6" i="5"/>
  <c r="DV29" i="5"/>
  <c r="DV17" i="5"/>
  <c r="DV5" i="5"/>
  <c r="DV28" i="5"/>
  <c r="DV16" i="5"/>
  <c r="DU24" i="5"/>
  <c r="DU12" i="5"/>
  <c r="DU23" i="5"/>
  <c r="DU11" i="5"/>
  <c r="DU22" i="5"/>
  <c r="DU10" i="5"/>
  <c r="DU21" i="5"/>
  <c r="DU9" i="5"/>
  <c r="DU20" i="5"/>
  <c r="DU8" i="5"/>
  <c r="DU31" i="5"/>
  <c r="DU19" i="5"/>
  <c r="DU7" i="5"/>
  <c r="DU30" i="5"/>
  <c r="DU18" i="5"/>
  <c r="DU6" i="5"/>
  <c r="DU29" i="5"/>
  <c r="DU17" i="5"/>
  <c r="DU5" i="5"/>
  <c r="DU28" i="5"/>
  <c r="DU16" i="5"/>
  <c r="DT25" i="5"/>
  <c r="DT13" i="5"/>
  <c r="DT24" i="5"/>
  <c r="DT12" i="5"/>
  <c r="DT23" i="5"/>
  <c r="DT11" i="5"/>
  <c r="DT22" i="5"/>
  <c r="DT10" i="5"/>
  <c r="DT21" i="5"/>
  <c r="DT9" i="5"/>
  <c r="DT20" i="5"/>
  <c r="DT8" i="5"/>
  <c r="DT31" i="5"/>
  <c r="DT19" i="5"/>
  <c r="DT7" i="5"/>
  <c r="DT30" i="5"/>
  <c r="DT18" i="5"/>
  <c r="DT6" i="5"/>
  <c r="DT29" i="5"/>
  <c r="DT17" i="5"/>
  <c r="DT5" i="5"/>
  <c r="DT28" i="5"/>
  <c r="DT16" i="5"/>
  <c r="DS14" i="5"/>
  <c r="DS25" i="5"/>
  <c r="DS13" i="5"/>
  <c r="DS24" i="5"/>
  <c r="DS12" i="5"/>
  <c r="DS15" i="5"/>
  <c r="DS23" i="5"/>
  <c r="DS11" i="5"/>
  <c r="DS22" i="5"/>
  <c r="DS10" i="5"/>
  <c r="DS9" i="5"/>
  <c r="DS20" i="5"/>
  <c r="DS8" i="5"/>
  <c r="DS26" i="5"/>
  <c r="DS21" i="5"/>
  <c r="DS31" i="5"/>
  <c r="DS19" i="5"/>
  <c r="DS7" i="5"/>
  <c r="DS27" i="5"/>
  <c r="DS30" i="5"/>
  <c r="DS18" i="5"/>
  <c r="DS6" i="5"/>
  <c r="DS29" i="5"/>
  <c r="DS17" i="5"/>
  <c r="DS5" i="5"/>
  <c r="DS28" i="5"/>
  <c r="DS16" i="5"/>
  <c r="CR15" i="5"/>
  <c r="CR26" i="5"/>
  <c r="CR25" i="5"/>
  <c r="CR13" i="5"/>
  <c r="CR24" i="5"/>
  <c r="CR12" i="5"/>
  <c r="CR14" i="5"/>
  <c r="CR23" i="5"/>
  <c r="CR11" i="5"/>
  <c r="CR22" i="5"/>
  <c r="CR10" i="5"/>
  <c r="CR9" i="5"/>
  <c r="CR20" i="5"/>
  <c r="CR8" i="5"/>
  <c r="CR31" i="5"/>
  <c r="CR19" i="5"/>
  <c r="CR7" i="5"/>
  <c r="CR21" i="5"/>
  <c r="CR30" i="5"/>
  <c r="CR18" i="5"/>
  <c r="CR6" i="5"/>
  <c r="CR29" i="5"/>
  <c r="CR17" i="5"/>
  <c r="CR5" i="5"/>
  <c r="CR27" i="5"/>
  <c r="CR28" i="5"/>
  <c r="CR16" i="5"/>
  <c r="CP25" i="5"/>
  <c r="CP13" i="5"/>
  <c r="CP26" i="5"/>
  <c r="CP24" i="5"/>
  <c r="CP12" i="5"/>
  <c r="CP23" i="5"/>
  <c r="CP11" i="5"/>
  <c r="CP22" i="5"/>
  <c r="CP10" i="5"/>
  <c r="CP21" i="5"/>
  <c r="CP9" i="5"/>
  <c r="CP20" i="5"/>
  <c r="CP8" i="5"/>
  <c r="CP31" i="5"/>
  <c r="CP19" i="5"/>
  <c r="CP7" i="5"/>
  <c r="CP30" i="5"/>
  <c r="CP18" i="5"/>
  <c r="CP6" i="5"/>
  <c r="CP29" i="5"/>
  <c r="CP17" i="5"/>
  <c r="CP5" i="5"/>
  <c r="CP28" i="5"/>
  <c r="CP16" i="5"/>
  <c r="CO24" i="5"/>
  <c r="CO12" i="5"/>
  <c r="CO27" i="5"/>
  <c r="CO25" i="5"/>
  <c r="CO23" i="5"/>
  <c r="CO11" i="5"/>
  <c r="CO22" i="5"/>
  <c r="CO10" i="5"/>
  <c r="CO15" i="5"/>
  <c r="CO13" i="5"/>
  <c r="CO21" i="5"/>
  <c r="CO9" i="5"/>
  <c r="CO28" i="5"/>
  <c r="CO26" i="5"/>
  <c r="CO20" i="5"/>
  <c r="CO8" i="5"/>
  <c r="CO16" i="5"/>
  <c r="CO19" i="5"/>
  <c r="CO30" i="5"/>
  <c r="CO18" i="5"/>
  <c r="CO6" i="5"/>
  <c r="CO4" i="5"/>
  <c r="CO14" i="5"/>
  <c r="CO31" i="5"/>
  <c r="CO7" i="5"/>
  <c r="CO29" i="5"/>
  <c r="CO17" i="5"/>
  <c r="CN26" i="5"/>
  <c r="CN14" i="5"/>
  <c r="CN25" i="5"/>
  <c r="CN13" i="5"/>
  <c r="CN24" i="5"/>
  <c r="CN12" i="5"/>
  <c r="CN27" i="5"/>
  <c r="CN23" i="5"/>
  <c r="CN22" i="5"/>
  <c r="CN9" i="5"/>
  <c r="CN20" i="5"/>
  <c r="CN8" i="5"/>
  <c r="CN11" i="5"/>
  <c r="CN10" i="5"/>
  <c r="CN21" i="5"/>
  <c r="CN31" i="5"/>
  <c r="CN19" i="5"/>
  <c r="CN7" i="5"/>
  <c r="CN15" i="5"/>
  <c r="CN30" i="5"/>
  <c r="CN18" i="5"/>
  <c r="CN6" i="5"/>
  <c r="CN29" i="5"/>
  <c r="CN17" i="5"/>
  <c r="CN5" i="5"/>
  <c r="CN28" i="5"/>
  <c r="CN16" i="5"/>
  <c r="CM25" i="5"/>
  <c r="CM13" i="5"/>
  <c r="CM22" i="5"/>
  <c r="CM10" i="5"/>
  <c r="CM20" i="5"/>
  <c r="CM8" i="5"/>
  <c r="CM17" i="5"/>
  <c r="CL26" i="5"/>
  <c r="CL14" i="5"/>
  <c r="CL25" i="5"/>
  <c r="CL13" i="5"/>
  <c r="CL23" i="5"/>
  <c r="CL11" i="5"/>
  <c r="CL21" i="5"/>
  <c r="CL9" i="5"/>
  <c r="CL20" i="5"/>
  <c r="CL8" i="5"/>
  <c r="CL31" i="5"/>
  <c r="CL19" i="5"/>
  <c r="CL7" i="5"/>
  <c r="CL30" i="5"/>
  <c r="CL18" i="5"/>
  <c r="CL6" i="5"/>
  <c r="CL29" i="5"/>
  <c r="CL17" i="5"/>
  <c r="CL5" i="5"/>
  <c r="CL28" i="5"/>
  <c r="CL16" i="5"/>
  <c r="CK15" i="5"/>
  <c r="CK26" i="5"/>
  <c r="CK14" i="5"/>
  <c r="CK25" i="5"/>
  <c r="CK13" i="5"/>
  <c r="CK27" i="5"/>
  <c r="CK23" i="5"/>
  <c r="CK11" i="5"/>
  <c r="CK28" i="5"/>
  <c r="CK12" i="5"/>
  <c r="CK22" i="5"/>
  <c r="CK10" i="5"/>
  <c r="CK21" i="5"/>
  <c r="CK9" i="5"/>
  <c r="CK4" i="5"/>
  <c r="CK24" i="5"/>
  <c r="CK20" i="5"/>
  <c r="CK8" i="5"/>
  <c r="CK16" i="5"/>
  <c r="CK31" i="5"/>
  <c r="CK19" i="5"/>
  <c r="CK7" i="5"/>
  <c r="CK30" i="5"/>
  <c r="CK18" i="5"/>
  <c r="CJ27" i="5"/>
  <c r="CJ15" i="5"/>
  <c r="CJ26" i="5"/>
  <c r="CJ14" i="5"/>
  <c r="CJ25" i="5"/>
  <c r="CJ13" i="5"/>
  <c r="CJ12" i="5"/>
  <c r="CJ11" i="5"/>
  <c r="CJ10" i="5"/>
  <c r="CJ21" i="5"/>
  <c r="CJ9" i="5"/>
  <c r="CJ24" i="5"/>
  <c r="CJ23" i="5"/>
  <c r="CJ22" i="5"/>
  <c r="CJ20" i="5"/>
  <c r="CJ8" i="5"/>
  <c r="CJ31" i="5"/>
  <c r="CJ19" i="5"/>
  <c r="CJ7" i="5"/>
  <c r="CJ30" i="5"/>
  <c r="CJ18" i="5"/>
  <c r="CJ6" i="5"/>
  <c r="CJ29" i="5"/>
  <c r="CJ17" i="5"/>
  <c r="CJ5" i="5"/>
  <c r="CJ28" i="5"/>
  <c r="CJ16" i="5"/>
  <c r="CI26" i="5"/>
  <c r="CI14" i="5"/>
  <c r="CI15" i="5"/>
  <c r="CI25" i="5"/>
  <c r="CI13" i="5"/>
  <c r="CI24" i="5"/>
  <c r="CI12" i="5"/>
  <c r="CI23" i="5"/>
  <c r="CI11" i="5"/>
  <c r="CI27" i="5"/>
  <c r="CI22" i="5"/>
  <c r="CI10" i="5"/>
  <c r="CI20" i="5"/>
  <c r="CI8" i="5"/>
  <c r="CI21" i="5"/>
  <c r="CI31" i="5"/>
  <c r="CI19" i="5"/>
  <c r="CI7" i="5"/>
  <c r="CI6" i="5"/>
  <c r="CI29" i="5"/>
  <c r="CI17" i="5"/>
  <c r="CI5" i="5"/>
  <c r="CI9" i="5"/>
  <c r="CI30" i="5"/>
  <c r="CI18" i="5"/>
  <c r="CI28" i="5"/>
  <c r="CI16" i="5"/>
  <c r="CH16" i="5"/>
  <c r="CH14" i="5"/>
  <c r="CH25" i="5"/>
  <c r="CH13" i="5"/>
  <c r="CH15" i="5"/>
  <c r="CH24" i="5"/>
  <c r="CH12" i="5"/>
  <c r="CH23" i="5"/>
  <c r="CH11" i="5"/>
  <c r="CH4" i="5"/>
  <c r="CH27" i="5"/>
  <c r="CH26" i="5"/>
  <c r="CH22" i="5"/>
  <c r="CH10" i="5"/>
  <c r="CH28" i="5"/>
  <c r="CH21" i="5"/>
  <c r="CH9" i="5"/>
  <c r="CH8" i="5"/>
  <c r="CH31" i="5"/>
  <c r="CH19" i="5"/>
  <c r="CH30" i="5"/>
  <c r="CH18" i="5"/>
  <c r="CH6" i="5"/>
  <c r="CH20" i="5"/>
  <c r="CH7" i="5"/>
  <c r="CH29" i="5"/>
  <c r="CH17" i="5"/>
  <c r="CD25" i="5"/>
  <c r="CD13" i="5"/>
  <c r="CD24" i="5"/>
  <c r="CD27" i="5"/>
  <c r="CD12" i="5"/>
  <c r="CD23" i="5"/>
  <c r="CD11" i="5"/>
  <c r="CD22" i="5"/>
  <c r="CD10" i="5"/>
  <c r="CD14" i="5"/>
  <c r="CD9" i="5"/>
  <c r="CD20" i="5"/>
  <c r="CD8" i="5"/>
  <c r="CD15" i="5"/>
  <c r="CD21" i="5"/>
  <c r="CD31" i="5"/>
  <c r="CD19" i="5"/>
  <c r="CD7" i="5"/>
  <c r="CD30" i="5"/>
  <c r="CD18" i="5"/>
  <c r="CD6" i="5"/>
  <c r="CD26" i="5"/>
  <c r="CD29" i="5"/>
  <c r="CD17" i="5"/>
  <c r="CD5" i="5"/>
  <c r="CD28" i="5"/>
  <c r="CD16" i="5"/>
  <c r="CB25" i="5"/>
  <c r="CB13" i="5"/>
  <c r="CB24" i="5"/>
  <c r="CB12" i="5"/>
  <c r="CB23" i="5"/>
  <c r="CB11" i="5"/>
  <c r="CB22" i="5"/>
  <c r="CB10" i="5"/>
  <c r="CB21" i="5"/>
  <c r="CB9" i="5"/>
  <c r="CB31" i="5"/>
  <c r="CB19" i="5"/>
  <c r="CB7" i="5"/>
  <c r="CB18" i="5"/>
  <c r="CB6" i="5"/>
  <c r="CB29" i="5"/>
  <c r="CB17" i="5"/>
  <c r="CB5" i="5"/>
  <c r="CB28" i="5"/>
  <c r="CB16" i="5"/>
  <c r="CA9" i="5"/>
  <c r="CA8" i="5"/>
  <c r="CA19" i="5"/>
  <c r="CA18" i="5"/>
  <c r="CA27" i="5"/>
  <c r="CA15" i="5"/>
  <c r="CA26" i="5"/>
  <c r="CA14" i="5"/>
  <c r="CA21" i="5"/>
  <c r="CA20" i="5"/>
  <c r="CA31" i="5"/>
  <c r="CA7" i="5"/>
  <c r="CA30" i="5"/>
  <c r="CA6" i="5"/>
  <c r="CA29" i="5"/>
  <c r="CA17" i="5"/>
  <c r="CA5" i="5"/>
  <c r="CA28" i="5"/>
  <c r="CA16" i="5"/>
  <c r="BZ28" i="5"/>
  <c r="BZ26" i="5"/>
  <c r="BZ25" i="5"/>
  <c r="BZ13" i="5"/>
  <c r="BZ4" i="5"/>
  <c r="BZ14" i="5"/>
  <c r="BZ24" i="5"/>
  <c r="BZ12" i="5"/>
  <c r="BZ23" i="5"/>
  <c r="BZ11" i="5"/>
  <c r="BZ10" i="5"/>
  <c r="BZ21" i="5"/>
  <c r="BZ9" i="5"/>
  <c r="BZ16" i="5"/>
  <c r="BZ22" i="5"/>
  <c r="BZ20" i="5"/>
  <c r="BZ8" i="5"/>
  <c r="BZ15" i="5"/>
  <c r="BZ31" i="5"/>
  <c r="BZ19" i="5"/>
  <c r="BZ7" i="5"/>
  <c r="BZ30" i="5"/>
  <c r="BZ18" i="5"/>
  <c r="BZ6" i="5"/>
  <c r="BZ27" i="5"/>
  <c r="BZ29" i="5"/>
  <c r="BZ17" i="5"/>
  <c r="BY25" i="5"/>
  <c r="BY13" i="5"/>
  <c r="BY24" i="5"/>
  <c r="BY12" i="5"/>
  <c r="BY23" i="5"/>
  <c r="BY11" i="5"/>
  <c r="BY21" i="5"/>
  <c r="BY9" i="5"/>
  <c r="BY14" i="5"/>
  <c r="BY20" i="5"/>
  <c r="BY8" i="5"/>
  <c r="BY27" i="5"/>
  <c r="BY22" i="5"/>
  <c r="BY31" i="5"/>
  <c r="BY19" i="5"/>
  <c r="BY7" i="5"/>
  <c r="BY26" i="5"/>
  <c r="BY10" i="5"/>
  <c r="BY30" i="5"/>
  <c r="BY18" i="5"/>
  <c r="BY6" i="5"/>
  <c r="BY15" i="5"/>
  <c r="BY29" i="5"/>
  <c r="BY17" i="5"/>
  <c r="BY5" i="5"/>
  <c r="BY28" i="5"/>
  <c r="BY16" i="5"/>
  <c r="BX27" i="5"/>
  <c r="BX13" i="5"/>
  <c r="BX24" i="5"/>
  <c r="BX12" i="5"/>
  <c r="BX25" i="5"/>
  <c r="BX23" i="5"/>
  <c r="BX11" i="5"/>
  <c r="BX15" i="5"/>
  <c r="BX22" i="5"/>
  <c r="BX10" i="5"/>
  <c r="BX21" i="5"/>
  <c r="BX9" i="5"/>
  <c r="BX20" i="5"/>
  <c r="BX8" i="5"/>
  <c r="BX14" i="5"/>
  <c r="BX31" i="5"/>
  <c r="BX19" i="5"/>
  <c r="BX7" i="5"/>
  <c r="BX30" i="5"/>
  <c r="BX18" i="5"/>
  <c r="BX6" i="5"/>
  <c r="BX26" i="5"/>
  <c r="BX29" i="5"/>
  <c r="BX17" i="5"/>
  <c r="BX5" i="5"/>
  <c r="BX28" i="5"/>
  <c r="BX16" i="5"/>
  <c r="BW15" i="5"/>
  <c r="BW14" i="5"/>
  <c r="BW25" i="5"/>
  <c r="BW13" i="5"/>
  <c r="BW27" i="5"/>
  <c r="BW24" i="5"/>
  <c r="BW12" i="5"/>
  <c r="BW20" i="5"/>
  <c r="BW26" i="5"/>
  <c r="BW23" i="5"/>
  <c r="BW11" i="5"/>
  <c r="BW22" i="5"/>
  <c r="BW10" i="5"/>
  <c r="BW21" i="5"/>
  <c r="BW9" i="5"/>
  <c r="BW8" i="5"/>
  <c r="BW7" i="5"/>
  <c r="BW30" i="5"/>
  <c r="BW18" i="5"/>
  <c r="BW29" i="5"/>
  <c r="BW17" i="5"/>
  <c r="BW5" i="5"/>
  <c r="BW31" i="5"/>
  <c r="BW19" i="5"/>
  <c r="BW6" i="5"/>
  <c r="BW28" i="5"/>
  <c r="BW16" i="5"/>
  <c r="BV26" i="5"/>
  <c r="BV14" i="5"/>
  <c r="BV24" i="5"/>
  <c r="BV12" i="5"/>
  <c r="BV13" i="5"/>
  <c r="BV23" i="5"/>
  <c r="BV11" i="5"/>
  <c r="BV25" i="5"/>
  <c r="BV22" i="5"/>
  <c r="BV10" i="5"/>
  <c r="BV21" i="5"/>
  <c r="BV9" i="5"/>
  <c r="BV27" i="5"/>
  <c r="BV8" i="5"/>
  <c r="BV31" i="5"/>
  <c r="BV19" i="5"/>
  <c r="BV7" i="5"/>
  <c r="BV20" i="5"/>
  <c r="BV30" i="5"/>
  <c r="BV18" i="5"/>
  <c r="BV6" i="5"/>
  <c r="BV15" i="5"/>
  <c r="BV29" i="5"/>
  <c r="BV17" i="5"/>
  <c r="BV5" i="5"/>
  <c r="BV28" i="5"/>
  <c r="BV16" i="5"/>
  <c r="BR25" i="5"/>
  <c r="BR13" i="5"/>
  <c r="BR26" i="5"/>
  <c r="BR12" i="5"/>
  <c r="BR23" i="5"/>
  <c r="BR11" i="5"/>
  <c r="BR24" i="5"/>
  <c r="BR22" i="5"/>
  <c r="BR10" i="5"/>
  <c r="BR15" i="5"/>
  <c r="BR21" i="5"/>
  <c r="BR9" i="5"/>
  <c r="BR14" i="5"/>
  <c r="BR20" i="5"/>
  <c r="BR8" i="5"/>
  <c r="BR27" i="5"/>
  <c r="BR31" i="5"/>
  <c r="BR19" i="5"/>
  <c r="BR7" i="5"/>
  <c r="BR30" i="5"/>
  <c r="BR18" i="5"/>
  <c r="BR6" i="5"/>
  <c r="BR29" i="5"/>
  <c r="BR17" i="5"/>
  <c r="BR5" i="5"/>
  <c r="BR28" i="5"/>
  <c r="BR16" i="5"/>
  <c r="BP25" i="5"/>
  <c r="BP13" i="5"/>
  <c r="BP24" i="5"/>
  <c r="BP12" i="5"/>
  <c r="BP27" i="5"/>
  <c r="BP23" i="5"/>
  <c r="BP11" i="5"/>
  <c r="BP15" i="5"/>
  <c r="BP22" i="5"/>
  <c r="BP10" i="5"/>
  <c r="BP21" i="5"/>
  <c r="BP9" i="5"/>
  <c r="BP26" i="5"/>
  <c r="BP20" i="5"/>
  <c r="BP8" i="5"/>
  <c r="BP31" i="5"/>
  <c r="BP19" i="5"/>
  <c r="BP7" i="5"/>
  <c r="BP14" i="5"/>
  <c r="BP30" i="5"/>
  <c r="BP18" i="5"/>
  <c r="BP6" i="5"/>
  <c r="BP29" i="5"/>
  <c r="BP17" i="5"/>
  <c r="BP5" i="5"/>
  <c r="BP28" i="5"/>
  <c r="BP16" i="5"/>
  <c r="BN26" i="5"/>
  <c r="BN14" i="5"/>
  <c r="BN25" i="5"/>
  <c r="BN13" i="5"/>
  <c r="BN11" i="5"/>
  <c r="BN9" i="5"/>
  <c r="BN20" i="5"/>
  <c r="BN8" i="5"/>
  <c r="BN23" i="5"/>
  <c r="BN21" i="5"/>
  <c r="BN31" i="5"/>
  <c r="BN19" i="5"/>
  <c r="BN7" i="5"/>
  <c r="BN30" i="5"/>
  <c r="BN18" i="5"/>
  <c r="BN6" i="5"/>
  <c r="BN24" i="5"/>
  <c r="BN10" i="5"/>
  <c r="BN29" i="5"/>
  <c r="BN17" i="5"/>
  <c r="BN5" i="5"/>
  <c r="BN22" i="5"/>
  <c r="BN28" i="5"/>
  <c r="BN16" i="5"/>
  <c r="BL15" i="5"/>
  <c r="BL25" i="5"/>
  <c r="BL26" i="5"/>
  <c r="BL13" i="5"/>
  <c r="BL24" i="5"/>
  <c r="BL12" i="5"/>
  <c r="BL11" i="5"/>
  <c r="BL27" i="5"/>
  <c r="BL10" i="5"/>
  <c r="BL22" i="5"/>
  <c r="BL21" i="5"/>
  <c r="BL9" i="5"/>
  <c r="BL14" i="5"/>
  <c r="BL23" i="5"/>
  <c r="BL20" i="5"/>
  <c r="BL8" i="5"/>
  <c r="BL31" i="5"/>
  <c r="BL19" i="5"/>
  <c r="BL7" i="5"/>
  <c r="BL30" i="5"/>
  <c r="BL18" i="5"/>
  <c r="BL6" i="5"/>
  <c r="BL29" i="5"/>
  <c r="BL17" i="5"/>
  <c r="BL5" i="5"/>
  <c r="BL28" i="5"/>
  <c r="BL16" i="5"/>
  <c r="BJ25" i="5"/>
  <c r="BJ13" i="5"/>
  <c r="BJ23" i="5"/>
  <c r="BJ11" i="5"/>
  <c r="BJ22" i="5"/>
  <c r="BJ10" i="5"/>
  <c r="BJ21" i="5"/>
  <c r="BJ9" i="5"/>
  <c r="BJ26" i="5"/>
  <c r="BJ20" i="5"/>
  <c r="BJ8" i="5"/>
  <c r="BJ14" i="5"/>
  <c r="BJ31" i="5"/>
  <c r="BJ19" i="5"/>
  <c r="BJ7" i="5"/>
  <c r="BJ30" i="5"/>
  <c r="BJ18" i="5"/>
  <c r="BJ6" i="5"/>
  <c r="BJ15" i="5"/>
  <c r="BJ24" i="5"/>
  <c r="BJ29" i="5"/>
  <c r="BJ17" i="5"/>
  <c r="BJ5" i="5"/>
  <c r="BJ27" i="5"/>
  <c r="BJ12" i="5"/>
  <c r="BJ28" i="5"/>
  <c r="BJ16" i="5"/>
  <c r="BI15" i="5"/>
  <c r="BI26" i="5"/>
  <c r="BI14" i="5"/>
  <c r="BI25" i="5"/>
  <c r="BI13" i="5"/>
  <c r="BI12" i="5"/>
  <c r="BI23" i="5"/>
  <c r="BI11" i="5"/>
  <c r="BI22" i="5"/>
  <c r="BI10" i="5"/>
  <c r="BI24" i="5"/>
  <c r="BI21" i="5"/>
  <c r="BI9" i="5"/>
  <c r="BI20" i="5"/>
  <c r="BI8" i="5"/>
  <c r="BI27" i="5"/>
  <c r="BI31" i="5"/>
  <c r="BI19" i="5"/>
  <c r="BI7" i="5"/>
  <c r="BI30" i="5"/>
  <c r="BI18" i="5"/>
  <c r="BI6" i="5"/>
  <c r="BI5" i="5"/>
  <c r="BI29" i="5"/>
  <c r="BI17" i="5"/>
  <c r="BI28" i="5"/>
  <c r="BI16" i="5"/>
  <c r="BH27" i="5"/>
  <c r="BH15" i="5"/>
  <c r="BH26" i="5"/>
  <c r="BH14" i="5"/>
  <c r="BH12" i="5"/>
  <c r="BH11" i="5"/>
  <c r="BH22" i="5"/>
  <c r="BH10" i="5"/>
  <c r="BH13" i="5"/>
  <c r="BH23" i="5"/>
  <c r="BH21" i="5"/>
  <c r="BH9" i="5"/>
  <c r="BH24" i="5"/>
  <c r="BH20" i="5"/>
  <c r="BH8" i="5"/>
  <c r="BH25" i="5"/>
  <c r="BH31" i="5"/>
  <c r="BH19" i="5"/>
  <c r="BH7" i="5"/>
  <c r="BH30" i="5"/>
  <c r="BH18" i="5"/>
  <c r="BH6" i="5"/>
  <c r="BH29" i="5"/>
  <c r="BH17" i="5"/>
  <c r="BH5" i="5"/>
  <c r="BH28" i="5"/>
  <c r="BH16" i="5"/>
  <c r="BG26" i="5"/>
  <c r="BG14" i="5"/>
  <c r="BG25" i="5"/>
  <c r="BG13" i="5"/>
  <c r="BG16" i="5"/>
  <c r="BG12" i="5"/>
  <c r="BG23" i="5"/>
  <c r="BG11" i="5"/>
  <c r="BG22" i="5"/>
  <c r="BG10" i="5"/>
  <c r="BG21" i="5"/>
  <c r="BG9" i="5"/>
  <c r="BG20" i="5"/>
  <c r="BG8" i="5"/>
  <c r="BG4" i="5"/>
  <c r="BG27" i="5"/>
  <c r="BG24" i="5"/>
  <c r="BG31" i="5"/>
  <c r="BG7" i="5"/>
  <c r="BG30" i="5"/>
  <c r="BG18" i="5"/>
  <c r="BG6" i="5"/>
  <c r="BG28" i="5"/>
  <c r="BG15" i="5"/>
  <c r="BG19" i="5"/>
  <c r="BG29" i="5"/>
  <c r="BG17" i="5"/>
  <c r="BF27" i="5"/>
  <c r="BF15" i="5"/>
  <c r="BF26" i="5"/>
  <c r="BF14" i="5"/>
  <c r="BF13" i="5"/>
  <c r="BF11" i="5"/>
  <c r="BF12" i="5"/>
  <c r="BF23" i="5"/>
  <c r="BF22" i="5"/>
  <c r="BF10" i="5"/>
  <c r="BF25" i="5"/>
  <c r="BF20" i="5"/>
  <c r="BF8" i="5"/>
  <c r="BF21" i="5"/>
  <c r="BF9" i="5"/>
  <c r="BF31" i="5"/>
  <c r="BF19" i="5"/>
  <c r="BF7" i="5"/>
  <c r="BF6" i="5"/>
  <c r="BF29" i="5"/>
  <c r="BF17" i="5"/>
  <c r="BF5" i="5"/>
  <c r="BF24" i="5"/>
  <c r="BF30" i="5"/>
  <c r="BF18" i="5"/>
  <c r="BF28" i="5"/>
  <c r="BF16" i="5"/>
  <c r="BE25" i="5"/>
  <c r="BE13" i="5"/>
  <c r="BE24" i="5"/>
  <c r="BE12" i="5"/>
  <c r="BE23" i="5"/>
  <c r="BE11" i="5"/>
  <c r="BE15" i="5"/>
  <c r="BE22" i="5"/>
  <c r="BE10" i="5"/>
  <c r="BE27" i="5"/>
  <c r="BE14" i="5"/>
  <c r="BE21" i="5"/>
  <c r="BE9" i="5"/>
  <c r="BE26" i="5"/>
  <c r="BE20" i="5"/>
  <c r="BE8" i="5"/>
  <c r="BE31" i="5"/>
  <c r="BE19" i="5"/>
  <c r="BE6" i="5"/>
  <c r="BE29" i="5"/>
  <c r="BE17" i="5"/>
  <c r="BE5" i="5"/>
  <c r="BE7" i="5"/>
  <c r="BE30" i="5"/>
  <c r="BE18" i="5"/>
  <c r="BE28" i="5"/>
  <c r="BE16" i="5"/>
  <c r="BD23" i="5"/>
  <c r="BD11" i="5"/>
  <c r="BD15" i="5"/>
  <c r="BD13" i="5"/>
  <c r="BD22" i="5"/>
  <c r="BD10" i="5"/>
  <c r="BD9" i="5"/>
  <c r="BD24" i="5"/>
  <c r="BD21" i="5"/>
  <c r="BD20" i="5"/>
  <c r="BD8" i="5"/>
  <c r="BD14" i="5"/>
  <c r="BD12" i="5"/>
  <c r="BD31" i="5"/>
  <c r="BD19" i="5"/>
  <c r="BD7" i="5"/>
  <c r="BD27" i="5"/>
  <c r="BD25" i="5"/>
  <c r="BD30" i="5"/>
  <c r="BD18" i="5"/>
  <c r="BD6" i="5"/>
  <c r="BD26" i="5"/>
  <c r="BD29" i="5"/>
  <c r="BD17" i="5"/>
  <c r="BD5" i="5"/>
  <c r="BD28" i="5"/>
  <c r="BD16" i="5"/>
  <c r="BC26" i="5"/>
  <c r="BC14" i="5"/>
  <c r="BC25" i="5"/>
  <c r="BC13" i="5"/>
  <c r="BC27" i="5"/>
  <c r="BC24" i="5"/>
  <c r="BC12" i="5"/>
  <c r="BC23" i="5"/>
  <c r="BC22" i="5"/>
  <c r="BC21" i="5"/>
  <c r="BC9" i="5"/>
  <c r="BC20" i="5"/>
  <c r="BC8" i="5"/>
  <c r="BC31" i="5"/>
  <c r="BC19" i="5"/>
  <c r="BC7" i="5"/>
  <c r="BC30" i="5"/>
  <c r="BC18" i="5"/>
  <c r="BC6" i="5"/>
  <c r="BC17" i="5"/>
  <c r="BC5" i="5"/>
  <c r="BC15" i="5"/>
  <c r="BC11" i="5"/>
  <c r="BC10" i="5"/>
  <c r="BC29" i="5"/>
  <c r="BC28" i="5"/>
  <c r="BC16" i="5"/>
  <c r="BB26" i="5"/>
  <c r="BB14" i="5"/>
  <c r="BB12" i="5"/>
  <c r="BB23" i="5"/>
  <c r="BB11" i="5"/>
  <c r="BB22" i="5"/>
  <c r="BB10" i="5"/>
  <c r="BB27" i="5"/>
  <c r="BB25" i="5"/>
  <c r="BB9" i="5"/>
  <c r="BB20" i="5"/>
  <c r="BB8" i="5"/>
  <c r="BB24" i="5"/>
  <c r="BB21" i="5"/>
  <c r="BB31" i="5"/>
  <c r="BB19" i="5"/>
  <c r="BB7" i="5"/>
  <c r="BB15" i="5"/>
  <c r="BB6" i="5"/>
  <c r="BB29" i="5"/>
  <c r="BB17" i="5"/>
  <c r="BB5" i="5"/>
  <c r="BB13" i="5"/>
  <c r="BB30" i="5"/>
  <c r="BB18" i="5"/>
  <c r="BB28" i="5"/>
  <c r="BB16" i="5"/>
  <c r="BA27" i="5"/>
  <c r="BA26" i="5"/>
  <c r="BA23" i="5"/>
  <c r="BA11" i="5"/>
  <c r="BA15" i="5"/>
  <c r="BA12" i="5"/>
  <c r="BA22" i="5"/>
  <c r="BA10" i="5"/>
  <c r="BA25" i="5"/>
  <c r="BA24" i="5"/>
  <c r="BA21" i="5"/>
  <c r="BA9" i="5"/>
  <c r="BA13" i="5"/>
  <c r="BA20" i="5"/>
  <c r="BA8" i="5"/>
  <c r="BA14" i="5"/>
  <c r="BA31" i="5"/>
  <c r="BA19" i="5"/>
  <c r="BA30" i="5"/>
  <c r="BA18" i="5"/>
  <c r="BA6" i="5"/>
  <c r="BA7" i="5"/>
  <c r="BA29" i="5"/>
  <c r="BA17" i="5"/>
  <c r="BA5" i="5"/>
  <c r="BA28" i="5"/>
  <c r="BA16" i="5"/>
  <c r="AZ13" i="5"/>
  <c r="AZ25" i="5"/>
  <c r="AZ23" i="5"/>
  <c r="AZ11" i="5"/>
  <c r="AZ22" i="5"/>
  <c r="AZ10" i="5"/>
  <c r="AZ21" i="5"/>
  <c r="AZ9" i="5"/>
  <c r="AZ27" i="5"/>
  <c r="AZ24" i="5"/>
  <c r="AZ20" i="5"/>
  <c r="AZ31" i="5"/>
  <c r="AZ19" i="5"/>
  <c r="AZ7" i="5"/>
  <c r="AZ15" i="5"/>
  <c r="AZ30" i="5"/>
  <c r="AZ18" i="5"/>
  <c r="AZ6" i="5"/>
  <c r="AZ26" i="5"/>
  <c r="AZ12" i="5"/>
  <c r="AZ8" i="5"/>
  <c r="AZ29" i="5"/>
  <c r="AZ17" i="5"/>
  <c r="AZ5" i="5"/>
  <c r="AZ14" i="5"/>
  <c r="AZ28" i="5"/>
  <c r="AZ16" i="5"/>
  <c r="AY20" i="5"/>
  <c r="AY8" i="5"/>
  <c r="AY31" i="5"/>
  <c r="AY19" i="5"/>
  <c r="AY7" i="5"/>
  <c r="AY27" i="5"/>
  <c r="AY15" i="5"/>
  <c r="AY26" i="5"/>
  <c r="AY14" i="5"/>
  <c r="AY25" i="5"/>
  <c r="AY24" i="5"/>
  <c r="AY12" i="5"/>
  <c r="AY23" i="5"/>
  <c r="AY11" i="5"/>
  <c r="AY22" i="5"/>
  <c r="AY10" i="5"/>
  <c r="AY21" i="5"/>
  <c r="AY9" i="5"/>
  <c r="AY30" i="5"/>
  <c r="AY18" i="5"/>
  <c r="AY6" i="5"/>
  <c r="AY29" i="5"/>
  <c r="AY17" i="5"/>
  <c r="AY5" i="5"/>
  <c r="AY13" i="5"/>
  <c r="AY28" i="5"/>
  <c r="AY16" i="5"/>
  <c r="AX13" i="5"/>
  <c r="AX12" i="5"/>
  <c r="AX23" i="5"/>
  <c r="AX11" i="5"/>
  <c r="AX26" i="5"/>
  <c r="AX24" i="5"/>
  <c r="AX22" i="5"/>
  <c r="AX10" i="5"/>
  <c r="AX14" i="5"/>
  <c r="AX21" i="5"/>
  <c r="AX9" i="5"/>
  <c r="AX15" i="5"/>
  <c r="AX20" i="5"/>
  <c r="AX8" i="5"/>
  <c r="AX27" i="5"/>
  <c r="AX31" i="5"/>
  <c r="AX19" i="5"/>
  <c r="AX7" i="5"/>
  <c r="AX30" i="5"/>
  <c r="AX18" i="5"/>
  <c r="AX6" i="5"/>
  <c r="AX25" i="5"/>
  <c r="AX29" i="5"/>
  <c r="AX17" i="5"/>
  <c r="AX5" i="5"/>
  <c r="AX28" i="5"/>
  <c r="AX16" i="5"/>
  <c r="AV14" i="5"/>
  <c r="AV24" i="5"/>
  <c r="AV12" i="5"/>
  <c r="AV15" i="5"/>
  <c r="AV23" i="5"/>
  <c r="AV11" i="5"/>
  <c r="AV10" i="5"/>
  <c r="AV22" i="5"/>
  <c r="AV21" i="5"/>
  <c r="AV9" i="5"/>
  <c r="AV27" i="5"/>
  <c r="AV25" i="5"/>
  <c r="AV20" i="5"/>
  <c r="AV8" i="5"/>
  <c r="AV26" i="5"/>
  <c r="AV31" i="5"/>
  <c r="AV19" i="5"/>
  <c r="AV7" i="5"/>
  <c r="AV30" i="5"/>
  <c r="AV18" i="5"/>
  <c r="AV6" i="5"/>
  <c r="AV13" i="5"/>
  <c r="AV29" i="5"/>
  <c r="AV17" i="5"/>
  <c r="AV5" i="5"/>
  <c r="AV28" i="5"/>
  <c r="AV16" i="5"/>
  <c r="AT26" i="5"/>
  <c r="AT14" i="5"/>
  <c r="AT25" i="5"/>
  <c r="AT13" i="5"/>
  <c r="AT15" i="5"/>
  <c r="AT12" i="5"/>
  <c r="AT23" i="5"/>
  <c r="AT11" i="5"/>
  <c r="AT24" i="5"/>
  <c r="AT22" i="5"/>
  <c r="AT10" i="5"/>
  <c r="AT21" i="5"/>
  <c r="AT9" i="5"/>
  <c r="AT27" i="5"/>
  <c r="AT20" i="5"/>
  <c r="AT8" i="5"/>
  <c r="AT31" i="5"/>
  <c r="AT19" i="5"/>
  <c r="AT7" i="5"/>
  <c r="AT6" i="5"/>
  <c r="AT29" i="5"/>
  <c r="AT17" i="5"/>
  <c r="AT5" i="5"/>
  <c r="AT30" i="5"/>
  <c r="AT18" i="5"/>
  <c r="AT28" i="5"/>
  <c r="AT16" i="5"/>
  <c r="AS15" i="5"/>
  <c r="AS12" i="5"/>
  <c r="AS28" i="5"/>
  <c r="AS26" i="5"/>
  <c r="AS13" i="5"/>
  <c r="AS24" i="5"/>
  <c r="AS23" i="5"/>
  <c r="AS11" i="5"/>
  <c r="AS4" i="5"/>
  <c r="AS14" i="5"/>
  <c r="AS22" i="5"/>
  <c r="AS10" i="5"/>
  <c r="AS16" i="5"/>
  <c r="AS21" i="5"/>
  <c r="AS9" i="5"/>
  <c r="AS27" i="5"/>
  <c r="AS25" i="5"/>
  <c r="AS20" i="5"/>
  <c r="AS8" i="5"/>
  <c r="AS31" i="5"/>
  <c r="AS19" i="5"/>
  <c r="AS7" i="5"/>
  <c r="AS30" i="5"/>
  <c r="AS18" i="5"/>
  <c r="AS6" i="5"/>
  <c r="AS29" i="5"/>
  <c r="AS17" i="5"/>
  <c r="AQ19" i="5"/>
  <c r="AQ16" i="5"/>
  <c r="AQ11" i="5"/>
  <c r="AQ31" i="5"/>
  <c r="AQ18" i="5"/>
  <c r="AQ4" i="5"/>
  <c r="AQ27" i="5"/>
  <c r="AQ26" i="5"/>
  <c r="AQ25" i="5"/>
  <c r="AQ24" i="5"/>
  <c r="AQ23" i="5"/>
  <c r="AQ22" i="5"/>
  <c r="AQ10" i="5"/>
  <c r="AQ6" i="5"/>
  <c r="AQ28" i="5"/>
  <c r="AQ15" i="5"/>
  <c r="AQ14" i="5"/>
  <c r="AQ13" i="5"/>
  <c r="AQ12" i="5"/>
  <c r="AQ21" i="5"/>
  <c r="AQ9" i="5"/>
  <c r="AQ20" i="5"/>
  <c r="AQ8" i="5"/>
  <c r="AQ7" i="5"/>
  <c r="AQ30" i="5"/>
  <c r="AQ29" i="5"/>
  <c r="AQ17" i="5"/>
  <c r="AP4" i="5"/>
  <c r="AP14" i="5"/>
  <c r="AP12" i="5"/>
  <c r="AP27" i="5"/>
  <c r="AP23" i="5"/>
  <c r="AP11" i="5"/>
  <c r="AP28" i="5"/>
  <c r="AP13" i="5"/>
  <c r="AP10" i="5"/>
  <c r="AP21" i="5"/>
  <c r="AP9" i="5"/>
  <c r="AP20" i="5"/>
  <c r="AP8" i="5"/>
  <c r="AP16" i="5"/>
  <c r="AP26" i="5"/>
  <c r="AP24" i="5"/>
  <c r="AP22" i="5"/>
  <c r="AP31" i="5"/>
  <c r="AP19" i="5"/>
  <c r="AP7" i="5"/>
  <c r="AP15" i="5"/>
  <c r="AP25" i="5"/>
  <c r="AP30" i="5"/>
  <c r="AP18" i="5"/>
  <c r="AP6" i="5"/>
  <c r="AP29" i="5"/>
  <c r="AP17" i="5"/>
  <c r="AN25" i="5"/>
  <c r="AN13" i="5"/>
  <c r="AN24" i="5"/>
  <c r="AN11" i="5"/>
  <c r="AN22" i="5"/>
  <c r="AN10" i="5"/>
  <c r="AN15" i="5"/>
  <c r="AN23" i="5"/>
  <c r="AN21" i="5"/>
  <c r="AN9" i="5"/>
  <c r="AN26" i="5"/>
  <c r="AN12" i="5"/>
  <c r="AN20" i="5"/>
  <c r="AN8" i="5"/>
  <c r="AN14" i="5"/>
  <c r="AN31" i="5"/>
  <c r="AN19" i="5"/>
  <c r="AN7" i="5"/>
  <c r="AN27" i="5"/>
  <c r="AN30" i="5"/>
  <c r="AN18" i="5"/>
  <c r="AN6" i="5"/>
  <c r="AN29" i="5"/>
  <c r="AN17" i="5"/>
  <c r="AN5" i="5"/>
  <c r="AN28" i="5"/>
  <c r="AN16" i="5"/>
  <c r="AL10" i="5"/>
  <c r="AL27" i="5"/>
  <c r="AL25" i="5"/>
  <c r="AL22" i="5"/>
  <c r="AL21" i="5"/>
  <c r="AL9" i="5"/>
  <c r="AL14" i="5"/>
  <c r="AL12" i="5"/>
  <c r="AL20" i="5"/>
  <c r="AL8" i="5"/>
  <c r="AL24" i="5"/>
  <c r="AL11" i="5"/>
  <c r="AL31" i="5"/>
  <c r="AL19" i="5"/>
  <c r="AL7" i="5"/>
  <c r="AL26" i="5"/>
  <c r="AL13" i="5"/>
  <c r="AL23" i="5"/>
  <c r="AL30" i="5"/>
  <c r="AL18" i="5"/>
  <c r="AL6" i="5"/>
  <c r="AL15" i="5"/>
  <c r="AL29" i="5"/>
  <c r="AL17" i="5"/>
  <c r="AL5" i="5"/>
  <c r="AL28" i="5"/>
  <c r="AL16" i="5"/>
  <c r="AK16" i="5"/>
  <c r="AK15" i="5"/>
  <c r="AK13" i="5"/>
  <c r="AK24" i="5"/>
  <c r="AK12" i="5"/>
  <c r="AK28" i="5"/>
  <c r="AK4" i="5"/>
  <c r="AK27" i="5"/>
  <c r="AK14" i="5"/>
  <c r="AK23" i="5"/>
  <c r="AK11" i="5"/>
  <c r="AK26" i="5"/>
  <c r="AK25" i="5"/>
  <c r="AK22" i="5"/>
  <c r="AK10" i="5"/>
  <c r="AK21" i="5"/>
  <c r="AK20" i="5"/>
  <c r="AK31" i="5"/>
  <c r="AK7" i="5"/>
  <c r="AK30" i="5"/>
  <c r="AK18" i="5"/>
  <c r="AK6" i="5"/>
  <c r="AK9" i="5"/>
  <c r="AK8" i="5"/>
  <c r="AK19" i="5"/>
  <c r="AK29" i="5"/>
  <c r="AK17" i="5"/>
  <c r="AJ25" i="5"/>
  <c r="AJ26" i="5"/>
  <c r="AJ13" i="5"/>
  <c r="AJ24" i="5"/>
  <c r="AJ12" i="5"/>
  <c r="AJ23" i="5"/>
  <c r="AJ11" i="5"/>
  <c r="AJ22" i="5"/>
  <c r="AJ10" i="5"/>
  <c r="AJ15" i="5"/>
  <c r="AJ21" i="5"/>
  <c r="AJ9" i="5"/>
  <c r="AJ20" i="5"/>
  <c r="AJ8" i="5"/>
  <c r="AJ31" i="5"/>
  <c r="AJ19" i="5"/>
  <c r="AJ7" i="5"/>
  <c r="AJ27" i="5"/>
  <c r="AJ14" i="5"/>
  <c r="AJ30" i="5"/>
  <c r="AJ18" i="5"/>
  <c r="AJ6" i="5"/>
  <c r="AJ29" i="5"/>
  <c r="AJ17" i="5"/>
  <c r="AJ5" i="5"/>
  <c r="AJ28" i="5"/>
  <c r="AJ16" i="5"/>
  <c r="AI25" i="5"/>
  <c r="AI23" i="5"/>
  <c r="AI11" i="5"/>
  <c r="AI26" i="5"/>
  <c r="AI13" i="5"/>
  <c r="AI24" i="5"/>
  <c r="AI22" i="5"/>
  <c r="AI10" i="5"/>
  <c r="AI27" i="5"/>
  <c r="AI12" i="5"/>
  <c r="AI21" i="5"/>
  <c r="AI9" i="5"/>
  <c r="AI15" i="5"/>
  <c r="AI14" i="5"/>
  <c r="AI20" i="5"/>
  <c r="AI8" i="5"/>
  <c r="AI31" i="5"/>
  <c r="AI19" i="5"/>
  <c r="AI7" i="5"/>
  <c r="AI30" i="5"/>
  <c r="AI18" i="5"/>
  <c r="AI6" i="5"/>
  <c r="AI29" i="5"/>
  <c r="AI17" i="5"/>
  <c r="AI5" i="5"/>
  <c r="AI28" i="5"/>
  <c r="AI16" i="5"/>
  <c r="AH14" i="5"/>
  <c r="AH10" i="5"/>
  <c r="AH15" i="5"/>
  <c r="AH12" i="5"/>
  <c r="AH22" i="5"/>
  <c r="AH21" i="5"/>
  <c r="AH9" i="5"/>
  <c r="AH26" i="5"/>
  <c r="AH8" i="5"/>
  <c r="AH13" i="5"/>
  <c r="AH20" i="5"/>
  <c r="AH31" i="5"/>
  <c r="AH19" i="5"/>
  <c r="AH7" i="5"/>
  <c r="AH25" i="5"/>
  <c r="AH11" i="5"/>
  <c r="AH30" i="5"/>
  <c r="AH18" i="5"/>
  <c r="AH6" i="5"/>
  <c r="AH23" i="5"/>
  <c r="AH29" i="5"/>
  <c r="AH17" i="5"/>
  <c r="AH5" i="5"/>
  <c r="AH27" i="5"/>
  <c r="AH24" i="5"/>
  <c r="AH28" i="5"/>
  <c r="AH16" i="5"/>
  <c r="AG26" i="5"/>
  <c r="AG24" i="5"/>
  <c r="AG11" i="5"/>
  <c r="AG22" i="5"/>
  <c r="AG10" i="5"/>
  <c r="AG15" i="5"/>
  <c r="AG9" i="5"/>
  <c r="AG20" i="5"/>
  <c r="AG8" i="5"/>
  <c r="AG14" i="5"/>
  <c r="AG21" i="5"/>
  <c r="AG31" i="5"/>
  <c r="AG19" i="5"/>
  <c r="AG7" i="5"/>
  <c r="AG13" i="5"/>
  <c r="AG23" i="5"/>
  <c r="AG30" i="5"/>
  <c r="AG18" i="5"/>
  <c r="AG6" i="5"/>
  <c r="AG12" i="5"/>
  <c r="AG29" i="5"/>
  <c r="AG17" i="5"/>
  <c r="AG5" i="5"/>
  <c r="AG27" i="5"/>
  <c r="AG25" i="5"/>
  <c r="AG28" i="5"/>
  <c r="AG16" i="5"/>
  <c r="AF15" i="5"/>
  <c r="AF13" i="5"/>
  <c r="AF24" i="5"/>
  <c r="AF12" i="5"/>
  <c r="AF14" i="5"/>
  <c r="AF25" i="5"/>
  <c r="AF23" i="5"/>
  <c r="AF11" i="5"/>
  <c r="AF27" i="5"/>
  <c r="AF22" i="5"/>
  <c r="AF10" i="5"/>
  <c r="AF28" i="5"/>
  <c r="AF26" i="5"/>
  <c r="AF21" i="5"/>
  <c r="AF9" i="5"/>
  <c r="AF7" i="5"/>
  <c r="AF16" i="5"/>
  <c r="AF8" i="5"/>
  <c r="AF19" i="5"/>
  <c r="AF30" i="5"/>
  <c r="AF18" i="5"/>
  <c r="AF6" i="5"/>
  <c r="AF4" i="5"/>
  <c r="AF20" i="5"/>
  <c r="AF31" i="5"/>
  <c r="AF29" i="5"/>
  <c r="AF17" i="5"/>
  <c r="AE28" i="5"/>
  <c r="AE16" i="5"/>
  <c r="AE15" i="5"/>
  <c r="AE14" i="5"/>
  <c r="AE26" i="5"/>
  <c r="AE25" i="5"/>
  <c r="AE13" i="5"/>
  <c r="AE24" i="5"/>
  <c r="AE12" i="5"/>
  <c r="AE22" i="5"/>
  <c r="AE10" i="5"/>
  <c r="AE21" i="5"/>
  <c r="AE9" i="5"/>
  <c r="AE4" i="5"/>
  <c r="AE27" i="5"/>
  <c r="AE23" i="5"/>
  <c r="AE11" i="5"/>
  <c r="AE20" i="5"/>
  <c r="AE7" i="5"/>
  <c r="AE30" i="5"/>
  <c r="AE18" i="5"/>
  <c r="AE6" i="5"/>
  <c r="AE8" i="5"/>
  <c r="AE31" i="5"/>
  <c r="AE19" i="5"/>
  <c r="AE29" i="5"/>
  <c r="AE17" i="5"/>
  <c r="AD15" i="5"/>
  <c r="AD12" i="5"/>
  <c r="AD22" i="5"/>
  <c r="AD10" i="5"/>
  <c r="AD9" i="5"/>
  <c r="AD27" i="5"/>
  <c r="AD25" i="5"/>
  <c r="AD23" i="5"/>
  <c r="AD21" i="5"/>
  <c r="AD20" i="5"/>
  <c r="AD8" i="5"/>
  <c r="AD14" i="5"/>
  <c r="AD13" i="5"/>
  <c r="AD11" i="5"/>
  <c r="AD31" i="5"/>
  <c r="AD19" i="5"/>
  <c r="AD7" i="5"/>
  <c r="AD6" i="5"/>
  <c r="AD26" i="5"/>
  <c r="AD30" i="5"/>
  <c r="AD29" i="5"/>
  <c r="AD17" i="5"/>
  <c r="AD5" i="5"/>
  <c r="AD24" i="5"/>
  <c r="AD18" i="5"/>
  <c r="AD28" i="5"/>
  <c r="AD16" i="5"/>
  <c r="AB16" i="5"/>
  <c r="AB27" i="5"/>
  <c r="AB15" i="5"/>
  <c r="AB26" i="5"/>
  <c r="AB14" i="5"/>
  <c r="AB25" i="5"/>
  <c r="AB13" i="5"/>
  <c r="AB24" i="5"/>
  <c r="AB21" i="5"/>
  <c r="AB9" i="5"/>
  <c r="AB28" i="5"/>
  <c r="AB23" i="5"/>
  <c r="AB22" i="5"/>
  <c r="AB20" i="5"/>
  <c r="AB8" i="5"/>
  <c r="AB4" i="5"/>
  <c r="AB11" i="5"/>
  <c r="AB10" i="5"/>
  <c r="AB31" i="5"/>
  <c r="AB19" i="5"/>
  <c r="AB7" i="5"/>
  <c r="AB12" i="5"/>
  <c r="AB30" i="5"/>
  <c r="AB18" i="5"/>
  <c r="AB6" i="5"/>
  <c r="AB29" i="5"/>
  <c r="AB17" i="5"/>
  <c r="Z28" i="5"/>
  <c r="Z13" i="5"/>
  <c r="Z23" i="5"/>
  <c r="Z11" i="5"/>
  <c r="Z4" i="5"/>
  <c r="Z14" i="5"/>
  <c r="Z9" i="5"/>
  <c r="Z20" i="5"/>
  <c r="Z8" i="5"/>
  <c r="Z27" i="5"/>
  <c r="Z22" i="5"/>
  <c r="Z21" i="5"/>
  <c r="Z31" i="5"/>
  <c r="Z19" i="5"/>
  <c r="Z7" i="5"/>
  <c r="Z15" i="5"/>
  <c r="Z25" i="5"/>
  <c r="Z24" i="5"/>
  <c r="Z10" i="5"/>
  <c r="Z30" i="5"/>
  <c r="Z18" i="5"/>
  <c r="Z6" i="5"/>
  <c r="Z16" i="5"/>
  <c r="Z26" i="5"/>
  <c r="Z12" i="5"/>
  <c r="Z29" i="5"/>
  <c r="Z17" i="5"/>
  <c r="X27" i="5"/>
  <c r="X11" i="5"/>
  <c r="X26" i="5"/>
  <c r="X12" i="5"/>
  <c r="X10" i="5"/>
  <c r="X21" i="5"/>
  <c r="X9" i="5"/>
  <c r="X13" i="5"/>
  <c r="X20" i="5"/>
  <c r="X8" i="5"/>
  <c r="X25" i="5"/>
  <c r="X24" i="5"/>
  <c r="X22" i="5"/>
  <c r="X31" i="5"/>
  <c r="X19" i="5"/>
  <c r="X7" i="5"/>
  <c r="X30" i="5"/>
  <c r="X18" i="5"/>
  <c r="X6" i="5"/>
  <c r="X15" i="5"/>
  <c r="X29" i="5"/>
  <c r="X17" i="5"/>
  <c r="X5" i="5"/>
  <c r="X14" i="5"/>
  <c r="X23" i="5"/>
  <c r="X28" i="5"/>
  <c r="X16" i="5"/>
  <c r="Y27" i="5"/>
  <c r="Y26" i="5"/>
  <c r="Y12" i="5"/>
  <c r="Y23" i="5"/>
  <c r="Y11" i="5"/>
  <c r="Y25" i="5"/>
  <c r="Y10" i="5"/>
  <c r="Y21" i="5"/>
  <c r="Y9" i="5"/>
  <c r="Y20" i="5"/>
  <c r="Y8" i="5"/>
  <c r="Y7" i="5"/>
  <c r="Y15" i="5"/>
  <c r="Y24" i="5"/>
  <c r="Y31" i="5"/>
  <c r="Y30" i="5"/>
  <c r="Y18" i="5"/>
  <c r="Y6" i="5"/>
  <c r="Y14" i="5"/>
  <c r="Y22" i="5"/>
  <c r="Y29" i="5"/>
  <c r="Y17" i="5"/>
  <c r="Y5" i="5"/>
  <c r="Y13" i="5"/>
  <c r="Y19" i="5"/>
  <c r="Y28" i="5"/>
  <c r="Y16" i="5"/>
  <c r="W14" i="5"/>
  <c r="W25" i="5"/>
  <c r="W24" i="5"/>
  <c r="W23" i="5"/>
  <c r="W30" i="5"/>
  <c r="W18" i="5"/>
  <c r="W6" i="5"/>
  <c r="W15" i="5"/>
  <c r="W26" i="5"/>
  <c r="W13" i="5"/>
  <c r="W12" i="5"/>
  <c r="W11" i="5"/>
  <c r="W22" i="5"/>
  <c r="W10" i="5"/>
  <c r="W21" i="5"/>
  <c r="W9" i="5"/>
  <c r="W20" i="5"/>
  <c r="W8" i="5"/>
  <c r="W31" i="5"/>
  <c r="W19" i="5"/>
  <c r="W7" i="5"/>
  <c r="W29" i="5"/>
  <c r="W17" i="5"/>
  <c r="W5" i="5"/>
  <c r="W27" i="5"/>
  <c r="W28" i="5"/>
  <c r="W16" i="5"/>
  <c r="V16" i="5"/>
  <c r="V14" i="5"/>
  <c r="V25" i="5"/>
  <c r="V13" i="5"/>
  <c r="V24" i="5"/>
  <c r="V12" i="5"/>
  <c r="V23" i="5"/>
  <c r="V11" i="5"/>
  <c r="V15" i="5"/>
  <c r="V10" i="5"/>
  <c r="V28" i="5"/>
  <c r="V9" i="5"/>
  <c r="V20" i="5"/>
  <c r="V8" i="5"/>
  <c r="V31" i="5"/>
  <c r="V19" i="5"/>
  <c r="V7" i="5"/>
  <c r="V4" i="5"/>
  <c r="V27" i="5"/>
  <c r="V26" i="5"/>
  <c r="V22" i="5"/>
  <c r="V30" i="5"/>
  <c r="V18" i="5"/>
  <c r="V6" i="5"/>
  <c r="V21" i="5"/>
  <c r="V29" i="5"/>
  <c r="V17" i="5"/>
  <c r="R11" i="5"/>
  <c r="R14" i="5"/>
  <c r="R9" i="5"/>
  <c r="R15" i="5"/>
  <c r="R13" i="5"/>
  <c r="R21" i="5"/>
  <c r="R20" i="5"/>
  <c r="R8" i="5"/>
  <c r="R25" i="5"/>
  <c r="R12" i="5"/>
  <c r="R22" i="5"/>
  <c r="R31" i="5"/>
  <c r="R19" i="5"/>
  <c r="R7" i="5"/>
  <c r="R26" i="5"/>
  <c r="R30" i="5"/>
  <c r="R18" i="5"/>
  <c r="R6" i="5"/>
  <c r="R23" i="5"/>
  <c r="R29" i="5"/>
  <c r="R17" i="5"/>
  <c r="R5" i="5"/>
  <c r="R27" i="5"/>
  <c r="R24" i="5"/>
  <c r="R10" i="5"/>
  <c r="R28" i="5"/>
  <c r="R16" i="5"/>
  <c r="Q12" i="5"/>
  <c r="Q22" i="5"/>
  <c r="Q21" i="5"/>
  <c r="Q9" i="5"/>
  <c r="Q14" i="5"/>
  <c r="Q11" i="5"/>
  <c r="Q20" i="5"/>
  <c r="Q8" i="5"/>
  <c r="Q26" i="5"/>
  <c r="Q31" i="5"/>
  <c r="Q19" i="5"/>
  <c r="Q7" i="5"/>
  <c r="Q15" i="5"/>
  <c r="Q25" i="5"/>
  <c r="Q23" i="5"/>
  <c r="Q30" i="5"/>
  <c r="Q18" i="5"/>
  <c r="Q6" i="5"/>
  <c r="Q13" i="5"/>
  <c r="Q10" i="5"/>
  <c r="Q29" i="5"/>
  <c r="Q17" i="5"/>
  <c r="Q5" i="5"/>
  <c r="Q27" i="5"/>
  <c r="Q24" i="5"/>
  <c r="Q28" i="5"/>
  <c r="Q16" i="5"/>
  <c r="P15" i="5"/>
  <c r="P24" i="5"/>
  <c r="P23" i="5"/>
  <c r="P10" i="5"/>
  <c r="P21" i="5"/>
  <c r="P9" i="5"/>
  <c r="P27" i="5"/>
  <c r="P14" i="5"/>
  <c r="P12" i="5"/>
  <c r="P11" i="5"/>
  <c r="P22" i="5"/>
  <c r="P20" i="5"/>
  <c r="P8" i="5"/>
  <c r="P13" i="5"/>
  <c r="P31" i="5"/>
  <c r="P19" i="5"/>
  <c r="P7" i="5"/>
  <c r="P25" i="5"/>
  <c r="P30" i="5"/>
  <c r="P18" i="5"/>
  <c r="P6" i="5"/>
  <c r="P26" i="5"/>
  <c r="P29" i="5"/>
  <c r="P17" i="5"/>
  <c r="P5" i="5"/>
  <c r="P28" i="5"/>
  <c r="P16" i="5"/>
  <c r="O22" i="5"/>
  <c r="O21" i="5"/>
  <c r="O20" i="5"/>
  <c r="O31" i="5"/>
  <c r="O19" i="5"/>
  <c r="O30" i="5"/>
  <c r="O18" i="5"/>
  <c r="O6" i="5"/>
  <c r="O33" i="5" s="1"/>
  <c r="O29" i="5"/>
  <c r="O17" i="5"/>
  <c r="O5" i="5"/>
  <c r="O27" i="5"/>
  <c r="O15" i="5"/>
  <c r="O26" i="5"/>
  <c r="O14" i="5"/>
  <c r="O25" i="5"/>
  <c r="O13" i="5"/>
  <c r="O24" i="5"/>
  <c r="O12" i="5"/>
  <c r="O23" i="5"/>
  <c r="O11" i="5"/>
  <c r="O10" i="5"/>
  <c r="O9" i="5"/>
  <c r="O8" i="5"/>
  <c r="O7" i="5"/>
  <c r="O28" i="5"/>
  <c r="O16" i="5"/>
  <c r="N27" i="5"/>
  <c r="N13" i="5"/>
  <c r="N23" i="5"/>
  <c r="N22" i="5"/>
  <c r="N21" i="5"/>
  <c r="N9" i="5"/>
  <c r="N15" i="5"/>
  <c r="N12" i="5"/>
  <c r="N20" i="5"/>
  <c r="N8" i="5"/>
  <c r="N14" i="5"/>
  <c r="N24" i="5"/>
  <c r="N31" i="5"/>
  <c r="N19" i="5"/>
  <c r="N7" i="5"/>
  <c r="N25" i="5"/>
  <c r="N11" i="5"/>
  <c r="N30" i="5"/>
  <c r="N6" i="5"/>
  <c r="N29" i="5"/>
  <c r="N17" i="5"/>
  <c r="N5" i="5"/>
  <c r="N26" i="5"/>
  <c r="N10" i="5"/>
  <c r="N18" i="5"/>
  <c r="N28" i="5"/>
  <c r="N16" i="5"/>
  <c r="L28" i="5"/>
  <c r="L16" i="5"/>
  <c r="L14" i="5"/>
  <c r="L12" i="5"/>
  <c r="L23" i="5"/>
  <c r="L11" i="5"/>
  <c r="L10" i="5"/>
  <c r="L4" i="5"/>
  <c r="L22" i="5"/>
  <c r="L21" i="5"/>
  <c r="L9" i="5"/>
  <c r="L27" i="5"/>
  <c r="L13" i="5"/>
  <c r="L20" i="5"/>
  <c r="L8" i="5"/>
  <c r="L31" i="5"/>
  <c r="L19" i="5"/>
  <c r="L7" i="5"/>
  <c r="L15" i="5"/>
  <c r="L25" i="5"/>
  <c r="L30" i="5"/>
  <c r="L18" i="5"/>
  <c r="L6" i="5"/>
  <c r="L26" i="5"/>
  <c r="L24" i="5"/>
  <c r="L29" i="5"/>
  <c r="L17" i="5"/>
  <c r="J26" i="5"/>
  <c r="J14" i="5"/>
  <c r="J25" i="5"/>
  <c r="J13" i="5"/>
  <c r="J20" i="5"/>
  <c r="J7" i="5"/>
  <c r="J18" i="5"/>
  <c r="J17" i="5"/>
  <c r="J4" i="5"/>
  <c r="J11" i="5"/>
  <c r="J8" i="5"/>
  <c r="J31" i="5"/>
  <c r="J19" i="5"/>
  <c r="J30" i="5"/>
  <c r="J6" i="5"/>
  <c r="J29" i="5"/>
  <c r="J5" i="5"/>
  <c r="J28" i="5"/>
  <c r="J16" i="5"/>
  <c r="J27" i="5"/>
  <c r="J15" i="5"/>
  <c r="J24" i="5"/>
  <c r="J12" i="5"/>
  <c r="J23" i="5"/>
  <c r="J22" i="5"/>
  <c r="J10" i="5"/>
  <c r="J21" i="5"/>
  <c r="H27" i="5"/>
  <c r="H9" i="5"/>
  <c r="H13" i="5"/>
  <c r="H14" i="5"/>
  <c r="H12" i="5"/>
  <c r="H22" i="5"/>
  <c r="H31" i="5"/>
  <c r="H30" i="5"/>
  <c r="H18" i="5"/>
  <c r="H6" i="5"/>
  <c r="H26" i="5"/>
  <c r="H24" i="5"/>
  <c r="H23" i="5"/>
  <c r="H10" i="5"/>
  <c r="H20" i="5"/>
  <c r="H19" i="5"/>
  <c r="H29" i="5"/>
  <c r="H17" i="5"/>
  <c r="H5" i="5"/>
  <c r="H15" i="5"/>
  <c r="H25" i="5"/>
  <c r="H11" i="5"/>
  <c r="H21" i="5"/>
  <c r="H8" i="5"/>
  <c r="H7" i="5"/>
  <c r="H28" i="5"/>
  <c r="H16" i="5"/>
  <c r="DO32" i="5" l="1"/>
  <c r="DO33" i="5"/>
  <c r="DK33" i="5"/>
  <c r="DK32" i="5"/>
  <c r="DG32" i="5"/>
  <c r="DG33" i="5"/>
  <c r="DC33" i="5"/>
  <c r="DC32" i="5"/>
  <c r="CY33" i="5"/>
  <c r="CY32" i="5"/>
  <c r="CU32" i="5"/>
  <c r="CU33" i="5"/>
  <c r="DS32" i="5"/>
  <c r="DS33" i="5"/>
  <c r="CM33" i="5"/>
  <c r="CM32" i="5"/>
  <c r="CI33" i="5"/>
  <c r="CI32" i="5"/>
  <c r="BG32" i="5"/>
  <c r="BG33" i="5"/>
  <c r="BC32" i="5"/>
  <c r="BC33" i="5"/>
  <c r="AY32" i="5"/>
  <c r="AY33" i="5"/>
  <c r="AI32" i="5"/>
  <c r="AI33" i="5"/>
  <c r="AE33" i="5"/>
  <c r="AE32" i="5"/>
  <c r="W32" i="5"/>
  <c r="W33" i="5"/>
  <c r="O32" i="5"/>
  <c r="D5" i="5" l="1"/>
  <c r="D4" i="5"/>
  <c r="C31" i="5"/>
  <c r="C30" i="5"/>
  <c r="C29" i="5"/>
  <c r="C28" i="5"/>
  <c r="C27" i="5"/>
  <c r="C26" i="5"/>
  <c r="C25" i="5"/>
  <c r="C24" i="5"/>
  <c r="C23" i="5"/>
  <c r="C22" i="5"/>
  <c r="C21" i="5"/>
  <c r="C20" i="5"/>
  <c r="C19" i="5"/>
  <c r="C18" i="5"/>
  <c r="C17" i="5"/>
  <c r="C16" i="5"/>
  <c r="C15" i="5"/>
  <c r="C14" i="5"/>
  <c r="C13" i="5"/>
  <c r="C12" i="5"/>
  <c r="C11" i="5"/>
  <c r="C10" i="5"/>
  <c r="C9" i="5"/>
  <c r="C8" i="5"/>
  <c r="C7" i="5"/>
  <c r="C6" i="5"/>
  <c r="C4" i="5"/>
  <c r="AX110" i="4" l="1"/>
  <c r="AL110" i="4"/>
  <c r="AI110" i="4"/>
  <c r="BF97" i="4"/>
  <c r="BE97" i="4"/>
  <c r="BD97" i="4"/>
  <c r="BC97" i="4"/>
  <c r="BB97" i="4"/>
  <c r="BA97" i="4"/>
  <c r="AZ97" i="4"/>
  <c r="AY97" i="4"/>
  <c r="AX97" i="4"/>
  <c r="AW97" i="4"/>
  <c r="AV97" i="4"/>
  <c r="AU97" i="4"/>
  <c r="AT97" i="4"/>
  <c r="AS97" i="4"/>
  <c r="AR97" i="4"/>
  <c r="AQ97" i="4"/>
  <c r="AP97" i="4"/>
  <c r="CT4" i="5" s="1" a="1"/>
  <c r="AO97" i="4"/>
  <c r="AO113" i="4" s="1"/>
  <c r="AN97" i="4"/>
  <c r="AM97" i="4"/>
  <c r="AL97" i="4"/>
  <c r="AK97" i="4"/>
  <c r="AJ97" i="4"/>
  <c r="AI97" i="4"/>
  <c r="AH97" i="4"/>
  <c r="AG97" i="4"/>
  <c r="AF97" i="4"/>
  <c r="AE97" i="4"/>
  <c r="AD97" i="4"/>
  <c r="AC97" i="4"/>
  <c r="AB97" i="4"/>
  <c r="AA97" i="4"/>
  <c r="Z97" i="4"/>
  <c r="Y97" i="4"/>
  <c r="X97" i="4"/>
  <c r="W97" i="4"/>
  <c r="V97" i="4"/>
  <c r="U97" i="4"/>
  <c r="T97" i="4"/>
  <c r="S97" i="4"/>
  <c r="R97" i="4"/>
  <c r="Q97" i="4"/>
  <c r="P97" i="4"/>
  <c r="O97" i="4"/>
  <c r="N97" i="4"/>
  <c r="M97" i="4"/>
  <c r="L97" i="4"/>
  <c r="K97" i="4"/>
  <c r="J97" i="4"/>
  <c r="I97" i="4"/>
  <c r="H97" i="4"/>
  <c r="G97" i="4"/>
  <c r="F97" i="4"/>
  <c r="E97" i="4"/>
  <c r="D97" i="4"/>
  <c r="C97" i="4"/>
  <c r="BF95" i="4"/>
  <c r="BE95" i="4"/>
  <c r="BD95" i="4"/>
  <c r="BC95" i="4"/>
  <c r="BB95" i="4"/>
  <c r="BA95" i="4"/>
  <c r="AZ95" i="4"/>
  <c r="AY95" i="4"/>
  <c r="AX95" i="4"/>
  <c r="AW95" i="4"/>
  <c r="AV95" i="4"/>
  <c r="AU95" i="4"/>
  <c r="AT95" i="4"/>
  <c r="AS95" i="4"/>
  <c r="AR95" i="4"/>
  <c r="AQ95" i="4"/>
  <c r="AP95" i="4"/>
  <c r="AO95" i="4"/>
  <c r="AN95" i="4"/>
  <c r="AM95" i="4"/>
  <c r="AL95" i="4"/>
  <c r="AK95" i="4"/>
  <c r="AJ95" i="4"/>
  <c r="AI95" i="4"/>
  <c r="AH95" i="4"/>
  <c r="AG95" i="4"/>
  <c r="AF95" i="4"/>
  <c r="AE95" i="4"/>
  <c r="AD95" i="4"/>
  <c r="AC95" i="4"/>
  <c r="AB95" i="4"/>
  <c r="AA95" i="4"/>
  <c r="Z95" i="4"/>
  <c r="Y95" i="4"/>
  <c r="X95" i="4"/>
  <c r="W95" i="4"/>
  <c r="V95" i="4"/>
  <c r="U95" i="4"/>
  <c r="T95" i="4"/>
  <c r="S95" i="4"/>
  <c r="R95" i="4"/>
  <c r="Q95" i="4"/>
  <c r="P95" i="4"/>
  <c r="O95" i="4"/>
  <c r="N95" i="4"/>
  <c r="M95" i="4"/>
  <c r="L95" i="4"/>
  <c r="K95" i="4"/>
  <c r="J95" i="4"/>
  <c r="I95" i="4"/>
  <c r="H95" i="4"/>
  <c r="G95" i="4"/>
  <c r="F95" i="4"/>
  <c r="E95" i="4"/>
  <c r="D95" i="4"/>
  <c r="C95" i="4"/>
  <c r="BF92" i="4"/>
  <c r="BE92" i="4"/>
  <c r="BD92" i="4"/>
  <c r="BC92" i="4"/>
  <c r="BB92" i="4"/>
  <c r="BA92" i="4"/>
  <c r="AZ92" i="4"/>
  <c r="AY92" i="4"/>
  <c r="AX92" i="4"/>
  <c r="AW92" i="4"/>
  <c r="AV92" i="4"/>
  <c r="AU92" i="4"/>
  <c r="AT92" i="4"/>
  <c r="AS92" i="4"/>
  <c r="AR92" i="4"/>
  <c r="AQ92" i="4"/>
  <c r="AP92" i="4"/>
  <c r="AO92" i="4"/>
  <c r="AN92" i="4"/>
  <c r="AM92" i="4"/>
  <c r="AL92" i="4"/>
  <c r="AK92" i="4"/>
  <c r="AJ92" i="4"/>
  <c r="AI92" i="4"/>
  <c r="AH92" i="4"/>
  <c r="AG92" i="4"/>
  <c r="AF92" i="4"/>
  <c r="AE92" i="4"/>
  <c r="AD92" i="4"/>
  <c r="AC92" i="4"/>
  <c r="AB92" i="4"/>
  <c r="AA92" i="4"/>
  <c r="Z92" i="4"/>
  <c r="Y92" i="4"/>
  <c r="X92" i="4"/>
  <c r="W92" i="4"/>
  <c r="V92" i="4"/>
  <c r="U92" i="4"/>
  <c r="T92" i="4"/>
  <c r="S92" i="4"/>
  <c r="R92" i="4"/>
  <c r="Q92" i="4"/>
  <c r="P92" i="4"/>
  <c r="O92" i="4"/>
  <c r="N92" i="4"/>
  <c r="M92" i="4"/>
  <c r="L92" i="4"/>
  <c r="K92" i="4"/>
  <c r="J92" i="4"/>
  <c r="I92" i="4"/>
  <c r="H92" i="4"/>
  <c r="G92" i="4"/>
  <c r="F92" i="4"/>
  <c r="E92" i="4"/>
  <c r="D92" i="4"/>
  <c r="C92" i="4"/>
  <c r="BF90" i="4"/>
  <c r="BE90" i="4"/>
  <c r="BD90" i="4"/>
  <c r="BC90" i="4"/>
  <c r="BB90" i="4"/>
  <c r="BA90" i="4"/>
  <c r="AZ90" i="4"/>
  <c r="AY90" i="4"/>
  <c r="AX90" i="4"/>
  <c r="AW90" i="4"/>
  <c r="AV90" i="4"/>
  <c r="AU90" i="4"/>
  <c r="AT90" i="4"/>
  <c r="AS90" i="4"/>
  <c r="AR90" i="4"/>
  <c r="AQ90" i="4"/>
  <c r="AP90" i="4"/>
  <c r="AO90" i="4"/>
  <c r="AN90" i="4"/>
  <c r="AM90" i="4"/>
  <c r="AL90" i="4"/>
  <c r="AK90" i="4"/>
  <c r="AJ90" i="4"/>
  <c r="AI90" i="4"/>
  <c r="AH90" i="4"/>
  <c r="AG90" i="4"/>
  <c r="AF90" i="4"/>
  <c r="AE90" i="4"/>
  <c r="AD90" i="4"/>
  <c r="AC90" i="4"/>
  <c r="AB90" i="4"/>
  <c r="AA90" i="4"/>
  <c r="Z90" i="4"/>
  <c r="Y90" i="4"/>
  <c r="X90" i="4"/>
  <c r="W90" i="4"/>
  <c r="V90" i="4"/>
  <c r="U90" i="4"/>
  <c r="T90" i="4"/>
  <c r="S90" i="4"/>
  <c r="R90" i="4"/>
  <c r="Q90" i="4"/>
  <c r="P90" i="4"/>
  <c r="O90" i="4"/>
  <c r="N90" i="4"/>
  <c r="M90" i="4"/>
  <c r="L90" i="4"/>
  <c r="K90" i="4"/>
  <c r="J90" i="4"/>
  <c r="I90" i="4"/>
  <c r="H90" i="4"/>
  <c r="G90" i="4"/>
  <c r="F90" i="4"/>
  <c r="E90" i="4"/>
  <c r="D90" i="4"/>
  <c r="CG4" i="5" s="1" a="1"/>
  <c r="C90" i="4"/>
  <c r="BF88" i="4"/>
  <c r="BE88" i="4"/>
  <c r="BD88" i="4"/>
  <c r="BC88" i="4"/>
  <c r="BB88" i="4"/>
  <c r="BA88" i="4"/>
  <c r="AZ88" i="4"/>
  <c r="AZ112" i="4" s="1"/>
  <c r="AY88" i="4"/>
  <c r="AX88" i="4"/>
  <c r="AW88" i="4"/>
  <c r="AV88" i="4"/>
  <c r="AU88" i="4"/>
  <c r="AT88" i="4"/>
  <c r="AS88" i="4"/>
  <c r="AR88" i="4"/>
  <c r="AQ88" i="4"/>
  <c r="AP88" i="4"/>
  <c r="AO88" i="4"/>
  <c r="AN88" i="4"/>
  <c r="AN112" i="4" s="1"/>
  <c r="AM88" i="4"/>
  <c r="AL88" i="4"/>
  <c r="AK88" i="4"/>
  <c r="AJ88" i="4"/>
  <c r="AI88" i="4"/>
  <c r="AH88" i="4"/>
  <c r="AG88" i="4"/>
  <c r="AF88" i="4"/>
  <c r="AE88" i="4"/>
  <c r="AD88" i="4"/>
  <c r="AC88" i="4"/>
  <c r="AB88" i="4"/>
  <c r="AA88" i="4"/>
  <c r="Z88" i="4"/>
  <c r="Y88" i="4"/>
  <c r="X88" i="4"/>
  <c r="W88" i="4"/>
  <c r="V88" i="4"/>
  <c r="U88" i="4"/>
  <c r="T88" i="4"/>
  <c r="S88" i="4"/>
  <c r="R88" i="4"/>
  <c r="Q88" i="4"/>
  <c r="P88" i="4"/>
  <c r="O88" i="4"/>
  <c r="N88" i="4"/>
  <c r="M88" i="4"/>
  <c r="L88" i="4"/>
  <c r="K88" i="4"/>
  <c r="J88" i="4"/>
  <c r="I88" i="4"/>
  <c r="H88" i="4"/>
  <c r="G88" i="4"/>
  <c r="F88" i="4"/>
  <c r="E88" i="4"/>
  <c r="D88" i="4"/>
  <c r="C88" i="4"/>
  <c r="BK85" i="4"/>
  <c r="BJ85" i="4"/>
  <c r="BI85" i="4"/>
  <c r="BF82" i="4"/>
  <c r="BE82" i="4"/>
  <c r="BD82" i="4"/>
  <c r="BC82" i="4"/>
  <c r="BB82" i="4"/>
  <c r="BA82" i="4"/>
  <c r="AZ82" i="4"/>
  <c r="AY82" i="4"/>
  <c r="AX82" i="4"/>
  <c r="AW82" i="4"/>
  <c r="AV82" i="4"/>
  <c r="AU82" i="4"/>
  <c r="AT82" i="4"/>
  <c r="AS82" i="4"/>
  <c r="AR82" i="4"/>
  <c r="AQ82" i="4"/>
  <c r="AP82" i="4"/>
  <c r="AO82" i="4"/>
  <c r="AN82" i="4"/>
  <c r="AM82" i="4"/>
  <c r="AL82" i="4"/>
  <c r="AK82" i="4"/>
  <c r="AJ82" i="4"/>
  <c r="AI82" i="4"/>
  <c r="AH82" i="4"/>
  <c r="AG82" i="4"/>
  <c r="AF82" i="4"/>
  <c r="AE82" i="4"/>
  <c r="AD82" i="4"/>
  <c r="AC82" i="4"/>
  <c r="AB82" i="4"/>
  <c r="AA82" i="4"/>
  <c r="Z82" i="4"/>
  <c r="Y82" i="4"/>
  <c r="X82" i="4"/>
  <c r="W82" i="4"/>
  <c r="V82" i="4"/>
  <c r="U82" i="4"/>
  <c r="T82" i="4"/>
  <c r="S82" i="4"/>
  <c r="BU4" i="5" s="1" a="1"/>
  <c r="R82" i="4"/>
  <c r="Q82" i="4"/>
  <c r="P82" i="4"/>
  <c r="O82" i="4"/>
  <c r="N82" i="4"/>
  <c r="M82" i="4"/>
  <c r="L82" i="4"/>
  <c r="K82" i="4"/>
  <c r="J82" i="4"/>
  <c r="I82" i="4"/>
  <c r="H82" i="4"/>
  <c r="G82" i="4"/>
  <c r="F82" i="4"/>
  <c r="E82" i="4"/>
  <c r="D82" i="4"/>
  <c r="C82" i="4"/>
  <c r="BF75" i="4"/>
  <c r="BE75" i="4"/>
  <c r="BD75" i="4"/>
  <c r="BC75" i="4"/>
  <c r="BB75" i="4"/>
  <c r="BA75" i="4"/>
  <c r="AZ75" i="4"/>
  <c r="AY75" i="4"/>
  <c r="AX75" i="4"/>
  <c r="AW75" i="4"/>
  <c r="AV75" i="4"/>
  <c r="AU75" i="4"/>
  <c r="AT75" i="4"/>
  <c r="AS75" i="4"/>
  <c r="AR75" i="4"/>
  <c r="AQ75" i="4"/>
  <c r="AP75" i="4"/>
  <c r="AO75" i="4"/>
  <c r="AN75" i="4"/>
  <c r="AM75" i="4"/>
  <c r="AL75" i="4"/>
  <c r="AK75" i="4"/>
  <c r="AJ75" i="4"/>
  <c r="AI75" i="4"/>
  <c r="AH75" i="4"/>
  <c r="AG75" i="4"/>
  <c r="AF75" i="4"/>
  <c r="AE75" i="4"/>
  <c r="AD75" i="4"/>
  <c r="AC75" i="4"/>
  <c r="AB75" i="4"/>
  <c r="AA75" i="4"/>
  <c r="Z75" i="4"/>
  <c r="Y75" i="4"/>
  <c r="X75" i="4"/>
  <c r="W75" i="4"/>
  <c r="V75" i="4"/>
  <c r="U75" i="4"/>
  <c r="T75" i="4"/>
  <c r="S75" i="4"/>
  <c r="R75" i="4"/>
  <c r="Q75" i="4"/>
  <c r="P75" i="4"/>
  <c r="O75" i="4"/>
  <c r="N75" i="4"/>
  <c r="M75" i="4"/>
  <c r="L75" i="4"/>
  <c r="K75" i="4"/>
  <c r="J75" i="4"/>
  <c r="I75" i="4"/>
  <c r="H75" i="4"/>
  <c r="G75" i="4"/>
  <c r="F75" i="4"/>
  <c r="E75" i="4"/>
  <c r="D75" i="4"/>
  <c r="C75" i="4"/>
  <c r="BF73" i="4"/>
  <c r="BE73" i="4"/>
  <c r="BD73" i="4"/>
  <c r="BC73" i="4"/>
  <c r="BB73" i="4"/>
  <c r="BA73" i="4"/>
  <c r="AZ73" i="4"/>
  <c r="AY73" i="4"/>
  <c r="AX73" i="4"/>
  <c r="AW73" i="4"/>
  <c r="AV73" i="4"/>
  <c r="AU73" i="4"/>
  <c r="AT73" i="4"/>
  <c r="AS73" i="4"/>
  <c r="AR73" i="4"/>
  <c r="AQ73" i="4"/>
  <c r="AP73" i="4"/>
  <c r="AO73" i="4"/>
  <c r="AN73" i="4"/>
  <c r="AM73" i="4"/>
  <c r="AL73" i="4"/>
  <c r="AK73" i="4"/>
  <c r="AJ73" i="4"/>
  <c r="AI73" i="4"/>
  <c r="AH73" i="4"/>
  <c r="AG73" i="4"/>
  <c r="AF73" i="4"/>
  <c r="AE73" i="4"/>
  <c r="AD73" i="4"/>
  <c r="AC73" i="4"/>
  <c r="AB73" i="4"/>
  <c r="AA73" i="4"/>
  <c r="Z73" i="4"/>
  <c r="Y73" i="4"/>
  <c r="X73" i="4"/>
  <c r="W73" i="4"/>
  <c r="V73" i="4"/>
  <c r="U73" i="4"/>
  <c r="T73" i="4"/>
  <c r="S73" i="4"/>
  <c r="R73" i="4"/>
  <c r="Q73" i="4"/>
  <c r="P73" i="4"/>
  <c r="O73" i="4"/>
  <c r="N73" i="4"/>
  <c r="M73" i="4"/>
  <c r="L73" i="4"/>
  <c r="K73" i="4"/>
  <c r="J73" i="4"/>
  <c r="I73" i="4"/>
  <c r="H73" i="4"/>
  <c r="G73" i="4"/>
  <c r="F73" i="4"/>
  <c r="E73" i="4"/>
  <c r="D73" i="4"/>
  <c r="C73" i="4"/>
  <c r="BF69" i="4"/>
  <c r="BF111" i="4" s="1"/>
  <c r="BE69" i="4"/>
  <c r="BE111" i="4" s="1"/>
  <c r="BD69" i="4"/>
  <c r="BD111" i="4" s="1"/>
  <c r="BC69" i="4"/>
  <c r="BB69" i="4"/>
  <c r="BA69" i="4"/>
  <c r="BA111" i="4" s="1"/>
  <c r="AZ69" i="4"/>
  <c r="AZ111" i="4" s="1"/>
  <c r="AY69" i="4"/>
  <c r="AX69" i="4"/>
  <c r="AW69" i="4"/>
  <c r="AV69" i="4"/>
  <c r="AU69" i="4"/>
  <c r="AT69" i="4"/>
  <c r="AS69" i="4"/>
  <c r="AS111" i="4" s="1"/>
  <c r="AR69" i="4"/>
  <c r="AR111" i="4" s="1"/>
  <c r="AQ69" i="4"/>
  <c r="AQ111" i="4" s="1"/>
  <c r="AP69" i="4"/>
  <c r="AO69" i="4"/>
  <c r="AN69" i="4"/>
  <c r="AN111" i="4" s="1"/>
  <c r="AM69" i="4"/>
  <c r="AL69" i="4"/>
  <c r="AK69" i="4"/>
  <c r="AJ69" i="4"/>
  <c r="AI69" i="4"/>
  <c r="AH69" i="4"/>
  <c r="AH111" i="4" s="1"/>
  <c r="AG69" i="4"/>
  <c r="AG111" i="4" s="1"/>
  <c r="AF69" i="4"/>
  <c r="AF111" i="4" s="1"/>
  <c r="AE69" i="4"/>
  <c r="AD69" i="4"/>
  <c r="AC69" i="4"/>
  <c r="AC111" i="4" s="1"/>
  <c r="AB69" i="4"/>
  <c r="AA69" i="4"/>
  <c r="Z69" i="4"/>
  <c r="Y69" i="4"/>
  <c r="X69" i="4"/>
  <c r="W69" i="4"/>
  <c r="V69" i="4"/>
  <c r="U69" i="4"/>
  <c r="T69" i="4"/>
  <c r="S69" i="4"/>
  <c r="R69" i="4"/>
  <c r="Q69" i="4"/>
  <c r="Q111" i="4" s="1"/>
  <c r="P69" i="4"/>
  <c r="O69" i="4"/>
  <c r="N69" i="4"/>
  <c r="M69" i="4"/>
  <c r="L69" i="4"/>
  <c r="K69" i="4"/>
  <c r="J69" i="4"/>
  <c r="I69" i="4"/>
  <c r="H69" i="4"/>
  <c r="G69" i="4"/>
  <c r="F69" i="4"/>
  <c r="E69" i="4"/>
  <c r="E111" i="4" s="1"/>
  <c r="D69" i="4"/>
  <c r="C69" i="4"/>
  <c r="BF65" i="4"/>
  <c r="BE65" i="4"/>
  <c r="BD65" i="4"/>
  <c r="BC65" i="4"/>
  <c r="BB65" i="4"/>
  <c r="BA65" i="4"/>
  <c r="AZ65" i="4"/>
  <c r="AY65" i="4"/>
  <c r="AX65" i="4"/>
  <c r="AW65" i="4"/>
  <c r="AV65" i="4"/>
  <c r="AU65" i="4"/>
  <c r="AT65" i="4"/>
  <c r="AS65" i="4"/>
  <c r="AR65" i="4"/>
  <c r="AQ65" i="4"/>
  <c r="AP65" i="4"/>
  <c r="AO65" i="4"/>
  <c r="AN65" i="4"/>
  <c r="AM65" i="4"/>
  <c r="AL65" i="4"/>
  <c r="AK65" i="4"/>
  <c r="AJ65" i="4"/>
  <c r="AI65" i="4"/>
  <c r="AH65" i="4"/>
  <c r="AG65" i="4"/>
  <c r="AF65" i="4"/>
  <c r="AE65" i="4"/>
  <c r="AD65" i="4"/>
  <c r="AC65" i="4"/>
  <c r="AB65" i="4"/>
  <c r="AA65" i="4"/>
  <c r="Z65" i="4"/>
  <c r="Y65" i="4"/>
  <c r="X65" i="4"/>
  <c r="W65" i="4"/>
  <c r="V65" i="4"/>
  <c r="U65" i="4"/>
  <c r="T65" i="4"/>
  <c r="S65" i="4"/>
  <c r="R65" i="4"/>
  <c r="Q65" i="4"/>
  <c r="P65" i="4"/>
  <c r="O65" i="4"/>
  <c r="N65" i="4"/>
  <c r="M65" i="4"/>
  <c r="L65" i="4"/>
  <c r="K65" i="4"/>
  <c r="J65" i="4"/>
  <c r="I65" i="4"/>
  <c r="H65" i="4"/>
  <c r="G65" i="4"/>
  <c r="F65" i="4"/>
  <c r="E65" i="4"/>
  <c r="D65" i="4"/>
  <c r="C65" i="4"/>
  <c r="BF61" i="4"/>
  <c r="BF112" i="4" s="1"/>
  <c r="BE61" i="4"/>
  <c r="BE112" i="4" s="1"/>
  <c r="BD61" i="4"/>
  <c r="BD112" i="4" s="1"/>
  <c r="BC61" i="4"/>
  <c r="BC112" i="4" s="1"/>
  <c r="BB61" i="4"/>
  <c r="BB112" i="4" s="1"/>
  <c r="BA61" i="4"/>
  <c r="BA112" i="4" s="1"/>
  <c r="AZ61" i="4"/>
  <c r="AY61" i="4"/>
  <c r="AY112" i="4" s="1"/>
  <c r="AX61" i="4"/>
  <c r="AX112" i="4" s="1"/>
  <c r="AW61" i="4"/>
  <c r="AW112" i="4" s="1"/>
  <c r="AV61" i="4"/>
  <c r="AV112" i="4" s="1"/>
  <c r="AU61" i="4"/>
  <c r="AU112" i="4" s="1"/>
  <c r="AT61" i="4"/>
  <c r="AT112" i="4" s="1"/>
  <c r="AS61" i="4"/>
  <c r="AS112" i="4" s="1"/>
  <c r="AR61" i="4"/>
  <c r="AR112" i="4" s="1"/>
  <c r="AQ61" i="4"/>
  <c r="AQ112" i="4" s="1"/>
  <c r="AP61" i="4"/>
  <c r="AP112" i="4" s="1"/>
  <c r="AO61" i="4"/>
  <c r="AO112" i="4" s="1"/>
  <c r="AN61" i="4"/>
  <c r="AM61" i="4"/>
  <c r="AM112" i="4" s="1"/>
  <c r="AL61" i="4"/>
  <c r="AL112" i="4" s="1"/>
  <c r="AK61" i="4"/>
  <c r="AK112" i="4" s="1"/>
  <c r="AJ61" i="4"/>
  <c r="AJ112" i="4" s="1"/>
  <c r="AI61" i="4"/>
  <c r="AI112" i="4" s="1"/>
  <c r="AH61" i="4"/>
  <c r="AH112" i="4" s="1"/>
  <c r="AG61" i="4"/>
  <c r="AG112" i="4" s="1"/>
  <c r="AF61" i="4"/>
  <c r="AF112" i="4" s="1"/>
  <c r="AE61" i="4"/>
  <c r="AE112" i="4" s="1"/>
  <c r="AD61" i="4"/>
  <c r="AC61" i="4"/>
  <c r="AB61" i="4"/>
  <c r="AA61" i="4"/>
  <c r="AA112" i="4" s="1"/>
  <c r="Z61" i="4"/>
  <c r="Y61" i="4"/>
  <c r="X61" i="4"/>
  <c r="W61" i="4"/>
  <c r="V61" i="4"/>
  <c r="V112" i="4" s="1"/>
  <c r="U61" i="4"/>
  <c r="U112" i="4" s="1"/>
  <c r="T61" i="4"/>
  <c r="S61" i="4"/>
  <c r="R61" i="4"/>
  <c r="Q61" i="4"/>
  <c r="P61" i="4"/>
  <c r="O61" i="4"/>
  <c r="O112" i="4" s="1"/>
  <c r="N61" i="4"/>
  <c r="M61" i="4"/>
  <c r="L61" i="4"/>
  <c r="K61" i="4"/>
  <c r="J61" i="4"/>
  <c r="J112" i="4" s="1"/>
  <c r="I61" i="4"/>
  <c r="I112" i="4" s="1"/>
  <c r="H61" i="4"/>
  <c r="G61" i="4"/>
  <c r="F61" i="4"/>
  <c r="E61" i="4"/>
  <c r="D61" i="4"/>
  <c r="C61" i="4"/>
  <c r="C112" i="4" s="1"/>
  <c r="BF55" i="4"/>
  <c r="BE55" i="4"/>
  <c r="BD55" i="4"/>
  <c r="BC55" i="4"/>
  <c r="BB55" i="4"/>
  <c r="BA55" i="4"/>
  <c r="AZ55" i="4"/>
  <c r="AY55" i="4"/>
  <c r="AX55" i="4"/>
  <c r="AW55" i="4"/>
  <c r="AV55" i="4"/>
  <c r="AU55" i="4"/>
  <c r="AT55" i="4"/>
  <c r="AS55" i="4"/>
  <c r="AR55" i="4"/>
  <c r="AQ55" i="4"/>
  <c r="AP55" i="4"/>
  <c r="AO55" i="4"/>
  <c r="AN55" i="4"/>
  <c r="AM55" i="4"/>
  <c r="AL55" i="4"/>
  <c r="AK55" i="4"/>
  <c r="AJ55" i="4"/>
  <c r="AI55" i="4"/>
  <c r="AH55" i="4"/>
  <c r="AG55" i="4"/>
  <c r="AF55" i="4"/>
  <c r="AE55" i="4"/>
  <c r="AD55" i="4"/>
  <c r="AC55" i="4"/>
  <c r="AB55" i="4"/>
  <c r="AA55" i="4"/>
  <c r="Z55" i="4"/>
  <c r="Y55" i="4"/>
  <c r="X55" i="4"/>
  <c r="W55" i="4"/>
  <c r="V55" i="4"/>
  <c r="U55" i="4"/>
  <c r="T55" i="4"/>
  <c r="S55" i="4"/>
  <c r="R55" i="4"/>
  <c r="Q55" i="4"/>
  <c r="P55" i="4"/>
  <c r="O55" i="4"/>
  <c r="N55" i="4"/>
  <c r="M55" i="4"/>
  <c r="L55" i="4"/>
  <c r="K55" i="4"/>
  <c r="J55" i="4"/>
  <c r="I55" i="4"/>
  <c r="H55" i="4"/>
  <c r="G55" i="4"/>
  <c r="F55" i="4"/>
  <c r="E55" i="4"/>
  <c r="D55" i="4"/>
  <c r="C55" i="4"/>
  <c r="BF52" i="4"/>
  <c r="BE52" i="4"/>
  <c r="BD52" i="4"/>
  <c r="BC52" i="4"/>
  <c r="BB52" i="4"/>
  <c r="BA52" i="4"/>
  <c r="AZ52" i="4"/>
  <c r="AY52" i="4"/>
  <c r="AX52" i="4"/>
  <c r="AW52" i="4"/>
  <c r="AV52" i="4"/>
  <c r="AU52" i="4"/>
  <c r="AT52" i="4"/>
  <c r="AT113" i="4" s="1"/>
  <c r="AS52" i="4"/>
  <c r="AR52" i="4"/>
  <c r="AQ52" i="4"/>
  <c r="AP52" i="4"/>
  <c r="AO52" i="4"/>
  <c r="AN52" i="4"/>
  <c r="AM52" i="4"/>
  <c r="AL52" i="4"/>
  <c r="AK52" i="4"/>
  <c r="AJ52" i="4"/>
  <c r="AI52" i="4"/>
  <c r="AH52" i="4"/>
  <c r="AG52" i="4"/>
  <c r="AG113" i="4" s="1"/>
  <c r="AF52" i="4"/>
  <c r="AE52" i="4"/>
  <c r="AD52" i="4"/>
  <c r="AC52" i="4"/>
  <c r="AB52" i="4"/>
  <c r="AA52" i="4"/>
  <c r="Z52" i="4"/>
  <c r="Y52" i="4"/>
  <c r="X52" i="4"/>
  <c r="W52" i="4"/>
  <c r="V52" i="4"/>
  <c r="U52" i="4"/>
  <c r="T52" i="4"/>
  <c r="S52" i="4"/>
  <c r="R52" i="4"/>
  <c r="R113" i="4" s="1"/>
  <c r="Q52" i="4"/>
  <c r="P52" i="4"/>
  <c r="P113" i="4" s="1"/>
  <c r="O52" i="4"/>
  <c r="N52" i="4"/>
  <c r="M52" i="4"/>
  <c r="M113" i="4" s="1"/>
  <c r="L52" i="4"/>
  <c r="K52" i="4"/>
  <c r="J52" i="4"/>
  <c r="I52" i="4"/>
  <c r="I113" i="4" s="1"/>
  <c r="H52" i="4"/>
  <c r="H113" i="4" s="1"/>
  <c r="G52" i="4"/>
  <c r="F52" i="4"/>
  <c r="E52" i="4"/>
  <c r="D52" i="4"/>
  <c r="D113" i="4" s="1"/>
  <c r="C52" i="4"/>
  <c r="BF48" i="4"/>
  <c r="BE48" i="4"/>
  <c r="BD48" i="4"/>
  <c r="BC48" i="4"/>
  <c r="BB48" i="4"/>
  <c r="BA48" i="4"/>
  <c r="AZ48" i="4"/>
  <c r="AY48" i="4"/>
  <c r="AX48" i="4"/>
  <c r="AW48" i="4"/>
  <c r="AV48" i="4"/>
  <c r="AU48" i="4"/>
  <c r="AT48" i="4"/>
  <c r="AS48" i="4"/>
  <c r="AR48" i="4"/>
  <c r="AQ48" i="4"/>
  <c r="AP48" i="4"/>
  <c r="AO48" i="4"/>
  <c r="AN48" i="4"/>
  <c r="AM48" i="4"/>
  <c r="AL48" i="4"/>
  <c r="AK48" i="4"/>
  <c r="AJ48" i="4"/>
  <c r="AI48" i="4"/>
  <c r="AH48" i="4"/>
  <c r="AG48" i="4"/>
  <c r="AF48" i="4"/>
  <c r="AE48" i="4"/>
  <c r="AD48" i="4"/>
  <c r="AC48" i="4"/>
  <c r="AB48" i="4"/>
  <c r="AA48" i="4"/>
  <c r="Z48" i="4"/>
  <c r="Y48" i="4"/>
  <c r="X48" i="4"/>
  <c r="W48" i="4"/>
  <c r="V48" i="4"/>
  <c r="U48" i="4"/>
  <c r="T48" i="4"/>
  <c r="S48" i="4"/>
  <c r="R48" i="4"/>
  <c r="Q48" i="4"/>
  <c r="P48" i="4"/>
  <c r="O48" i="4"/>
  <c r="N48" i="4"/>
  <c r="M48" i="4"/>
  <c r="L48" i="4"/>
  <c r="K48" i="4"/>
  <c r="J48" i="4"/>
  <c r="I48" i="4"/>
  <c r="H48" i="4"/>
  <c r="G48" i="4"/>
  <c r="F48" i="4"/>
  <c r="E48" i="4"/>
  <c r="D48" i="4"/>
  <c r="C48" i="4"/>
  <c r="BF44" i="4"/>
  <c r="BE44" i="4"/>
  <c r="BD44" i="4"/>
  <c r="BC44" i="4"/>
  <c r="BB44" i="4"/>
  <c r="BA44" i="4"/>
  <c r="AZ44" i="4"/>
  <c r="AY44" i="4"/>
  <c r="AX44" i="4"/>
  <c r="AW44" i="4"/>
  <c r="AV44" i="4"/>
  <c r="AU44" i="4"/>
  <c r="AT44" i="4"/>
  <c r="AS44" i="4"/>
  <c r="AR44" i="4"/>
  <c r="AQ44" i="4"/>
  <c r="AP44" i="4"/>
  <c r="AO44" i="4"/>
  <c r="AN44" i="4"/>
  <c r="AM44" i="4"/>
  <c r="AL44" i="4"/>
  <c r="AK44" i="4"/>
  <c r="AJ44" i="4"/>
  <c r="AI44" i="4"/>
  <c r="AH44" i="4"/>
  <c r="AG44" i="4"/>
  <c r="AF44" i="4"/>
  <c r="AE44" i="4"/>
  <c r="AD44" i="4"/>
  <c r="AC44" i="4"/>
  <c r="AB44" i="4"/>
  <c r="AA44" i="4"/>
  <c r="Z44" i="4"/>
  <c r="Y44" i="4"/>
  <c r="X44" i="4"/>
  <c r="W44" i="4"/>
  <c r="V44" i="4"/>
  <c r="U44" i="4"/>
  <c r="T44" i="4"/>
  <c r="S44" i="4"/>
  <c r="R44" i="4"/>
  <c r="Q44" i="4"/>
  <c r="P44" i="4"/>
  <c r="O44" i="4"/>
  <c r="N44" i="4"/>
  <c r="M44" i="4"/>
  <c r="L44" i="4"/>
  <c r="K44" i="4"/>
  <c r="J44" i="4"/>
  <c r="I44" i="4"/>
  <c r="H44" i="4"/>
  <c r="G44" i="4"/>
  <c r="F44" i="4"/>
  <c r="E44" i="4"/>
  <c r="D44" i="4"/>
  <c r="C44" i="4"/>
  <c r="BF40" i="4"/>
  <c r="BF110" i="4" s="1"/>
  <c r="BE40" i="4"/>
  <c r="BE110" i="4" s="1"/>
  <c r="BD40" i="4"/>
  <c r="BD110" i="4" s="1"/>
  <c r="BC40" i="4"/>
  <c r="BC110" i="4" s="1"/>
  <c r="BB40" i="4"/>
  <c r="BB110" i="4" s="1"/>
  <c r="BA40" i="4"/>
  <c r="BA110" i="4" s="1"/>
  <c r="AZ40" i="4"/>
  <c r="AZ110" i="4" s="1"/>
  <c r="AY40" i="4"/>
  <c r="AY110" i="4" s="1"/>
  <c r="AX40" i="4"/>
  <c r="AW40" i="4"/>
  <c r="AW110" i="4" s="1"/>
  <c r="AV40" i="4"/>
  <c r="AV110" i="4" s="1"/>
  <c r="AU40" i="4"/>
  <c r="AU110" i="4" s="1"/>
  <c r="AT40" i="4"/>
  <c r="AT110" i="4" s="1"/>
  <c r="AS40" i="4"/>
  <c r="AS110" i="4" s="1"/>
  <c r="AR40" i="4"/>
  <c r="AR110" i="4" s="1"/>
  <c r="AQ40" i="4"/>
  <c r="AQ110" i="4" s="1"/>
  <c r="AP40" i="4"/>
  <c r="AP110" i="4" s="1"/>
  <c r="AO40" i="4"/>
  <c r="AO110" i="4" s="1"/>
  <c r="AN40" i="4"/>
  <c r="AN110" i="4" s="1"/>
  <c r="AM40" i="4"/>
  <c r="AM110" i="4" s="1"/>
  <c r="AL40" i="4"/>
  <c r="AK40" i="4"/>
  <c r="AK110" i="4" s="1"/>
  <c r="AJ40" i="4"/>
  <c r="AJ110" i="4" s="1"/>
  <c r="AI40" i="4"/>
  <c r="AH40" i="4"/>
  <c r="AH110" i="4" s="1"/>
  <c r="AG40" i="4"/>
  <c r="AG110" i="4" s="1"/>
  <c r="AF40" i="4"/>
  <c r="AF110" i="4" s="1"/>
  <c r="AE40" i="4"/>
  <c r="AE110" i="4" s="1"/>
  <c r="AD40" i="4"/>
  <c r="AC40" i="4"/>
  <c r="AC110" i="4" s="1"/>
  <c r="AB40" i="4"/>
  <c r="AA40" i="4"/>
  <c r="Z40" i="4"/>
  <c r="Z110" i="4" s="1"/>
  <c r="Y40" i="4"/>
  <c r="Y110" i="4" s="1"/>
  <c r="X40" i="4"/>
  <c r="X110" i="4" s="1"/>
  <c r="W40" i="4"/>
  <c r="V40" i="4"/>
  <c r="U40" i="4"/>
  <c r="T40" i="4"/>
  <c r="S40" i="4"/>
  <c r="R40" i="4"/>
  <c r="Q40" i="4"/>
  <c r="Q110" i="4" s="1"/>
  <c r="P40" i="4"/>
  <c r="O40" i="4"/>
  <c r="N40" i="4"/>
  <c r="M40" i="4"/>
  <c r="L40" i="4"/>
  <c r="L110" i="4" s="1"/>
  <c r="K40" i="4"/>
  <c r="J40" i="4"/>
  <c r="I40" i="4"/>
  <c r="H40" i="4"/>
  <c r="G40" i="4"/>
  <c r="F40" i="4"/>
  <c r="E40" i="4"/>
  <c r="D40" i="4"/>
  <c r="C40" i="4"/>
  <c r="BF33" i="4"/>
  <c r="BE33" i="4"/>
  <c r="BD33" i="4"/>
  <c r="BC33" i="4"/>
  <c r="BB33" i="4"/>
  <c r="BA33" i="4"/>
  <c r="AZ33" i="4"/>
  <c r="AY33" i="4"/>
  <c r="AX33" i="4"/>
  <c r="AW33" i="4"/>
  <c r="AV33" i="4"/>
  <c r="AU33" i="4"/>
  <c r="AT33" i="4"/>
  <c r="AS33" i="4"/>
  <c r="AR33" i="4"/>
  <c r="AQ33" i="4"/>
  <c r="AP33" i="4"/>
  <c r="AO33" i="4"/>
  <c r="AN33" i="4"/>
  <c r="AM33" i="4"/>
  <c r="AL33" i="4"/>
  <c r="AK33" i="4"/>
  <c r="AJ33" i="4"/>
  <c r="AI33" i="4"/>
  <c r="AH33" i="4"/>
  <c r="AG33" i="4"/>
  <c r="AF33" i="4"/>
  <c r="AE33" i="4"/>
  <c r="AD33" i="4"/>
  <c r="AC33" i="4"/>
  <c r="AB33" i="4"/>
  <c r="AA33" i="4"/>
  <c r="Z33" i="4"/>
  <c r="Y33" i="4"/>
  <c r="X33" i="4"/>
  <c r="W33" i="4"/>
  <c r="V33" i="4"/>
  <c r="U33" i="4"/>
  <c r="T33" i="4"/>
  <c r="S33" i="4"/>
  <c r="R33" i="4"/>
  <c r="Q33" i="4"/>
  <c r="P33" i="4"/>
  <c r="O33" i="4"/>
  <c r="N33" i="4"/>
  <c r="M33" i="4"/>
  <c r="L33" i="4"/>
  <c r="K33" i="4"/>
  <c r="J33" i="4"/>
  <c r="I33" i="4"/>
  <c r="H33" i="4"/>
  <c r="G33" i="4"/>
  <c r="F33" i="4"/>
  <c r="E33" i="4"/>
  <c r="D33" i="4"/>
  <c r="C33" i="4"/>
  <c r="BF30" i="4"/>
  <c r="BE30" i="4"/>
  <c r="BD30" i="4"/>
  <c r="BC30" i="4"/>
  <c r="BB30" i="4"/>
  <c r="BA30" i="4"/>
  <c r="AZ30" i="4"/>
  <c r="AY30" i="4"/>
  <c r="AX30" i="4"/>
  <c r="AW30" i="4"/>
  <c r="AV30" i="4"/>
  <c r="AU30" i="4"/>
  <c r="AT30" i="4"/>
  <c r="AS30" i="4"/>
  <c r="AR30" i="4"/>
  <c r="AQ30" i="4"/>
  <c r="AP30" i="4"/>
  <c r="AO30" i="4"/>
  <c r="AN30" i="4"/>
  <c r="AM30" i="4"/>
  <c r="AL30" i="4"/>
  <c r="AK30" i="4"/>
  <c r="AJ30" i="4"/>
  <c r="AI30" i="4"/>
  <c r="AH30" i="4"/>
  <c r="AG30" i="4"/>
  <c r="AF30" i="4"/>
  <c r="AE30" i="4"/>
  <c r="AD30" i="4"/>
  <c r="AC30" i="4"/>
  <c r="AB30" i="4"/>
  <c r="AA30" i="4"/>
  <c r="Z30" i="4"/>
  <c r="Y30" i="4"/>
  <c r="X30" i="4"/>
  <c r="W30" i="4"/>
  <c r="V30" i="4"/>
  <c r="U30" i="4"/>
  <c r="T30" i="4"/>
  <c r="S30" i="4"/>
  <c r="R30" i="4"/>
  <c r="Q30" i="4"/>
  <c r="P30" i="4"/>
  <c r="O30" i="4"/>
  <c r="N30" i="4"/>
  <c r="M30" i="4"/>
  <c r="L30" i="4"/>
  <c r="K30" i="4"/>
  <c r="J30" i="4"/>
  <c r="I30" i="4"/>
  <c r="H30" i="4"/>
  <c r="G30" i="4"/>
  <c r="F30" i="4"/>
  <c r="E30" i="4"/>
  <c r="D30" i="4"/>
  <c r="C30" i="4"/>
  <c r="BF26" i="4"/>
  <c r="BE26" i="4"/>
  <c r="BD26" i="4"/>
  <c r="BC26" i="4"/>
  <c r="BB26" i="4"/>
  <c r="BA26" i="4"/>
  <c r="AZ26" i="4"/>
  <c r="AY26" i="4"/>
  <c r="AX26" i="4"/>
  <c r="AW26" i="4"/>
  <c r="AV26" i="4"/>
  <c r="AU26" i="4"/>
  <c r="AT26" i="4"/>
  <c r="AS26" i="4"/>
  <c r="AR26" i="4"/>
  <c r="AQ26" i="4"/>
  <c r="AP26" i="4"/>
  <c r="AO26" i="4"/>
  <c r="AN26" i="4"/>
  <c r="AM26" i="4"/>
  <c r="AL26" i="4"/>
  <c r="AK26" i="4"/>
  <c r="AJ26" i="4"/>
  <c r="AI26" i="4"/>
  <c r="AH26" i="4"/>
  <c r="AG26" i="4"/>
  <c r="AF26" i="4"/>
  <c r="AE26" i="4"/>
  <c r="AD26" i="4"/>
  <c r="AC26" i="4"/>
  <c r="AB26" i="4"/>
  <c r="AA26" i="4"/>
  <c r="Z26" i="4"/>
  <c r="Y26" i="4"/>
  <c r="X26" i="4"/>
  <c r="W26" i="4"/>
  <c r="V26" i="4"/>
  <c r="U26" i="4"/>
  <c r="T26" i="4"/>
  <c r="S26" i="4"/>
  <c r="R26" i="4"/>
  <c r="Q26" i="4"/>
  <c r="P26" i="4"/>
  <c r="O26" i="4"/>
  <c r="N26" i="4"/>
  <c r="M26" i="4"/>
  <c r="L26" i="4"/>
  <c r="K26" i="4"/>
  <c r="J26" i="4"/>
  <c r="I26" i="4"/>
  <c r="H26" i="4"/>
  <c r="G26" i="4"/>
  <c r="F26" i="4"/>
  <c r="E26" i="4"/>
  <c r="D26" i="4"/>
  <c r="C26" i="4"/>
  <c r="BF18" i="4"/>
  <c r="BE18" i="4"/>
  <c r="BD18" i="4"/>
  <c r="BC18" i="4"/>
  <c r="BB18" i="4"/>
  <c r="BA18" i="4"/>
  <c r="AZ18" i="4"/>
  <c r="AY18" i="4"/>
  <c r="AX18" i="4"/>
  <c r="AW18" i="4"/>
  <c r="AV18" i="4"/>
  <c r="AU18" i="4"/>
  <c r="AT18" i="4"/>
  <c r="AS18" i="4"/>
  <c r="AR18" i="4"/>
  <c r="AQ18" i="4"/>
  <c r="AP18" i="4"/>
  <c r="AO18" i="4"/>
  <c r="AN18" i="4"/>
  <c r="AM18" i="4"/>
  <c r="AL18" i="4"/>
  <c r="AK18" i="4"/>
  <c r="AJ18" i="4"/>
  <c r="AI18" i="4"/>
  <c r="AH18" i="4"/>
  <c r="AG18" i="4"/>
  <c r="AF18" i="4"/>
  <c r="AE18" i="4"/>
  <c r="AD18" i="4"/>
  <c r="AD109" i="4" s="1"/>
  <c r="AC18" i="4"/>
  <c r="AB18" i="4"/>
  <c r="AA18" i="4"/>
  <c r="Z18" i="4"/>
  <c r="Y18" i="4"/>
  <c r="X18" i="4"/>
  <c r="W18" i="4"/>
  <c r="V18" i="4"/>
  <c r="V109" i="4" s="1"/>
  <c r="U18" i="4"/>
  <c r="T18" i="4"/>
  <c r="S18" i="4"/>
  <c r="R18" i="4"/>
  <c r="R109" i="4" s="1"/>
  <c r="Q18" i="4"/>
  <c r="P18" i="4"/>
  <c r="O18" i="4"/>
  <c r="N18" i="4"/>
  <c r="M18" i="4"/>
  <c r="L18" i="4"/>
  <c r="K18" i="4"/>
  <c r="J18" i="4"/>
  <c r="I18" i="4"/>
  <c r="H18" i="4"/>
  <c r="G18" i="4"/>
  <c r="F18" i="4"/>
  <c r="F109" i="4" s="1"/>
  <c r="E18" i="4"/>
  <c r="D18" i="4"/>
  <c r="C18" i="4"/>
  <c r="BF14" i="4"/>
  <c r="BE14" i="4"/>
  <c r="BD14" i="4"/>
  <c r="BC14" i="4"/>
  <c r="BB14" i="4"/>
  <c r="BA14" i="4"/>
  <c r="AZ14" i="4"/>
  <c r="AY14" i="4"/>
  <c r="AX14" i="4"/>
  <c r="AW14" i="4"/>
  <c r="AV14" i="4"/>
  <c r="AV108" i="4" s="1"/>
  <c r="AU14" i="4"/>
  <c r="AT14" i="4"/>
  <c r="AS14" i="4"/>
  <c r="AR14" i="4"/>
  <c r="AQ14" i="4"/>
  <c r="AP14" i="4"/>
  <c r="AO14" i="4"/>
  <c r="AN14" i="4"/>
  <c r="AM14" i="4"/>
  <c r="AL14" i="4"/>
  <c r="AK14" i="4"/>
  <c r="AJ14" i="4"/>
  <c r="AI14" i="4"/>
  <c r="AH14" i="4"/>
  <c r="AG14" i="4"/>
  <c r="AF14" i="4"/>
  <c r="AE14" i="4"/>
  <c r="AD14" i="4"/>
  <c r="AC14" i="4"/>
  <c r="AB14" i="4"/>
  <c r="AA14" i="4"/>
  <c r="Z14" i="4"/>
  <c r="Y14" i="4"/>
  <c r="X14" i="4"/>
  <c r="W14" i="4"/>
  <c r="V14" i="4"/>
  <c r="U14" i="4"/>
  <c r="T14" i="4"/>
  <c r="S14" i="4"/>
  <c r="R14" i="4"/>
  <c r="Q14" i="4"/>
  <c r="P14" i="4"/>
  <c r="O14" i="4"/>
  <c r="N14" i="4"/>
  <c r="M14" i="4"/>
  <c r="L14" i="4"/>
  <c r="K14" i="4"/>
  <c r="J14" i="4"/>
  <c r="I14" i="4"/>
  <c r="H14" i="4"/>
  <c r="G14" i="4"/>
  <c r="F14" i="4"/>
  <c r="E14" i="4"/>
  <c r="D14" i="4"/>
  <c r="C14" i="4"/>
  <c r="BF11" i="4"/>
  <c r="BE11" i="4"/>
  <c r="BE108" i="4" s="1"/>
  <c r="BD11" i="4"/>
  <c r="BC11" i="4"/>
  <c r="BB11" i="4"/>
  <c r="BA11" i="4"/>
  <c r="AZ11" i="4"/>
  <c r="AY11" i="4"/>
  <c r="AX11" i="4"/>
  <c r="AW11" i="4"/>
  <c r="AV11" i="4"/>
  <c r="AU11" i="4"/>
  <c r="AT11" i="4"/>
  <c r="AS11" i="4"/>
  <c r="AR11" i="4"/>
  <c r="AQ11" i="4"/>
  <c r="AP11" i="4"/>
  <c r="AO11" i="4"/>
  <c r="AN11" i="4"/>
  <c r="AM11" i="4"/>
  <c r="AL11" i="4"/>
  <c r="AK11" i="4"/>
  <c r="AJ11" i="4"/>
  <c r="AI11" i="4"/>
  <c r="AH11" i="4"/>
  <c r="AG11" i="4"/>
  <c r="AF11" i="4"/>
  <c r="AE11" i="4"/>
  <c r="AD11" i="4"/>
  <c r="AC11" i="4"/>
  <c r="AB11" i="4"/>
  <c r="AA11" i="4"/>
  <c r="Z11" i="4"/>
  <c r="Y11" i="4"/>
  <c r="X11" i="4"/>
  <c r="W11" i="4"/>
  <c r="V11" i="4"/>
  <c r="U11" i="4"/>
  <c r="T11" i="4"/>
  <c r="S11" i="4"/>
  <c r="R11" i="4"/>
  <c r="Q11" i="4"/>
  <c r="P11" i="4"/>
  <c r="O11" i="4"/>
  <c r="N11" i="4"/>
  <c r="M11" i="4"/>
  <c r="L11" i="4"/>
  <c r="K11" i="4"/>
  <c r="J11" i="4"/>
  <c r="I11" i="4"/>
  <c r="H11" i="4"/>
  <c r="G11" i="4"/>
  <c r="F11" i="4"/>
  <c r="E11" i="4"/>
  <c r="D11" i="4"/>
  <c r="C11" i="4"/>
  <c r="BF6" i="4"/>
  <c r="BE6" i="4"/>
  <c r="BD6" i="4"/>
  <c r="BC6" i="4"/>
  <c r="BB6" i="4"/>
  <c r="BA6" i="4"/>
  <c r="AZ6" i="4"/>
  <c r="AY6" i="4"/>
  <c r="AX6" i="4"/>
  <c r="AW6" i="4"/>
  <c r="AV6" i="4"/>
  <c r="AU6" i="4"/>
  <c r="AT6" i="4"/>
  <c r="AS6" i="4"/>
  <c r="AR6" i="4"/>
  <c r="AR108" i="4" s="1"/>
  <c r="AQ6" i="4"/>
  <c r="AP6" i="4"/>
  <c r="AO6" i="4"/>
  <c r="AN6" i="4"/>
  <c r="AM6" i="4"/>
  <c r="AL6" i="4"/>
  <c r="AK6" i="4"/>
  <c r="AJ6" i="4"/>
  <c r="AI6" i="4"/>
  <c r="AH6" i="4"/>
  <c r="AG6" i="4"/>
  <c r="AF6" i="4"/>
  <c r="AE6" i="4"/>
  <c r="AD6" i="4"/>
  <c r="AC6" i="4"/>
  <c r="AB6" i="4"/>
  <c r="AA6" i="4"/>
  <c r="Z6" i="4"/>
  <c r="Y6" i="4"/>
  <c r="X6" i="4"/>
  <c r="W6" i="4"/>
  <c r="V6" i="4"/>
  <c r="U6" i="4"/>
  <c r="T6" i="4"/>
  <c r="S6" i="4"/>
  <c r="R6" i="4"/>
  <c r="Q6" i="4"/>
  <c r="P6" i="4"/>
  <c r="O6" i="4"/>
  <c r="N6" i="4"/>
  <c r="M6" i="4"/>
  <c r="L6" i="4"/>
  <c r="K6" i="4"/>
  <c r="J6" i="4"/>
  <c r="I6" i="4"/>
  <c r="H6" i="4"/>
  <c r="G6" i="4"/>
  <c r="F6" i="4"/>
  <c r="E6" i="4"/>
  <c r="D6" i="4"/>
  <c r="C6" i="4"/>
  <c r="D40" i="3"/>
  <c r="E40" i="3"/>
  <c r="F40" i="3"/>
  <c r="G40" i="3"/>
  <c r="H40" i="3"/>
  <c r="I40" i="3"/>
  <c r="J40" i="3"/>
  <c r="K40" i="3"/>
  <c r="L40" i="3"/>
  <c r="M40" i="3"/>
  <c r="N40" i="3"/>
  <c r="O40" i="3"/>
  <c r="P40" i="3"/>
  <c r="Q40" i="3"/>
  <c r="R40" i="3"/>
  <c r="S40" i="3"/>
  <c r="T40" i="3"/>
  <c r="U40" i="3"/>
  <c r="V40" i="3"/>
  <c r="W40" i="3"/>
  <c r="X40" i="3"/>
  <c r="Y40" i="3"/>
  <c r="Z40" i="3"/>
  <c r="AA40" i="3"/>
  <c r="AB40" i="3"/>
  <c r="AC40" i="3"/>
  <c r="AD40" i="3"/>
  <c r="AE40" i="3"/>
  <c r="AF40" i="3"/>
  <c r="AG40" i="3"/>
  <c r="AH40" i="3"/>
  <c r="AI40" i="3"/>
  <c r="AJ40" i="3"/>
  <c r="AK40" i="3"/>
  <c r="AK110" i="3" s="1"/>
  <c r="AL40" i="3"/>
  <c r="AL110" i="3" s="1"/>
  <c r="AM40" i="3"/>
  <c r="AN40" i="3"/>
  <c r="AO40" i="3"/>
  <c r="AP40" i="3"/>
  <c r="AQ40" i="3"/>
  <c r="AR40" i="3"/>
  <c r="AS40" i="3"/>
  <c r="AT40" i="3"/>
  <c r="AU40" i="3"/>
  <c r="AV40" i="3"/>
  <c r="AW40" i="3"/>
  <c r="AW110" i="3" s="1"/>
  <c r="AX40" i="3"/>
  <c r="AX110" i="3" s="1"/>
  <c r="AY40" i="3"/>
  <c r="AZ40" i="3"/>
  <c r="BA40" i="3"/>
  <c r="BB40" i="3"/>
  <c r="BC40" i="3"/>
  <c r="BD40" i="3"/>
  <c r="BE40" i="3"/>
  <c r="BF40" i="3"/>
  <c r="C40" i="3"/>
  <c r="BF97" i="3"/>
  <c r="BE97" i="3"/>
  <c r="BD97" i="3"/>
  <c r="BC97" i="3"/>
  <c r="BB97" i="3"/>
  <c r="BA97" i="3"/>
  <c r="AZ97" i="3"/>
  <c r="AY97" i="3"/>
  <c r="AX97" i="3"/>
  <c r="AW97" i="3"/>
  <c r="AV97" i="3"/>
  <c r="AU97" i="3"/>
  <c r="AT97" i="3"/>
  <c r="AS97" i="3"/>
  <c r="AR97" i="3"/>
  <c r="AQ97" i="3"/>
  <c r="AP97" i="3"/>
  <c r="AO97" i="3"/>
  <c r="AN97" i="3"/>
  <c r="AM97" i="3"/>
  <c r="AL97" i="3"/>
  <c r="AK97" i="3"/>
  <c r="AJ97" i="3"/>
  <c r="AI97" i="3"/>
  <c r="AH97" i="3"/>
  <c r="AG97" i="3"/>
  <c r="AF97" i="3"/>
  <c r="AE97" i="3"/>
  <c r="AD97" i="3"/>
  <c r="AC97" i="3"/>
  <c r="AB97" i="3"/>
  <c r="AA97" i="3"/>
  <c r="Z97" i="3"/>
  <c r="Y97" i="3"/>
  <c r="X97" i="3"/>
  <c r="W97" i="3"/>
  <c r="V97" i="3"/>
  <c r="U97" i="3"/>
  <c r="T97" i="3"/>
  <c r="S97" i="3"/>
  <c r="R97" i="3"/>
  <c r="Q97" i="3"/>
  <c r="P97" i="3"/>
  <c r="O97" i="3"/>
  <c r="N97" i="3"/>
  <c r="M97" i="3"/>
  <c r="L97" i="3"/>
  <c r="K97" i="3"/>
  <c r="J97" i="3"/>
  <c r="I97" i="3"/>
  <c r="H97" i="3"/>
  <c r="G97" i="3"/>
  <c r="F97" i="3"/>
  <c r="E97" i="3"/>
  <c r="D97" i="3"/>
  <c r="C97" i="3"/>
  <c r="BF95" i="3"/>
  <c r="BE95" i="3"/>
  <c r="BD95" i="3"/>
  <c r="BC95" i="3"/>
  <c r="BB95" i="3"/>
  <c r="BA95" i="3"/>
  <c r="AZ95" i="3"/>
  <c r="AY95" i="3"/>
  <c r="AX95" i="3"/>
  <c r="AW95" i="3"/>
  <c r="AV95" i="3"/>
  <c r="AU95" i="3"/>
  <c r="AT95" i="3"/>
  <c r="AS95" i="3"/>
  <c r="AR95" i="3"/>
  <c r="AQ95" i="3"/>
  <c r="AP95" i="3"/>
  <c r="AO95" i="3"/>
  <c r="AN95" i="3"/>
  <c r="AM95" i="3"/>
  <c r="AL95" i="3"/>
  <c r="AK95" i="3"/>
  <c r="AJ95" i="3"/>
  <c r="AI95" i="3"/>
  <c r="AH95" i="3"/>
  <c r="AG95" i="3"/>
  <c r="AF95" i="3"/>
  <c r="AE95" i="3"/>
  <c r="AD95" i="3"/>
  <c r="AC95" i="3"/>
  <c r="AB95" i="3"/>
  <c r="AA95" i="3"/>
  <c r="Z95" i="3"/>
  <c r="Y95" i="3"/>
  <c r="X95" i="3"/>
  <c r="W95" i="3"/>
  <c r="V95" i="3"/>
  <c r="U95" i="3"/>
  <c r="T95" i="3"/>
  <c r="S95" i="3"/>
  <c r="R95" i="3"/>
  <c r="Q95" i="3"/>
  <c r="P95" i="3"/>
  <c r="O95" i="3"/>
  <c r="N95" i="3"/>
  <c r="M95" i="3"/>
  <c r="L95" i="3"/>
  <c r="K95" i="3"/>
  <c r="J95" i="3"/>
  <c r="I95" i="3"/>
  <c r="H95" i="3"/>
  <c r="G95" i="3"/>
  <c r="F95" i="3"/>
  <c r="E95" i="3"/>
  <c r="D95" i="3"/>
  <c r="C95" i="3"/>
  <c r="BK95" i="3" s="1"/>
  <c r="BF92" i="3"/>
  <c r="BE92" i="3"/>
  <c r="BD92" i="3"/>
  <c r="BC92" i="3"/>
  <c r="BB92" i="3"/>
  <c r="BA92" i="3"/>
  <c r="AZ92" i="3"/>
  <c r="AY92" i="3"/>
  <c r="AX92" i="3"/>
  <c r="AW92" i="3"/>
  <c r="AV92" i="3"/>
  <c r="AU92" i="3"/>
  <c r="AT92" i="3"/>
  <c r="AS92" i="3"/>
  <c r="AR92" i="3"/>
  <c r="AQ92" i="3"/>
  <c r="AP92" i="3"/>
  <c r="AO92" i="3"/>
  <c r="AN92" i="3"/>
  <c r="AM92" i="3"/>
  <c r="AL92" i="3"/>
  <c r="AK92" i="3"/>
  <c r="AJ92" i="3"/>
  <c r="AI92" i="3"/>
  <c r="AH92" i="3"/>
  <c r="AG92" i="3"/>
  <c r="AF92" i="3"/>
  <c r="AE92" i="3"/>
  <c r="AD92" i="3"/>
  <c r="AC92" i="3"/>
  <c r="AB92" i="3"/>
  <c r="AA92" i="3"/>
  <c r="Z92" i="3"/>
  <c r="Y92" i="3"/>
  <c r="X92" i="3"/>
  <c r="W92" i="3"/>
  <c r="V92" i="3"/>
  <c r="U92" i="3"/>
  <c r="T92" i="3"/>
  <c r="S92" i="3"/>
  <c r="R92" i="3"/>
  <c r="Q92" i="3"/>
  <c r="P92" i="3"/>
  <c r="O92" i="3"/>
  <c r="N92" i="3"/>
  <c r="M92" i="3"/>
  <c r="L92" i="3"/>
  <c r="K92" i="3"/>
  <c r="J92" i="3"/>
  <c r="I92" i="3"/>
  <c r="H92" i="3"/>
  <c r="G92" i="3"/>
  <c r="F92" i="3"/>
  <c r="E92" i="3"/>
  <c r="D92" i="3"/>
  <c r="C92" i="3"/>
  <c r="BF90" i="3"/>
  <c r="BE90" i="3"/>
  <c r="BD90" i="3"/>
  <c r="BC90" i="3"/>
  <c r="BB90" i="3"/>
  <c r="BA90" i="3"/>
  <c r="AZ90" i="3"/>
  <c r="AY90" i="3"/>
  <c r="AX90" i="3"/>
  <c r="AW90" i="3"/>
  <c r="AV90" i="3"/>
  <c r="AU90" i="3"/>
  <c r="AT90" i="3"/>
  <c r="AS90" i="3"/>
  <c r="AR90" i="3"/>
  <c r="AQ90" i="3"/>
  <c r="AP90" i="3"/>
  <c r="AO90" i="3"/>
  <c r="AN90" i="3"/>
  <c r="AM90" i="3"/>
  <c r="AL90" i="3"/>
  <c r="AK90" i="3"/>
  <c r="AJ90" i="3"/>
  <c r="AI90" i="3"/>
  <c r="AH90" i="3"/>
  <c r="AG90" i="3"/>
  <c r="AF90" i="3"/>
  <c r="AE90" i="3"/>
  <c r="AD90" i="3"/>
  <c r="AC90" i="3"/>
  <c r="AB90" i="3"/>
  <c r="AA90" i="3"/>
  <c r="Z90" i="3"/>
  <c r="Y90" i="3"/>
  <c r="X90" i="3"/>
  <c r="W90" i="3"/>
  <c r="CE4" i="5" s="1" a="1"/>
  <c r="V90" i="3"/>
  <c r="U90" i="3"/>
  <c r="T90" i="3"/>
  <c r="S90" i="3"/>
  <c r="R90" i="3"/>
  <c r="Q90" i="3"/>
  <c r="P90" i="3"/>
  <c r="O90" i="3"/>
  <c r="N90" i="3"/>
  <c r="M90" i="3"/>
  <c r="L90" i="3"/>
  <c r="K90" i="3"/>
  <c r="J90" i="3"/>
  <c r="I90" i="3"/>
  <c r="H90" i="3"/>
  <c r="G90" i="3"/>
  <c r="F90" i="3"/>
  <c r="E90" i="3"/>
  <c r="D90" i="3"/>
  <c r="C90" i="3"/>
  <c r="BF88" i="3"/>
  <c r="BE88" i="3"/>
  <c r="BD88" i="3"/>
  <c r="BC88" i="3"/>
  <c r="BB88" i="3"/>
  <c r="BA88" i="3"/>
  <c r="AZ88" i="3"/>
  <c r="AY88" i="3"/>
  <c r="AX88" i="3"/>
  <c r="AW88" i="3"/>
  <c r="AV88" i="3"/>
  <c r="AU88" i="3"/>
  <c r="AT88" i="3"/>
  <c r="AS88" i="3"/>
  <c r="AR88" i="3"/>
  <c r="AQ88" i="3"/>
  <c r="AP88" i="3"/>
  <c r="AO88" i="3"/>
  <c r="AN88" i="3"/>
  <c r="AM88" i="3"/>
  <c r="AL88" i="3"/>
  <c r="AK88" i="3"/>
  <c r="AJ88" i="3"/>
  <c r="AI88" i="3"/>
  <c r="AH88" i="3"/>
  <c r="AG88" i="3"/>
  <c r="AF88" i="3"/>
  <c r="AE88" i="3"/>
  <c r="AD88" i="3"/>
  <c r="AC88" i="3"/>
  <c r="AB88" i="3"/>
  <c r="AA88" i="3"/>
  <c r="Z88" i="3"/>
  <c r="Y88" i="3"/>
  <c r="X88" i="3"/>
  <c r="W88" i="3"/>
  <c r="V88" i="3"/>
  <c r="U88" i="3"/>
  <c r="T88" i="3"/>
  <c r="S88" i="3"/>
  <c r="R88" i="3"/>
  <c r="Q88" i="3"/>
  <c r="P88" i="3"/>
  <c r="O88" i="3"/>
  <c r="N88" i="3"/>
  <c r="M88" i="3"/>
  <c r="L88" i="3"/>
  <c r="K88" i="3"/>
  <c r="J88" i="3"/>
  <c r="I88" i="3"/>
  <c r="H88" i="3"/>
  <c r="G88" i="3"/>
  <c r="F88" i="3"/>
  <c r="E88" i="3"/>
  <c r="D88" i="3"/>
  <c r="C88" i="3"/>
  <c r="BJ88" i="3" s="1"/>
  <c r="BK85" i="3"/>
  <c r="BJ85" i="3"/>
  <c r="BI85" i="3"/>
  <c r="BF82" i="3"/>
  <c r="BE82" i="3"/>
  <c r="BD82" i="3"/>
  <c r="BC82" i="3"/>
  <c r="BB82" i="3"/>
  <c r="BA82" i="3"/>
  <c r="AZ82" i="3"/>
  <c r="AY82" i="3"/>
  <c r="AX82" i="3"/>
  <c r="AW82" i="3"/>
  <c r="AV82" i="3"/>
  <c r="AU82" i="3"/>
  <c r="BT4" i="5" s="1" a="1"/>
  <c r="AT82" i="3"/>
  <c r="AS82" i="3"/>
  <c r="AR82" i="3"/>
  <c r="AQ82" i="3"/>
  <c r="AP82" i="3"/>
  <c r="AO82" i="3"/>
  <c r="AN82" i="3"/>
  <c r="AM82" i="3"/>
  <c r="AL82" i="3"/>
  <c r="AK82" i="3"/>
  <c r="AJ82" i="3"/>
  <c r="AI82" i="3"/>
  <c r="AH82" i="3"/>
  <c r="AG82" i="3"/>
  <c r="AF82" i="3"/>
  <c r="AE82" i="3"/>
  <c r="AD82" i="3"/>
  <c r="AC82" i="3"/>
  <c r="AB82" i="3"/>
  <c r="AA82" i="3"/>
  <c r="Z82" i="3"/>
  <c r="Y82" i="3"/>
  <c r="X82" i="3"/>
  <c r="W82" i="3"/>
  <c r="V82" i="3"/>
  <c r="U82" i="3"/>
  <c r="T82" i="3"/>
  <c r="S82" i="3"/>
  <c r="BS4" i="5" s="1" a="1"/>
  <c r="R82" i="3"/>
  <c r="Q82" i="3"/>
  <c r="P82" i="3"/>
  <c r="O82" i="3"/>
  <c r="N82" i="3"/>
  <c r="M82" i="3"/>
  <c r="L82" i="3"/>
  <c r="K82" i="3"/>
  <c r="J82" i="3"/>
  <c r="I82" i="3"/>
  <c r="H82" i="3"/>
  <c r="G82" i="3"/>
  <c r="F82" i="3"/>
  <c r="E82" i="3"/>
  <c r="D82" i="3"/>
  <c r="C82" i="3"/>
  <c r="BF75" i="3"/>
  <c r="BE75" i="3"/>
  <c r="BD75" i="3"/>
  <c r="BC75" i="3"/>
  <c r="BB75" i="3"/>
  <c r="BA75" i="3"/>
  <c r="AZ75" i="3"/>
  <c r="AY75" i="3"/>
  <c r="AX75" i="3"/>
  <c r="AW75" i="3"/>
  <c r="AV75" i="3"/>
  <c r="AU75" i="3"/>
  <c r="AT75" i="3"/>
  <c r="AS75" i="3"/>
  <c r="AR75" i="3"/>
  <c r="AQ75" i="3"/>
  <c r="AP75" i="3"/>
  <c r="AO75" i="3"/>
  <c r="AN75" i="3"/>
  <c r="AM75" i="3"/>
  <c r="AL75" i="3"/>
  <c r="AK75" i="3"/>
  <c r="AJ75" i="3"/>
  <c r="AI75" i="3"/>
  <c r="AH75" i="3"/>
  <c r="AG75" i="3"/>
  <c r="AF75" i="3"/>
  <c r="AE75" i="3"/>
  <c r="AD75" i="3"/>
  <c r="AC75" i="3"/>
  <c r="AB75" i="3"/>
  <c r="AA75" i="3"/>
  <c r="Z75" i="3"/>
  <c r="Y75" i="3"/>
  <c r="X75" i="3"/>
  <c r="W75" i="3"/>
  <c r="V75" i="3"/>
  <c r="U75" i="3"/>
  <c r="T75" i="3"/>
  <c r="S75" i="3"/>
  <c r="R75" i="3"/>
  <c r="Q75" i="3"/>
  <c r="P75" i="3"/>
  <c r="O75" i="3"/>
  <c r="N75" i="3"/>
  <c r="M75" i="3"/>
  <c r="L75" i="3"/>
  <c r="K75" i="3"/>
  <c r="J75" i="3"/>
  <c r="I75" i="3"/>
  <c r="H75" i="3"/>
  <c r="G75" i="3"/>
  <c r="F75" i="3"/>
  <c r="E75" i="3"/>
  <c r="D75" i="3"/>
  <c r="C75" i="3"/>
  <c r="BF73" i="3"/>
  <c r="BE73" i="3"/>
  <c r="BD73" i="3"/>
  <c r="BC73" i="3"/>
  <c r="BB73" i="3"/>
  <c r="BA73" i="3"/>
  <c r="AZ73" i="3"/>
  <c r="AY73" i="3"/>
  <c r="AX73" i="3"/>
  <c r="AW73" i="3"/>
  <c r="AV73" i="3"/>
  <c r="AU73" i="3"/>
  <c r="AT73" i="3"/>
  <c r="AS73" i="3"/>
  <c r="AR73" i="3"/>
  <c r="AQ73" i="3"/>
  <c r="AP73" i="3"/>
  <c r="AO73" i="3"/>
  <c r="AN73" i="3"/>
  <c r="AM73" i="3"/>
  <c r="AL73" i="3"/>
  <c r="AK73" i="3"/>
  <c r="AJ73" i="3"/>
  <c r="AI73" i="3"/>
  <c r="AH73" i="3"/>
  <c r="AG73" i="3"/>
  <c r="AF73" i="3"/>
  <c r="AE73" i="3"/>
  <c r="AD73" i="3"/>
  <c r="AC73" i="3"/>
  <c r="AB73" i="3"/>
  <c r="AA73" i="3"/>
  <c r="Z73" i="3"/>
  <c r="Y73" i="3"/>
  <c r="X73" i="3"/>
  <c r="W73" i="3"/>
  <c r="V73" i="3"/>
  <c r="U73" i="3"/>
  <c r="T73" i="3"/>
  <c r="S73" i="3"/>
  <c r="R73" i="3"/>
  <c r="Q73" i="3"/>
  <c r="P73" i="3"/>
  <c r="O73" i="3"/>
  <c r="N73" i="3"/>
  <c r="M73" i="3"/>
  <c r="L73" i="3"/>
  <c r="K73" i="3"/>
  <c r="J73" i="3"/>
  <c r="I73" i="3"/>
  <c r="H73" i="3"/>
  <c r="G73" i="3"/>
  <c r="F73" i="3"/>
  <c r="E73" i="3"/>
  <c r="D73" i="3"/>
  <c r="C73" i="3"/>
  <c r="BF69" i="3"/>
  <c r="BE69" i="3"/>
  <c r="BD69" i="3"/>
  <c r="BC69" i="3"/>
  <c r="BB69" i="3"/>
  <c r="BA69" i="3"/>
  <c r="AZ69" i="3"/>
  <c r="AY69" i="3"/>
  <c r="AX69" i="3"/>
  <c r="AW69" i="3"/>
  <c r="AV69" i="3"/>
  <c r="AU69" i="3"/>
  <c r="AT69" i="3"/>
  <c r="AS69" i="3"/>
  <c r="AR69" i="3"/>
  <c r="AQ69" i="3"/>
  <c r="AP69" i="3"/>
  <c r="AO69" i="3"/>
  <c r="AN69" i="3"/>
  <c r="AM69" i="3"/>
  <c r="AL69" i="3"/>
  <c r="AK69" i="3"/>
  <c r="AJ69" i="3"/>
  <c r="AI69" i="3"/>
  <c r="AH69" i="3"/>
  <c r="AG69" i="3"/>
  <c r="AF69" i="3"/>
  <c r="AE69" i="3"/>
  <c r="AD69" i="3"/>
  <c r="AC69" i="3"/>
  <c r="AB69" i="3"/>
  <c r="AA69" i="3"/>
  <c r="Z69" i="3"/>
  <c r="Y69" i="3"/>
  <c r="X69" i="3"/>
  <c r="W69" i="3"/>
  <c r="V69" i="3"/>
  <c r="U69" i="3"/>
  <c r="T69" i="3"/>
  <c r="S69" i="3"/>
  <c r="R69" i="3"/>
  <c r="Q69" i="3"/>
  <c r="P69" i="3"/>
  <c r="O69" i="3"/>
  <c r="N69" i="3"/>
  <c r="M69" i="3"/>
  <c r="L69" i="3"/>
  <c r="K69" i="3"/>
  <c r="J69" i="3"/>
  <c r="I69" i="3"/>
  <c r="H69" i="3"/>
  <c r="G69" i="3"/>
  <c r="F69" i="3"/>
  <c r="E69" i="3"/>
  <c r="D69" i="3"/>
  <c r="C69" i="3"/>
  <c r="BF65" i="3"/>
  <c r="BE65" i="3"/>
  <c r="BD65" i="3"/>
  <c r="BC65" i="3"/>
  <c r="BB65" i="3"/>
  <c r="BA65" i="3"/>
  <c r="AZ65" i="3"/>
  <c r="AY65" i="3"/>
  <c r="AX65" i="3"/>
  <c r="AW65" i="3"/>
  <c r="AV65" i="3"/>
  <c r="AU65" i="3"/>
  <c r="AT65" i="3"/>
  <c r="AS65" i="3"/>
  <c r="AR65" i="3"/>
  <c r="AQ65" i="3"/>
  <c r="AP65" i="3"/>
  <c r="AO65" i="3"/>
  <c r="AN65" i="3"/>
  <c r="AM65" i="3"/>
  <c r="AL65" i="3"/>
  <c r="AK65" i="3"/>
  <c r="AJ65" i="3"/>
  <c r="AI65" i="3"/>
  <c r="AH65" i="3"/>
  <c r="AG65" i="3"/>
  <c r="AF65" i="3"/>
  <c r="AE65" i="3"/>
  <c r="AD65" i="3"/>
  <c r="AC65" i="3"/>
  <c r="AB65" i="3"/>
  <c r="AA65" i="3"/>
  <c r="Z65" i="3"/>
  <c r="Y65" i="3"/>
  <c r="X65" i="3"/>
  <c r="W65" i="3"/>
  <c r="V65" i="3"/>
  <c r="U65" i="3"/>
  <c r="T65" i="3"/>
  <c r="S65" i="3"/>
  <c r="R65" i="3"/>
  <c r="Q65" i="3"/>
  <c r="P65" i="3"/>
  <c r="O65" i="3"/>
  <c r="N65" i="3"/>
  <c r="M65" i="3"/>
  <c r="L65" i="3"/>
  <c r="K65" i="3"/>
  <c r="J65" i="3"/>
  <c r="I65" i="3"/>
  <c r="H65" i="3"/>
  <c r="G65" i="3"/>
  <c r="F65" i="3"/>
  <c r="E65" i="3"/>
  <c r="D65" i="3"/>
  <c r="C65" i="3"/>
  <c r="BF61" i="3"/>
  <c r="BF112" i="3" s="1"/>
  <c r="BE61" i="3"/>
  <c r="BE112" i="3" s="1"/>
  <c r="BD61" i="3"/>
  <c r="BC61" i="3"/>
  <c r="BB61" i="3"/>
  <c r="BB112" i="3" s="1"/>
  <c r="BA61" i="3"/>
  <c r="AZ61" i="3"/>
  <c r="AY61" i="3"/>
  <c r="AX61" i="3"/>
  <c r="AW61" i="3"/>
  <c r="AV61" i="3"/>
  <c r="AU61" i="3"/>
  <c r="AT61" i="3"/>
  <c r="AT112" i="3" s="1"/>
  <c r="AS61" i="3"/>
  <c r="AS112" i="3" s="1"/>
  <c r="AR61" i="3"/>
  <c r="AQ61" i="3"/>
  <c r="AP61" i="3"/>
  <c r="AP112" i="3" s="1"/>
  <c r="AO61" i="3"/>
  <c r="AN61" i="3"/>
  <c r="AM61" i="3"/>
  <c r="AL61" i="3"/>
  <c r="AK61" i="3"/>
  <c r="AJ61" i="3"/>
  <c r="AI61" i="3"/>
  <c r="AH61" i="3"/>
  <c r="AH112" i="3" s="1"/>
  <c r="AG61" i="3"/>
  <c r="AG112" i="3" s="1"/>
  <c r="AF61" i="3"/>
  <c r="AE61" i="3"/>
  <c r="AD61" i="3"/>
  <c r="AD112" i="3" s="1"/>
  <c r="AC61" i="3"/>
  <c r="AB61" i="3"/>
  <c r="AA61" i="3"/>
  <c r="Z61" i="3"/>
  <c r="Y61" i="3"/>
  <c r="X61" i="3"/>
  <c r="W61" i="3"/>
  <c r="V61" i="3"/>
  <c r="V112" i="3" s="1"/>
  <c r="U61" i="3"/>
  <c r="U112" i="3" s="1"/>
  <c r="T61" i="3"/>
  <c r="S61" i="3"/>
  <c r="R61" i="3"/>
  <c r="R112" i="3" s="1"/>
  <c r="Q61" i="3"/>
  <c r="P61" i="3"/>
  <c r="O61" i="3"/>
  <c r="N61" i="3"/>
  <c r="M61" i="3"/>
  <c r="L61" i="3"/>
  <c r="K61" i="3"/>
  <c r="J61" i="3"/>
  <c r="J112" i="3" s="1"/>
  <c r="I61" i="3"/>
  <c r="I112" i="3" s="1"/>
  <c r="H61" i="3"/>
  <c r="G61" i="3"/>
  <c r="F61" i="3"/>
  <c r="F112" i="3" s="1"/>
  <c r="E61" i="3"/>
  <c r="D61" i="3"/>
  <c r="C61" i="3"/>
  <c r="BF55" i="3"/>
  <c r="BE55" i="3"/>
  <c r="BD55" i="3"/>
  <c r="BC55" i="3"/>
  <c r="BB55" i="3"/>
  <c r="BB113" i="3" s="1"/>
  <c r="BA55" i="3"/>
  <c r="AZ55" i="3"/>
  <c r="AY55" i="3"/>
  <c r="AX55" i="3"/>
  <c r="AW55" i="3"/>
  <c r="AV55" i="3"/>
  <c r="AU55" i="3"/>
  <c r="AT55" i="3"/>
  <c r="AS55" i="3"/>
  <c r="AR55" i="3"/>
  <c r="AQ55" i="3"/>
  <c r="AP55" i="3"/>
  <c r="AO55" i="3"/>
  <c r="AN55" i="3"/>
  <c r="AM55" i="3"/>
  <c r="AL55" i="3"/>
  <c r="AK55" i="3"/>
  <c r="AJ55" i="3"/>
  <c r="AI55" i="3"/>
  <c r="AH55" i="3"/>
  <c r="AG55" i="3"/>
  <c r="AF55" i="3"/>
  <c r="AE55" i="3"/>
  <c r="AD55" i="3"/>
  <c r="AC55" i="3"/>
  <c r="AB55" i="3"/>
  <c r="AA55" i="3"/>
  <c r="Z55" i="3"/>
  <c r="Y55" i="3"/>
  <c r="X55" i="3"/>
  <c r="W55" i="3"/>
  <c r="V55" i="3"/>
  <c r="U55" i="3"/>
  <c r="T55" i="3"/>
  <c r="S55" i="3"/>
  <c r="R55" i="3"/>
  <c r="R113" i="3" s="1"/>
  <c r="Q55" i="3"/>
  <c r="P55" i="3"/>
  <c r="O55" i="3"/>
  <c r="N55" i="3"/>
  <c r="M55" i="3"/>
  <c r="L55" i="3"/>
  <c r="K55" i="3"/>
  <c r="J55" i="3"/>
  <c r="I55" i="3"/>
  <c r="H55" i="3"/>
  <c r="G55" i="3"/>
  <c r="F55" i="3"/>
  <c r="E55" i="3"/>
  <c r="D55" i="3"/>
  <c r="C55" i="3"/>
  <c r="BF52" i="3"/>
  <c r="BE52" i="3"/>
  <c r="BD52" i="3"/>
  <c r="BC52" i="3"/>
  <c r="BB52" i="3"/>
  <c r="BA52" i="3"/>
  <c r="AZ52" i="3"/>
  <c r="AY52" i="3"/>
  <c r="AX52" i="3"/>
  <c r="AW52" i="3"/>
  <c r="AV52" i="3"/>
  <c r="AU52" i="3"/>
  <c r="AT52" i="3"/>
  <c r="AS52" i="3"/>
  <c r="AR52" i="3"/>
  <c r="AQ52" i="3"/>
  <c r="AP52" i="3"/>
  <c r="AO52" i="3"/>
  <c r="AN52" i="3"/>
  <c r="AM52" i="3"/>
  <c r="AL52" i="3"/>
  <c r="AK52" i="3"/>
  <c r="AJ52" i="3"/>
  <c r="AI52" i="3"/>
  <c r="AH52" i="3"/>
  <c r="AG52" i="3"/>
  <c r="AF52" i="3"/>
  <c r="AE52" i="3"/>
  <c r="AD52" i="3"/>
  <c r="AC52" i="3"/>
  <c r="AB52" i="3"/>
  <c r="AA52" i="3"/>
  <c r="Z52" i="3"/>
  <c r="Y52" i="3"/>
  <c r="X52" i="3"/>
  <c r="W52" i="3"/>
  <c r="V52" i="3"/>
  <c r="U52" i="3"/>
  <c r="T52" i="3"/>
  <c r="S52" i="3"/>
  <c r="R52" i="3"/>
  <c r="Q52" i="3"/>
  <c r="P52" i="3"/>
  <c r="O52" i="3"/>
  <c r="N52" i="3"/>
  <c r="M52" i="3"/>
  <c r="L52" i="3"/>
  <c r="K52" i="3"/>
  <c r="J52" i="3"/>
  <c r="I52" i="3"/>
  <c r="H52" i="3"/>
  <c r="G52" i="3"/>
  <c r="F52" i="3"/>
  <c r="E52" i="3"/>
  <c r="D52" i="3"/>
  <c r="C52" i="3"/>
  <c r="BF48" i="3"/>
  <c r="BE48" i="3"/>
  <c r="BD48" i="3"/>
  <c r="BC48" i="3"/>
  <c r="BB48" i="3"/>
  <c r="BA48" i="3"/>
  <c r="AZ48" i="3"/>
  <c r="AY48" i="3"/>
  <c r="AX48" i="3"/>
  <c r="AW48" i="3"/>
  <c r="AV48" i="3"/>
  <c r="AU48" i="3"/>
  <c r="AT48" i="3"/>
  <c r="AT110" i="3" s="1"/>
  <c r="AS48" i="3"/>
  <c r="AS110" i="3" s="1"/>
  <c r="AR48" i="3"/>
  <c r="AQ48" i="3"/>
  <c r="AP48" i="3"/>
  <c r="AP110" i="3" s="1"/>
  <c r="AO48" i="3"/>
  <c r="AN48" i="3"/>
  <c r="AM48" i="3"/>
  <c r="AL48" i="3"/>
  <c r="AK48" i="3"/>
  <c r="AJ48" i="3"/>
  <c r="AI48" i="3"/>
  <c r="AH48" i="3"/>
  <c r="AG48" i="3"/>
  <c r="AF48" i="3"/>
  <c r="AE48" i="3"/>
  <c r="AD48" i="3"/>
  <c r="AC48" i="3"/>
  <c r="AB48" i="3"/>
  <c r="AA48" i="3"/>
  <c r="Z48" i="3"/>
  <c r="Y48" i="3"/>
  <c r="X48" i="3"/>
  <c r="W48" i="3"/>
  <c r="W110" i="3" s="1"/>
  <c r="V48" i="3"/>
  <c r="U48" i="3"/>
  <c r="T48" i="3"/>
  <c r="S48" i="3"/>
  <c r="R48" i="3"/>
  <c r="Q48" i="3"/>
  <c r="P48" i="3"/>
  <c r="O48" i="3"/>
  <c r="N48" i="3"/>
  <c r="M48" i="3"/>
  <c r="L48" i="3"/>
  <c r="K48" i="3"/>
  <c r="J48" i="3"/>
  <c r="I48" i="3"/>
  <c r="H48" i="3"/>
  <c r="G48" i="3"/>
  <c r="F48" i="3"/>
  <c r="F110" i="3" s="1"/>
  <c r="E48" i="3"/>
  <c r="D48" i="3"/>
  <c r="C48" i="3"/>
  <c r="BF44" i="3"/>
  <c r="BE44" i="3"/>
  <c r="BD44" i="3"/>
  <c r="BC44" i="3"/>
  <c r="BB44" i="3"/>
  <c r="BA44" i="3"/>
  <c r="AZ44" i="3"/>
  <c r="AZ110" i="3" s="1"/>
  <c r="AY44" i="3"/>
  <c r="AX44" i="3"/>
  <c r="AW44" i="3"/>
  <c r="AV44" i="3"/>
  <c r="AU44" i="3"/>
  <c r="AT44" i="3"/>
  <c r="AS44" i="3"/>
  <c r="AR44" i="3"/>
  <c r="AQ44" i="3"/>
  <c r="AP44" i="3"/>
  <c r="AO44" i="3"/>
  <c r="AN44" i="3"/>
  <c r="AM44" i="3"/>
  <c r="AL44" i="3"/>
  <c r="AK44" i="3"/>
  <c r="AJ44" i="3"/>
  <c r="AI44" i="3"/>
  <c r="AH44" i="3"/>
  <c r="AG44" i="3"/>
  <c r="AF44" i="3"/>
  <c r="AE44" i="3"/>
  <c r="AD44" i="3"/>
  <c r="AC44" i="3"/>
  <c r="AB44" i="3"/>
  <c r="AA44" i="3"/>
  <c r="Z44" i="3"/>
  <c r="Y44" i="3"/>
  <c r="X44" i="3"/>
  <c r="W44" i="3"/>
  <c r="V44" i="3"/>
  <c r="U44" i="3"/>
  <c r="T44" i="3"/>
  <c r="S44" i="3"/>
  <c r="R44" i="3"/>
  <c r="Q44" i="3"/>
  <c r="P44" i="3"/>
  <c r="O44" i="3"/>
  <c r="N44" i="3"/>
  <c r="M44" i="3"/>
  <c r="L44" i="3"/>
  <c r="K44" i="3"/>
  <c r="J44" i="3"/>
  <c r="I44" i="3"/>
  <c r="H44" i="3"/>
  <c r="G44" i="3"/>
  <c r="F44" i="3"/>
  <c r="E44" i="3"/>
  <c r="D44" i="3"/>
  <c r="C44" i="3"/>
  <c r="BA110" i="3"/>
  <c r="AN110" i="3"/>
  <c r="AB110" i="3"/>
  <c r="P110" i="3"/>
  <c r="D110" i="3"/>
  <c r="BF33" i="3"/>
  <c r="BE33" i="3"/>
  <c r="BD33" i="3"/>
  <c r="BC33" i="3"/>
  <c r="BB33" i="3"/>
  <c r="BA33" i="3"/>
  <c r="AZ33" i="3"/>
  <c r="AY33" i="3"/>
  <c r="AX33" i="3"/>
  <c r="AW33" i="3"/>
  <c r="AV33" i="3"/>
  <c r="AU33" i="3"/>
  <c r="AT33" i="3"/>
  <c r="AS33" i="3"/>
  <c r="AR33" i="3"/>
  <c r="AQ33" i="3"/>
  <c r="AP33" i="3"/>
  <c r="AO33" i="3"/>
  <c r="AN33" i="3"/>
  <c r="AM33" i="3"/>
  <c r="AL33" i="3"/>
  <c r="AK33" i="3"/>
  <c r="AJ33" i="3"/>
  <c r="AI33" i="3"/>
  <c r="AH33" i="3"/>
  <c r="AG33" i="3"/>
  <c r="AF33" i="3"/>
  <c r="AE33" i="3"/>
  <c r="AD33" i="3"/>
  <c r="AC33" i="3"/>
  <c r="AB33" i="3"/>
  <c r="AA33" i="3"/>
  <c r="Z33" i="3"/>
  <c r="Y33" i="3"/>
  <c r="X33" i="3"/>
  <c r="W33" i="3"/>
  <c r="V33" i="3"/>
  <c r="U33" i="3"/>
  <c r="T33" i="3"/>
  <c r="S33" i="3"/>
  <c r="R33" i="3"/>
  <c r="Q33" i="3"/>
  <c r="P33" i="3"/>
  <c r="O33" i="3"/>
  <c r="N33" i="3"/>
  <c r="M33" i="3"/>
  <c r="L33" i="3"/>
  <c r="K33" i="3"/>
  <c r="J33" i="3"/>
  <c r="I33" i="3"/>
  <c r="H33" i="3"/>
  <c r="G33" i="3"/>
  <c r="F33" i="3"/>
  <c r="E33" i="3"/>
  <c r="D33" i="3"/>
  <c r="C33" i="3"/>
  <c r="BF30" i="3"/>
  <c r="BE30" i="3"/>
  <c r="BD30" i="3"/>
  <c r="BC30" i="3"/>
  <c r="BB30" i="3"/>
  <c r="BA30" i="3"/>
  <c r="AZ30" i="3"/>
  <c r="AY30" i="3"/>
  <c r="AX30" i="3"/>
  <c r="AW30" i="3"/>
  <c r="AV30" i="3"/>
  <c r="AU30" i="3"/>
  <c r="AT30" i="3"/>
  <c r="AS30" i="3"/>
  <c r="AR30" i="3"/>
  <c r="AQ30" i="3"/>
  <c r="AP30" i="3"/>
  <c r="AO30" i="3"/>
  <c r="AN30" i="3"/>
  <c r="AM30" i="3"/>
  <c r="AL30" i="3"/>
  <c r="AK30" i="3"/>
  <c r="AJ30" i="3"/>
  <c r="AI30" i="3"/>
  <c r="AH30" i="3"/>
  <c r="AG30" i="3"/>
  <c r="AF30" i="3"/>
  <c r="AE30" i="3"/>
  <c r="AD30" i="3"/>
  <c r="AC30" i="3"/>
  <c r="AB30" i="3"/>
  <c r="AA30" i="3"/>
  <c r="Z30" i="3"/>
  <c r="Y30" i="3"/>
  <c r="X30" i="3"/>
  <c r="W30" i="3"/>
  <c r="V30" i="3"/>
  <c r="U30" i="3"/>
  <c r="T30" i="3"/>
  <c r="S30" i="3"/>
  <c r="R30" i="3"/>
  <c r="Q30" i="3"/>
  <c r="P30" i="3"/>
  <c r="O30" i="3"/>
  <c r="N30" i="3"/>
  <c r="M30" i="3"/>
  <c r="L30" i="3"/>
  <c r="K30" i="3"/>
  <c r="J30" i="3"/>
  <c r="I30" i="3"/>
  <c r="H30" i="3"/>
  <c r="G30" i="3"/>
  <c r="F30" i="3"/>
  <c r="E30" i="3"/>
  <c r="D30" i="3"/>
  <c r="C30" i="3"/>
  <c r="BF26" i="3"/>
  <c r="BE26" i="3"/>
  <c r="BD26" i="3"/>
  <c r="BC26" i="3"/>
  <c r="BB26" i="3"/>
  <c r="BA26" i="3"/>
  <c r="AZ26" i="3"/>
  <c r="AY26" i="3"/>
  <c r="AX26" i="3"/>
  <c r="AW26" i="3"/>
  <c r="AV26" i="3"/>
  <c r="AU26" i="3"/>
  <c r="AT26" i="3"/>
  <c r="AS26" i="3"/>
  <c r="AR26" i="3"/>
  <c r="AQ26" i="3"/>
  <c r="AP26" i="3"/>
  <c r="AO26" i="3"/>
  <c r="AN26" i="3"/>
  <c r="AM26" i="3"/>
  <c r="AL26" i="3"/>
  <c r="AK26" i="3"/>
  <c r="AJ26" i="3"/>
  <c r="AI26" i="3"/>
  <c r="AH26" i="3"/>
  <c r="AG26" i="3"/>
  <c r="AF26" i="3"/>
  <c r="AE26" i="3"/>
  <c r="AD26" i="3"/>
  <c r="AC26" i="3"/>
  <c r="AB26" i="3"/>
  <c r="AA26" i="3"/>
  <c r="Z26" i="3"/>
  <c r="Y26" i="3"/>
  <c r="X26" i="3"/>
  <c r="W26" i="3"/>
  <c r="V26" i="3"/>
  <c r="U26" i="3"/>
  <c r="T26" i="3"/>
  <c r="S26" i="3"/>
  <c r="R26" i="3"/>
  <c r="Q26" i="3"/>
  <c r="P26" i="3"/>
  <c r="O26" i="3"/>
  <c r="N26" i="3"/>
  <c r="M26" i="3"/>
  <c r="L26" i="3"/>
  <c r="K26" i="3"/>
  <c r="J26" i="3"/>
  <c r="I26" i="3"/>
  <c r="H26" i="3"/>
  <c r="G26" i="3"/>
  <c r="F26" i="3"/>
  <c r="E26" i="3"/>
  <c r="D26" i="3"/>
  <c r="C26" i="3"/>
  <c r="BF18" i="3"/>
  <c r="BE18" i="3"/>
  <c r="BD18" i="3"/>
  <c r="BC18" i="3"/>
  <c r="BB18" i="3"/>
  <c r="BA18" i="3"/>
  <c r="AZ18" i="3"/>
  <c r="AY18" i="3"/>
  <c r="AX18" i="3"/>
  <c r="AW18" i="3"/>
  <c r="AV18" i="3"/>
  <c r="AU18" i="3"/>
  <c r="AT18" i="3"/>
  <c r="AS18" i="3"/>
  <c r="AR18" i="3"/>
  <c r="AQ18" i="3"/>
  <c r="AP18" i="3"/>
  <c r="AO18" i="3"/>
  <c r="AN18" i="3"/>
  <c r="AM18" i="3"/>
  <c r="AL18" i="3"/>
  <c r="AK18" i="3"/>
  <c r="AJ18" i="3"/>
  <c r="AI18" i="3"/>
  <c r="AH18" i="3"/>
  <c r="AG18" i="3"/>
  <c r="AF18" i="3"/>
  <c r="AE18" i="3"/>
  <c r="AD18" i="3"/>
  <c r="AC18" i="3"/>
  <c r="AB18" i="3"/>
  <c r="AA18" i="3"/>
  <c r="Z18" i="3"/>
  <c r="Y18" i="3"/>
  <c r="X18" i="3"/>
  <c r="W18" i="3"/>
  <c r="V18" i="3"/>
  <c r="U18" i="3"/>
  <c r="T18" i="3"/>
  <c r="S18" i="3"/>
  <c r="R18" i="3"/>
  <c r="Q18" i="3"/>
  <c r="P18" i="3"/>
  <c r="O18" i="3"/>
  <c r="N18" i="3"/>
  <c r="M18" i="3"/>
  <c r="L18" i="3"/>
  <c r="K18" i="3"/>
  <c r="J18" i="3"/>
  <c r="I18" i="3"/>
  <c r="H18" i="3"/>
  <c r="G18" i="3"/>
  <c r="F18" i="3"/>
  <c r="E18" i="3"/>
  <c r="D18" i="3"/>
  <c r="C18" i="3"/>
  <c r="BF14" i="3"/>
  <c r="BE14" i="3"/>
  <c r="BD14" i="3"/>
  <c r="BC14" i="3"/>
  <c r="BB14" i="3"/>
  <c r="BA14" i="3"/>
  <c r="AZ14" i="3"/>
  <c r="AY14" i="3"/>
  <c r="AX14" i="3"/>
  <c r="AW14" i="3"/>
  <c r="AV14" i="3"/>
  <c r="AU14" i="3"/>
  <c r="AT14" i="3"/>
  <c r="AS14" i="3"/>
  <c r="AR14" i="3"/>
  <c r="AQ14" i="3"/>
  <c r="AP14" i="3"/>
  <c r="AO14" i="3"/>
  <c r="AN14" i="3"/>
  <c r="AM14" i="3"/>
  <c r="AL14" i="3"/>
  <c r="AK14" i="3"/>
  <c r="AJ14" i="3"/>
  <c r="AI14" i="3"/>
  <c r="AH14" i="3"/>
  <c r="AG14" i="3"/>
  <c r="AF14" i="3"/>
  <c r="AE14" i="3"/>
  <c r="AD14" i="3"/>
  <c r="AC14" i="3"/>
  <c r="AB14" i="3"/>
  <c r="AA14" i="3"/>
  <c r="Z14" i="3"/>
  <c r="Y14" i="3"/>
  <c r="X14" i="3"/>
  <c r="W14" i="3"/>
  <c r="V14" i="3"/>
  <c r="U14" i="3"/>
  <c r="T14" i="3"/>
  <c r="S14" i="3"/>
  <c r="R14" i="3"/>
  <c r="Q14" i="3"/>
  <c r="P14" i="3"/>
  <c r="O14" i="3"/>
  <c r="N14" i="3"/>
  <c r="M14" i="3"/>
  <c r="L14" i="3"/>
  <c r="K14" i="3"/>
  <c r="J14" i="3"/>
  <c r="I14" i="3"/>
  <c r="H14" i="3"/>
  <c r="G14" i="3"/>
  <c r="F14" i="3"/>
  <c r="E14" i="3"/>
  <c r="D14" i="3"/>
  <c r="C14" i="3"/>
  <c r="BF11" i="3"/>
  <c r="BE11" i="3"/>
  <c r="BD11" i="3"/>
  <c r="BC11" i="3"/>
  <c r="BB11" i="3"/>
  <c r="BA11" i="3"/>
  <c r="AZ11" i="3"/>
  <c r="AY11" i="3"/>
  <c r="AX11" i="3"/>
  <c r="AW11" i="3"/>
  <c r="AV11" i="3"/>
  <c r="AU11" i="3"/>
  <c r="AT11" i="3"/>
  <c r="AS11" i="3"/>
  <c r="AR11" i="3"/>
  <c r="AQ11" i="3"/>
  <c r="AP11" i="3"/>
  <c r="AO11" i="3"/>
  <c r="AN11" i="3"/>
  <c r="AM11" i="3"/>
  <c r="AL11" i="3"/>
  <c r="AK11" i="3"/>
  <c r="AJ11" i="3"/>
  <c r="AI11" i="3"/>
  <c r="AH11" i="3"/>
  <c r="AG11" i="3"/>
  <c r="AF11" i="3"/>
  <c r="AE11" i="3"/>
  <c r="AD11" i="3"/>
  <c r="AC11" i="3"/>
  <c r="AB11" i="3"/>
  <c r="AA11" i="3"/>
  <c r="Z11" i="3"/>
  <c r="Y11" i="3"/>
  <c r="X11" i="3"/>
  <c r="W11" i="3"/>
  <c r="V11" i="3"/>
  <c r="U11" i="3"/>
  <c r="T11" i="3"/>
  <c r="S11" i="3"/>
  <c r="R11" i="3"/>
  <c r="Q11" i="3"/>
  <c r="P11" i="3"/>
  <c r="O11" i="3"/>
  <c r="N11" i="3"/>
  <c r="M11" i="3"/>
  <c r="L11" i="3"/>
  <c r="K11" i="3"/>
  <c r="J11" i="3"/>
  <c r="I11" i="3"/>
  <c r="H11" i="3"/>
  <c r="G11" i="3"/>
  <c r="F11" i="3"/>
  <c r="E11" i="3"/>
  <c r="D11" i="3"/>
  <c r="C11" i="3"/>
  <c r="BF6" i="3"/>
  <c r="BE6" i="3"/>
  <c r="BD6" i="3"/>
  <c r="BC6" i="3"/>
  <c r="BB6" i="3"/>
  <c r="BA6" i="3"/>
  <c r="AZ6" i="3"/>
  <c r="AY6" i="3"/>
  <c r="AX6" i="3"/>
  <c r="AW6" i="3"/>
  <c r="AV6" i="3"/>
  <c r="AU6" i="3"/>
  <c r="AT6" i="3"/>
  <c r="AS6" i="3"/>
  <c r="AR6" i="3"/>
  <c r="AQ6" i="3"/>
  <c r="AP6" i="3"/>
  <c r="AO6" i="3"/>
  <c r="AN6" i="3"/>
  <c r="AM6" i="3"/>
  <c r="AL6" i="3"/>
  <c r="AK6" i="3"/>
  <c r="AJ6" i="3"/>
  <c r="AI6" i="3"/>
  <c r="AH6" i="3"/>
  <c r="AG6" i="3"/>
  <c r="AF6" i="3"/>
  <c r="AE6" i="3"/>
  <c r="AD6" i="3"/>
  <c r="AC6" i="3"/>
  <c r="AB6" i="3"/>
  <c r="AA6" i="3"/>
  <c r="Z6" i="3"/>
  <c r="Y6" i="3"/>
  <c r="X6" i="3"/>
  <c r="W6" i="3"/>
  <c r="V6" i="3"/>
  <c r="U6" i="3"/>
  <c r="T6" i="3"/>
  <c r="S6" i="3"/>
  <c r="R6" i="3"/>
  <c r="Q6" i="3"/>
  <c r="P6" i="3"/>
  <c r="O6" i="3"/>
  <c r="N6" i="3"/>
  <c r="M6" i="3"/>
  <c r="L6" i="3"/>
  <c r="K6" i="3"/>
  <c r="J6" i="3"/>
  <c r="I6" i="3"/>
  <c r="H6" i="3"/>
  <c r="G6" i="3"/>
  <c r="F6" i="3"/>
  <c r="E6" i="3"/>
  <c r="D6" i="3"/>
  <c r="C5" i="5" s="1"/>
  <c r="C6" i="3"/>
  <c r="AD113" i="4" l="1"/>
  <c r="AB113" i="4"/>
  <c r="U113" i="4"/>
  <c r="T113" i="4"/>
  <c r="CS4" i="5" a="1"/>
  <c r="CS4" i="5" s="1"/>
  <c r="CT4" i="5"/>
  <c r="CT26" i="5"/>
  <c r="CT27" i="5"/>
  <c r="CT14" i="5"/>
  <c r="CT15" i="5"/>
  <c r="CT25" i="5"/>
  <c r="CT31" i="5"/>
  <c r="CT13" i="5"/>
  <c r="CT19" i="5"/>
  <c r="CT24" i="5"/>
  <c r="CT7" i="5"/>
  <c r="CT12" i="5"/>
  <c r="CT30" i="5"/>
  <c r="CT23" i="5"/>
  <c r="CT18" i="5"/>
  <c r="CT11" i="5"/>
  <c r="CT6" i="5"/>
  <c r="CT22" i="5"/>
  <c r="CT29" i="5"/>
  <c r="CT10" i="5"/>
  <c r="CT17" i="5"/>
  <c r="CT9" i="5"/>
  <c r="CT21" i="5"/>
  <c r="CT5" i="5"/>
  <c r="CT28" i="5"/>
  <c r="CT20" i="5"/>
  <c r="CT16" i="5"/>
  <c r="CT8" i="5"/>
  <c r="AD113" i="3"/>
  <c r="CQ4" i="5" a="1"/>
  <c r="CQ4" i="5" s="1"/>
  <c r="CF4" i="5" a="1"/>
  <c r="CF30" i="5" s="1"/>
  <c r="CE4" i="5"/>
  <c r="CE10" i="5"/>
  <c r="CE7" i="5"/>
  <c r="CE21" i="5"/>
  <c r="CE29" i="5"/>
  <c r="CE9" i="5"/>
  <c r="CE17" i="5"/>
  <c r="CE22" i="5"/>
  <c r="CE14" i="5"/>
  <c r="CE15" i="5"/>
  <c r="CE5" i="5"/>
  <c r="CE27" i="5"/>
  <c r="CE25" i="5"/>
  <c r="CE28" i="5"/>
  <c r="CE26" i="5"/>
  <c r="CE20" i="5"/>
  <c r="CE16" i="5"/>
  <c r="CE19" i="5"/>
  <c r="CE12" i="5"/>
  <c r="CE8" i="5"/>
  <c r="CE13" i="5"/>
  <c r="CE23" i="5"/>
  <c r="CE30" i="5"/>
  <c r="CE24" i="5"/>
  <c r="CE11" i="5"/>
  <c r="CE18" i="5"/>
  <c r="CE6" i="5"/>
  <c r="CE31" i="5"/>
  <c r="CG4" i="5"/>
  <c r="CG11" i="5"/>
  <c r="CG6" i="5"/>
  <c r="CG10" i="5"/>
  <c r="CG29" i="5"/>
  <c r="CG21" i="5"/>
  <c r="CG17" i="5"/>
  <c r="CG8" i="5"/>
  <c r="CG27" i="5"/>
  <c r="CG9" i="5"/>
  <c r="CG5" i="5"/>
  <c r="CG15" i="5"/>
  <c r="CG26" i="5"/>
  <c r="CG22" i="5"/>
  <c r="CG28" i="5"/>
  <c r="CG14" i="5"/>
  <c r="CG20" i="5"/>
  <c r="CG16" i="5"/>
  <c r="CG7" i="5"/>
  <c r="CG25" i="5"/>
  <c r="CG31" i="5"/>
  <c r="CG24" i="5"/>
  <c r="CG13" i="5"/>
  <c r="CG19" i="5"/>
  <c r="CG12" i="5"/>
  <c r="CG30" i="5"/>
  <c r="CG23" i="5"/>
  <c r="CG18" i="5"/>
  <c r="CC4" i="5" a="1"/>
  <c r="CC12" i="5" s="1"/>
  <c r="CC10" i="5"/>
  <c r="CC15" i="5"/>
  <c r="BT4" i="5"/>
  <c r="BT26" i="5"/>
  <c r="BT5" i="5"/>
  <c r="BT22" i="5"/>
  <c r="BT21" i="5"/>
  <c r="BT25" i="5"/>
  <c r="BT20" i="5"/>
  <c r="BT28" i="5"/>
  <c r="BT13" i="5"/>
  <c r="BT8" i="5"/>
  <c r="BT16" i="5"/>
  <c r="BT12" i="5"/>
  <c r="BT31" i="5"/>
  <c r="BT18" i="5"/>
  <c r="BT15" i="5"/>
  <c r="BT19" i="5"/>
  <c r="BT24" i="5"/>
  <c r="BT7" i="5"/>
  <c r="BT23" i="5"/>
  <c r="BT6" i="5"/>
  <c r="BT27" i="5"/>
  <c r="BT30" i="5"/>
  <c r="BT14" i="5"/>
  <c r="BT11" i="5"/>
  <c r="BT29" i="5"/>
  <c r="BT17" i="5"/>
  <c r="BT10" i="5"/>
  <c r="BT9" i="5"/>
  <c r="BS6" i="5"/>
  <c r="BS15" i="5"/>
  <c r="BS7" i="5"/>
  <c r="BS5" i="5"/>
  <c r="BS24" i="5"/>
  <c r="BS12" i="5"/>
  <c r="BS28" i="5"/>
  <c r="BS23" i="5"/>
  <c r="BS4" i="5"/>
  <c r="BS27" i="5"/>
  <c r="BS11" i="5"/>
  <c r="BS17" i="5"/>
  <c r="BS10" i="5"/>
  <c r="BS26" i="5"/>
  <c r="BS20" i="5"/>
  <c r="BS21" i="5"/>
  <c r="BS14" i="5"/>
  <c r="BS8" i="5"/>
  <c r="BS30" i="5"/>
  <c r="BS13" i="5"/>
  <c r="BS25" i="5"/>
  <c r="BS22" i="5"/>
  <c r="BS18" i="5"/>
  <c r="BS9" i="5"/>
  <c r="BS19" i="5"/>
  <c r="BS29" i="5"/>
  <c r="BS31" i="5"/>
  <c r="BS16" i="5"/>
  <c r="BU4" i="5"/>
  <c r="BU22" i="5"/>
  <c r="BU6" i="5"/>
  <c r="BU10" i="5"/>
  <c r="BU29" i="5"/>
  <c r="BU26" i="5"/>
  <c r="BU17" i="5"/>
  <c r="BU7" i="5"/>
  <c r="BU27" i="5"/>
  <c r="BU21" i="5"/>
  <c r="BU5" i="5"/>
  <c r="BU23" i="5"/>
  <c r="BU25" i="5"/>
  <c r="BU9" i="5"/>
  <c r="BU28" i="5"/>
  <c r="BU13" i="5"/>
  <c r="BU20" i="5"/>
  <c r="BU16" i="5"/>
  <c r="BU24" i="5"/>
  <c r="BU8" i="5"/>
  <c r="BU14" i="5"/>
  <c r="BU31" i="5"/>
  <c r="BU12" i="5"/>
  <c r="BU19" i="5"/>
  <c r="BU11" i="5"/>
  <c r="BU30" i="5"/>
  <c r="BU15" i="5"/>
  <c r="BU18" i="5"/>
  <c r="BO4" i="5" a="1"/>
  <c r="BO4" i="5" s="1"/>
  <c r="BO16" i="5"/>
  <c r="BQ4" i="5" a="1"/>
  <c r="BQ4" i="5" s="1"/>
  <c r="BM4" i="5" a="1"/>
  <c r="BM5" i="5" s="1"/>
  <c r="BK4" i="5" a="1"/>
  <c r="BK15" i="5" s="1"/>
  <c r="BM30" i="5"/>
  <c r="Y113" i="4"/>
  <c r="AW4" i="5" a="1"/>
  <c r="AW13" i="5" s="1"/>
  <c r="F113" i="4"/>
  <c r="F113" i="3"/>
  <c r="AU4" i="5" a="1"/>
  <c r="AR4" i="5" a="1"/>
  <c r="AR4" i="5" s="1"/>
  <c r="AR10" i="5"/>
  <c r="AR25" i="5"/>
  <c r="AR28" i="5"/>
  <c r="AR15" i="5"/>
  <c r="AM4" i="5" a="1"/>
  <c r="AM29" i="5" s="1"/>
  <c r="M110" i="4"/>
  <c r="AO4" i="5" a="1"/>
  <c r="AO6" i="5" s="1"/>
  <c r="AO4" i="5"/>
  <c r="AA4" i="5" a="1"/>
  <c r="AA26" i="5" s="1"/>
  <c r="AC4" i="5" a="1"/>
  <c r="AC5" i="5" s="1"/>
  <c r="Z109" i="4"/>
  <c r="S4" i="5" a="1"/>
  <c r="S4" i="5" s="1"/>
  <c r="U4" i="5" a="1"/>
  <c r="U4" i="5" s="1"/>
  <c r="M4" i="5" a="1"/>
  <c r="M13" i="5" s="1"/>
  <c r="K4" i="5" a="1"/>
  <c r="K16" i="5" s="1"/>
  <c r="F108" i="3"/>
  <c r="F108" i="4"/>
  <c r="R108" i="4"/>
  <c r="G108" i="4"/>
  <c r="S108" i="4"/>
  <c r="I4" i="5" a="1"/>
  <c r="G4" i="5" a="1"/>
  <c r="G5" i="5" s="1"/>
  <c r="F4" i="5" a="1"/>
  <c r="F5" i="5" s="1"/>
  <c r="AD108" i="4"/>
  <c r="E4" i="5" a="1"/>
  <c r="D6" i="5" a="1"/>
  <c r="D8" i="5" s="1"/>
  <c r="K112" i="4"/>
  <c r="W112" i="4"/>
  <c r="L112" i="4"/>
  <c r="X112" i="4"/>
  <c r="M112" i="4"/>
  <c r="Y112" i="4"/>
  <c r="AC112" i="4"/>
  <c r="E112" i="4"/>
  <c r="Q112" i="4"/>
  <c r="G111" i="4"/>
  <c r="S111" i="4"/>
  <c r="H111" i="4"/>
  <c r="T111" i="4"/>
  <c r="O113" i="4"/>
  <c r="AA113" i="4"/>
  <c r="H110" i="4"/>
  <c r="T110" i="4"/>
  <c r="O110" i="4"/>
  <c r="AA110" i="4"/>
  <c r="D110" i="4"/>
  <c r="P110" i="4"/>
  <c r="AB110" i="4"/>
  <c r="N110" i="4"/>
  <c r="O109" i="4"/>
  <c r="AA109" i="4"/>
  <c r="X108" i="4"/>
  <c r="I108" i="4"/>
  <c r="U108" i="4"/>
  <c r="BF113" i="4"/>
  <c r="BF109" i="4"/>
  <c r="BF106" i="4"/>
  <c r="BF107" i="4" s="1"/>
  <c r="BE113" i="4"/>
  <c r="BE109" i="4"/>
  <c r="BE106" i="4"/>
  <c r="BE107" i="4" s="1"/>
  <c r="BD113" i="4"/>
  <c r="BD109" i="4"/>
  <c r="BD108" i="4"/>
  <c r="BC111" i="4"/>
  <c r="BC113" i="4"/>
  <c r="BC109" i="4"/>
  <c r="BC108" i="4"/>
  <c r="BB109" i="3"/>
  <c r="BB113" i="4"/>
  <c r="BB109" i="4"/>
  <c r="BB108" i="4"/>
  <c r="BA113" i="4"/>
  <c r="BA109" i="4"/>
  <c r="BA106" i="4"/>
  <c r="BA107" i="4" s="1"/>
  <c r="AZ113" i="4"/>
  <c r="AZ109" i="4"/>
  <c r="AZ106" i="4"/>
  <c r="AZ107" i="4" s="1"/>
  <c r="AY113" i="4"/>
  <c r="AY109" i="4"/>
  <c r="AY106" i="4"/>
  <c r="AY107" i="4" s="1"/>
  <c r="AX113" i="4"/>
  <c r="AX106" i="4"/>
  <c r="AX107" i="4" s="1"/>
  <c r="AX109" i="4"/>
  <c r="AW113" i="4"/>
  <c r="AW109" i="4"/>
  <c r="AW106" i="4"/>
  <c r="AW107" i="4" s="1"/>
  <c r="AV113" i="4"/>
  <c r="AV109" i="4"/>
  <c r="AV106" i="4"/>
  <c r="AV107" i="4" s="1"/>
  <c r="AU113" i="4"/>
  <c r="BJ40" i="4"/>
  <c r="AU109" i="4"/>
  <c r="AU106" i="4"/>
  <c r="AU107" i="4" s="1"/>
  <c r="AP113" i="3"/>
  <c r="AT111" i="4"/>
  <c r="AT109" i="4"/>
  <c r="AT106" i="4"/>
  <c r="AT107" i="4" s="1"/>
  <c r="AS108" i="4"/>
  <c r="AS113" i="4"/>
  <c r="AS109" i="4"/>
  <c r="AS106" i="4"/>
  <c r="AS107" i="4" s="1"/>
  <c r="AR113" i="4"/>
  <c r="AR109" i="4"/>
  <c r="AQ113" i="4"/>
  <c r="AQ109" i="4"/>
  <c r="AQ108" i="4"/>
  <c r="AP113" i="4"/>
  <c r="AP109" i="4"/>
  <c r="AP108" i="4"/>
  <c r="AO109" i="4"/>
  <c r="AO106" i="4"/>
  <c r="AO107" i="4" s="1"/>
  <c r="AN113" i="4"/>
  <c r="AN109" i="4"/>
  <c r="AN106" i="4"/>
  <c r="AN107" i="4" s="1"/>
  <c r="AM113" i="4"/>
  <c r="AM109" i="4"/>
  <c r="AM106" i="4"/>
  <c r="AM107" i="4" s="1"/>
  <c r="AL113" i="4"/>
  <c r="AL106" i="4"/>
  <c r="AL107" i="4" s="1"/>
  <c r="AL109" i="4"/>
  <c r="N111" i="4"/>
  <c r="AX111" i="4"/>
  <c r="AM111" i="4"/>
  <c r="AY111" i="4"/>
  <c r="AL111" i="4"/>
  <c r="Z111" i="4"/>
  <c r="H111" i="3"/>
  <c r="T111" i="3"/>
  <c r="AF111" i="3"/>
  <c r="AR111" i="3"/>
  <c r="BD111" i="3"/>
  <c r="AO111" i="4"/>
  <c r="AP106" i="4"/>
  <c r="AP107" i="4" s="1"/>
  <c r="BB106" i="4"/>
  <c r="BB107" i="4" s="1"/>
  <c r="F111" i="4"/>
  <c r="R111" i="4"/>
  <c r="AD111" i="4"/>
  <c r="AP111" i="4"/>
  <c r="BB111" i="4"/>
  <c r="AI111" i="4"/>
  <c r="AU111" i="4"/>
  <c r="X111" i="4"/>
  <c r="AJ111" i="4"/>
  <c r="AV111" i="4"/>
  <c r="AK111" i="4"/>
  <c r="AW111" i="4"/>
  <c r="AK113" i="4"/>
  <c r="AK109" i="4"/>
  <c r="AK106" i="4"/>
  <c r="AK107" i="4" s="1"/>
  <c r="AJ113" i="4"/>
  <c r="AJ109" i="4"/>
  <c r="AJ106" i="4"/>
  <c r="AJ107" i="4" s="1"/>
  <c r="AJ108" i="4"/>
  <c r="AI113" i="4"/>
  <c r="AI109" i="4"/>
  <c r="AI106" i="4"/>
  <c r="AI107" i="4" s="1"/>
  <c r="AH113" i="4"/>
  <c r="AH106" i="4"/>
  <c r="AH107" i="4" s="1"/>
  <c r="AH109" i="4"/>
  <c r="AG109" i="4"/>
  <c r="AG108" i="4"/>
  <c r="AG106" i="4"/>
  <c r="AG107" i="4" s="1"/>
  <c r="AF113" i="4"/>
  <c r="AF109" i="4"/>
  <c r="AF108" i="4"/>
  <c r="BK75" i="4"/>
  <c r="AE111" i="4"/>
  <c r="AE113" i="4"/>
  <c r="AE109" i="4"/>
  <c r="AE108" i="4"/>
  <c r="BK97" i="4"/>
  <c r="J113" i="4"/>
  <c r="V113" i="4"/>
  <c r="K113" i="4"/>
  <c r="W113" i="4"/>
  <c r="L113" i="4"/>
  <c r="X113" i="4"/>
  <c r="BK95" i="4"/>
  <c r="G112" i="4"/>
  <c r="S112" i="4"/>
  <c r="BK92" i="4"/>
  <c r="N112" i="4"/>
  <c r="Z112" i="4"/>
  <c r="D112" i="4"/>
  <c r="P112" i="4"/>
  <c r="AB112" i="4"/>
  <c r="BK90" i="4"/>
  <c r="BK88" i="4"/>
  <c r="F112" i="4"/>
  <c r="R112" i="4"/>
  <c r="AD112" i="4"/>
  <c r="BJ88" i="4"/>
  <c r="H112" i="4"/>
  <c r="T112" i="4"/>
  <c r="BK82" i="4"/>
  <c r="C106" i="4"/>
  <c r="C107" i="4" s="1"/>
  <c r="O106" i="4"/>
  <c r="O107" i="4" s="1"/>
  <c r="AA106" i="4"/>
  <c r="AA107" i="4" s="1"/>
  <c r="O111" i="4"/>
  <c r="AA111" i="4"/>
  <c r="D111" i="4"/>
  <c r="P111" i="4"/>
  <c r="AB111" i="4"/>
  <c r="I111" i="4"/>
  <c r="U111" i="4"/>
  <c r="BK73" i="4"/>
  <c r="J111" i="4"/>
  <c r="V111" i="4"/>
  <c r="K111" i="4"/>
  <c r="W111" i="4"/>
  <c r="BJ73" i="4"/>
  <c r="BI73" i="4"/>
  <c r="M111" i="4"/>
  <c r="Y111" i="4"/>
  <c r="BJ69" i="4"/>
  <c r="BI69" i="4"/>
  <c r="BJ65" i="4"/>
  <c r="BK65" i="4"/>
  <c r="M106" i="4"/>
  <c r="M107" i="4" s="1"/>
  <c r="N106" i="4"/>
  <c r="N107" i="4" s="1"/>
  <c r="Z106" i="4"/>
  <c r="Z107" i="4" s="1"/>
  <c r="BI65" i="4"/>
  <c r="BJ55" i="4"/>
  <c r="G113" i="4"/>
  <c r="S113" i="4"/>
  <c r="BK55" i="4"/>
  <c r="BI55" i="4"/>
  <c r="N113" i="4"/>
  <c r="Z113" i="4"/>
  <c r="BK52" i="4"/>
  <c r="E113" i="4"/>
  <c r="Q113" i="4"/>
  <c r="AC113" i="4"/>
  <c r="BK48" i="4"/>
  <c r="I110" i="4"/>
  <c r="U110" i="4"/>
  <c r="BJ48" i="4"/>
  <c r="J110" i="4"/>
  <c r="V110" i="4"/>
  <c r="K110" i="4"/>
  <c r="W110" i="4"/>
  <c r="BK44" i="4"/>
  <c r="F110" i="4"/>
  <c r="R110" i="4"/>
  <c r="AD110" i="4"/>
  <c r="G110" i="4"/>
  <c r="S110" i="4"/>
  <c r="BJ44" i="4"/>
  <c r="BI44" i="4"/>
  <c r="BK40" i="4"/>
  <c r="BK33" i="4"/>
  <c r="BI33" i="4"/>
  <c r="N109" i="4"/>
  <c r="Y106" i="4"/>
  <c r="Y107" i="4" s="1"/>
  <c r="Y109" i="4"/>
  <c r="BK30" i="4"/>
  <c r="I109" i="4"/>
  <c r="U109" i="4"/>
  <c r="J109" i="4"/>
  <c r="K109" i="4"/>
  <c r="W109" i="4"/>
  <c r="L109" i="4"/>
  <c r="X109" i="4"/>
  <c r="BJ26" i="4"/>
  <c r="E106" i="4"/>
  <c r="E107" i="4" s="1"/>
  <c r="Q106" i="4"/>
  <c r="Q107" i="4" s="1"/>
  <c r="AC106" i="4"/>
  <c r="AC107" i="4" s="1"/>
  <c r="E109" i="4"/>
  <c r="Q109" i="4"/>
  <c r="AC109" i="4"/>
  <c r="P106" i="4"/>
  <c r="P107" i="4" s="1"/>
  <c r="AB109" i="4"/>
  <c r="G109" i="4"/>
  <c r="S109" i="4"/>
  <c r="P109" i="4"/>
  <c r="H109" i="4"/>
  <c r="T109" i="4"/>
  <c r="D106" i="4"/>
  <c r="D107" i="4" s="1"/>
  <c r="BK26" i="4"/>
  <c r="AB106" i="4"/>
  <c r="AB107" i="4" s="1"/>
  <c r="BJ18" i="4"/>
  <c r="BI18" i="4"/>
  <c r="BK18" i="4"/>
  <c r="BI14" i="4"/>
  <c r="K106" i="4"/>
  <c r="K107" i="4" s="1"/>
  <c r="W106" i="4"/>
  <c r="W107" i="4" s="1"/>
  <c r="L106" i="4"/>
  <c r="L107" i="4" s="1"/>
  <c r="X106" i="4"/>
  <c r="X107" i="4" s="1"/>
  <c r="BJ14" i="4"/>
  <c r="BI11" i="4"/>
  <c r="H108" i="4"/>
  <c r="T108" i="4"/>
  <c r="V106" i="4"/>
  <c r="V107" i="4" s="1"/>
  <c r="F106" i="4"/>
  <c r="F107" i="4" s="1"/>
  <c r="R106" i="4"/>
  <c r="R107" i="4" s="1"/>
  <c r="AD106" i="4"/>
  <c r="AD107" i="4" s="1"/>
  <c r="BJ11" i="4"/>
  <c r="BK11" i="4"/>
  <c r="I106" i="4"/>
  <c r="I107" i="4" s="1"/>
  <c r="BK6" i="4"/>
  <c r="U106" i="4"/>
  <c r="U107" i="4" s="1"/>
  <c r="L111" i="4"/>
  <c r="BI6" i="4"/>
  <c r="BK14" i="4"/>
  <c r="BI61" i="4"/>
  <c r="BK69" i="4"/>
  <c r="G106" i="4"/>
  <c r="G107" i="4" s="1"/>
  <c r="S106" i="4"/>
  <c r="S107" i="4" s="1"/>
  <c r="AE106" i="4"/>
  <c r="AE107" i="4" s="1"/>
  <c r="AQ106" i="4"/>
  <c r="AQ107" i="4" s="1"/>
  <c r="BC106" i="4"/>
  <c r="BC107" i="4" s="1"/>
  <c r="J108" i="4"/>
  <c r="V108" i="4"/>
  <c r="AH108" i="4"/>
  <c r="AT108" i="4"/>
  <c r="BF108" i="4"/>
  <c r="C113" i="4"/>
  <c r="BJ6" i="4"/>
  <c r="BJ61" i="4"/>
  <c r="H106" i="4"/>
  <c r="H107" i="4" s="1"/>
  <c r="T106" i="4"/>
  <c r="T107" i="4" s="1"/>
  <c r="AF106" i="4"/>
  <c r="AF107" i="4" s="1"/>
  <c r="AR106" i="4"/>
  <c r="AR107" i="4" s="1"/>
  <c r="BD106" i="4"/>
  <c r="BD107" i="4" s="1"/>
  <c r="K108" i="4"/>
  <c r="W108" i="4"/>
  <c r="AI108" i="4"/>
  <c r="AU108" i="4"/>
  <c r="L108" i="4"/>
  <c r="M109" i="4"/>
  <c r="C111" i="4"/>
  <c r="BI48" i="4"/>
  <c r="BJ52" i="4"/>
  <c r="J106" i="4"/>
  <c r="J107" i="4" s="1"/>
  <c r="M108" i="4"/>
  <c r="Y108" i="4"/>
  <c r="AK108" i="4"/>
  <c r="AW108" i="4"/>
  <c r="C110" i="4"/>
  <c r="N108" i="4"/>
  <c r="Z108" i="4"/>
  <c r="AL108" i="4"/>
  <c r="AX108" i="4"/>
  <c r="C109" i="4"/>
  <c r="BI52" i="4"/>
  <c r="BI40" i="4"/>
  <c r="BI97" i="4"/>
  <c r="C108" i="4"/>
  <c r="O108" i="4"/>
  <c r="AA108" i="4"/>
  <c r="AM108" i="4"/>
  <c r="AY108" i="4"/>
  <c r="D109" i="4"/>
  <c r="E110" i="4"/>
  <c r="BI95" i="4"/>
  <c r="BJ97" i="4"/>
  <c r="D108" i="4"/>
  <c r="P108" i="4"/>
  <c r="AB108" i="4"/>
  <c r="AN108" i="4"/>
  <c r="AZ108" i="4"/>
  <c r="BI30" i="4"/>
  <c r="BJ33" i="4"/>
  <c r="BI82" i="4"/>
  <c r="BI92" i="4"/>
  <c r="BJ95" i="4"/>
  <c r="E108" i="4"/>
  <c r="Q108" i="4"/>
  <c r="AC108" i="4"/>
  <c r="AO108" i="4"/>
  <c r="BA108" i="4"/>
  <c r="BK61" i="4"/>
  <c r="BI26" i="4"/>
  <c r="BJ30" i="4"/>
  <c r="BI75" i="4"/>
  <c r="BJ82" i="4"/>
  <c r="BI90" i="4"/>
  <c r="BJ92" i="4"/>
  <c r="BJ75" i="4"/>
  <c r="BI88" i="4"/>
  <c r="BJ90" i="4"/>
  <c r="G112" i="3"/>
  <c r="S112" i="3"/>
  <c r="AE112" i="3"/>
  <c r="AQ112" i="3"/>
  <c r="BC112" i="3"/>
  <c r="BK92" i="3"/>
  <c r="K112" i="3"/>
  <c r="W112" i="3"/>
  <c r="AI112" i="3"/>
  <c r="AU112" i="3"/>
  <c r="L112" i="3"/>
  <c r="X112" i="3"/>
  <c r="AJ112" i="3"/>
  <c r="AV112" i="3"/>
  <c r="Y112" i="3"/>
  <c r="AK112" i="3"/>
  <c r="AW112" i="3"/>
  <c r="N112" i="3"/>
  <c r="Z112" i="3"/>
  <c r="AL112" i="3"/>
  <c r="AX112" i="3"/>
  <c r="S108" i="3"/>
  <c r="AE108" i="3"/>
  <c r="AQ108" i="3"/>
  <c r="BC108" i="3"/>
  <c r="H108" i="3"/>
  <c r="T108" i="3"/>
  <c r="AF108" i="3"/>
  <c r="AR108" i="3"/>
  <c r="BD108" i="3"/>
  <c r="BK90" i="3"/>
  <c r="BJ90" i="3"/>
  <c r="AW108" i="3"/>
  <c r="H112" i="3"/>
  <c r="T112" i="3"/>
  <c r="AF112" i="3"/>
  <c r="AR112" i="3"/>
  <c r="BD112" i="3"/>
  <c r="C112" i="3"/>
  <c r="O112" i="3"/>
  <c r="AA112" i="3"/>
  <c r="AM112" i="3"/>
  <c r="AY112" i="3"/>
  <c r="BK82" i="3"/>
  <c r="E111" i="3"/>
  <c r="Q111" i="3"/>
  <c r="AC111" i="3"/>
  <c r="AO111" i="3"/>
  <c r="BA111" i="3"/>
  <c r="G111" i="3"/>
  <c r="S111" i="3"/>
  <c r="AE111" i="3"/>
  <c r="AQ111" i="3"/>
  <c r="BC111" i="3"/>
  <c r="BK75" i="3"/>
  <c r="J111" i="3"/>
  <c r="V111" i="3"/>
  <c r="AH111" i="3"/>
  <c r="AT111" i="3"/>
  <c r="BF111" i="3"/>
  <c r="F111" i="3"/>
  <c r="R111" i="3"/>
  <c r="AD111" i="3"/>
  <c r="AP111" i="3"/>
  <c r="BB111" i="3"/>
  <c r="BK65" i="3"/>
  <c r="D112" i="3"/>
  <c r="P112" i="3"/>
  <c r="AB112" i="3"/>
  <c r="AN112" i="3"/>
  <c r="AZ112" i="3"/>
  <c r="E112" i="3"/>
  <c r="Q112" i="3"/>
  <c r="AC112" i="3"/>
  <c r="AO112" i="3"/>
  <c r="BA112" i="3"/>
  <c r="BK61" i="3"/>
  <c r="E113" i="3"/>
  <c r="Q113" i="3"/>
  <c r="AC113" i="3"/>
  <c r="AO113" i="3"/>
  <c r="BA113" i="3"/>
  <c r="R110" i="3"/>
  <c r="AD110" i="3"/>
  <c r="BB110" i="3"/>
  <c r="Y110" i="3"/>
  <c r="BI48" i="3"/>
  <c r="AU110" i="3"/>
  <c r="AI110" i="3"/>
  <c r="K110" i="3"/>
  <c r="BD110" i="3"/>
  <c r="AR110" i="3"/>
  <c r="AF110" i="3"/>
  <c r="T110" i="3"/>
  <c r="H110" i="3"/>
  <c r="J110" i="3"/>
  <c r="V110" i="3"/>
  <c r="AH110" i="3"/>
  <c r="BF110" i="3"/>
  <c r="BK48" i="3"/>
  <c r="AE110" i="3"/>
  <c r="AY110" i="3"/>
  <c r="AM110" i="3"/>
  <c r="AA110" i="3"/>
  <c r="O110" i="3"/>
  <c r="BK44" i="3"/>
  <c r="Z110" i="3"/>
  <c r="N110" i="3"/>
  <c r="M110" i="3"/>
  <c r="AV110" i="3"/>
  <c r="AJ110" i="3"/>
  <c r="X110" i="3"/>
  <c r="L110" i="3"/>
  <c r="C110" i="3"/>
  <c r="BE110" i="3"/>
  <c r="AG110" i="3"/>
  <c r="U110" i="3"/>
  <c r="I110" i="3"/>
  <c r="BC110" i="3"/>
  <c r="G110" i="3"/>
  <c r="S110" i="3"/>
  <c r="AO110" i="3"/>
  <c r="AC110" i="3"/>
  <c r="Q110" i="3"/>
  <c r="E110" i="3"/>
  <c r="AQ110" i="3"/>
  <c r="I111" i="3"/>
  <c r="U111" i="3"/>
  <c r="AG111" i="3"/>
  <c r="AS111" i="3"/>
  <c r="BE111" i="3"/>
  <c r="F109" i="3"/>
  <c r="O111" i="3"/>
  <c r="AA111" i="3"/>
  <c r="AM111" i="3"/>
  <c r="AY111" i="3"/>
  <c r="D111" i="3"/>
  <c r="P111" i="3"/>
  <c r="AB111" i="3"/>
  <c r="AN111" i="3"/>
  <c r="AZ111" i="3"/>
  <c r="R109" i="3"/>
  <c r="AD109" i="3"/>
  <c r="AP109" i="3"/>
  <c r="K113" i="3"/>
  <c r="W113" i="3"/>
  <c r="AI113" i="3"/>
  <c r="AU113" i="3"/>
  <c r="K111" i="3"/>
  <c r="W111" i="3"/>
  <c r="AI111" i="3"/>
  <c r="AU111" i="3"/>
  <c r="M111" i="3"/>
  <c r="Y111" i="3"/>
  <c r="AK111" i="3"/>
  <c r="AW111" i="3"/>
  <c r="G109" i="3"/>
  <c r="S109" i="3"/>
  <c r="AE109" i="3"/>
  <c r="AQ109" i="3"/>
  <c r="BC109" i="3"/>
  <c r="L113" i="3"/>
  <c r="X113" i="3"/>
  <c r="AJ113" i="3"/>
  <c r="AV113" i="3"/>
  <c r="I109" i="3"/>
  <c r="U109" i="3"/>
  <c r="AG109" i="3"/>
  <c r="AS109" i="3"/>
  <c r="BE109" i="3"/>
  <c r="BJ73" i="3"/>
  <c r="L111" i="3"/>
  <c r="X111" i="3"/>
  <c r="AJ111" i="3"/>
  <c r="AV111" i="3"/>
  <c r="J113" i="3"/>
  <c r="V113" i="3"/>
  <c r="AH113" i="3"/>
  <c r="AT113" i="3"/>
  <c r="BF113" i="3"/>
  <c r="N111" i="3"/>
  <c r="Z111" i="3"/>
  <c r="AL111" i="3"/>
  <c r="AX111" i="3"/>
  <c r="T109" i="3"/>
  <c r="AF109" i="3"/>
  <c r="M113" i="3"/>
  <c r="Y113" i="3"/>
  <c r="AK113" i="3"/>
  <c r="AW113" i="3"/>
  <c r="C113" i="3"/>
  <c r="O113" i="3"/>
  <c r="AA113" i="3"/>
  <c r="AM113" i="3"/>
  <c r="AY113" i="3"/>
  <c r="I113" i="3"/>
  <c r="U113" i="3"/>
  <c r="AG113" i="3"/>
  <c r="AS113" i="3"/>
  <c r="BE113" i="3"/>
  <c r="BI69" i="3"/>
  <c r="H109" i="3"/>
  <c r="N113" i="3"/>
  <c r="Z113" i="3"/>
  <c r="AL113" i="3"/>
  <c r="AX113" i="3"/>
  <c r="BK40" i="3"/>
  <c r="D113" i="3"/>
  <c r="P113" i="3"/>
  <c r="AB113" i="3"/>
  <c r="AN113" i="3"/>
  <c r="AZ113" i="3"/>
  <c r="BK97" i="3"/>
  <c r="G113" i="3"/>
  <c r="S113" i="3"/>
  <c r="AE113" i="3"/>
  <c r="AQ113" i="3"/>
  <c r="BC113" i="3"/>
  <c r="BI55" i="3"/>
  <c r="D106" i="3"/>
  <c r="D107" i="3" s="1"/>
  <c r="P109" i="3"/>
  <c r="AB109" i="3"/>
  <c r="AN109" i="3"/>
  <c r="AZ109" i="3"/>
  <c r="H113" i="3"/>
  <c r="T113" i="3"/>
  <c r="AF113" i="3"/>
  <c r="AR113" i="3"/>
  <c r="BD113" i="3"/>
  <c r="BK55" i="3"/>
  <c r="BD109" i="3"/>
  <c r="AR109" i="3"/>
  <c r="BK33" i="3"/>
  <c r="E109" i="3"/>
  <c r="Q109" i="3"/>
  <c r="AC109" i="3"/>
  <c r="AO109" i="3"/>
  <c r="BA109" i="3"/>
  <c r="O106" i="3"/>
  <c r="O107" i="3" s="1"/>
  <c r="AA106" i="3"/>
  <c r="AA107" i="3" s="1"/>
  <c r="AM106" i="3"/>
  <c r="AM107" i="3" s="1"/>
  <c r="AY106" i="3"/>
  <c r="AY107" i="3" s="1"/>
  <c r="O109" i="3"/>
  <c r="AA109" i="3"/>
  <c r="AM109" i="3"/>
  <c r="AY109" i="3"/>
  <c r="BK30" i="3"/>
  <c r="N106" i="3"/>
  <c r="N107" i="3" s="1"/>
  <c r="Z106" i="3"/>
  <c r="Z107" i="3" s="1"/>
  <c r="AL106" i="3"/>
  <c r="AL107" i="3" s="1"/>
  <c r="AX106" i="3"/>
  <c r="AX107" i="3" s="1"/>
  <c r="N109" i="3"/>
  <c r="Z109" i="3"/>
  <c r="AL109" i="3"/>
  <c r="AX109" i="3"/>
  <c r="D109" i="3"/>
  <c r="J109" i="3"/>
  <c r="V109" i="3"/>
  <c r="AH109" i="3"/>
  <c r="AT109" i="3"/>
  <c r="BF109" i="3"/>
  <c r="K106" i="3"/>
  <c r="K107" i="3" s="1"/>
  <c r="AI106" i="3"/>
  <c r="AI107" i="3" s="1"/>
  <c r="AU106" i="3"/>
  <c r="AU107" i="3" s="1"/>
  <c r="K109" i="3"/>
  <c r="W109" i="3"/>
  <c r="AI109" i="3"/>
  <c r="AU109" i="3"/>
  <c r="BK26" i="3"/>
  <c r="L106" i="3"/>
  <c r="L107" i="3" s="1"/>
  <c r="X106" i="3"/>
  <c r="X107" i="3" s="1"/>
  <c r="AJ106" i="3"/>
  <c r="AJ107" i="3" s="1"/>
  <c r="AV106" i="3"/>
  <c r="AV107" i="3" s="1"/>
  <c r="L109" i="3"/>
  <c r="X109" i="3"/>
  <c r="AJ109" i="3"/>
  <c r="AV109" i="3"/>
  <c r="Y106" i="3"/>
  <c r="Y107" i="3" s="1"/>
  <c r="AK106" i="3"/>
  <c r="AK107" i="3" s="1"/>
  <c r="M109" i="3"/>
  <c r="Y109" i="3"/>
  <c r="AK109" i="3"/>
  <c r="AW109" i="3"/>
  <c r="W106" i="3"/>
  <c r="W107" i="3" s="1"/>
  <c r="BJ18" i="3"/>
  <c r="BI14" i="3"/>
  <c r="J108" i="3"/>
  <c r="V108" i="3"/>
  <c r="AH108" i="3"/>
  <c r="AT108" i="3"/>
  <c r="BF108" i="3"/>
  <c r="P106" i="3"/>
  <c r="P107" i="3" s="1"/>
  <c r="AB106" i="3"/>
  <c r="AB107" i="3" s="1"/>
  <c r="AN106" i="3"/>
  <c r="AN107" i="3" s="1"/>
  <c r="AZ106" i="3"/>
  <c r="AZ107" i="3" s="1"/>
  <c r="R108" i="3"/>
  <c r="AD108" i="3"/>
  <c r="AP108" i="3"/>
  <c r="BB108" i="3"/>
  <c r="Q106" i="3"/>
  <c r="Q107" i="3" s="1"/>
  <c r="AO106" i="3"/>
  <c r="AO107" i="3" s="1"/>
  <c r="AC106" i="3"/>
  <c r="AC107" i="3" s="1"/>
  <c r="I108" i="3"/>
  <c r="U108" i="3"/>
  <c r="AG108" i="3"/>
  <c r="AS108" i="3"/>
  <c r="BE108" i="3"/>
  <c r="BA106" i="3"/>
  <c r="BA107" i="3" s="1"/>
  <c r="E106" i="3"/>
  <c r="E107" i="3" s="1"/>
  <c r="G108" i="3"/>
  <c r="BK11" i="3"/>
  <c r="C106" i="3"/>
  <c r="C107" i="3" s="1"/>
  <c r="AS106" i="3"/>
  <c r="AS107" i="3" s="1"/>
  <c r="AJ108" i="3"/>
  <c r="AV108" i="3"/>
  <c r="AG106" i="3"/>
  <c r="AG107" i="3" s="1"/>
  <c r="BE106" i="3"/>
  <c r="BE107" i="3" s="1"/>
  <c r="AH106" i="3"/>
  <c r="AH107" i="3" s="1"/>
  <c r="AT106" i="3"/>
  <c r="AT107" i="3" s="1"/>
  <c r="BF106" i="3"/>
  <c r="BF107" i="3" s="1"/>
  <c r="X108" i="3"/>
  <c r="V106" i="3"/>
  <c r="V107" i="3" s="1"/>
  <c r="U106" i="3"/>
  <c r="U107" i="3" s="1"/>
  <c r="L108" i="3"/>
  <c r="J106" i="3"/>
  <c r="J107" i="3" s="1"/>
  <c r="I106" i="3"/>
  <c r="I107" i="3" s="1"/>
  <c r="BK6" i="3"/>
  <c r="BJ55" i="3"/>
  <c r="C111" i="3"/>
  <c r="M108" i="3"/>
  <c r="BI11" i="3"/>
  <c r="BJ14" i="3"/>
  <c r="BK18" i="3"/>
  <c r="BI65" i="3"/>
  <c r="BJ69" i="3"/>
  <c r="BK73" i="3"/>
  <c r="BK88" i="3"/>
  <c r="F106" i="3"/>
  <c r="F107" i="3" s="1"/>
  <c r="R106" i="3"/>
  <c r="R107" i="3" s="1"/>
  <c r="AD106" i="3"/>
  <c r="AD107" i="3" s="1"/>
  <c r="AP106" i="3"/>
  <c r="AP107" i="3" s="1"/>
  <c r="BB106" i="3"/>
  <c r="BB107" i="3" s="1"/>
  <c r="M112" i="3"/>
  <c r="Y108" i="3"/>
  <c r="BI6" i="3"/>
  <c r="BJ11" i="3"/>
  <c r="BK14" i="3"/>
  <c r="BI61" i="3"/>
  <c r="BJ65" i="3"/>
  <c r="BK69" i="3"/>
  <c r="G106" i="3"/>
  <c r="G107" i="3" s="1"/>
  <c r="S106" i="3"/>
  <c r="S107" i="3" s="1"/>
  <c r="AE106" i="3"/>
  <c r="AE107" i="3" s="1"/>
  <c r="AQ106" i="3"/>
  <c r="AQ107" i="3" s="1"/>
  <c r="BC106" i="3"/>
  <c r="BC107" i="3" s="1"/>
  <c r="BJ6" i="3"/>
  <c r="BJ61" i="3"/>
  <c r="H106" i="3"/>
  <c r="H107" i="3" s="1"/>
  <c r="T106" i="3"/>
  <c r="T107" i="3" s="1"/>
  <c r="AF106" i="3"/>
  <c r="AF107" i="3" s="1"/>
  <c r="AR106" i="3"/>
  <c r="AR107" i="3" s="1"/>
  <c r="BD106" i="3"/>
  <c r="BD107" i="3" s="1"/>
  <c r="K108" i="3"/>
  <c r="W108" i="3"/>
  <c r="AI108" i="3"/>
  <c r="AU108" i="3"/>
  <c r="BI44" i="3"/>
  <c r="BJ48" i="3"/>
  <c r="BK52" i="3"/>
  <c r="N108" i="3"/>
  <c r="Z108" i="3"/>
  <c r="AL108" i="3"/>
  <c r="AX108" i="3"/>
  <c r="C109" i="3"/>
  <c r="BI52" i="3"/>
  <c r="BJ52" i="3"/>
  <c r="AK108" i="3"/>
  <c r="BI40" i="3"/>
  <c r="BJ44" i="3"/>
  <c r="BI97" i="3"/>
  <c r="C108" i="3"/>
  <c r="O108" i="3"/>
  <c r="AA108" i="3"/>
  <c r="AM108" i="3"/>
  <c r="AY108" i="3"/>
  <c r="BI33" i="3"/>
  <c r="BJ40" i="3"/>
  <c r="BI95" i="3"/>
  <c r="BJ97" i="3"/>
  <c r="M106" i="3"/>
  <c r="M107" i="3" s="1"/>
  <c r="AW106" i="3"/>
  <c r="AW107" i="3" s="1"/>
  <c r="D108" i="3"/>
  <c r="P108" i="3"/>
  <c r="AB108" i="3"/>
  <c r="AN108" i="3"/>
  <c r="AZ108" i="3"/>
  <c r="BI30" i="3"/>
  <c r="BJ33" i="3"/>
  <c r="BI82" i="3"/>
  <c r="BI92" i="3"/>
  <c r="BJ95" i="3"/>
  <c r="E108" i="3"/>
  <c r="Q108" i="3"/>
  <c r="AC108" i="3"/>
  <c r="AO108" i="3"/>
  <c r="BA108" i="3"/>
  <c r="BI26" i="3"/>
  <c r="BJ30" i="3"/>
  <c r="BI75" i="3"/>
  <c r="BJ82" i="3"/>
  <c r="BI90" i="3"/>
  <c r="BJ92" i="3"/>
  <c r="BI18" i="3"/>
  <c r="BJ26" i="3"/>
  <c r="BI73" i="3"/>
  <c r="BJ75" i="3"/>
  <c r="BI88" i="3"/>
  <c r="AO10" i="5" l="1"/>
  <c r="BO28" i="5"/>
  <c r="CC5" i="5"/>
  <c r="AO26" i="5"/>
  <c r="AO18" i="5"/>
  <c r="CC23" i="5"/>
  <c r="BM28" i="5"/>
  <c r="CC24" i="5"/>
  <c r="BM26" i="5"/>
  <c r="CC8" i="5"/>
  <c r="CC13" i="5"/>
  <c r="CF4" i="5"/>
  <c r="AO12" i="5"/>
  <c r="CC14" i="5"/>
  <c r="AO8" i="5"/>
  <c r="CC28" i="5"/>
  <c r="AO24" i="5"/>
  <c r="CC19" i="5"/>
  <c r="AO20" i="5"/>
  <c r="BO21" i="5"/>
  <c r="CC27" i="5"/>
  <c r="CS9" i="5"/>
  <c r="CS6" i="5"/>
  <c r="CS19" i="5"/>
  <c r="CS31" i="5"/>
  <c r="CS14" i="5"/>
  <c r="CS25" i="5"/>
  <c r="CS10" i="5"/>
  <c r="CS16" i="5"/>
  <c r="CS22" i="5"/>
  <c r="CS12" i="5"/>
  <c r="CS18" i="5"/>
  <c r="CS28" i="5"/>
  <c r="CS26" i="5"/>
  <c r="CS21" i="5"/>
  <c r="CS30" i="5"/>
  <c r="CS24" i="5"/>
  <c r="CS8" i="5"/>
  <c r="CS11" i="5"/>
  <c r="CS27" i="5"/>
  <c r="CS17" i="5"/>
  <c r="CS5" i="5"/>
  <c r="CS15" i="5"/>
  <c r="CS20" i="5"/>
  <c r="CS7" i="5"/>
  <c r="CS13" i="5"/>
  <c r="CS29" i="5"/>
  <c r="CS23" i="5"/>
  <c r="CQ13" i="5"/>
  <c r="CQ16" i="5"/>
  <c r="CQ25" i="5"/>
  <c r="CQ9" i="5"/>
  <c r="CQ30" i="5"/>
  <c r="CQ17" i="5"/>
  <c r="CQ31" i="5"/>
  <c r="CQ15" i="5"/>
  <c r="CQ28" i="5"/>
  <c r="CQ21" i="5"/>
  <c r="CQ8" i="5"/>
  <c r="CQ29" i="5"/>
  <c r="CQ14" i="5"/>
  <c r="CQ24" i="5"/>
  <c r="CQ27" i="5"/>
  <c r="CQ6" i="5"/>
  <c r="CQ11" i="5"/>
  <c r="CQ20" i="5"/>
  <c r="CQ10" i="5"/>
  <c r="CQ7" i="5"/>
  <c r="CQ26" i="5"/>
  <c r="CQ18" i="5"/>
  <c r="CQ12" i="5"/>
  <c r="CQ23" i="5"/>
  <c r="CQ22" i="5"/>
  <c r="CQ19" i="5"/>
  <c r="CQ5" i="5"/>
  <c r="CF24" i="5"/>
  <c r="CF25" i="5"/>
  <c r="CF29" i="5"/>
  <c r="CF13" i="5"/>
  <c r="CF18" i="5"/>
  <c r="CF11" i="5"/>
  <c r="CF19" i="5"/>
  <c r="CF10" i="5"/>
  <c r="CF21" i="5"/>
  <c r="CF17" i="5"/>
  <c r="CF27" i="5"/>
  <c r="CF26" i="5"/>
  <c r="CF16" i="5"/>
  <c r="CF28" i="5"/>
  <c r="CF15" i="5"/>
  <c r="CF22" i="5"/>
  <c r="CF31" i="5"/>
  <c r="CF14" i="5"/>
  <c r="CF23" i="5"/>
  <c r="CF8" i="5"/>
  <c r="CF5" i="5"/>
  <c r="CF6" i="5"/>
  <c r="CF20" i="5"/>
  <c r="CF12" i="5"/>
  <c r="CF9" i="5"/>
  <c r="CF7" i="5"/>
  <c r="CC4" i="5"/>
  <c r="CC26" i="5"/>
  <c r="CC20" i="5"/>
  <c r="CC31" i="5"/>
  <c r="CC17" i="5"/>
  <c r="CC18" i="5"/>
  <c r="CC9" i="5"/>
  <c r="CC16" i="5"/>
  <c r="CC30" i="5"/>
  <c r="CC25" i="5"/>
  <c r="CC22" i="5"/>
  <c r="CC11" i="5"/>
  <c r="CC29" i="5"/>
  <c r="CC6" i="5"/>
  <c r="CC7" i="5"/>
  <c r="CC21" i="5"/>
  <c r="BS33" i="5"/>
  <c r="BS32" i="5"/>
  <c r="BO15" i="5"/>
  <c r="BO11" i="5"/>
  <c r="BO23" i="5"/>
  <c r="BO27" i="5"/>
  <c r="BO14" i="5"/>
  <c r="BO31" i="5"/>
  <c r="BO6" i="5"/>
  <c r="BO13" i="5"/>
  <c r="BO25" i="5"/>
  <c r="BO22" i="5"/>
  <c r="BO9" i="5"/>
  <c r="BO20" i="5"/>
  <c r="BO24" i="5"/>
  <c r="BO5" i="5"/>
  <c r="BO18" i="5"/>
  <c r="BO12" i="5"/>
  <c r="BO19" i="5"/>
  <c r="BO7" i="5"/>
  <c r="BO30" i="5"/>
  <c r="BO26" i="5"/>
  <c r="BO17" i="5"/>
  <c r="BO8" i="5"/>
  <c r="BO10" i="5"/>
  <c r="BO29" i="5"/>
  <c r="BQ7" i="5"/>
  <c r="BQ15" i="5"/>
  <c r="BQ19" i="5"/>
  <c r="BQ13" i="5"/>
  <c r="BQ20" i="5"/>
  <c r="BQ27" i="5"/>
  <c r="BQ25" i="5"/>
  <c r="BQ26" i="5"/>
  <c r="BQ31" i="5"/>
  <c r="BQ5" i="5"/>
  <c r="BQ12" i="5"/>
  <c r="BQ9" i="5"/>
  <c r="BQ30" i="5"/>
  <c r="BQ17" i="5"/>
  <c r="BQ16" i="5"/>
  <c r="BQ21" i="5"/>
  <c r="BQ6" i="5"/>
  <c r="BQ14" i="5"/>
  <c r="BQ23" i="5"/>
  <c r="BQ22" i="5"/>
  <c r="BQ24" i="5"/>
  <c r="BQ29" i="5"/>
  <c r="BQ18" i="5"/>
  <c r="BQ28" i="5"/>
  <c r="BQ10" i="5"/>
  <c r="BQ11" i="5"/>
  <c r="BQ8" i="5"/>
  <c r="BM7" i="5"/>
  <c r="BM22" i="5"/>
  <c r="BM24" i="5"/>
  <c r="BM17" i="5"/>
  <c r="BM8" i="5"/>
  <c r="BM27" i="5"/>
  <c r="BM20" i="5"/>
  <c r="BM16" i="5"/>
  <c r="BM10" i="5"/>
  <c r="BM18" i="5"/>
  <c r="BM29" i="5"/>
  <c r="BM19" i="5"/>
  <c r="BM12" i="5"/>
  <c r="BM15" i="5"/>
  <c r="BM11" i="5"/>
  <c r="BM25" i="5"/>
  <c r="BM14" i="5"/>
  <c r="BM31" i="5"/>
  <c r="BM9" i="5"/>
  <c r="BM6" i="5"/>
  <c r="BM23" i="5"/>
  <c r="BM13" i="5"/>
  <c r="BM4" i="5"/>
  <c r="BM21" i="5"/>
  <c r="BK31" i="5"/>
  <c r="BK12" i="5"/>
  <c r="BK4" i="5"/>
  <c r="BK11" i="5"/>
  <c r="BK7" i="5"/>
  <c r="BK28" i="5"/>
  <c r="BK14" i="5"/>
  <c r="BK18" i="5"/>
  <c r="BK30" i="5"/>
  <c r="BK24" i="5"/>
  <c r="BK29" i="5"/>
  <c r="BK23" i="5"/>
  <c r="BK8" i="5"/>
  <c r="BK27" i="5"/>
  <c r="BK26" i="5"/>
  <c r="BK13" i="5"/>
  <c r="BK6" i="5"/>
  <c r="BK5" i="5"/>
  <c r="BK20" i="5"/>
  <c r="BK22" i="5"/>
  <c r="BK25" i="5"/>
  <c r="BK9" i="5"/>
  <c r="BK16" i="5"/>
  <c r="BK19" i="5"/>
  <c r="BK21" i="5"/>
  <c r="BK10" i="5"/>
  <c r="BK17" i="5"/>
  <c r="AW19" i="5"/>
  <c r="AW6" i="5"/>
  <c r="AW7" i="5"/>
  <c r="AW23" i="5"/>
  <c r="AW4" i="5"/>
  <c r="AW31" i="5"/>
  <c r="AW18" i="5"/>
  <c r="AW25" i="5"/>
  <c r="AW30" i="5"/>
  <c r="AW9" i="5"/>
  <c r="AW17" i="5"/>
  <c r="AW29" i="5"/>
  <c r="AW27" i="5"/>
  <c r="AW12" i="5"/>
  <c r="AW15" i="5"/>
  <c r="AW28" i="5"/>
  <c r="AW16" i="5"/>
  <c r="AW20" i="5"/>
  <c r="AW8" i="5"/>
  <c r="AW5" i="5"/>
  <c r="AW10" i="5"/>
  <c r="AW24" i="5"/>
  <c r="AW21" i="5"/>
  <c r="AW22" i="5"/>
  <c r="AW14" i="5"/>
  <c r="AW26" i="5"/>
  <c r="AW11" i="5"/>
  <c r="AU4" i="5"/>
  <c r="AU24" i="5"/>
  <c r="AU11" i="5"/>
  <c r="AU19" i="5"/>
  <c r="AU10" i="5"/>
  <c r="AU7" i="5"/>
  <c r="AU21" i="5"/>
  <c r="AU30" i="5"/>
  <c r="AU9" i="5"/>
  <c r="AU6" i="5"/>
  <c r="AU22" i="5"/>
  <c r="AU18" i="5"/>
  <c r="AU20" i="5"/>
  <c r="AU8" i="5"/>
  <c r="AU31" i="5"/>
  <c r="AU15" i="5"/>
  <c r="AU29" i="5"/>
  <c r="AU27" i="5"/>
  <c r="AU13" i="5"/>
  <c r="AU5" i="5"/>
  <c r="AU26" i="5"/>
  <c r="AU17" i="5"/>
  <c r="AU14" i="5"/>
  <c r="AU12" i="5"/>
  <c r="AU28" i="5"/>
  <c r="AU25" i="5"/>
  <c r="AU23" i="5"/>
  <c r="AU16" i="5"/>
  <c r="AR14" i="5"/>
  <c r="AR16" i="5"/>
  <c r="AR13" i="5"/>
  <c r="AR29" i="5"/>
  <c r="AR22" i="5"/>
  <c r="AR9" i="5"/>
  <c r="AR6" i="5"/>
  <c r="AR31" i="5"/>
  <c r="AR20" i="5"/>
  <c r="AR21" i="5"/>
  <c r="AR27" i="5"/>
  <c r="AR24" i="5"/>
  <c r="AR19" i="5"/>
  <c r="AR5" i="5"/>
  <c r="AR18" i="5"/>
  <c r="AR23" i="5"/>
  <c r="AR26" i="5"/>
  <c r="AR30" i="5"/>
  <c r="AR7" i="5"/>
  <c r="AR17" i="5"/>
  <c r="AR11" i="5"/>
  <c r="AR12" i="5"/>
  <c r="AR8" i="5"/>
  <c r="AM31" i="5"/>
  <c r="AM10" i="5"/>
  <c r="AM24" i="5"/>
  <c r="AM25" i="5"/>
  <c r="AM6" i="5"/>
  <c r="AM8" i="5"/>
  <c r="AM22" i="5"/>
  <c r="AM28" i="5"/>
  <c r="AM26" i="5"/>
  <c r="AM9" i="5"/>
  <c r="AM16" i="5"/>
  <c r="AM18" i="5"/>
  <c r="AM20" i="5"/>
  <c r="AM11" i="5"/>
  <c r="AM15" i="5"/>
  <c r="AM13" i="5"/>
  <c r="AM14" i="5"/>
  <c r="AM7" i="5"/>
  <c r="AM17" i="5"/>
  <c r="AM30" i="5"/>
  <c r="AM19" i="5"/>
  <c r="AM21" i="5"/>
  <c r="AM23" i="5"/>
  <c r="AM12" i="5"/>
  <c r="AM5" i="5"/>
  <c r="AM4" i="5"/>
  <c r="AM27" i="5"/>
  <c r="AO27" i="5"/>
  <c r="AO22" i="5"/>
  <c r="AO17" i="5"/>
  <c r="AO30" i="5"/>
  <c r="AO9" i="5"/>
  <c r="AO11" i="5"/>
  <c r="AO19" i="5"/>
  <c r="AO25" i="5"/>
  <c r="AO13" i="5"/>
  <c r="AO28" i="5"/>
  <c r="AO29" i="5"/>
  <c r="AO16" i="5"/>
  <c r="AO15" i="5"/>
  <c r="AO21" i="5"/>
  <c r="AO23" i="5"/>
  <c r="AO31" i="5"/>
  <c r="AO14" i="5"/>
  <c r="AO5" i="5"/>
  <c r="AO7" i="5"/>
  <c r="AA17" i="5"/>
  <c r="AA21" i="5"/>
  <c r="AA16" i="5"/>
  <c r="AA18" i="5"/>
  <c r="AA15" i="5"/>
  <c r="AA12" i="5"/>
  <c r="AA29" i="5"/>
  <c r="AA30" i="5"/>
  <c r="AA22" i="5"/>
  <c r="AA27" i="5"/>
  <c r="AA19" i="5"/>
  <c r="AA7" i="5"/>
  <c r="AA28" i="5"/>
  <c r="AA13" i="5"/>
  <c r="AA25" i="5"/>
  <c r="AA31" i="5"/>
  <c r="AA9" i="5"/>
  <c r="AA24" i="5"/>
  <c r="AA10" i="5"/>
  <c r="AA11" i="5"/>
  <c r="AA8" i="5"/>
  <c r="AA5" i="5"/>
  <c r="AA14" i="5"/>
  <c r="AA4" i="5"/>
  <c r="AA20" i="5"/>
  <c r="AA6" i="5"/>
  <c r="AA23" i="5"/>
  <c r="AC24" i="5"/>
  <c r="AC31" i="5"/>
  <c r="AC15" i="5"/>
  <c r="AC16" i="5"/>
  <c r="AC22" i="5"/>
  <c r="AC27" i="5"/>
  <c r="AC23" i="5"/>
  <c r="AC17" i="5"/>
  <c r="AC14" i="5"/>
  <c r="AC18" i="5"/>
  <c r="AC8" i="5"/>
  <c r="AC9" i="5"/>
  <c r="AC13" i="5"/>
  <c r="AC29" i="5"/>
  <c r="AC11" i="5"/>
  <c r="AC28" i="5"/>
  <c r="AC21" i="5"/>
  <c r="AC30" i="5"/>
  <c r="AC20" i="5"/>
  <c r="AC6" i="5"/>
  <c r="AC7" i="5"/>
  <c r="AC25" i="5"/>
  <c r="AC10" i="5"/>
  <c r="AC12" i="5"/>
  <c r="AC26" i="5"/>
  <c r="AC4" i="5"/>
  <c r="AC19" i="5"/>
  <c r="S16" i="5"/>
  <c r="S8" i="5"/>
  <c r="S20" i="5"/>
  <c r="S14" i="5"/>
  <c r="S26" i="5"/>
  <c r="S29" i="5"/>
  <c r="S10" i="5"/>
  <c r="S19" i="5"/>
  <c r="S6" i="5"/>
  <c r="S11" i="5"/>
  <c r="S7" i="5"/>
  <c r="S27" i="5"/>
  <c r="S15" i="5"/>
  <c r="S28" i="5"/>
  <c r="S22" i="5"/>
  <c r="S5" i="5"/>
  <c r="S18" i="5"/>
  <c r="S9" i="5"/>
  <c r="S23" i="5"/>
  <c r="S31" i="5"/>
  <c r="S17" i="5"/>
  <c r="S30" i="5"/>
  <c r="S25" i="5"/>
  <c r="S21" i="5"/>
  <c r="S12" i="5"/>
  <c r="S13" i="5"/>
  <c r="S24" i="5"/>
  <c r="U15" i="5"/>
  <c r="U30" i="5"/>
  <c r="U19" i="5"/>
  <c r="U27" i="5"/>
  <c r="U10" i="5"/>
  <c r="U21" i="5"/>
  <c r="U12" i="5"/>
  <c r="U20" i="5"/>
  <c r="U22" i="5"/>
  <c r="U31" i="5"/>
  <c r="U5" i="5"/>
  <c r="U26" i="5"/>
  <c r="U17" i="5"/>
  <c r="U24" i="5"/>
  <c r="U16" i="5"/>
  <c r="U13" i="5"/>
  <c r="U23" i="5"/>
  <c r="U25" i="5"/>
  <c r="U29" i="5"/>
  <c r="U18" i="5"/>
  <c r="U6" i="5"/>
  <c r="U11" i="5"/>
  <c r="U8" i="5"/>
  <c r="U7" i="5"/>
  <c r="U9" i="5"/>
  <c r="U14" i="5"/>
  <c r="U28" i="5"/>
  <c r="K31" i="5"/>
  <c r="K23" i="5"/>
  <c r="K9" i="5"/>
  <c r="K6" i="5"/>
  <c r="K13" i="5"/>
  <c r="K5" i="5"/>
  <c r="M6" i="5"/>
  <c r="M20" i="5"/>
  <c r="M14" i="5"/>
  <c r="M24" i="5"/>
  <c r="M18" i="5"/>
  <c r="M28" i="5"/>
  <c r="M7" i="5"/>
  <c r="M19" i="5"/>
  <c r="M27" i="5"/>
  <c r="M5" i="5"/>
  <c r="M4" i="5"/>
  <c r="M15" i="5"/>
  <c r="M22" i="5"/>
  <c r="M9" i="5"/>
  <c r="M12" i="5"/>
  <c r="M30" i="5"/>
  <c r="M10" i="5"/>
  <c r="M25" i="5"/>
  <c r="M17" i="5"/>
  <c r="M31" i="5"/>
  <c r="M16" i="5"/>
  <c r="M23" i="5"/>
  <c r="M8" i="5"/>
  <c r="M21" i="5"/>
  <c r="M29" i="5"/>
  <c r="M26" i="5"/>
  <c r="M11" i="5"/>
  <c r="K14" i="5"/>
  <c r="K27" i="5"/>
  <c r="K8" i="5"/>
  <c r="K17" i="5"/>
  <c r="K10" i="5"/>
  <c r="K18" i="5"/>
  <c r="K28" i="5"/>
  <c r="K24" i="5"/>
  <c r="K20" i="5"/>
  <c r="K11" i="5"/>
  <c r="K26" i="5"/>
  <c r="K19" i="5"/>
  <c r="K7" i="5"/>
  <c r="K29" i="5"/>
  <c r="K25" i="5"/>
  <c r="K12" i="5"/>
  <c r="K22" i="5"/>
  <c r="K30" i="5"/>
  <c r="K15" i="5"/>
  <c r="K4" i="5"/>
  <c r="K21" i="5"/>
  <c r="I4" i="5"/>
  <c r="I31" i="5"/>
  <c r="I5" i="5"/>
  <c r="I19" i="5"/>
  <c r="I14" i="5"/>
  <c r="I30" i="5"/>
  <c r="I9" i="5"/>
  <c r="I6" i="5"/>
  <c r="I26" i="5"/>
  <c r="I17" i="5"/>
  <c r="I7" i="5"/>
  <c r="I12" i="5"/>
  <c r="I27" i="5"/>
  <c r="I29" i="5"/>
  <c r="I20" i="5"/>
  <c r="I13" i="5"/>
  <c r="I25" i="5"/>
  <c r="I21" i="5"/>
  <c r="I16" i="5"/>
  <c r="I18" i="5"/>
  <c r="I11" i="5"/>
  <c r="I24" i="5"/>
  <c r="I28" i="5"/>
  <c r="I23" i="5"/>
  <c r="I10" i="5"/>
  <c r="I8" i="5"/>
  <c r="I22" i="5"/>
  <c r="I15" i="5"/>
  <c r="G8" i="5"/>
  <c r="G9" i="5"/>
  <c r="G14" i="5"/>
  <c r="G28" i="5"/>
  <c r="G18" i="5"/>
  <c r="G19" i="5"/>
  <c r="G27" i="5"/>
  <c r="G23" i="5"/>
  <c r="G21" i="5"/>
  <c r="G25" i="5"/>
  <c r="G17" i="5"/>
  <c r="G29" i="5"/>
  <c r="G22" i="5"/>
  <c r="G30" i="5"/>
  <c r="G16" i="5"/>
  <c r="G12" i="5"/>
  <c r="G15" i="5"/>
  <c r="G6" i="5"/>
  <c r="G13" i="5"/>
  <c r="G20" i="5"/>
  <c r="G11" i="5"/>
  <c r="G7" i="5"/>
  <c r="G26" i="5"/>
  <c r="G4" i="5"/>
  <c r="G24" i="5"/>
  <c r="G31" i="5"/>
  <c r="G10" i="5"/>
  <c r="F18" i="5"/>
  <c r="F27" i="5"/>
  <c r="F21" i="5"/>
  <c r="F22" i="5"/>
  <c r="F17" i="5"/>
  <c r="F28" i="5"/>
  <c r="F8" i="5"/>
  <c r="F9" i="5"/>
  <c r="F11" i="5"/>
  <c r="F16" i="5"/>
  <c r="F31" i="5"/>
  <c r="F24" i="5"/>
  <c r="F6" i="5"/>
  <c r="F7" i="5"/>
  <c r="F26" i="5"/>
  <c r="F23" i="5"/>
  <c r="F19" i="5"/>
  <c r="F15" i="5"/>
  <c r="F20" i="5"/>
  <c r="F4" i="5"/>
  <c r="F25" i="5"/>
  <c r="F29" i="5"/>
  <c r="F12" i="5"/>
  <c r="F30" i="5"/>
  <c r="F14" i="5"/>
  <c r="F10" i="5"/>
  <c r="F13" i="5"/>
  <c r="D26" i="5"/>
  <c r="D21" i="5"/>
  <c r="E5" i="5"/>
  <c r="E24" i="5"/>
  <c r="E7" i="5"/>
  <c r="E31" i="5"/>
  <c r="E4" i="5"/>
  <c r="E15" i="5"/>
  <c r="E29" i="5"/>
  <c r="E14" i="5"/>
  <c r="E12" i="5"/>
  <c r="E17" i="5"/>
  <c r="E22" i="5"/>
  <c r="E10" i="5"/>
  <c r="E30" i="5"/>
  <c r="E21" i="5"/>
  <c r="E9" i="5"/>
  <c r="E19" i="5"/>
  <c r="E27" i="5"/>
  <c r="E25" i="5"/>
  <c r="E18" i="5"/>
  <c r="E23" i="5"/>
  <c r="E6" i="5"/>
  <c r="E20" i="5"/>
  <c r="E16" i="5"/>
  <c r="E11" i="5"/>
  <c r="E13" i="5"/>
  <c r="E8" i="5"/>
  <c r="E26" i="5"/>
  <c r="E28" i="5"/>
  <c r="D18" i="5"/>
  <c r="D9" i="5"/>
  <c r="D28" i="5"/>
  <c r="D27" i="5"/>
  <c r="D25" i="5"/>
  <c r="D19" i="5"/>
  <c r="D31" i="5"/>
  <c r="D14" i="5"/>
  <c r="D6" i="5"/>
  <c r="D22" i="5"/>
  <c r="D7" i="5"/>
  <c r="D13" i="5"/>
  <c r="D17" i="5"/>
  <c r="D24" i="5"/>
  <c r="D29" i="5"/>
  <c r="D12" i="5"/>
  <c r="D16" i="5"/>
  <c r="D23" i="5"/>
  <c r="D30" i="5"/>
  <c r="D11" i="5"/>
  <c r="D20" i="5"/>
  <c r="D15" i="5"/>
  <c r="D10" i="5"/>
  <c r="BJ112" i="4"/>
  <c r="BK112" i="4"/>
  <c r="BI112" i="4"/>
  <c r="BK113" i="4"/>
  <c r="BJ113" i="4"/>
  <c r="BI113" i="4"/>
  <c r="BK110" i="4"/>
  <c r="BJ110" i="4"/>
  <c r="BI110" i="4"/>
  <c r="BI111" i="4"/>
  <c r="BK111" i="4"/>
  <c r="BJ111" i="4"/>
  <c r="BK108" i="4"/>
  <c r="BJ108" i="4"/>
  <c r="BI108" i="4"/>
  <c r="BI106" i="4"/>
  <c r="BI107" i="4" s="1"/>
  <c r="BJ106" i="4"/>
  <c r="BK109" i="4"/>
  <c r="BJ109" i="4"/>
  <c r="BI109" i="4"/>
  <c r="BK106" i="4"/>
  <c r="BK107" i="4" s="1"/>
  <c r="BJ112" i="3"/>
  <c r="BI112" i="3"/>
  <c r="BK110" i="3"/>
  <c r="BJ110" i="3"/>
  <c r="BI110" i="3"/>
  <c r="BI113" i="3"/>
  <c r="BK113" i="3"/>
  <c r="BJ113" i="3"/>
  <c r="BI111" i="3"/>
  <c r="BK111" i="3"/>
  <c r="BJ111" i="3"/>
  <c r="BK109" i="3"/>
  <c r="BJ109" i="3"/>
  <c r="BI109" i="3"/>
  <c r="BK112" i="3"/>
  <c r="BI106" i="3"/>
  <c r="BI107" i="3" s="1"/>
  <c r="BJ108" i="3"/>
  <c r="BK108" i="3"/>
  <c r="BI108" i="3"/>
  <c r="BJ106" i="3"/>
  <c r="BK106" i="3"/>
  <c r="BK107" i="3" s="1"/>
  <c r="CA32" i="5" l="1"/>
  <c r="CQ33" i="5"/>
  <c r="CQ32" i="5"/>
  <c r="CE33" i="5"/>
  <c r="CE32" i="5"/>
  <c r="CA33" i="5"/>
  <c r="BO33" i="5"/>
  <c r="BO32" i="5"/>
  <c r="BK33" i="5"/>
  <c r="BK32" i="5"/>
  <c r="AU32" i="5"/>
  <c r="AU33" i="5"/>
  <c r="AQ33" i="5"/>
  <c r="AQ32" i="5"/>
  <c r="AM32" i="5"/>
  <c r="AM33" i="5"/>
  <c r="AA32" i="5"/>
  <c r="AA33" i="5"/>
  <c r="S33" i="5"/>
  <c r="S32" i="5"/>
  <c r="K33" i="5"/>
  <c r="K32" i="5"/>
  <c r="G33" i="5"/>
  <c r="G32" i="5"/>
  <c r="C32" i="5"/>
  <c r="C33"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<sst xmlns="http://schemas.openxmlformats.org/spreadsheetml/2006/main" count="8959" uniqueCount="336">
  <si>
    <t>Title</t>
  </si>
  <si>
    <t>i</t>
  </si>
  <si>
    <t>ii</t>
  </si>
  <si>
    <t>The words artificial intelligence, AI, machine learning, deep learning, or other terminology related to artificial intelligence are reported in the title</t>
  </si>
  <si>
    <t>The outcome of interest predicted by the AI model is reported in the title</t>
  </si>
  <si>
    <t>iii</t>
  </si>
  <si>
    <t>The target population in which the AI model will be used is reported in the title</t>
  </si>
  <si>
    <t>Introduction</t>
  </si>
  <si>
    <t>A synthesis of existing AI models that predict the same outcome is provided. If there are no existing models, this should be stated</t>
  </si>
  <si>
    <t>The clinical context and rationale for developing/updating an AI model(s) to address the clinical problem are presented</t>
  </si>
  <si>
    <t>The objectives are presented</t>
  </si>
  <si>
    <t>Methods</t>
  </si>
  <si>
    <t>How many institutions were included in the dataset?</t>
  </si>
  <si>
    <t>Number of institutions</t>
  </si>
  <si>
    <t>Points</t>
  </si>
  <si>
    <t>Single institution</t>
  </si>
  <si>
    <t>Multiple institutions</t>
  </si>
  <si>
    <t>Institutions from multiple (&gt; 1) countries</t>
  </si>
  <si>
    <t>Community-based or rural hospital(s)</t>
  </si>
  <si>
    <t>Low/middle income patient populations</t>
  </si>
  <si>
    <t>General</t>
  </si>
  <si>
    <t>Not applicable</t>
  </si>
  <si>
    <t>Was the length of follow-up reported, if applicable?</t>
  </si>
  <si>
    <r>
      <t xml:space="preserve">Was the study period (start </t>
    </r>
    <r>
      <rPr>
        <u/>
        <sz val="11"/>
        <color theme="1"/>
        <rFont val="Calibri"/>
        <family val="2"/>
        <scheme val="minor"/>
      </rPr>
      <t>and</t>
    </r>
    <r>
      <rPr>
        <sz val="11"/>
        <color theme="1"/>
        <rFont val="Calibri"/>
        <family val="2"/>
        <scheme val="minor"/>
      </rPr>
      <t xml:space="preserve"> end dates) reported?</t>
    </r>
  </si>
  <si>
    <t>Quality of label</t>
  </si>
  <si>
    <t>Objective, well-captured label (e.g., in-hospital mortality)</t>
  </si>
  <si>
    <t>Not reported</t>
  </si>
  <si>
    <t>Identify the report as an AI application to a specific clinical question. [Max score 1]</t>
  </si>
  <si>
    <r>
      <rPr>
        <b/>
        <u/>
        <sz val="11"/>
        <color theme="1"/>
        <rFont val="Calibri"/>
        <family val="2"/>
        <scheme val="minor"/>
      </rPr>
      <t>Background</t>
    </r>
    <r>
      <rPr>
        <b/>
        <sz val="11"/>
        <color theme="1"/>
        <rFont val="Calibri"/>
        <family val="2"/>
        <scheme val="minor"/>
      </rPr>
      <t>: Describe the clinical problem and rationale for developing AI models. Review existing relevant literature exploring AI models for the problem being addressed. [Max score 1]</t>
    </r>
  </si>
  <si>
    <r>
      <rPr>
        <b/>
        <u/>
        <sz val="11"/>
        <color theme="1"/>
        <rFont val="Calibri"/>
        <family val="2"/>
        <scheme val="minor"/>
      </rPr>
      <t>Objective and Problem</t>
    </r>
    <r>
      <rPr>
        <b/>
        <sz val="11"/>
        <color theme="1"/>
        <rFont val="Calibri"/>
        <family val="2"/>
        <scheme val="minor"/>
      </rPr>
      <t>: Clearly state what the proposed AI model(s) aims to address with respect to the study population and outcome. [Max score 1]</t>
    </r>
  </si>
  <si>
    <r>
      <rPr>
        <b/>
        <u/>
        <sz val="11"/>
        <color theme="1"/>
        <rFont val="Calibri"/>
        <family val="2"/>
        <scheme val="minor"/>
      </rPr>
      <t>Eligibility criteria</t>
    </r>
    <r>
      <rPr>
        <b/>
        <sz val="11"/>
        <color theme="1"/>
        <rFont val="Calibri"/>
        <family val="2"/>
        <scheme val="minor"/>
      </rPr>
      <t>: Specify all criteria for inclusion/exclusion of patients and features. Provide appropriate details (e.g., adults, age &gt; 18) and rationale. [Max score 3]</t>
    </r>
  </si>
  <si>
    <t>Rationale provided for choice of candidate features (e.g., based on prior research, clinical relevance, available data, etc.)</t>
  </si>
  <si>
    <t>Handling of missing data</t>
  </si>
  <si>
    <t>Removal of samples with missing data (i.e., complete case analysis)</t>
  </si>
  <si>
    <t>Explicit modeling of missing data without justification</t>
  </si>
  <si>
    <t>Explicit modeling of missing data with appropriate justification (e.g., directly through AI model, multiple imputation, or other statistical approaches)</t>
  </si>
  <si>
    <t>iv</t>
  </si>
  <si>
    <t>v</t>
  </si>
  <si>
    <t>Y</t>
  </si>
  <si>
    <t>N</t>
  </si>
  <si>
    <t>NA</t>
  </si>
  <si>
    <r>
      <t xml:space="preserve">How was missing data handled?
</t>
    </r>
    <r>
      <rPr>
        <i/>
        <sz val="11"/>
        <color theme="1"/>
        <rFont val="Calibri"/>
        <family val="2"/>
        <scheme val="minor"/>
      </rPr>
      <t>If there is no missing data, it should be clearly stated that there is no missing data, select Not applicable. If it is unclear whether there is missing data or how it was handled, select Not reported</t>
    </r>
  </si>
  <si>
    <r>
      <t xml:space="preserve">Outline any methods used to remove features (e.g., clinical judgement, principal component analysis, recursive feature elimination, correlation, or ablation analysis), if applicable
</t>
    </r>
    <r>
      <rPr>
        <i/>
        <sz val="11"/>
        <color theme="1"/>
        <rFont val="Calibri"/>
        <family val="2"/>
        <scheme val="minor"/>
      </rPr>
      <t>If not performed, it should be clearly stated that it was not performed, select Not applicable. If it is unclear whether it was performed or not explicitly stated, select No.</t>
    </r>
  </si>
  <si>
    <t>What was the method of data splitting used?</t>
  </si>
  <si>
    <t>What was the method used to evaluate model generalizability</t>
  </si>
  <si>
    <t>Were there any concerns of data leakage (i.e., data preprocessing performed prior to data splitting, training and testing on the same data)?</t>
  </si>
  <si>
    <t>Data splitting</t>
  </si>
  <si>
    <t>Random split (i.e., random 80:20 train-test split)</t>
  </si>
  <si>
    <t>Temporal split (i.e., for a dataset from 2010-2020, train model with data from 2010-2018, and test on data from 2019-2020)</t>
  </si>
  <si>
    <t>Held-out validation cohort (e.g., cross-validation, leave-one-out cross validation, external validation)</t>
  </si>
  <si>
    <t>Model generalizability</t>
  </si>
  <si>
    <t>Internal validation (i.e., separate cohort not used for model training from the same institution)</t>
  </si>
  <si>
    <t>Prospective validation</t>
  </si>
  <si>
    <t>External validation (i.e, separate cohort not used for model training from a different institution)</t>
  </si>
  <si>
    <r>
      <rPr>
        <b/>
        <u/>
        <sz val="11"/>
        <color theme="1"/>
        <rFont val="Calibri"/>
        <family val="2"/>
        <scheme val="minor"/>
      </rPr>
      <t>Data abstraction, cleaning, preparation</t>
    </r>
    <r>
      <rPr>
        <b/>
        <sz val="11"/>
        <color theme="1"/>
        <rFont val="Calibri"/>
        <family val="2"/>
        <scheme val="minor"/>
      </rPr>
      <t>: Describe the methods used to develop the final dataset, with consideration of feature abstraction, handling of missing data, feature engineering, and removal of features. [Max score 7]</t>
    </r>
  </si>
  <si>
    <r>
      <rPr>
        <b/>
        <u/>
        <sz val="11"/>
        <color theme="1"/>
        <rFont val="Calibri"/>
        <family val="2"/>
        <scheme val="minor"/>
      </rPr>
      <t>Data splitting</t>
    </r>
    <r>
      <rPr>
        <b/>
        <sz val="11"/>
        <color theme="1"/>
        <rFont val="Calibri"/>
        <family val="2"/>
        <scheme val="minor"/>
      </rPr>
      <t>: Specify how the data was divided into the training, validation, and testing cohorts. [Max score 7]</t>
    </r>
  </si>
  <si>
    <r>
      <rPr>
        <b/>
        <u/>
        <sz val="11"/>
        <color theme="1"/>
        <rFont val="Calibri"/>
        <family val="2"/>
        <scheme val="minor"/>
      </rPr>
      <t>Sample size calculation</t>
    </r>
    <r>
      <rPr>
        <b/>
        <sz val="11"/>
        <color theme="1"/>
        <rFont val="Calibri"/>
        <family val="2"/>
        <scheme val="minor"/>
      </rPr>
      <t>: Provide rationale for sample size required for model development (e.g., based on power calculation). [Max score 5]</t>
    </r>
  </si>
  <si>
    <t>Minimum sample size required reported</t>
  </si>
  <si>
    <t>Minimum number of events required reported</t>
  </si>
  <si>
    <t>Details provided for sample size calculation (e.g. assumptions for event rates, target performance, power, significance level). Can be provided in supplementary material</t>
  </si>
  <si>
    <t>Existing model from prior literature used for comparison</t>
  </si>
  <si>
    <t>Regression model using same features in AI model used for comparison</t>
  </si>
  <si>
    <t>Domain expert (e.g., clinician judgement) or current standard of care (gold standard) used for comparison</t>
  </si>
  <si>
    <r>
      <rPr>
        <b/>
        <u/>
        <sz val="11"/>
        <color theme="1"/>
        <rFont val="Calibri"/>
        <family val="2"/>
        <scheme val="minor"/>
      </rPr>
      <t>Baseline</t>
    </r>
    <r>
      <rPr>
        <b/>
        <sz val="11"/>
        <color theme="1"/>
        <rFont val="Calibri"/>
        <family val="2"/>
        <scheme val="minor"/>
      </rPr>
      <t>: Describe the baseline model that will serve as a comparison for the AI model(s). [Max score 8]</t>
    </r>
  </si>
  <si>
    <t>Type of AI model(s) reported (e.g., random forest, support vector machine, convolutional neural network)</t>
  </si>
  <si>
    <t>Hyperparameter search strategy is described (e.g., random-, grid-search, etc.)</t>
  </si>
  <si>
    <t>Optimization metric is specified (e.g., accuracy, AUROC, etc.)</t>
  </si>
  <si>
    <t>Hyperparameters that are tuned are listed (e.g., number of trees, max depth, number of neurons)</t>
  </si>
  <si>
    <t>Results</t>
  </si>
  <si>
    <t>Summary statistics of each cohort provided to show similarities and differences among cohorts</t>
  </si>
  <si>
    <r>
      <rPr>
        <b/>
        <u/>
        <sz val="11"/>
        <color theme="1"/>
        <rFont val="Calibri"/>
        <family val="2"/>
        <scheme val="minor"/>
      </rPr>
      <t>Cohort characteristics</t>
    </r>
    <r>
      <rPr>
        <b/>
        <sz val="11"/>
        <color theme="1"/>
        <rFont val="Calibri"/>
        <family val="2"/>
        <scheme val="minor"/>
      </rPr>
      <t>: Provide the total cohort size and summary statistics of the training, validation (if used), and testing cohorts, including incidence of the label of interest. [Max score 4]</t>
    </r>
  </si>
  <si>
    <r>
      <rPr>
        <b/>
        <u/>
        <sz val="11"/>
        <color theme="1"/>
        <rFont val="Calibri"/>
        <family val="2"/>
        <scheme val="minor"/>
      </rPr>
      <t>Model specification</t>
    </r>
    <r>
      <rPr>
        <b/>
        <sz val="11"/>
        <color theme="1"/>
        <rFont val="Calibri"/>
        <family val="2"/>
        <scheme val="minor"/>
      </rPr>
      <t>: Present the final AI model(s) and specify the final panel of features included and hyperparameters tuned. Final hyperparameters can be listed in Supplementary Material. [Max score 3]</t>
    </r>
  </si>
  <si>
    <t>Type of AI model(s) is reported</t>
  </si>
  <si>
    <t>Final set of features are reported</t>
  </si>
  <si>
    <t>Final set of hyperparameters are reported</t>
  </si>
  <si>
    <t>Total cohort size, number of samples with missing data, and follow-up time (if applicable) are reported</t>
  </si>
  <si>
    <t>Incidence of label(s) of interest is reported</t>
  </si>
  <si>
    <t>Details and rationale for criteria are provided</t>
  </si>
  <si>
    <t>Inclusion criteria are provided</t>
  </si>
  <si>
    <t>Exclusion criteria are provided</t>
  </si>
  <si>
    <t>Discrimination</t>
  </si>
  <si>
    <t>Rationale provided for which metric is most clinically relevant for the problem at hand</t>
  </si>
  <si>
    <t>Calibration</t>
  </si>
  <si>
    <t>Calibration plot</t>
  </si>
  <si>
    <t>Statistical summary of calibration only (e.g., calibration slope, O/E ration, Hosmer-Lemeshow test)</t>
  </si>
  <si>
    <t>Measure(s) without statistical significance</t>
  </si>
  <si>
    <t>Measure(s) with statistical significance (e.g., confidence interval, standard error, p-value)</t>
  </si>
  <si>
    <r>
      <t xml:space="preserve">Measure(s) for model discrimination is reported (e.g., AUROC, AUPRC, c-index, etc.)
</t>
    </r>
    <r>
      <rPr>
        <i/>
        <sz val="11"/>
        <color theme="1"/>
        <rFont val="Calibri"/>
        <family val="2"/>
        <scheme val="minor"/>
      </rPr>
      <t>If multiple measures of discrimination are provided and at least one includes a measure of statistical significance, select Measure(s) with statistical significance</t>
    </r>
  </si>
  <si>
    <r>
      <t xml:space="preserve">Measure(s) for model calibration is reported (e.g., calibration plots, calibration slope and intercept)
</t>
    </r>
    <r>
      <rPr>
        <i/>
        <sz val="11"/>
        <color theme="1"/>
        <rFont val="Calibri"/>
        <family val="2"/>
        <scheme val="minor"/>
      </rPr>
      <t>If both calibration plot and statistical summary of calibration are provided, select Calibration plot</t>
    </r>
  </si>
  <si>
    <t>Clinical utility</t>
  </si>
  <si>
    <r>
      <rPr>
        <b/>
        <u/>
        <sz val="11"/>
        <color theme="1"/>
        <rFont val="Calibri"/>
        <family val="2"/>
        <scheme val="minor"/>
      </rPr>
      <t>Model evaluation</t>
    </r>
    <r>
      <rPr>
        <b/>
        <sz val="11"/>
        <color theme="1"/>
        <rFont val="Calibri"/>
        <family val="2"/>
        <scheme val="minor"/>
      </rPr>
      <t>: List the evaluation metrics used to assess performance and calibration, including the justification for selection. [Max score 5]</t>
    </r>
  </si>
  <si>
    <r>
      <rPr>
        <b/>
        <u/>
        <sz val="11"/>
        <color theme="1"/>
        <rFont val="Calibri"/>
        <family val="2"/>
        <scheme val="minor"/>
      </rPr>
      <t>Clinical utility assessment</t>
    </r>
    <r>
      <rPr>
        <b/>
        <sz val="11"/>
        <color theme="1"/>
        <rFont val="Calibri"/>
        <family val="2"/>
        <scheme val="minor"/>
      </rPr>
      <t>: Describe appropriate metrics for readers to understand the risk/benefit trade-offs of using the AI model at the specified decision threshold (e.g., decision curve analysis). [Max score 5]</t>
    </r>
  </si>
  <si>
    <t>vi</t>
  </si>
  <si>
    <t>Sensitivity or specificity reported for a specified threshold</t>
  </si>
  <si>
    <r>
      <t xml:space="preserve">Measure(s) of clinical utility is reported
</t>
    </r>
    <r>
      <rPr>
        <i/>
        <sz val="11"/>
        <color theme="1"/>
        <rFont val="Calibri"/>
        <family val="2"/>
        <scheme val="minor"/>
      </rPr>
      <t>If both sensitivity or specificity for a specified threshold and decision curve analysis are provided, select Decision curve analysis</t>
    </r>
  </si>
  <si>
    <r>
      <rPr>
        <b/>
        <u/>
        <sz val="11"/>
        <color theme="1"/>
        <rFont val="Calibri"/>
        <family val="2"/>
        <scheme val="minor"/>
      </rPr>
      <t>Bias assessment</t>
    </r>
    <r>
      <rPr>
        <b/>
        <sz val="11"/>
        <color theme="1"/>
        <rFont val="Calibri"/>
        <family val="2"/>
        <scheme val="minor"/>
      </rPr>
      <t>: Compare evaluation metrics for the AI model(s) and reference standard when stratified by patient- and task-specific subgroups to identify subgroups that benefit, are not helped at all, or harmed by the models.
Patient-specific subgroups may include age group, gender, ethnicity, or socioeconomic status.
Task-specific subgroups are disease-specific and may include risk stratification (e.g., low-, intermediate-, and high-risk disease in prostate cancer), or subtyping (e.g., different bacteria in positive blood cultures). [Max score 6]</t>
    </r>
  </si>
  <si>
    <t>Discussion</t>
  </si>
  <si>
    <r>
      <rPr>
        <b/>
        <u/>
        <sz val="11"/>
        <color theme="1"/>
        <rFont val="Calibri"/>
        <family val="2"/>
        <scheme val="minor"/>
      </rPr>
      <t>Error analysis</t>
    </r>
    <r>
      <rPr>
        <b/>
        <sz val="11"/>
        <color theme="1"/>
        <rFont val="Calibri"/>
        <family val="2"/>
        <scheme val="minor"/>
      </rPr>
      <t>: Analyze predictive errors to identify characteristics that are more prone to inaccurate predictions. Determine if there are any surprise errors (e.g., clearly inaccurate predictions based on clinical judgement). [Max score 4]</t>
    </r>
  </si>
  <si>
    <r>
      <rPr>
        <b/>
        <u/>
        <sz val="11"/>
        <color theme="1"/>
        <rFont val="Calibri"/>
        <family val="2"/>
        <scheme val="minor"/>
      </rPr>
      <t>Model explanation</t>
    </r>
    <r>
      <rPr>
        <b/>
        <sz val="11"/>
        <color theme="1"/>
        <rFont val="Calibri"/>
        <family val="2"/>
        <scheme val="minor"/>
      </rPr>
      <t>: Describe methods used to explain AI models (e.g., SHAP, LIME, Grad-CAM) [Not scored]</t>
    </r>
  </si>
  <si>
    <t>Model explanations are provided</t>
  </si>
  <si>
    <t>Patient-specific: Performance (e.g., AUROC) is evaluated across at least one subgroup</t>
  </si>
  <si>
    <t>Patient-specific: Clinical utility (e.g., sensitivity or specificity for a specified threshold) is evaluated across at least one subgroup</t>
  </si>
  <si>
    <t>Analysis of predictive errors is reported</t>
  </si>
  <si>
    <t>Patient-specific: More than one subgroup is evaluated in either performance or clinical utility</t>
  </si>
  <si>
    <t>Task-specific: Performance (e.g., AUROC) is evaluated across at least one subgroup</t>
  </si>
  <si>
    <t>Task-specific: Clinical utility (e.g., sensitivity or specificity for a specified threshold) is evaluated across at least one subgroup</t>
  </si>
  <si>
    <t>Task-specific: More than one subgroup is evaluated in either model performance or clinical utility</t>
  </si>
  <si>
    <t>Analysis of surprise errors is reported</t>
  </si>
  <si>
    <t>An overall interpretation of the results is presented, which may include:
- New predictors of the label of interested discovered using AI
- Strengths of the AI model(s) compared to current models in the literature
- Why the AI model(s) performed better/worse than what is currently available?
- (Optional) If feature importance rankings were used, describe whether they were aligned with clinical intuition and known prognostic factors</t>
  </si>
  <si>
    <t>Potential application(s) to clinical practice and future directions are discussed</t>
  </si>
  <si>
    <r>
      <rPr>
        <b/>
        <u/>
        <sz val="11"/>
        <color theme="1"/>
        <rFont val="Calibri"/>
        <family val="2"/>
        <scheme val="minor"/>
      </rPr>
      <t>Critical analysis</t>
    </r>
    <r>
      <rPr>
        <b/>
        <sz val="11"/>
        <color theme="1"/>
        <rFont val="Calibri"/>
        <family val="2"/>
        <scheme val="minor"/>
      </rPr>
      <t>: Describe main findings and limitations of the study. [Max score 5]</t>
    </r>
  </si>
  <si>
    <r>
      <rPr>
        <b/>
        <u/>
        <sz val="11"/>
        <color theme="1"/>
        <rFont val="Calibri"/>
        <family val="2"/>
        <scheme val="minor"/>
      </rPr>
      <t>Implementation into clinical practice</t>
    </r>
    <r>
      <rPr>
        <b/>
        <sz val="11"/>
        <color theme="1"/>
        <rFont val="Calibri"/>
        <family val="2"/>
        <scheme val="minor"/>
      </rPr>
      <t>: Describe how the AI model(s) can be applied to clinical practice, with respect to the potential to improve patient care, clinical decision-making, and/or efficiency. [Max score 1]</t>
    </r>
  </si>
  <si>
    <t>Limitations are discussed</t>
  </si>
  <si>
    <t>Other Information</t>
  </si>
  <si>
    <r>
      <rPr>
        <b/>
        <u/>
        <sz val="11"/>
        <color theme="1"/>
        <rFont val="Calibri"/>
        <family val="2"/>
        <scheme val="minor"/>
      </rPr>
      <t>Limitations</t>
    </r>
    <r>
      <rPr>
        <b/>
        <sz val="11"/>
        <color theme="1"/>
        <rFont val="Calibri"/>
        <family val="2"/>
        <scheme val="minor"/>
      </rPr>
      <t>: Discuss the limitations of the AI model(s), with consideration of the data, features, model(s), and/or biases. [Max score 2]</t>
    </r>
  </si>
  <si>
    <t>All relevant disclosures are reported</t>
  </si>
  <si>
    <r>
      <rPr>
        <b/>
        <u/>
        <sz val="11"/>
        <color theme="1"/>
        <rFont val="Calibri"/>
        <family val="2"/>
        <scheme val="minor"/>
      </rPr>
      <t>Disclosures</t>
    </r>
    <r>
      <rPr>
        <b/>
        <sz val="11"/>
        <color theme="1"/>
        <rFont val="Calibri"/>
        <family val="2"/>
        <scheme val="minor"/>
      </rPr>
      <t>: Disclose all financial relationships, sources of funding, and potential conflicts of interest. [Max score 1]</t>
    </r>
  </si>
  <si>
    <t>Data dictionary: A description is provided for all features and labels, with consideration of the following:
- Data type (i.e., categorical or numerical)
- Method of collection or measurement (e.g., serum hemoglobin in g/dL)
- Range of values (e.g., yes or no, 0.5-250 g/dL)</t>
  </si>
  <si>
    <t>Data availability</t>
  </si>
  <si>
    <t>Available on request</t>
  </si>
  <si>
    <r>
      <t xml:space="preserve">Data availability: How can other researchers access the data used in the study?
</t>
    </r>
    <r>
      <rPr>
        <i/>
        <sz val="11"/>
        <color theme="1"/>
        <rFont val="Calibri"/>
        <family val="2"/>
        <scheme val="minor"/>
      </rPr>
      <t>Data availability needs to be explicitly stated to receive points</t>
    </r>
  </si>
  <si>
    <t>Available on an established data sharing repository (e.g., MIMIC)</t>
  </si>
  <si>
    <t>Not available/not reported</t>
  </si>
  <si>
    <t>Trained model available to generate prediction in bulk (i.e., from a dataset)</t>
  </si>
  <si>
    <t>Complete source code available</t>
  </si>
  <si>
    <t>Executable end-to-end (e.g., dependency file, documentation on how to run the code) available</t>
  </si>
  <si>
    <r>
      <rPr>
        <b/>
        <u/>
        <sz val="11"/>
        <color theme="1"/>
        <rFont val="Calibri"/>
        <family val="2"/>
        <scheme val="minor"/>
      </rPr>
      <t>Reproducibility</t>
    </r>
    <r>
      <rPr>
        <b/>
        <sz val="11"/>
        <color theme="1"/>
        <rFont val="Calibri"/>
        <family val="2"/>
        <scheme val="minor"/>
      </rPr>
      <t>: Share the data, data dictionary, source code, or release an application that runs the code. [Max score 10]</t>
    </r>
  </si>
  <si>
    <t>Reporting Quality (out of 12)</t>
  </si>
  <si>
    <t>Clinical Relevance (out of 4)</t>
  </si>
  <si>
    <t>Methodological Conduct (out of 20)</t>
  </si>
  <si>
    <t>Robustness of Results (out of 20)</t>
  </si>
  <si>
    <t>Mean score per APPRAISE-AI item</t>
  </si>
  <si>
    <t>Standard deviation per APPRAISE-AI item</t>
  </si>
  <si>
    <t>Mean</t>
  </si>
  <si>
    <t>Standard Deviation</t>
  </si>
  <si>
    <t>Median score per APPRAISE-AI item</t>
  </si>
  <si>
    <t>Median</t>
  </si>
  <si>
    <t>How was the label determined?</t>
  </si>
  <si>
    <r>
      <rPr>
        <b/>
        <u/>
        <sz val="11"/>
        <color theme="1"/>
        <rFont val="Calibri"/>
        <family val="2"/>
        <scheme val="minor"/>
      </rPr>
      <t>Source of Data</t>
    </r>
    <r>
      <rPr>
        <b/>
        <sz val="11"/>
        <color theme="1"/>
        <rFont val="Calibri"/>
        <family val="2"/>
        <scheme val="minor"/>
      </rPr>
      <t>: Describe how the dataset was obtained (e.g., single/multi-center, local/national database, etc.), and study period. If relevant, the diversity of the dataset is also described (e.g., inclusion of community hospitals, low/middle income populations, and institutions from other countries). [Max score 8]</t>
    </r>
  </si>
  <si>
    <r>
      <rPr>
        <b/>
        <u/>
        <sz val="11"/>
        <color theme="1"/>
        <rFont val="Calibri"/>
        <family val="2"/>
        <scheme val="minor"/>
      </rPr>
      <t>Label</t>
    </r>
    <r>
      <rPr>
        <b/>
        <sz val="11"/>
        <color theme="1"/>
        <rFont val="Calibri"/>
        <family val="2"/>
        <scheme val="minor"/>
      </rPr>
      <t>: Define the label of interest. Describe how it was collected (e.g., manual labeling by experts) and encoded (e.g., binary, categorical, dichotomized continuous, continuous variable, etc.). [Max score 6]</t>
    </r>
  </si>
  <si>
    <t>Single, non-expert</t>
  </si>
  <si>
    <t>Single, expert</t>
  </si>
  <si>
    <t>Multiple (&gt;1), non-experts (e.g., crowd-sourced)</t>
  </si>
  <si>
    <t>Multiple (&gt;1), experts</t>
  </si>
  <si>
    <t>Search space for hyperparameters are provided</t>
  </si>
  <si>
    <t>Hyperparameter tuning</t>
  </si>
  <si>
    <t>Reported for some of the listed hyperparameters, while others are missing or unclear</t>
  </si>
  <si>
    <t>Reported for all listed hyperparameters, or reported for some and explicitly states that the others were set to their default values</t>
  </si>
  <si>
    <r>
      <rPr>
        <b/>
        <u/>
        <sz val="11"/>
        <color theme="1"/>
        <rFont val="Calibri"/>
        <family val="2"/>
        <scheme val="minor"/>
      </rPr>
      <t>Hyperparameter tuning</t>
    </r>
    <r>
      <rPr>
        <b/>
        <sz val="11"/>
        <color theme="1"/>
        <rFont val="Calibri"/>
        <family val="2"/>
        <scheme val="minor"/>
      </rPr>
      <t>: Specify all model hyperparameters that were optimized, the search space for hyperparameter tuning, and evaluation metric(s) used to optimize parameters. Details can be included in Supplementary Material. [Max score 5]</t>
    </r>
  </si>
  <si>
    <t>Data Quality (out of 24)</t>
  </si>
  <si>
    <t>Reproducibility (out of 20)</t>
  </si>
  <si>
    <t>AK</t>
  </si>
  <si>
    <t>Article title</t>
  </si>
  <si>
    <t>DOI link</t>
  </si>
  <si>
    <t>Reviewer</t>
  </si>
  <si>
    <t>JK</t>
  </si>
  <si>
    <t>Creating an automated trigger for sepsis clinical decision support at emergency department triage using machine learning</t>
  </si>
  <si>
    <t>Using a Semi-Automated Modeling Environment to Construct a Bayesian, Sepsis Diagnostic System</t>
  </si>
  <si>
    <t>Development and Evaluation of a Machine Learning Model for the Early Identification of Patients at Risk for Sepsis</t>
  </si>
  <si>
    <t>Prospective evaluation of an automated method to identify patients with severe sepsis or septic shock in the emergency department</t>
  </si>
  <si>
    <t>Prediction of Sepsis and In-Hospital Mortality Using Electronic Health Records</t>
  </si>
  <si>
    <t>Learning to detect sepsis with a multitask Gaussian process RNN classifier</t>
  </si>
  <si>
    <t xml:space="preserve">Reducing patient mortality, length of stay and readmissions through machine learning-based sepsis prediction in the emergency department, intensive care unit and hospital floor units </t>
  </si>
  <si>
    <t>Early Diagnosis and Prediction of Sepsis Shock by Combining Static and Dynamic Information using Convolutional-LSTM</t>
  </si>
  <si>
    <t>Recent Temporal Pattern Mining for Septic Shock Early Prediction</t>
  </si>
  <si>
    <t>Early prediction of septic shock in hospitalized patients</t>
  </si>
  <si>
    <t>A Machine Learning Algorithm to Predict Severe Sepsis and Septic Shock: Development, Implementation, and Impact on Clinical Practice*</t>
  </si>
  <si>
    <t>Predictive Models of Sepsis in Adult ICU Patients</t>
  </si>
  <si>
    <t>Early sepsis detection in critical care patients using multiscale blood pressure and heart rate dynamics</t>
  </si>
  <si>
    <t>Multiscale network representation of physiological time series for early prediction of sepsis</t>
  </si>
  <si>
    <t>Predicting sepsis with a recurrent neural network using the MIMIC III database</t>
  </si>
  <si>
    <t>Prediction of Sepsis in the Intensive Care Unit With Minimal Electronic Health Record Data: A Machine Learning Approach</t>
  </si>
  <si>
    <t>An Interpretable Machine Learning Model for Accurate Prediction of Sepsis in the ICU</t>
  </si>
  <si>
    <t>A computational approach to early sepsis detection</t>
  </si>
  <si>
    <t>Learning representations for the early detection of sepsis with deep neural networks</t>
  </si>
  <si>
    <t>A minimal set of physiomarkers in continuous high frequency data streams predict adult sepsis onset earlier</t>
  </si>
  <si>
    <t>Improving Prediction Performance Using Hierarchical Analysis of Real-Time Data: A Sepsis Case Study</t>
  </si>
  <si>
    <t>Signatures of Subacute Potentially Catastrophic Illness in the ICU: Model Development and Validation</t>
  </si>
  <si>
    <t>Predictive Models for Severe Sepsis in Adult ICU patients</t>
  </si>
  <si>
    <t xml:space="preserve">Effect of a machine learning-based severe sepsis prediction algorithm on patient survival and hospital length of stay: a randomised clinical trial </t>
  </si>
  <si>
    <t>A targeted real-time early warning score (TREWScore) for septic shock</t>
  </si>
  <si>
    <t>High-performance detection and early prediction of septic shock for alcohol-use disorder patients</t>
  </si>
  <si>
    <t>Evaluation of a machine learning algorithm for up to 48-hour advance prediction of sepsis using six vital signs</t>
  </si>
  <si>
    <t xml:space="preserve">Multicentre validation of a sepsis prediction algorithm using only vital sign data in the emergency department, general ward and ICU </t>
  </si>
  <si>
    <t>Reducing patient mortality, length of stay and readmissions through machine learning-based sepsis prediction in the emergency department, intensive care unit and hospital floor units</t>
  </si>
  <si>
    <t>Early Diagnosis and Prediction of Sepsis Shock by Combining Static and Dynamic Information Using Convolutional-LSTM</t>
  </si>
  <si>
    <t>A Machine Learning Algorithm to Predict Severe Sepsis and Septic Shock: Development, Implementation, and Impact on Clinical Practice</t>
  </si>
  <si>
    <t>Prediction of Sepsis in the Intensive Care Unit With Minimal Electronic Health Record Data:A Machine Learning Approach</t>
  </si>
  <si>
    <t>Predictive Models for Severe Sepsis in Adult ICU Patients</t>
  </si>
  <si>
    <t>Effect of a machine learning-based severe sepsis prediction algorithm on patient survival and hospital length of stay: a randomised clinical trial</t>
  </si>
  <si>
    <t>Multicentre validation of a sepsis prediction algorithm using only vital sign data in the emergency department, general ward and ICU</t>
  </si>
  <si>
    <t xml:space="preserve">https://doi.org/10.1371/journal.pone.0174708 </t>
  </si>
  <si>
    <t xml:space="preserve">https://doi.org/10.1145/2975167.2985841 </t>
  </si>
  <si>
    <t xml:space="preserve">https://doi.org/10.1016/j.annemergmed.2018.11.036 </t>
  </si>
  <si>
    <t xml:space="preserve">https://doi.org/10.1186/s12873-016-0095-0 </t>
  </si>
  <si>
    <t xml:space="preserve">https://doi.org/10.3414/ME18-01-0014 </t>
  </si>
  <si>
    <t xml:space="preserve">https://dl.acm.org/doi/10.5555/3305381.3305503 </t>
  </si>
  <si>
    <t xml:space="preserve">https://doi.org/10.1136/bmjoq-2017-000158 </t>
  </si>
  <si>
    <t xml:space="preserve">https://doi.org/10.1109/ICHI.2018.00032 </t>
  </si>
  <si>
    <t xml:space="preserve">https://ieeexplore.ieee.org/abstract/document/8419366 </t>
  </si>
  <si>
    <t xml:space="preserve">https://doi.org/10.1002/jhm.530 </t>
  </si>
  <si>
    <t xml:space="preserve">https://doi.org/10.1097/ccm.0000000000003891 </t>
  </si>
  <si>
    <t xml:space="preserve">https://doi.org/10.1109/ICHI.2018.00068 </t>
  </si>
  <si>
    <t>https://doi.org/10.1016/j.jelectrocard.2017.08.013</t>
  </si>
  <si>
    <t>https://doi.org/10.1088/1361-6579/aa9772</t>
  </si>
  <si>
    <t>https://doi.org/10.1016/j.compbiomed.2019.103395</t>
  </si>
  <si>
    <t>https://doi.org/10.2196/medinform.5909</t>
  </si>
  <si>
    <t>https://doi.org/10.1097/CCM.0000000000002936</t>
  </si>
  <si>
    <t>https://doi.org/10.1016/j.compbiomed.2016.05.003</t>
  </si>
  <si>
    <t>https://doi.org/10.1016/j.compbiomed.2017.08.015</t>
  </si>
  <si>
    <t>https://doi.org/10.1016/j.ijmedinf.2018.12.002</t>
  </si>
  <si>
    <t>https://doi.org/10.1109/JBHI.2019.2894570</t>
  </si>
  <si>
    <t>https://doi.org/10.1097/CCM.0000000000001738</t>
  </si>
  <si>
    <t>https://doi.org/10.1109/SIEDS.2015.7116970</t>
  </si>
  <si>
    <t>https://doi.org/10.1136/bmjresp-2017-000234</t>
  </si>
  <si>
    <t>https://doi.org/10.1126/scitranslmed.aab3719</t>
  </si>
  <si>
    <t>https://doi.org/10.1016/j.amsu.2016.04.023</t>
  </si>
  <si>
    <t>https://doi.org/10.1016/j.compbiomed.2019.04.027</t>
  </si>
  <si>
    <t>https://doi.org/10.1136/bmjopen-2017-017833</t>
  </si>
  <si>
    <t>https://doi.org/10.1145/2975167.2985841</t>
  </si>
  <si>
    <t>https://doi.org/10.1016/j.annemergmed.2018.11.036</t>
  </si>
  <si>
    <t>https://doi.org/10.1186/s12873-016-0095-0</t>
  </si>
  <si>
    <t>https://doi.org/10.3414/ME18-01-0014</t>
  </si>
  <si>
    <t>https://dl.acm.org/doi/10.5555/3305381.3305503</t>
  </si>
  <si>
    <t>https://doi.org/10.1136/bmjoq-2017-000158</t>
  </si>
  <si>
    <t>https://doi.org/10.1109/ICHI.2018.00032</t>
  </si>
  <si>
    <t>https://ieeexplore.ieee.org/abstract/document/8419366</t>
  </si>
  <si>
    <t>https://doi.org/10.1002/jhm.530</t>
  </si>
  <si>
    <t>https://doi.org/10.1097/ccm.0000000000003891</t>
  </si>
  <si>
    <t>https://doi.org/10.1109/ICHI.2018.00068</t>
  </si>
  <si>
    <t>Study ID</t>
  </si>
  <si>
    <r>
      <t xml:space="preserve">Label of interest is clearly defined
</t>
    </r>
    <r>
      <rPr>
        <i/>
        <sz val="11"/>
        <color theme="1"/>
        <rFont val="Calibri"/>
        <family val="2"/>
        <scheme val="minor"/>
      </rPr>
      <t>For unsupervised learning, describe what measure(s) and associated data will be used to assess cluster validity (e.g., correlating disease-specific features with overall survival)</t>
    </r>
  </si>
  <si>
    <t>Time-windows for abstracted features are specified (e.g., vital signs recorded within the past 12 hours will be used to predict sepsis)</t>
  </si>
  <si>
    <r>
      <t xml:space="preserve">Transformation/Augmentation: Details provided for how data was altered to change its representation (e.g., normalization, log-transformation, one-hot encoding, image rotation, image translation, adjusting image contrast)
</t>
    </r>
    <r>
      <rPr>
        <i/>
        <sz val="11"/>
        <color theme="1"/>
        <rFont val="Calibri"/>
        <family val="2"/>
        <scheme val="minor"/>
      </rPr>
      <t>If not performed, it should be clearly stated that it was not performed, select Not applicable. If it is unclear whether it was performed or not explicitly stated, select No</t>
    </r>
  </si>
  <si>
    <r>
      <t xml:space="preserve">Modification/Cleaning: Details provided for how data was altered in a non-uniform manner (e.g., outlier removal).
</t>
    </r>
    <r>
      <rPr>
        <i/>
        <sz val="11"/>
        <color theme="1"/>
        <rFont val="Calibri"/>
        <family val="2"/>
        <scheme val="minor"/>
      </rPr>
      <t>If not performed, it should be clearly stated that it was not performed, select Not applicable. If it is unclear whether it was performed or not explicitly stated, select No</t>
    </r>
  </si>
  <si>
    <t>Software libraries reported (e.g., scikit-learn 1.1.2)</t>
  </si>
  <si>
    <r>
      <rPr>
        <b/>
        <u/>
        <sz val="11"/>
        <color theme="1"/>
        <rFont val="Calibri"/>
        <family val="2"/>
        <scheme val="minor"/>
      </rPr>
      <t>Model description</t>
    </r>
    <r>
      <rPr>
        <b/>
        <sz val="11"/>
        <color theme="1"/>
        <rFont val="Calibri"/>
        <family val="2"/>
        <scheme val="minor"/>
      </rPr>
      <t>: Describe the AI model(s) and software libraries investigated. [Max score 2]</t>
    </r>
  </si>
  <si>
    <t>Decision curve analysis or impact on clinical outcomes (e.g., survival, length of stay, readmission rates)</t>
  </si>
  <si>
    <r>
      <t xml:space="preserve">The target population </t>
    </r>
    <r>
      <rPr>
        <u/>
        <sz val="11"/>
        <color theme="1"/>
        <rFont val="Calibri"/>
        <family val="2"/>
        <scheme val="minor"/>
      </rPr>
      <t>and</t>
    </r>
    <r>
      <rPr>
        <sz val="11"/>
        <color theme="1"/>
        <rFont val="Calibri"/>
        <family val="2"/>
        <scheme val="minor"/>
      </rPr>
      <t xml:space="preserve"> outcome of interest are stated</t>
    </r>
  </si>
  <si>
    <t>Round 1</t>
  </si>
  <si>
    <t>Round 2</t>
  </si>
  <si>
    <t>1. Title</t>
  </si>
  <si>
    <t>2. Background</t>
  </si>
  <si>
    <t>3. Objective and problem</t>
  </si>
  <si>
    <t>4. Source of data</t>
  </si>
  <si>
    <t>5. Eligibility criteria</t>
  </si>
  <si>
    <t>6. Label</t>
  </si>
  <si>
    <t>7. Data abstraction, cleaning, preparation</t>
  </si>
  <si>
    <t>8. Data splitting</t>
  </si>
  <si>
    <t>9. Sample size calculation</t>
  </si>
  <si>
    <t>10. Baseline</t>
  </si>
  <si>
    <t>11. Model description</t>
  </si>
  <si>
    <t>12. Hyperparameter tuning</t>
  </si>
  <si>
    <t>13. Cohort Characteristics</t>
  </si>
  <si>
    <t>14. Model specification</t>
  </si>
  <si>
    <t>15. Model evaluation</t>
  </si>
  <si>
    <t>16. Clinical utility assessment</t>
  </si>
  <si>
    <t>17. Bias assessment</t>
  </si>
  <si>
    <t>18. Error analysis</t>
  </si>
  <si>
    <t>19. Model explanation</t>
  </si>
  <si>
    <t>20. Critical analysis</t>
  </si>
  <si>
    <t>21. Implementation into clinical practice</t>
  </si>
  <si>
    <t>22. Limitations</t>
  </si>
  <si>
    <t>23. Disclosures</t>
  </si>
  <si>
    <t>24. Reproducibility</t>
  </si>
  <si>
    <t>Clinical relevance</t>
  </si>
  <si>
    <t>Data quality</t>
  </si>
  <si>
    <t>Methodological conduct</t>
  </si>
  <si>
    <t>Robustness of results</t>
  </si>
  <si>
    <t>Reporting quality</t>
  </si>
  <si>
    <t>Reproducibility</t>
  </si>
  <si>
    <t>0.76 (0.61-0.86)</t>
  </si>
  <si>
    <t>Interrater Reliability, ICC (95% CI)</t>
  </si>
  <si>
    <t>Intrarater Reliability, ICC (95% CI)</t>
  </si>
  <si>
    <t>0.76 (0.62-0.85)</t>
  </si>
  <si>
    <t>0.77 (0.64-0.86)</t>
  </si>
  <si>
    <t>0.74 (0.59-0.84)</t>
  </si>
  <si>
    <t>0.90 (0.80-0.95)</t>
  </si>
  <si>
    <t>0.99 (0.98-0.99)</t>
  </si>
  <si>
    <t>0.77 (0.54-0.87)</t>
  </si>
  <si>
    <t>0.90 (0.84-0.94)</t>
  </si>
  <si>
    <t>0.80 (0.67-0.88)</t>
  </si>
  <si>
    <t>0.98 (0.97-0.99)</t>
  </si>
  <si>
    <t>0.75 (0.61-0.84)</t>
  </si>
  <si>
    <t>0.83 (0.72-0.89)</t>
  </si>
  <si>
    <t>0.97 (0.95-0.98)</t>
  </si>
  <si>
    <t>0.85 (0.75-0.91)</t>
  </si>
  <si>
    <t>0.94 (0.90-0.97)</t>
  </si>
  <si>
    <t>0.77 (0.63-0.86)</t>
  </si>
  <si>
    <t>0.96 (0.92-0.98)</t>
  </si>
  <si>
    <t>0.80 (0.68-0.88)</t>
  </si>
  <si>
    <t>0.98 (0.96-0.99)</t>
  </si>
  <si>
    <t>0.81 (0.69-0.88)</t>
  </si>
  <si>
    <t>0.79 (0.66-0.87)</t>
  </si>
  <si>
    <t>0.96 (0.94-0.98)</t>
  </si>
  <si>
    <t>0.78 (0.63-0.87)</t>
  </si>
  <si>
    <t>0.95 (0.91-0.97)</t>
  </si>
  <si>
    <t>0.79 (0.62-0.89)</t>
  </si>
  <si>
    <t>0.82 (0.71-0.89)</t>
  </si>
  <si>
    <t>0.84 (0.74-0.90)</t>
  </si>
  <si>
    <t>0.92 (0.87-0.95)</t>
  </si>
  <si>
    <t>0.79 (0.67-0.87)</t>
  </si>
  <si>
    <t>0.95 (0.92-0.97)</t>
  </si>
  <si>
    <t>0.99 (0.99-1.00)</t>
  </si>
  <si>
    <t>0.91 (0.85-0.95)</t>
  </si>
  <si>
    <t>0.83 (0.70-0.90)</t>
  </si>
  <si>
    <t>0.89 (0.80-0.94)</t>
  </si>
  <si>
    <t>0.82 (0.70-0.89)</t>
  </si>
  <si>
    <t>0.81 (0.63-0.90)</t>
  </si>
  <si>
    <t>0.94 (0.90-0.96)</t>
  </si>
  <si>
    <t>0.86 (0.78-0.92)</t>
  </si>
  <si>
    <t>0.92 (0.86-0.95)</t>
  </si>
  <si>
    <t>0.99 (0.98-1.00)</t>
  </si>
  <si>
    <t>Minimum</t>
  </si>
  <si>
    <t>Maximum</t>
  </si>
  <si>
    <t>Mean (% of maximum possible score)</t>
  </si>
  <si>
    <t>Standard Deviation (% of max possible score)</t>
  </si>
  <si>
    <t>Quality</t>
  </si>
  <si>
    <r>
      <t xml:space="preserve">Model availability: How can other researchers access the model(s) used in the study?
Nomogram/scoring system/website available to use model for </t>
    </r>
    <r>
      <rPr>
        <u/>
        <sz val="11"/>
        <color theme="1"/>
        <rFont val="Calibri"/>
        <family val="2"/>
        <scheme val="minor"/>
      </rPr>
      <t>single</t>
    </r>
    <r>
      <rPr>
        <sz val="11"/>
        <color theme="1"/>
        <rFont val="Calibri"/>
        <family val="2"/>
        <scheme val="minor"/>
      </rPr>
      <t xml:space="preserve"> predictions</t>
    </r>
  </si>
  <si>
    <r>
      <t xml:space="preserve">What was the setting(s) of the institutions included in the data or inferred based on their description?
</t>
    </r>
    <r>
      <rPr>
        <i/>
        <sz val="11"/>
        <color theme="1"/>
        <rFont val="Calibri"/>
        <family val="2"/>
        <scheme val="minor"/>
      </rPr>
      <t>If not reported or unknown, select No.</t>
    </r>
    <r>
      <rPr>
        <sz val="11"/>
        <color theme="1"/>
        <rFont val="Calibri"/>
        <family val="2"/>
        <scheme val="minor"/>
      </rPr>
      <t xml:space="preserve">
Academic institutions</t>
    </r>
  </si>
  <si>
    <t>Data collection</t>
  </si>
  <si>
    <t>Data preparation</t>
  </si>
  <si>
    <t>Methods are implemented correctly</t>
  </si>
  <si>
    <t>Results are generalizable</t>
  </si>
  <si>
    <t>Interpretation of findings</t>
  </si>
  <si>
    <t>Model/code is available</t>
  </si>
  <si>
    <t>Study is replicable</t>
  </si>
  <si>
    <t>A machine learning algorithm to predict severe sepsis and septic shock</t>
  </si>
  <si>
    <t>Predictive models for severe sepsis in adult ICU patients</t>
  </si>
  <si>
    <t>Recent temporal pattern mining for septic shock early prediction</t>
  </si>
  <si>
    <t>Feasibility of deployment</t>
  </si>
  <si>
    <t>Overall score</t>
  </si>
  <si>
    <t>Median overall score</t>
  </si>
  <si>
    <t>Overall APPRAISE-AI score (out of 100)</t>
  </si>
  <si>
    <t>Quality based on overall APPRAISE-AI score</t>
  </si>
  <si>
    <t>Overall expert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</si>
</sst>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0"/>
      <name val="Calibri"/>
      <family val="2"/>
      <scheme val="minor"/>
    </font>
    <font>
      <b/>
      <sz val="11"/>
      <color theme="1"/>
      <name val="Calibri"/>
      <family val="2"/>
      <scheme val="minor"/>
    </font>
    <font>
      <b/>
      <u/>
      <sz val="11"/>
      <color theme="1"/>
      <name val="Calibri"/>
      <family val="2"/>
      <scheme val="minor"/>
    </font>
    <font>
      <u/>
      <sz val="11"/>
      <color theme="1"/>
      <name val="Calibri"/>
      <family val="2"/>
      <scheme val="minor"/>
    </font>
    <font>
      <i/>
      <sz val="11"/>
      <color theme="1"/>
      <name val="Calibri"/>
      <family val="2"/>
      <scheme val="minor"/>
    </font>
    <font>
      <b/>
      <sz val="11"/>
      <name val="Calibri"/>
      <family val="2"/>
      <scheme val="minor"/>
    </font>
    <font>
      <sz val="11"/>
      <name val="Calibri"/>
      <family val="2"/>
      <scheme val="minor"/>
    </font>
    <font>
      <u/>
      <sz val="11"/>
      <color rgb="FF0000FF"/>
      <name val="Arial"/>
      <family val="2"/>
    </font>
    <font>
      <b/>
      <sz val="11"/>
      <color rgb="FF000000"/>
      <name val="Calibri"/>
      <family val="2"/>
    </font>
    <font>
      <sz val="11"/>
      <color rgb="FF000000"/>
      <name val="Calibri"/>
      <family val="2"/>
    </font>
  </fonts>
  <fills count="7">
    <fill>
      <patternFill patternType="none"/>
    </fill>
    <fill>
      <patternFill patternType="gray125"/>
    </fill>
    <fill>
      <patternFill patternType="solid">
        <fgColor rgb="FF002A5C"/>
        <bgColor indexed="64"/>
      </patternFill>
    </fill>
    <fill>
      <patternFill patternType="solid">
        <fgColor rgb="FFB7D8FF"/>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rgb="FFBDD7EE"/>
        <bgColor rgb="FFBDD7EE"/>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top/>
      <bottom/>
      <diagonal/>
    </border>
    <border>
      <left/>
      <right style="thin">
        <color indexed="64"/>
      </right>
      <top/>
      <bottom/>
      <diagonal/>
    </border>
    <border>
      <left style="thin">
        <color indexed="64"/>
      </left>
      <right/>
      <top/>
      <bottom style="medium">
        <color indexed="64"/>
      </bottom>
      <diagonal/>
    </border>
    <border>
      <left/>
      <right style="thin">
        <color indexed="64"/>
      </right>
      <top/>
      <bottom style="medium">
        <color indexed="64"/>
      </bottom>
      <diagonal/>
    </border>
    <border>
      <left/>
      <right style="thin">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03">
    <xf numFmtId="0" fontId="0" fillId="0" borderId="0" xfId="0"/>
    <xf numFmtId="0" fontId="0" fillId="0" borderId="0" xfId="0" applyAlignment="1">
      <alignment horizontal="center" vertical="center"/>
    </xf>
    <xf numFmtId="0" fontId="0" fillId="0" borderId="0" xfId="0" applyAlignment="1">
      <alignment wrapText="1"/>
    </xf>
    <xf numFmtId="0" fontId="2" fillId="0" borderId="0" xfId="0" applyFont="1"/>
    <xf numFmtId="0" fontId="0" fillId="0" borderId="0" xfId="0" applyBorder="1" applyAlignment="1">
      <alignment horizontal="center" vertical="center"/>
    </xf>
    <xf numFmtId="0" fontId="2" fillId="3" borderId="1" xfId="0" applyFont="1" applyFill="1" applyBorder="1" applyAlignment="1">
      <alignment horizontal="center" vertical="center"/>
    </xf>
    <xf numFmtId="0" fontId="0" fillId="3" borderId="1" xfId="0" applyFill="1" applyBorder="1" applyAlignment="1">
      <alignment horizontal="center" vertical="center"/>
    </xf>
    <xf numFmtId="0" fontId="3" fillId="0" borderId="0" xfId="0" applyFont="1" applyAlignment="1">
      <alignment wrapText="1"/>
    </xf>
    <xf numFmtId="0" fontId="0" fillId="0" borderId="0" xfId="0" applyFont="1" applyAlignment="1">
      <alignment wrapText="1"/>
    </xf>
    <xf numFmtId="0" fontId="1" fillId="2" borderId="1" xfId="0" applyFont="1" applyFill="1" applyBorder="1" applyAlignment="1">
      <alignment horizontal="center" vertical="center"/>
    </xf>
    <xf numFmtId="0" fontId="0" fillId="0" borderId="0" xfId="0" applyFill="1" applyBorder="1" applyAlignment="1">
      <alignment horizontal="center" vertical="center"/>
    </xf>
    <xf numFmtId="0" fontId="0" fillId="3" borderId="1" xfId="0" applyFill="1" applyBorder="1" applyAlignment="1">
      <alignment horizontal="center" vertical="center" wrapText="1"/>
    </xf>
    <xf numFmtId="0" fontId="1" fillId="2" borderId="1" xfId="0" applyFont="1" applyFill="1" applyBorder="1" applyAlignment="1">
      <alignment horizontal="right" vertical="center"/>
    </xf>
    <xf numFmtId="0" fontId="6" fillId="3" borderId="1" xfId="0" applyFont="1" applyFill="1" applyBorder="1" applyAlignment="1">
      <alignment horizontal="center" vertical="center"/>
    </xf>
    <xf numFmtId="0" fontId="7" fillId="3" borderId="1" xfId="0" applyFont="1" applyFill="1" applyBorder="1" applyAlignment="1">
      <alignment horizontal="center" vertical="center"/>
    </xf>
    <xf numFmtId="0" fontId="0" fillId="4" borderId="1" xfId="0" applyFill="1" applyBorder="1"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xf>
    <xf numFmtId="0" fontId="0" fillId="0" borderId="0" xfId="0" applyAlignment="1">
      <alignment horizontal="right"/>
    </xf>
    <xf numFmtId="0" fontId="2" fillId="0" borderId="0" xfId="0" applyFont="1" applyAlignment="1">
      <alignment horizontal="right"/>
    </xf>
    <xf numFmtId="0" fontId="3" fillId="0" borderId="0" xfId="0" applyFont="1" applyAlignment="1">
      <alignment horizontal="right"/>
    </xf>
    <xf numFmtId="0" fontId="0" fillId="0" borderId="0" xfId="0" applyFont="1" applyAlignment="1">
      <alignment horizontal="right"/>
    </xf>
    <xf numFmtId="0" fontId="2" fillId="0" borderId="0" xfId="0" applyFont="1" applyAlignment="1">
      <alignment horizontal="center" vertical="center"/>
    </xf>
    <xf numFmtId="0" fontId="0" fillId="0" borderId="0" xfId="0" applyFont="1" applyAlignment="1">
      <alignment horizontal="center" vertical="center"/>
    </xf>
    <xf numFmtId="0" fontId="0" fillId="0" borderId="0" xfId="0" applyFont="1" applyBorder="1" applyAlignment="1">
      <alignment horizontal="center" vertical="center"/>
    </xf>
    <xf numFmtId="0" fontId="2" fillId="0" borderId="0" xfId="0" applyFont="1" applyBorder="1" applyAlignment="1">
      <alignment horizontal="center" vertical="center"/>
    </xf>
    <xf numFmtId="0" fontId="0" fillId="0" borderId="0" xfId="0" applyFont="1"/>
    <xf numFmtId="0" fontId="8" fillId="0" borderId="0" xfId="0" applyFont="1"/>
    <xf numFmtId="0" fontId="0" fillId="2" borderId="1" xfId="0" applyFont="1" applyFill="1" applyBorder="1" applyAlignment="1">
      <alignment horizontal="center" vertical="center"/>
    </xf>
    <xf numFmtId="0" fontId="0" fillId="0" borderId="1" xfId="0" applyFont="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xf>
    <xf numFmtId="0" fontId="0" fillId="0" borderId="0" xfId="0" applyAlignment="1"/>
    <xf numFmtId="0" fontId="0" fillId="0" borderId="5" xfId="0" applyBorder="1"/>
    <xf numFmtId="0" fontId="0" fillId="0" borderId="5" xfId="0" applyBorder="1" applyAlignment="1">
      <alignment horizontal="center"/>
    </xf>
    <xf numFmtId="0" fontId="0" fillId="0" borderId="13" xfId="0" applyBorder="1" applyAlignment="1">
      <alignment horizontal="center"/>
    </xf>
    <xf numFmtId="0" fontId="0" fillId="0" borderId="0"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0" fillId="0" borderId="17" xfId="0" applyBorder="1" applyAlignment="1">
      <alignment horizontal="center"/>
    </xf>
    <xf numFmtId="0" fontId="0" fillId="0" borderId="0" xfId="0" applyBorder="1"/>
    <xf numFmtId="0" fontId="0" fillId="0" borderId="14" xfId="0" applyFont="1" applyBorder="1"/>
    <xf numFmtId="0" fontId="0" fillId="0" borderId="16" xfId="0" applyFont="1" applyBorder="1"/>
    <xf numFmtId="0" fontId="2" fillId="4" borderId="1" xfId="0" applyFont="1" applyFill="1" applyBorder="1" applyAlignment="1">
      <alignment horizontal="center" vertical="center"/>
    </xf>
    <xf numFmtId="0" fontId="2" fillId="0" borderId="6" xfId="0" applyFont="1" applyBorder="1"/>
    <xf numFmtId="0" fontId="0" fillId="3" borderId="6" xfId="0" applyFill="1" applyBorder="1" applyAlignment="1">
      <alignment horizontal="center"/>
    </xf>
    <xf numFmtId="0" fontId="0" fillId="3" borderId="12" xfId="0" applyFill="1" applyBorder="1" applyAlignment="1">
      <alignment horizontal="center"/>
    </xf>
    <xf numFmtId="0" fontId="1" fillId="2" borderId="1" xfId="0" applyFont="1" applyFill="1" applyBorder="1"/>
    <xf numFmtId="0" fontId="0" fillId="0" borderId="0" xfId="0" applyBorder="1" applyAlignment="1"/>
    <xf numFmtId="1" fontId="0" fillId="3" borderId="1" xfId="0" applyNumberFormat="1" applyFill="1" applyBorder="1" applyAlignment="1">
      <alignment horizontal="center" vertical="center"/>
    </xf>
    <xf numFmtId="1" fontId="2" fillId="3" borderId="1" xfId="0" applyNumberFormat="1" applyFont="1" applyFill="1" applyBorder="1"/>
    <xf numFmtId="0" fontId="0" fillId="0" borderId="1" xfId="0" applyFont="1" applyFill="1"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wrapText="1"/>
    </xf>
    <xf numFmtId="0" fontId="0" fillId="0"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2" fillId="3" borderId="1" xfId="0" applyFont="1" applyFill="1" applyBorder="1" applyAlignment="1">
      <alignment vertical="center"/>
    </xf>
    <xf numFmtId="0" fontId="0" fillId="0" borderId="1" xfId="0" applyBorder="1" applyAlignment="1">
      <alignment vertical="center" wrapText="1"/>
    </xf>
    <xf numFmtId="0" fontId="0" fillId="0" borderId="1" xfId="0" applyBorder="1" applyAlignment="1">
      <alignment vertical="center"/>
    </xf>
    <xf numFmtId="0" fontId="2" fillId="3" borderId="1" xfId="0" applyFont="1" applyFill="1" applyBorder="1" applyAlignment="1">
      <alignment vertical="center" wrapText="1"/>
    </xf>
    <xf numFmtId="0" fontId="0" fillId="0" borderId="1" xfId="0" applyBorder="1" applyAlignment="1">
      <alignment horizontal="left" vertical="center"/>
    </xf>
    <xf numFmtId="0" fontId="2" fillId="3" borderId="1" xfId="0" applyFont="1" applyFill="1" applyBorder="1" applyAlignment="1">
      <alignment horizontal="left" vertical="center" wrapText="1"/>
    </xf>
    <xf numFmtId="0" fontId="0" fillId="0" borderId="1" xfId="0" applyBorder="1" applyAlignment="1">
      <alignment horizontal="left" vertical="center" wrapText="1"/>
    </xf>
    <xf numFmtId="0" fontId="0" fillId="0" borderId="1" xfId="0" applyFill="1" applyBorder="1" applyAlignment="1">
      <alignment vertical="center" wrapText="1"/>
    </xf>
    <xf numFmtId="0" fontId="0" fillId="0" borderId="0" xfId="0" applyAlignment="1">
      <alignment vertical="center"/>
    </xf>
    <xf numFmtId="0" fontId="0" fillId="0" borderId="1" xfId="0" applyBorder="1" applyAlignment="1">
      <alignment horizontal="center" vertical="center" wrapText="1"/>
    </xf>
    <xf numFmtId="0" fontId="1" fillId="2" borderId="14" xfId="0" applyFont="1" applyFill="1" applyBorder="1" applyAlignment="1">
      <alignment horizontal="right"/>
    </xf>
    <xf numFmtId="0" fontId="10" fillId="0" borderId="1" xfId="0" applyFont="1" applyBorder="1" applyAlignment="1">
      <alignment wrapText="1"/>
    </xf>
    <xf numFmtId="0" fontId="10" fillId="0" borderId="1" xfId="0" applyFont="1" applyBorder="1" applyAlignment="1">
      <alignment horizontal="right" wrapText="1"/>
    </xf>
    <xf numFmtId="0" fontId="0" fillId="0" borderId="1" xfId="0" applyBorder="1"/>
    <xf numFmtId="0" fontId="0" fillId="0" borderId="2" xfId="0" applyBorder="1"/>
    <xf numFmtId="0" fontId="10" fillId="0" borderId="2" xfId="0" applyFont="1" applyBorder="1" applyAlignment="1">
      <alignment wrapText="1"/>
    </xf>
    <xf numFmtId="0" fontId="10" fillId="0" borderId="2" xfId="0" applyFont="1" applyBorder="1" applyAlignment="1">
      <alignment horizontal="right" wrapText="1"/>
    </xf>
    <xf numFmtId="0" fontId="2" fillId="3" borderId="6" xfId="0" applyFont="1" applyFill="1" applyBorder="1"/>
    <xf numFmtId="0" fontId="9" fillId="6" borderId="6" xfId="0" applyFont="1" applyFill="1" applyBorder="1" applyAlignment="1">
      <alignment wrapText="1"/>
    </xf>
    <xf numFmtId="0" fontId="9" fillId="6" borderId="6" xfId="0" applyFont="1" applyFill="1" applyBorder="1" applyAlignment="1">
      <alignment horizontal="center" wrapText="1"/>
    </xf>
    <xf numFmtId="0" fontId="2" fillId="3" borderId="1" xfId="0" applyFont="1" applyFill="1" applyBorder="1" applyAlignment="1">
      <alignment horizontal="center"/>
    </xf>
    <xf numFmtId="0" fontId="2" fillId="3" borderId="2" xfId="0" applyFont="1" applyFill="1" applyBorder="1" applyAlignment="1">
      <alignment horizontal="center"/>
    </xf>
    <xf numFmtId="0" fontId="2" fillId="5" borderId="1" xfId="0" applyFont="1" applyFill="1" applyBorder="1" applyAlignment="1">
      <alignment horizontal="center"/>
    </xf>
    <xf numFmtId="0" fontId="2" fillId="5" borderId="2" xfId="0" applyFont="1" applyFill="1" applyBorder="1" applyAlignment="1">
      <alignment horizontal="center"/>
    </xf>
    <xf numFmtId="0" fontId="1" fillId="2" borderId="11" xfId="0" applyFont="1" applyFill="1" applyBorder="1" applyAlignment="1">
      <alignment horizontal="center" wrapText="1"/>
    </xf>
    <xf numFmtId="0" fontId="1" fillId="2" borderId="1" xfId="0" applyFont="1" applyFill="1" applyBorder="1" applyAlignment="1">
      <alignment horizontal="center" wrapText="1"/>
    </xf>
    <xf numFmtId="0" fontId="0" fillId="3" borderId="11" xfId="0" applyFill="1" applyBorder="1" applyAlignment="1">
      <alignment horizontal="center"/>
    </xf>
    <xf numFmtId="0" fontId="0" fillId="3" borderId="1" xfId="0" applyFill="1" applyBorder="1" applyAlignment="1">
      <alignment horizontal="center"/>
    </xf>
    <xf numFmtId="0" fontId="0" fillId="0" borderId="7" xfId="0" applyBorder="1" applyAlignment="1">
      <alignment horizontal="center" wrapText="1"/>
    </xf>
    <xf numFmtId="0" fontId="0" fillId="0" borderId="8" xfId="0" applyBorder="1" applyAlignment="1">
      <alignment horizontal="center" wrapText="1"/>
    </xf>
    <xf numFmtId="0" fontId="0" fillId="0" borderId="9" xfId="0" applyBorder="1" applyAlignment="1">
      <alignment horizontal="center" wrapText="1"/>
    </xf>
    <xf numFmtId="0" fontId="0" fillId="0" borderId="10" xfId="0" applyBorder="1" applyAlignment="1">
      <alignment horizontal="center" wrapText="1"/>
    </xf>
    <xf numFmtId="2" fontId="2" fillId="3" borderId="1" xfId="0" applyNumberFormat="1" applyFont="1" applyFill="1" applyBorder="1" applyAlignment="1">
      <alignment horizontal="center"/>
    </xf>
    <xf numFmtId="2" fontId="2" fillId="3" borderId="18" xfId="0" applyNumberFormat="1" applyFont="1" applyFill="1" applyBorder="1" applyAlignment="1">
      <alignment horizontal="center"/>
    </xf>
    <xf numFmtId="2" fontId="2" fillId="3" borderId="19" xfId="0" applyNumberFormat="1" applyFont="1" applyFill="1" applyBorder="1" applyAlignment="1">
      <alignment horizontal="center"/>
    </xf>
    <xf numFmtId="2" fontId="2" fillId="3" borderId="11" xfId="0" applyNumberFormat="1" applyFont="1" applyFill="1" applyBorder="1" applyAlignment="1">
      <alignment horizontal="center"/>
    </xf>
    <xf numFmtId="0" fontId="0" fillId="0" borderId="1" xfId="0" applyBorder="1" applyAlignment="1">
      <alignment horizontal="center" vertical="center"/>
    </xf>
    <xf numFmtId="0" fontId="1" fillId="2" borderId="0" xfId="0" applyFont="1" applyFill="1" applyBorder="1" applyAlignment="1">
      <alignment horizontal="center" vertical="center" wrapText="1"/>
    </xf>
    <xf numFmtId="0" fontId="1" fillId="2" borderId="0" xfId="0" applyFont="1" applyFill="1" applyAlignment="1">
      <alignment horizontal="center" vertical="center" wrapText="1"/>
    </xf>
    <xf numFmtId="0" fontId="1" fillId="2" borderId="1" xfId="0" applyFont="1" applyFill="1" applyBorder="1" applyAlignment="1">
      <alignment horizontal="left"/>
    </xf>
    <xf numFmtId="0" fontId="1" fillId="2" borderId="1" xfId="0" applyFont="1" applyFill="1" applyBorder="1" applyAlignment="1">
      <alignment horizontal="left" vertical="top"/>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wrapText="1"/>
    </xf>
    <xf numFmtId="0" fontId="0" fillId="0" borderId="2" xfId="0" applyBorder="1" applyAlignment="1">
      <alignment horizontal="center" vertical="center" wrapText="1"/>
    </xf>
  </cellXfs>
  <cellStyles count="1">
    <cellStyle name="Normal" xfId="0" builtinId="0"/>
  </cellStyles>
  <dxfs count="11">
    <dxf>
      <fill>
        <patternFill patternType="solid">
          <fgColor rgb="FFF4C7C3"/>
          <bgColor rgb="FFF4C7C3"/>
        </patternFill>
      </fill>
    </dxf>
    <dxf>
      <fill>
        <patternFill>
          <bgColor rgb="FFFFFF00"/>
        </patternFill>
      </fill>
    </dxf>
    <dxf>
      <fill>
        <patternFill patternType="solid">
          <fgColor rgb="FFF4C7C3"/>
          <bgColor rgb="FFF4C7C3"/>
        </patternFill>
      </fill>
    </dxf>
    <dxf>
      <fill>
        <patternFill patternType="solid">
          <fgColor rgb="FFF4C7C3"/>
          <bgColor rgb="FFF4C7C3"/>
        </patternFill>
      </fill>
    </dxf>
    <dxf>
      <fill>
        <patternFill>
          <bgColor rgb="FFFFFF00"/>
        </patternFill>
      </fill>
    </dxf>
    <dxf>
      <fill>
        <patternFill patternType="solid">
          <fgColor rgb="FFF4C7C3"/>
          <bgColor rgb="FFF4C7C3"/>
        </patternFill>
      </fill>
    </dxf>
    <dxf>
      <fill>
        <patternFill patternType="solid">
          <fgColor rgb="FFF4C7C3"/>
          <bgColor rgb="FFF4C7C3"/>
        </patternFill>
      </fill>
    </dxf>
    <dxf>
      <fill>
        <patternFill>
          <bgColor rgb="FFFFFF00"/>
        </patternFill>
      </fill>
    </dxf>
    <dxf>
      <fill>
        <patternFill patternType="solid">
          <fgColor rgb="FFF4C7C3"/>
          <bgColor rgb="FFF4C7C3"/>
        </patternFill>
      </fill>
    </dxf>
    <dxf>
      <fill>
        <patternFill>
          <bgColor rgb="FFFFFF00"/>
        </patternFill>
      </fill>
    </dxf>
    <dxf>
      <fill>
        <patternFill patternType="solid">
          <fgColor rgb="FFF4C7C3"/>
          <bgColor rgb="FFF4C7C3"/>
        </patternFill>
      </fill>
    </dxf>
  </dxfs>
  <tableStyles count="0" defaultTableStyle="TableStyleMedium2" defaultPivotStyle="PivotStyleLight16"/>
  <colors>
    <mruColors>
      <color rgb="FFB7D8FF"/>
      <color rgb="FF002A5C"/>
      <color rgb="FFABEDFF"/>
      <color rgb="FF008BB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3" Type="http://schemas.openxmlformats.org/officeDocument/2006/relationships/hyperlink" Target="https://doi.org/10.1016/j.amsu.2016.04.023" TargetMode="External"/><Relationship Id="rId18" Type="http://schemas.openxmlformats.org/officeDocument/2006/relationships/hyperlink" Target="https://doi.org/10.1088/1361-6579/aa9772" TargetMode="External"/><Relationship Id="rId26" Type="http://schemas.openxmlformats.org/officeDocument/2006/relationships/hyperlink" Target="https://doi.org/10.1136/bmjoq-2017-000158" TargetMode="External"/><Relationship Id="rId39" Type="http://schemas.openxmlformats.org/officeDocument/2006/relationships/hyperlink" Target="https://doi.org/10.1136/bmjresp-2017-000234" TargetMode="External"/><Relationship Id="rId21" Type="http://schemas.openxmlformats.org/officeDocument/2006/relationships/hyperlink" Target="https://doi.org/10.2196/medinform.5909" TargetMode="External"/><Relationship Id="rId34" Type="http://schemas.openxmlformats.org/officeDocument/2006/relationships/hyperlink" Target="https://doi.org/10.1371/journal.pone.0174708" TargetMode="External"/><Relationship Id="rId42" Type="http://schemas.openxmlformats.org/officeDocument/2006/relationships/hyperlink" Target="https://doi.org/10.1109/JBHI.2019.2894570" TargetMode="External"/><Relationship Id="rId47" Type="http://schemas.openxmlformats.org/officeDocument/2006/relationships/hyperlink" Target="https://doi.org/10.1016/j.compbiomed.2019.103395" TargetMode="External"/><Relationship Id="rId50" Type="http://schemas.openxmlformats.org/officeDocument/2006/relationships/hyperlink" Target="https://doi.org/10.1109/SIEDS.2015.7116970" TargetMode="External"/><Relationship Id="rId55" Type="http://schemas.openxmlformats.org/officeDocument/2006/relationships/hyperlink" Target="https://doi.org/10.1097/CCM.0000000000001738" TargetMode="External"/><Relationship Id="rId7" Type="http://schemas.openxmlformats.org/officeDocument/2006/relationships/hyperlink" Target="https://doi.org/10.1016/j.annemergmed.2018.11.036" TargetMode="External"/><Relationship Id="rId2" Type="http://schemas.openxmlformats.org/officeDocument/2006/relationships/hyperlink" Target="https://doi.org/10.1097/ccm.0000000000003891" TargetMode="External"/><Relationship Id="rId16" Type="http://schemas.openxmlformats.org/officeDocument/2006/relationships/hyperlink" Target="https://dl.acm.org/doi/10.5555/3305381.3305503" TargetMode="External"/><Relationship Id="rId29" Type="http://schemas.openxmlformats.org/officeDocument/2006/relationships/hyperlink" Target="https://doi.org/10.1016/j.compbiomed.2016.05.003" TargetMode="External"/><Relationship Id="rId11" Type="http://schemas.openxmlformats.org/officeDocument/2006/relationships/hyperlink" Target="https://doi.org/10.1136/bmjresp-2017-000234" TargetMode="External"/><Relationship Id="rId24" Type="http://schemas.openxmlformats.org/officeDocument/2006/relationships/hyperlink" Target="https://doi.org/10.1186/s12873-016-0095-0" TargetMode="External"/><Relationship Id="rId32" Type="http://schemas.openxmlformats.org/officeDocument/2006/relationships/hyperlink" Target="https://doi.org/10.1126/scitranslmed.aab3719" TargetMode="External"/><Relationship Id="rId37" Type="http://schemas.openxmlformats.org/officeDocument/2006/relationships/hyperlink" Target="https://doi.org/10.1002/jhm.530" TargetMode="External"/><Relationship Id="rId40" Type="http://schemas.openxmlformats.org/officeDocument/2006/relationships/hyperlink" Target="https://doi.org/10.1016/j.compbiomed.2019.04.027" TargetMode="External"/><Relationship Id="rId45" Type="http://schemas.openxmlformats.org/officeDocument/2006/relationships/hyperlink" Target="https://doi.org/10.1136/bmjopen-2017-017833" TargetMode="External"/><Relationship Id="rId53" Type="http://schemas.openxmlformats.org/officeDocument/2006/relationships/hyperlink" Target="https://ieeexplore.ieee.org/abstract/document/8419366" TargetMode="External"/><Relationship Id="rId5" Type="http://schemas.openxmlformats.org/officeDocument/2006/relationships/hyperlink" Target="https://doi.org/10.1097/CCM.0000000000002936" TargetMode="External"/><Relationship Id="rId19" Type="http://schemas.openxmlformats.org/officeDocument/2006/relationships/hyperlink" Target="https://doi.org/10.1016/j.compbiomed.2019.103395" TargetMode="External"/><Relationship Id="rId4" Type="http://schemas.openxmlformats.org/officeDocument/2006/relationships/hyperlink" Target="https://doi.org/10.1126/scitranslmed.aab3719" TargetMode="External"/><Relationship Id="rId9" Type="http://schemas.openxmlformats.org/officeDocument/2006/relationships/hyperlink" Target="https://doi.org/10.1002/jhm.530" TargetMode="External"/><Relationship Id="rId14" Type="http://schemas.openxmlformats.org/officeDocument/2006/relationships/hyperlink" Target="https://doi.org/10.1109/JBHI.2019.2894570" TargetMode="External"/><Relationship Id="rId22" Type="http://schemas.openxmlformats.org/officeDocument/2006/relationships/hyperlink" Target="https://doi.org/10.1109/SIEDS.2015.7116970" TargetMode="External"/><Relationship Id="rId27" Type="http://schemas.openxmlformats.org/officeDocument/2006/relationships/hyperlink" Target="https://doi.org/10.1097/CCM.0000000000001738" TargetMode="External"/><Relationship Id="rId30" Type="http://schemas.openxmlformats.org/officeDocument/2006/relationships/hyperlink" Target="https://doi.org/10.1097/ccm.0000000000003891" TargetMode="External"/><Relationship Id="rId35" Type="http://schemas.openxmlformats.org/officeDocument/2006/relationships/hyperlink" Target="https://doi.org/10.1016/j.annemergmed.2018.11.036" TargetMode="External"/><Relationship Id="rId43" Type="http://schemas.openxmlformats.org/officeDocument/2006/relationships/hyperlink" Target="https://doi.org/10.1016/j.compbiomed.2017.08.015" TargetMode="External"/><Relationship Id="rId48" Type="http://schemas.openxmlformats.org/officeDocument/2006/relationships/hyperlink" Target="https://doi.org/10.3414/ME18-01-0014" TargetMode="External"/><Relationship Id="rId56" Type="http://schemas.openxmlformats.org/officeDocument/2006/relationships/hyperlink" Target="https://doi.org/10.1145/2975167.2985841" TargetMode="External"/><Relationship Id="rId8" Type="http://schemas.openxmlformats.org/officeDocument/2006/relationships/hyperlink" Target="https://doi.org/10.1109/ICHI.2018.00032" TargetMode="External"/><Relationship Id="rId51" Type="http://schemas.openxmlformats.org/officeDocument/2006/relationships/hyperlink" Target="https://doi.org/10.1109/ICHI.2018.00068" TargetMode="External"/><Relationship Id="rId3" Type="http://schemas.openxmlformats.org/officeDocument/2006/relationships/hyperlink" Target="https://doi.org/10.1016/j.ijmedinf.2018.12.002" TargetMode="External"/><Relationship Id="rId12" Type="http://schemas.openxmlformats.org/officeDocument/2006/relationships/hyperlink" Target="https://doi.org/10.1016/j.compbiomed.2019.04.027" TargetMode="External"/><Relationship Id="rId17" Type="http://schemas.openxmlformats.org/officeDocument/2006/relationships/hyperlink" Target="https://doi.org/10.1136/bmjopen-2017-017833" TargetMode="External"/><Relationship Id="rId25" Type="http://schemas.openxmlformats.org/officeDocument/2006/relationships/hyperlink" Target="https://ieeexplore.ieee.org/abstract/document/8419366" TargetMode="External"/><Relationship Id="rId33" Type="http://schemas.openxmlformats.org/officeDocument/2006/relationships/hyperlink" Target="https://doi.org/10.1097/CCM.0000000000002936" TargetMode="External"/><Relationship Id="rId38" Type="http://schemas.openxmlformats.org/officeDocument/2006/relationships/hyperlink" Target="https://doi.org/10.1016/j.jelectrocard.2017.08.013" TargetMode="External"/><Relationship Id="rId46" Type="http://schemas.openxmlformats.org/officeDocument/2006/relationships/hyperlink" Target="https://doi.org/10.1088/1361-6579/aa9772" TargetMode="External"/><Relationship Id="rId20" Type="http://schemas.openxmlformats.org/officeDocument/2006/relationships/hyperlink" Target="https://doi.org/10.3414/ME18-01-0014" TargetMode="External"/><Relationship Id="rId41" Type="http://schemas.openxmlformats.org/officeDocument/2006/relationships/hyperlink" Target="https://doi.org/10.1016/j.amsu.2016.04.023" TargetMode="External"/><Relationship Id="rId54" Type="http://schemas.openxmlformats.org/officeDocument/2006/relationships/hyperlink" Target="https://doi.org/10.1136/bmjoq-2017-000158" TargetMode="External"/><Relationship Id="rId1" Type="http://schemas.openxmlformats.org/officeDocument/2006/relationships/hyperlink" Target="https://doi.org/10.1016/j.compbiomed.2016.05.003" TargetMode="External"/><Relationship Id="rId6" Type="http://schemas.openxmlformats.org/officeDocument/2006/relationships/hyperlink" Target="https://doi.org/10.1371/journal.pone.0174708" TargetMode="External"/><Relationship Id="rId15" Type="http://schemas.openxmlformats.org/officeDocument/2006/relationships/hyperlink" Target="https://doi.org/10.1016/j.compbiomed.2017.08.015" TargetMode="External"/><Relationship Id="rId23" Type="http://schemas.openxmlformats.org/officeDocument/2006/relationships/hyperlink" Target="https://doi.org/10.1109/ICHI.2018.00068" TargetMode="External"/><Relationship Id="rId28" Type="http://schemas.openxmlformats.org/officeDocument/2006/relationships/hyperlink" Target="https://doi.org/10.1145/2975167.2985841" TargetMode="External"/><Relationship Id="rId36" Type="http://schemas.openxmlformats.org/officeDocument/2006/relationships/hyperlink" Target="https://doi.org/10.1109/ICHI.2018.00032" TargetMode="External"/><Relationship Id="rId49" Type="http://schemas.openxmlformats.org/officeDocument/2006/relationships/hyperlink" Target="https://doi.org/10.2196/medinform.5909" TargetMode="External"/><Relationship Id="rId57" Type="http://schemas.openxmlformats.org/officeDocument/2006/relationships/printerSettings" Target="../printerSettings/printerSettings2.bin"/><Relationship Id="rId10" Type="http://schemas.openxmlformats.org/officeDocument/2006/relationships/hyperlink" Target="https://doi.org/10.1016/j.jelectrocard.2017.08.013" TargetMode="External"/><Relationship Id="rId31" Type="http://schemas.openxmlformats.org/officeDocument/2006/relationships/hyperlink" Target="https://doi.org/10.1016/j.ijmedinf.2018.12.002" TargetMode="External"/><Relationship Id="rId44" Type="http://schemas.openxmlformats.org/officeDocument/2006/relationships/hyperlink" Target="https://dl.acm.org/doi/10.5555/3305381.3305503" TargetMode="External"/><Relationship Id="rId52" Type="http://schemas.openxmlformats.org/officeDocument/2006/relationships/hyperlink" Target="https://doi.org/10.1186/s12873-016-0095-0"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s://doi.org/10.1016/j.amsu.2016.04.023" TargetMode="External"/><Relationship Id="rId18" Type="http://schemas.openxmlformats.org/officeDocument/2006/relationships/hyperlink" Target="https://doi.org/10.1088/1361-6579/aa9772" TargetMode="External"/><Relationship Id="rId26" Type="http://schemas.openxmlformats.org/officeDocument/2006/relationships/hyperlink" Target="https://doi.org/10.1136/bmjoq-2017-000158" TargetMode="External"/><Relationship Id="rId39" Type="http://schemas.openxmlformats.org/officeDocument/2006/relationships/hyperlink" Target="https://doi.org/10.1136/bmjresp-2017-000234" TargetMode="External"/><Relationship Id="rId21" Type="http://schemas.openxmlformats.org/officeDocument/2006/relationships/hyperlink" Target="https://doi.org/10.2196/medinform.5909" TargetMode="External"/><Relationship Id="rId34" Type="http://schemas.openxmlformats.org/officeDocument/2006/relationships/hyperlink" Target="https://doi.org/10.1371/journal.pone.0174708" TargetMode="External"/><Relationship Id="rId42" Type="http://schemas.openxmlformats.org/officeDocument/2006/relationships/hyperlink" Target="https://doi.org/10.1109/JBHI.2019.2894570" TargetMode="External"/><Relationship Id="rId47" Type="http://schemas.openxmlformats.org/officeDocument/2006/relationships/hyperlink" Target="https://doi.org/10.1016/j.compbiomed.2019.103395" TargetMode="External"/><Relationship Id="rId50" Type="http://schemas.openxmlformats.org/officeDocument/2006/relationships/hyperlink" Target="https://doi.org/10.1109/SIEDS.2015.7116970" TargetMode="External"/><Relationship Id="rId55" Type="http://schemas.openxmlformats.org/officeDocument/2006/relationships/hyperlink" Target="https://doi.org/10.1097/CCM.0000000000001738" TargetMode="External"/><Relationship Id="rId7" Type="http://schemas.openxmlformats.org/officeDocument/2006/relationships/hyperlink" Target="https://doi.org/10.1016/j.annemergmed.2018.11.036" TargetMode="External"/><Relationship Id="rId2" Type="http://schemas.openxmlformats.org/officeDocument/2006/relationships/hyperlink" Target="https://doi.org/10.1097/ccm.0000000000003891" TargetMode="External"/><Relationship Id="rId16" Type="http://schemas.openxmlformats.org/officeDocument/2006/relationships/hyperlink" Target="https://dl.acm.org/doi/10.5555/3305381.3305503" TargetMode="External"/><Relationship Id="rId29" Type="http://schemas.openxmlformats.org/officeDocument/2006/relationships/hyperlink" Target="https://doi.org/10.1016/j.compbiomed.2016.05.003" TargetMode="External"/><Relationship Id="rId11" Type="http://schemas.openxmlformats.org/officeDocument/2006/relationships/hyperlink" Target="https://doi.org/10.1136/bmjresp-2017-000234" TargetMode="External"/><Relationship Id="rId24" Type="http://schemas.openxmlformats.org/officeDocument/2006/relationships/hyperlink" Target="https://doi.org/10.1186/s12873-016-0095-0" TargetMode="External"/><Relationship Id="rId32" Type="http://schemas.openxmlformats.org/officeDocument/2006/relationships/hyperlink" Target="https://doi.org/10.1126/scitranslmed.aab3719" TargetMode="External"/><Relationship Id="rId37" Type="http://schemas.openxmlformats.org/officeDocument/2006/relationships/hyperlink" Target="https://doi.org/10.1002/jhm.530" TargetMode="External"/><Relationship Id="rId40" Type="http://schemas.openxmlformats.org/officeDocument/2006/relationships/hyperlink" Target="https://doi.org/10.1016/j.compbiomed.2019.04.027" TargetMode="External"/><Relationship Id="rId45" Type="http://schemas.openxmlformats.org/officeDocument/2006/relationships/hyperlink" Target="https://doi.org/10.1136/bmjopen-2017-017833" TargetMode="External"/><Relationship Id="rId53" Type="http://schemas.openxmlformats.org/officeDocument/2006/relationships/hyperlink" Target="https://ieeexplore.ieee.org/abstract/document/8419366" TargetMode="External"/><Relationship Id="rId5" Type="http://schemas.openxmlformats.org/officeDocument/2006/relationships/hyperlink" Target="https://doi.org/10.1097/CCM.0000000000002936" TargetMode="External"/><Relationship Id="rId19" Type="http://schemas.openxmlformats.org/officeDocument/2006/relationships/hyperlink" Target="https://doi.org/10.1016/j.compbiomed.2019.103395" TargetMode="External"/><Relationship Id="rId4" Type="http://schemas.openxmlformats.org/officeDocument/2006/relationships/hyperlink" Target="https://doi.org/10.1126/scitranslmed.aab3719" TargetMode="External"/><Relationship Id="rId9" Type="http://schemas.openxmlformats.org/officeDocument/2006/relationships/hyperlink" Target="https://doi.org/10.1002/jhm.530" TargetMode="External"/><Relationship Id="rId14" Type="http://schemas.openxmlformats.org/officeDocument/2006/relationships/hyperlink" Target="https://doi.org/10.1109/JBHI.2019.2894570" TargetMode="External"/><Relationship Id="rId22" Type="http://schemas.openxmlformats.org/officeDocument/2006/relationships/hyperlink" Target="https://doi.org/10.1109/SIEDS.2015.7116970" TargetMode="External"/><Relationship Id="rId27" Type="http://schemas.openxmlformats.org/officeDocument/2006/relationships/hyperlink" Target="https://doi.org/10.1097/CCM.0000000000001738" TargetMode="External"/><Relationship Id="rId30" Type="http://schemas.openxmlformats.org/officeDocument/2006/relationships/hyperlink" Target="https://doi.org/10.1097/ccm.0000000000003891" TargetMode="External"/><Relationship Id="rId35" Type="http://schemas.openxmlformats.org/officeDocument/2006/relationships/hyperlink" Target="https://doi.org/10.1016/j.annemergmed.2018.11.036" TargetMode="External"/><Relationship Id="rId43" Type="http://schemas.openxmlformats.org/officeDocument/2006/relationships/hyperlink" Target="https://doi.org/10.1016/j.compbiomed.2017.08.015" TargetMode="External"/><Relationship Id="rId48" Type="http://schemas.openxmlformats.org/officeDocument/2006/relationships/hyperlink" Target="https://doi.org/10.3414/ME18-01-0014" TargetMode="External"/><Relationship Id="rId56" Type="http://schemas.openxmlformats.org/officeDocument/2006/relationships/hyperlink" Target="https://doi.org/10.1145/2975167.2985841" TargetMode="External"/><Relationship Id="rId8" Type="http://schemas.openxmlformats.org/officeDocument/2006/relationships/hyperlink" Target="https://doi.org/10.1109/ICHI.2018.00032" TargetMode="External"/><Relationship Id="rId51" Type="http://schemas.openxmlformats.org/officeDocument/2006/relationships/hyperlink" Target="https://doi.org/10.1109/ICHI.2018.00068" TargetMode="External"/><Relationship Id="rId3" Type="http://schemas.openxmlformats.org/officeDocument/2006/relationships/hyperlink" Target="https://doi.org/10.1016/j.ijmedinf.2018.12.002" TargetMode="External"/><Relationship Id="rId12" Type="http://schemas.openxmlformats.org/officeDocument/2006/relationships/hyperlink" Target="https://doi.org/10.1016/j.compbiomed.2019.04.027" TargetMode="External"/><Relationship Id="rId17" Type="http://schemas.openxmlformats.org/officeDocument/2006/relationships/hyperlink" Target="https://doi.org/10.1136/bmjopen-2017-017833" TargetMode="External"/><Relationship Id="rId25" Type="http://schemas.openxmlformats.org/officeDocument/2006/relationships/hyperlink" Target="https://ieeexplore.ieee.org/abstract/document/8419366" TargetMode="External"/><Relationship Id="rId33" Type="http://schemas.openxmlformats.org/officeDocument/2006/relationships/hyperlink" Target="https://doi.org/10.1097/CCM.0000000000002936" TargetMode="External"/><Relationship Id="rId38" Type="http://schemas.openxmlformats.org/officeDocument/2006/relationships/hyperlink" Target="https://doi.org/10.1016/j.jelectrocard.2017.08.013" TargetMode="External"/><Relationship Id="rId46" Type="http://schemas.openxmlformats.org/officeDocument/2006/relationships/hyperlink" Target="https://doi.org/10.1088/1361-6579/aa9772" TargetMode="External"/><Relationship Id="rId20" Type="http://schemas.openxmlformats.org/officeDocument/2006/relationships/hyperlink" Target="https://doi.org/10.3414/ME18-01-0014" TargetMode="External"/><Relationship Id="rId41" Type="http://schemas.openxmlformats.org/officeDocument/2006/relationships/hyperlink" Target="https://doi.org/10.1016/j.amsu.2016.04.023" TargetMode="External"/><Relationship Id="rId54" Type="http://schemas.openxmlformats.org/officeDocument/2006/relationships/hyperlink" Target="https://doi.org/10.1136/bmjoq-2017-000158" TargetMode="External"/><Relationship Id="rId1" Type="http://schemas.openxmlformats.org/officeDocument/2006/relationships/hyperlink" Target="https://doi.org/10.1016/j.compbiomed.2016.05.003" TargetMode="External"/><Relationship Id="rId6" Type="http://schemas.openxmlformats.org/officeDocument/2006/relationships/hyperlink" Target="https://doi.org/10.1371/journal.pone.0174708" TargetMode="External"/><Relationship Id="rId15" Type="http://schemas.openxmlformats.org/officeDocument/2006/relationships/hyperlink" Target="https://doi.org/10.1016/j.compbiomed.2017.08.015" TargetMode="External"/><Relationship Id="rId23" Type="http://schemas.openxmlformats.org/officeDocument/2006/relationships/hyperlink" Target="https://doi.org/10.1109/ICHI.2018.00068" TargetMode="External"/><Relationship Id="rId28" Type="http://schemas.openxmlformats.org/officeDocument/2006/relationships/hyperlink" Target="https://doi.org/10.1145/2975167.2985841" TargetMode="External"/><Relationship Id="rId36" Type="http://schemas.openxmlformats.org/officeDocument/2006/relationships/hyperlink" Target="https://doi.org/10.1109/ICHI.2018.00032" TargetMode="External"/><Relationship Id="rId49" Type="http://schemas.openxmlformats.org/officeDocument/2006/relationships/hyperlink" Target="https://doi.org/10.2196/medinform.5909" TargetMode="External"/><Relationship Id="rId57" Type="http://schemas.openxmlformats.org/officeDocument/2006/relationships/printerSettings" Target="../printerSettings/printerSettings3.bin"/><Relationship Id="rId10" Type="http://schemas.openxmlformats.org/officeDocument/2006/relationships/hyperlink" Target="https://doi.org/10.1016/j.jelectrocard.2017.08.013" TargetMode="External"/><Relationship Id="rId31" Type="http://schemas.openxmlformats.org/officeDocument/2006/relationships/hyperlink" Target="https://doi.org/10.1016/j.ijmedinf.2018.12.002" TargetMode="External"/><Relationship Id="rId44" Type="http://schemas.openxmlformats.org/officeDocument/2006/relationships/hyperlink" Target="https://dl.acm.org/doi/10.5555/3305381.3305503" TargetMode="External"/><Relationship Id="rId52" Type="http://schemas.openxmlformats.org/officeDocument/2006/relationships/hyperlink" Target="https://doi.org/10.1186/s12873-016-009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F26340-92C0-4B63-9ACA-EF5969D8F2AF}">
  <dimension ref="A1:K29"/>
  <sheetViews>
    <sheetView workbookViewId="0">
      <selection activeCell="O3" sqref="O3"/>
    </sheetView>
  </sheetViews>
  <sheetFormatPr defaultRowHeight="14.5" x14ac:dyDescent="0.35"/>
  <cols>
    <col min="2" max="2" width="38.1796875" customWidth="1"/>
    <col min="3" max="3" width="17.81640625" customWidth="1"/>
    <col min="4" max="5" width="12.1796875" customWidth="1"/>
    <col min="6" max="6" width="15.81640625" customWidth="1"/>
    <col min="7" max="8" width="14.26953125" customWidth="1"/>
    <col min="9" max="9" width="14.1796875" customWidth="1"/>
    <col min="10" max="10" width="12.54296875" customWidth="1"/>
  </cols>
  <sheetData>
    <row r="1" spans="1:11" ht="44" thickBot="1" x14ac:dyDescent="0.4">
      <c r="A1" s="74" t="s">
        <v>230</v>
      </c>
      <c r="B1" s="75" t="s">
        <v>152</v>
      </c>
      <c r="C1" s="76" t="s">
        <v>330</v>
      </c>
      <c r="D1" s="76" t="s">
        <v>320</v>
      </c>
      <c r="E1" s="76" t="s">
        <v>321</v>
      </c>
      <c r="F1" s="76" t="s">
        <v>322</v>
      </c>
      <c r="G1" s="76" t="s">
        <v>323</v>
      </c>
      <c r="H1" s="76" t="s">
        <v>324</v>
      </c>
      <c r="I1" s="76" t="s">
        <v>325</v>
      </c>
      <c r="J1" s="76" t="s">
        <v>326</v>
      </c>
      <c r="K1" s="76" t="s">
        <v>335</v>
      </c>
    </row>
    <row r="2" spans="1:11" ht="43.5" x14ac:dyDescent="0.35">
      <c r="A2" s="71">
        <v>1</v>
      </c>
      <c r="B2" s="72" t="s">
        <v>156</v>
      </c>
      <c r="C2" s="73">
        <f>MEDIAN('Expert Rater 1'!C2,'Expert Rater 2'!C2,'Expert Rater 3'!C2)</f>
        <v>4</v>
      </c>
      <c r="D2" s="73">
        <f>MEDIAN('Expert Rater 1'!D2,'Expert Rater 2'!D2,'Expert Rater 3'!D2)</f>
        <v>3</v>
      </c>
      <c r="E2" s="73">
        <f>MEDIAN('Expert Rater 1'!E2,'Expert Rater 2'!E2,'Expert Rater 3'!E2)</f>
        <v>3</v>
      </c>
      <c r="F2" s="73">
        <f>MEDIAN('Expert Rater 1'!F2,'Expert Rater 2'!F2,'Expert Rater 3'!F2)</f>
        <v>4</v>
      </c>
      <c r="G2" s="73">
        <f>MEDIAN('Expert Rater 1'!G2,'Expert Rater 2'!G2,'Expert Rater 3'!G2)</f>
        <v>3</v>
      </c>
      <c r="H2" s="73">
        <f>MEDIAN('Expert Rater 1'!H2,'Expert Rater 2'!H2,'Expert Rater 3'!H2)</f>
        <v>4</v>
      </c>
      <c r="I2" s="73">
        <f>MEDIAN('Expert Rater 1'!I2,'Expert Rater 2'!I2,'Expert Rater 3'!I2)</f>
        <v>1</v>
      </c>
      <c r="J2" s="73">
        <f>MEDIAN('Expert Rater 1'!J2,'Expert Rater 2'!J2,'Expert Rater 3'!J2)</f>
        <v>3</v>
      </c>
      <c r="K2" s="71">
        <f>SUM(C2:J2)</f>
        <v>25</v>
      </c>
    </row>
    <row r="3" spans="1:11" ht="43.5" x14ac:dyDescent="0.35">
      <c r="A3" s="70">
        <v>2</v>
      </c>
      <c r="B3" s="68" t="s">
        <v>157</v>
      </c>
      <c r="C3" s="69">
        <f>MEDIAN('Expert Rater 1'!C3,'Expert Rater 2'!C3,'Expert Rater 3'!C3)</f>
        <v>3</v>
      </c>
      <c r="D3" s="69">
        <f>MEDIAN('Expert Rater 1'!D3,'Expert Rater 2'!D3,'Expert Rater 3'!D3)</f>
        <v>2</v>
      </c>
      <c r="E3" s="69">
        <f>MEDIAN('Expert Rater 1'!E3,'Expert Rater 2'!E3,'Expert Rater 3'!E3)</f>
        <v>3</v>
      </c>
      <c r="F3" s="69">
        <f>MEDIAN('Expert Rater 1'!F3,'Expert Rater 2'!F3,'Expert Rater 3'!F3)</f>
        <v>3</v>
      </c>
      <c r="G3" s="69">
        <f>MEDIAN('Expert Rater 1'!G3,'Expert Rater 2'!G3,'Expert Rater 3'!G3)</f>
        <v>2</v>
      </c>
      <c r="H3" s="69">
        <f>MEDIAN('Expert Rater 1'!H3,'Expert Rater 2'!H3,'Expert Rater 3'!H3)</f>
        <v>3</v>
      </c>
      <c r="I3" s="69">
        <f>MEDIAN('Expert Rater 1'!I3,'Expert Rater 2'!I3,'Expert Rater 3'!I3)</f>
        <v>1</v>
      </c>
      <c r="J3" s="69">
        <f>MEDIAN('Expert Rater 1'!J3,'Expert Rater 2'!J3,'Expert Rater 3'!J3)</f>
        <v>1</v>
      </c>
      <c r="K3" s="70">
        <f t="shared" ref="K3:K29" si="0">SUM(C3:J3)</f>
        <v>18</v>
      </c>
    </row>
    <row r="4" spans="1:11" ht="43.5" x14ac:dyDescent="0.35">
      <c r="A4" s="70">
        <v>3</v>
      </c>
      <c r="B4" s="68" t="s">
        <v>158</v>
      </c>
      <c r="C4" s="69">
        <f>MEDIAN('Expert Rater 1'!C4,'Expert Rater 2'!C4,'Expert Rater 3'!C4)</f>
        <v>4</v>
      </c>
      <c r="D4" s="69">
        <f>MEDIAN('Expert Rater 1'!D4,'Expert Rater 2'!D4,'Expert Rater 3'!D4)</f>
        <v>4</v>
      </c>
      <c r="E4" s="69">
        <f>MEDIAN('Expert Rater 1'!E4,'Expert Rater 2'!E4,'Expert Rater 3'!E4)</f>
        <v>3</v>
      </c>
      <c r="F4" s="69">
        <f>MEDIAN('Expert Rater 1'!F4,'Expert Rater 2'!F4,'Expert Rater 3'!F4)</f>
        <v>4</v>
      </c>
      <c r="G4" s="69">
        <f>MEDIAN('Expert Rater 1'!G4,'Expert Rater 2'!G4,'Expert Rater 3'!G4)</f>
        <v>4</v>
      </c>
      <c r="H4" s="69">
        <f>MEDIAN('Expert Rater 1'!H4,'Expert Rater 2'!H4,'Expert Rater 3'!H4)</f>
        <v>3</v>
      </c>
      <c r="I4" s="69">
        <f>MEDIAN('Expert Rater 1'!I4,'Expert Rater 2'!I4,'Expert Rater 3'!I4)</f>
        <v>2</v>
      </c>
      <c r="J4" s="69">
        <f>MEDIAN('Expert Rater 1'!J4,'Expert Rater 2'!J4,'Expert Rater 3'!J4)</f>
        <v>2</v>
      </c>
      <c r="K4" s="70">
        <f t="shared" si="0"/>
        <v>26</v>
      </c>
    </row>
    <row r="5" spans="1:11" ht="58" x14ac:dyDescent="0.35">
      <c r="A5" s="70">
        <v>4</v>
      </c>
      <c r="B5" s="68" t="s">
        <v>159</v>
      </c>
      <c r="C5" s="69">
        <f>MEDIAN('Expert Rater 1'!C5,'Expert Rater 2'!C5,'Expert Rater 3'!C5)</f>
        <v>5</v>
      </c>
      <c r="D5" s="69">
        <f>MEDIAN('Expert Rater 1'!D5,'Expert Rater 2'!D5,'Expert Rater 3'!D5)</f>
        <v>4</v>
      </c>
      <c r="E5" s="69">
        <f>MEDIAN('Expert Rater 1'!E5,'Expert Rater 2'!E5,'Expert Rater 3'!E5)</f>
        <v>3</v>
      </c>
      <c r="F5" s="69">
        <f>MEDIAN('Expert Rater 1'!F5,'Expert Rater 2'!F5,'Expert Rater 3'!F5)</f>
        <v>4</v>
      </c>
      <c r="G5" s="69">
        <f>MEDIAN('Expert Rater 1'!G5,'Expert Rater 2'!G5,'Expert Rater 3'!G5)</f>
        <v>3</v>
      </c>
      <c r="H5" s="69">
        <f>MEDIAN('Expert Rater 1'!H5,'Expert Rater 2'!H5,'Expert Rater 3'!H5)</f>
        <v>3</v>
      </c>
      <c r="I5" s="69">
        <f>MEDIAN('Expert Rater 1'!I5,'Expert Rater 2'!I5,'Expert Rater 3'!I5)</f>
        <v>1</v>
      </c>
      <c r="J5" s="69">
        <f>MEDIAN('Expert Rater 1'!J5,'Expert Rater 2'!J5,'Expert Rater 3'!J5)</f>
        <v>1</v>
      </c>
      <c r="K5" s="70">
        <f t="shared" si="0"/>
        <v>24</v>
      </c>
    </row>
    <row r="6" spans="1:11" ht="29" x14ac:dyDescent="0.35">
      <c r="A6" s="70">
        <v>5</v>
      </c>
      <c r="B6" s="68" t="s">
        <v>160</v>
      </c>
      <c r="C6" s="69">
        <f>MEDIAN('Expert Rater 1'!C6,'Expert Rater 2'!C6,'Expert Rater 3'!C6)</f>
        <v>3</v>
      </c>
      <c r="D6" s="69">
        <f>MEDIAN('Expert Rater 1'!D6,'Expert Rater 2'!D6,'Expert Rater 3'!D6)</f>
        <v>3</v>
      </c>
      <c r="E6" s="69">
        <f>MEDIAN('Expert Rater 1'!E6,'Expert Rater 2'!E6,'Expert Rater 3'!E6)</f>
        <v>2</v>
      </c>
      <c r="F6" s="69">
        <f>MEDIAN('Expert Rater 1'!F6,'Expert Rater 2'!F6,'Expert Rater 3'!F6)</f>
        <v>2</v>
      </c>
      <c r="G6" s="69">
        <f>MEDIAN('Expert Rater 1'!G6,'Expert Rater 2'!G6,'Expert Rater 3'!G6)</f>
        <v>2</v>
      </c>
      <c r="H6" s="69">
        <f>MEDIAN('Expert Rater 1'!H6,'Expert Rater 2'!H6,'Expert Rater 3'!H6)</f>
        <v>3</v>
      </c>
      <c r="I6" s="69">
        <f>MEDIAN('Expert Rater 1'!I6,'Expert Rater 2'!I6,'Expert Rater 3'!I6)</f>
        <v>1</v>
      </c>
      <c r="J6" s="69">
        <f>MEDIAN('Expert Rater 1'!J6,'Expert Rater 2'!J6,'Expert Rater 3'!J6)</f>
        <v>1</v>
      </c>
      <c r="K6" s="70">
        <f t="shared" si="0"/>
        <v>17</v>
      </c>
    </row>
    <row r="7" spans="1:11" ht="29" x14ac:dyDescent="0.35">
      <c r="A7" s="70">
        <v>6</v>
      </c>
      <c r="B7" s="68" t="s">
        <v>161</v>
      </c>
      <c r="C7" s="69">
        <f>MEDIAN('Expert Rater 1'!C7,'Expert Rater 2'!C7,'Expert Rater 3'!C7)</f>
        <v>2</v>
      </c>
      <c r="D7" s="69">
        <f>MEDIAN('Expert Rater 1'!D7,'Expert Rater 2'!D7,'Expert Rater 3'!D7)</f>
        <v>4</v>
      </c>
      <c r="E7" s="69">
        <f>MEDIAN('Expert Rater 1'!E7,'Expert Rater 2'!E7,'Expert Rater 3'!E7)</f>
        <v>4</v>
      </c>
      <c r="F7" s="69">
        <f>MEDIAN('Expert Rater 1'!F7,'Expert Rater 2'!F7,'Expert Rater 3'!F7)</f>
        <v>4</v>
      </c>
      <c r="G7" s="69">
        <f>MEDIAN('Expert Rater 1'!G7,'Expert Rater 2'!G7,'Expert Rater 3'!G7)</f>
        <v>3</v>
      </c>
      <c r="H7" s="69">
        <f>MEDIAN('Expert Rater 1'!H7,'Expert Rater 2'!H7,'Expert Rater 3'!H7)</f>
        <v>3</v>
      </c>
      <c r="I7" s="69">
        <f>MEDIAN('Expert Rater 1'!I7,'Expert Rater 2'!I7,'Expert Rater 3'!I7)</f>
        <v>1</v>
      </c>
      <c r="J7" s="69">
        <f>MEDIAN('Expert Rater 1'!J7,'Expert Rater 2'!J7,'Expert Rater 3'!J7)</f>
        <v>1</v>
      </c>
      <c r="K7" s="70">
        <f t="shared" si="0"/>
        <v>22</v>
      </c>
    </row>
    <row r="8" spans="1:11" ht="72.5" x14ac:dyDescent="0.35">
      <c r="A8" s="70">
        <v>7</v>
      </c>
      <c r="B8" s="68" t="s">
        <v>184</v>
      </c>
      <c r="C8" s="69">
        <f>MEDIAN('Expert Rater 1'!C8,'Expert Rater 2'!C8,'Expert Rater 3'!C8)</f>
        <v>5</v>
      </c>
      <c r="D8" s="69">
        <f>MEDIAN('Expert Rater 1'!D8,'Expert Rater 2'!D8,'Expert Rater 3'!D8)</f>
        <v>3</v>
      </c>
      <c r="E8" s="69">
        <f>MEDIAN('Expert Rater 1'!E8,'Expert Rater 2'!E8,'Expert Rater 3'!E8)</f>
        <v>3</v>
      </c>
      <c r="F8" s="69">
        <f>MEDIAN('Expert Rater 1'!F8,'Expert Rater 2'!F8,'Expert Rater 3'!F8)</f>
        <v>3</v>
      </c>
      <c r="G8" s="69">
        <f>MEDIAN('Expert Rater 1'!G8,'Expert Rater 2'!G8,'Expert Rater 3'!G8)</f>
        <v>2</v>
      </c>
      <c r="H8" s="69">
        <f>MEDIAN('Expert Rater 1'!H8,'Expert Rater 2'!H8,'Expert Rater 3'!H8)</f>
        <v>3</v>
      </c>
      <c r="I8" s="69">
        <f>MEDIAN('Expert Rater 1'!I8,'Expert Rater 2'!I8,'Expert Rater 3'!I8)</f>
        <v>1</v>
      </c>
      <c r="J8" s="69">
        <f>MEDIAN('Expert Rater 1'!J8,'Expert Rater 2'!J8,'Expert Rater 3'!J8)</f>
        <v>3</v>
      </c>
      <c r="K8" s="70">
        <f t="shared" si="0"/>
        <v>23</v>
      </c>
    </row>
    <row r="9" spans="1:11" ht="43.5" x14ac:dyDescent="0.35">
      <c r="A9" s="70">
        <v>8</v>
      </c>
      <c r="B9" s="68" t="s">
        <v>185</v>
      </c>
      <c r="C9" s="69">
        <f>MEDIAN('Expert Rater 1'!C9,'Expert Rater 2'!C9,'Expert Rater 3'!C9)</f>
        <v>3</v>
      </c>
      <c r="D9" s="69">
        <f>MEDIAN('Expert Rater 1'!D9,'Expert Rater 2'!D9,'Expert Rater 3'!D9)</f>
        <v>3</v>
      </c>
      <c r="E9" s="69">
        <f>MEDIAN('Expert Rater 1'!E9,'Expert Rater 2'!E9,'Expert Rater 3'!E9)</f>
        <v>3</v>
      </c>
      <c r="F9" s="69">
        <f>MEDIAN('Expert Rater 1'!F9,'Expert Rater 2'!F9,'Expert Rater 3'!F9)</f>
        <v>3</v>
      </c>
      <c r="G9" s="69">
        <f>MEDIAN('Expert Rater 1'!G9,'Expert Rater 2'!G9,'Expert Rater 3'!G9)</f>
        <v>3</v>
      </c>
      <c r="H9" s="69">
        <f>MEDIAN('Expert Rater 1'!H9,'Expert Rater 2'!H9,'Expert Rater 3'!H9)</f>
        <v>3</v>
      </c>
      <c r="I9" s="69">
        <f>MEDIAN('Expert Rater 1'!I9,'Expert Rater 2'!I9,'Expert Rater 3'!I9)</f>
        <v>1</v>
      </c>
      <c r="J9" s="69">
        <f>MEDIAN('Expert Rater 1'!J9,'Expert Rater 2'!J9,'Expert Rater 3'!J9)</f>
        <v>3</v>
      </c>
      <c r="K9" s="70">
        <f t="shared" si="0"/>
        <v>22</v>
      </c>
    </row>
    <row r="10" spans="1:11" ht="29" x14ac:dyDescent="0.35">
      <c r="A10" s="70">
        <v>9</v>
      </c>
      <c r="B10" s="68" t="s">
        <v>329</v>
      </c>
      <c r="C10" s="69">
        <f>MEDIAN('Expert Rater 1'!C10,'Expert Rater 2'!C10,'Expert Rater 3'!C10)</f>
        <v>3</v>
      </c>
      <c r="D10" s="69">
        <f>MEDIAN('Expert Rater 1'!D10,'Expert Rater 2'!D10,'Expert Rater 3'!D10)</f>
        <v>3</v>
      </c>
      <c r="E10" s="69">
        <f>MEDIAN('Expert Rater 1'!E10,'Expert Rater 2'!E10,'Expert Rater 3'!E10)</f>
        <v>3</v>
      </c>
      <c r="F10" s="69">
        <f>MEDIAN('Expert Rater 1'!F10,'Expert Rater 2'!F10,'Expert Rater 3'!F10)</f>
        <v>3</v>
      </c>
      <c r="G10" s="69">
        <f>MEDIAN('Expert Rater 1'!G10,'Expert Rater 2'!G10,'Expert Rater 3'!G10)</f>
        <v>2</v>
      </c>
      <c r="H10" s="69">
        <f>MEDIAN('Expert Rater 1'!H10,'Expert Rater 2'!H10,'Expert Rater 3'!H10)</f>
        <v>3</v>
      </c>
      <c r="I10" s="69">
        <f>MEDIAN('Expert Rater 1'!I10,'Expert Rater 2'!I10,'Expert Rater 3'!I10)</f>
        <v>1</v>
      </c>
      <c r="J10" s="69">
        <f>MEDIAN('Expert Rater 1'!J10,'Expert Rater 2'!J10,'Expert Rater 3'!J10)</f>
        <v>1</v>
      </c>
      <c r="K10" s="70">
        <f t="shared" si="0"/>
        <v>19</v>
      </c>
    </row>
    <row r="11" spans="1:11" ht="29" x14ac:dyDescent="0.35">
      <c r="A11" s="70">
        <v>10</v>
      </c>
      <c r="B11" s="68" t="s">
        <v>165</v>
      </c>
      <c r="C11" s="69">
        <f>MEDIAN('Expert Rater 1'!C11,'Expert Rater 2'!C11,'Expert Rater 3'!C11)</f>
        <v>4</v>
      </c>
      <c r="D11" s="69">
        <f>MEDIAN('Expert Rater 1'!D11,'Expert Rater 2'!D11,'Expert Rater 3'!D11)</f>
        <v>3</v>
      </c>
      <c r="E11" s="69">
        <f>MEDIAN('Expert Rater 1'!E11,'Expert Rater 2'!E11,'Expert Rater 3'!E11)</f>
        <v>3</v>
      </c>
      <c r="F11" s="69">
        <f>MEDIAN('Expert Rater 1'!F11,'Expert Rater 2'!F11,'Expert Rater 3'!F11)</f>
        <v>3</v>
      </c>
      <c r="G11" s="69">
        <f>MEDIAN('Expert Rater 1'!G11,'Expert Rater 2'!G11,'Expert Rater 3'!G11)</f>
        <v>3</v>
      </c>
      <c r="H11" s="69">
        <f>MEDIAN('Expert Rater 1'!H11,'Expert Rater 2'!H11,'Expert Rater 3'!H11)</f>
        <v>3</v>
      </c>
      <c r="I11" s="69">
        <f>MEDIAN('Expert Rater 1'!I11,'Expert Rater 2'!I11,'Expert Rater 3'!I11)</f>
        <v>1</v>
      </c>
      <c r="J11" s="69">
        <f>MEDIAN('Expert Rater 1'!J11,'Expert Rater 2'!J11,'Expert Rater 3'!J11)</f>
        <v>1</v>
      </c>
      <c r="K11" s="70">
        <f t="shared" si="0"/>
        <v>21</v>
      </c>
    </row>
    <row r="12" spans="1:11" ht="29" x14ac:dyDescent="0.35">
      <c r="A12" s="70">
        <v>11</v>
      </c>
      <c r="B12" s="68" t="s">
        <v>327</v>
      </c>
      <c r="C12" s="69">
        <f>MEDIAN('Expert Rater 1'!C12,'Expert Rater 2'!C12,'Expert Rater 3'!C12)</f>
        <v>5</v>
      </c>
      <c r="D12" s="69">
        <f>MEDIAN('Expert Rater 1'!D12,'Expert Rater 2'!D12,'Expert Rater 3'!D12)</f>
        <v>3</v>
      </c>
      <c r="E12" s="69">
        <f>MEDIAN('Expert Rater 1'!E12,'Expert Rater 2'!E12,'Expert Rater 3'!E12)</f>
        <v>2</v>
      </c>
      <c r="F12" s="69">
        <f>MEDIAN('Expert Rater 1'!F12,'Expert Rater 2'!F12,'Expert Rater 3'!F12)</f>
        <v>4</v>
      </c>
      <c r="G12" s="69">
        <f>MEDIAN('Expert Rater 1'!G12,'Expert Rater 2'!G12,'Expert Rater 3'!G12)</f>
        <v>3</v>
      </c>
      <c r="H12" s="69">
        <f>MEDIAN('Expert Rater 1'!H12,'Expert Rater 2'!H12,'Expert Rater 3'!H12)</f>
        <v>4</v>
      </c>
      <c r="I12" s="69">
        <f>MEDIAN('Expert Rater 1'!I12,'Expert Rater 2'!I12,'Expert Rater 3'!I12)</f>
        <v>1</v>
      </c>
      <c r="J12" s="69">
        <f>MEDIAN('Expert Rater 1'!J12,'Expert Rater 2'!J12,'Expert Rater 3'!J12)</f>
        <v>1</v>
      </c>
      <c r="K12" s="70">
        <f t="shared" si="0"/>
        <v>23</v>
      </c>
    </row>
    <row r="13" spans="1:11" ht="29" x14ac:dyDescent="0.35">
      <c r="A13" s="70">
        <v>12</v>
      </c>
      <c r="B13" s="68" t="s">
        <v>167</v>
      </c>
      <c r="C13" s="69">
        <f>MEDIAN('Expert Rater 1'!C13,'Expert Rater 2'!C13,'Expert Rater 3'!C13)</f>
        <v>3</v>
      </c>
      <c r="D13" s="69">
        <f>MEDIAN('Expert Rater 1'!D13,'Expert Rater 2'!D13,'Expert Rater 3'!D13)</f>
        <v>4</v>
      </c>
      <c r="E13" s="69">
        <f>MEDIAN('Expert Rater 1'!E13,'Expert Rater 2'!E13,'Expert Rater 3'!E13)</f>
        <v>2</v>
      </c>
      <c r="F13" s="69">
        <f>MEDIAN('Expert Rater 1'!F13,'Expert Rater 2'!F13,'Expert Rater 3'!F13)</f>
        <v>3</v>
      </c>
      <c r="G13" s="69">
        <f>MEDIAN('Expert Rater 1'!G13,'Expert Rater 2'!G13,'Expert Rater 3'!G13)</f>
        <v>2</v>
      </c>
      <c r="H13" s="69">
        <f>MEDIAN('Expert Rater 1'!H13,'Expert Rater 2'!H13,'Expert Rater 3'!H13)</f>
        <v>2</v>
      </c>
      <c r="I13" s="69">
        <f>MEDIAN('Expert Rater 1'!I13,'Expert Rater 2'!I13,'Expert Rater 3'!I13)</f>
        <v>1</v>
      </c>
      <c r="J13" s="69">
        <f>MEDIAN('Expert Rater 1'!J13,'Expert Rater 2'!J13,'Expert Rater 3'!J13)</f>
        <v>3</v>
      </c>
      <c r="K13" s="70">
        <f t="shared" si="0"/>
        <v>20</v>
      </c>
    </row>
    <row r="14" spans="1:11" ht="43.5" x14ac:dyDescent="0.35">
      <c r="A14" s="70">
        <v>13</v>
      </c>
      <c r="B14" s="68" t="s">
        <v>168</v>
      </c>
      <c r="C14" s="69">
        <f>MEDIAN('Expert Rater 1'!C14,'Expert Rater 2'!C14,'Expert Rater 3'!C14)</f>
        <v>3</v>
      </c>
      <c r="D14" s="69">
        <f>MEDIAN('Expert Rater 1'!D14,'Expert Rater 2'!D14,'Expert Rater 3'!D14)</f>
        <v>4</v>
      </c>
      <c r="E14" s="69">
        <f>MEDIAN('Expert Rater 1'!E14,'Expert Rater 2'!E14,'Expert Rater 3'!E14)</f>
        <v>3</v>
      </c>
      <c r="F14" s="69">
        <f>MEDIAN('Expert Rater 1'!F14,'Expert Rater 2'!F14,'Expert Rater 3'!F14)</f>
        <v>3</v>
      </c>
      <c r="G14" s="69">
        <f>MEDIAN('Expert Rater 1'!G14,'Expert Rater 2'!G14,'Expert Rater 3'!G14)</f>
        <v>2</v>
      </c>
      <c r="H14" s="69">
        <f>MEDIAN('Expert Rater 1'!H14,'Expert Rater 2'!H14,'Expert Rater 3'!H14)</f>
        <v>3</v>
      </c>
      <c r="I14" s="69">
        <f>MEDIAN('Expert Rater 1'!I14,'Expert Rater 2'!I14,'Expert Rater 3'!I14)</f>
        <v>1</v>
      </c>
      <c r="J14" s="69">
        <f>MEDIAN('Expert Rater 1'!J14,'Expert Rater 2'!J14,'Expert Rater 3'!J14)</f>
        <v>2</v>
      </c>
      <c r="K14" s="70">
        <f t="shared" si="0"/>
        <v>21</v>
      </c>
    </row>
    <row r="15" spans="1:11" ht="43.5" x14ac:dyDescent="0.35">
      <c r="A15" s="70">
        <v>14</v>
      </c>
      <c r="B15" s="68" t="s">
        <v>169</v>
      </c>
      <c r="C15" s="69">
        <f>MEDIAN('Expert Rater 1'!C15,'Expert Rater 2'!C15,'Expert Rater 3'!C15)</f>
        <v>3</v>
      </c>
      <c r="D15" s="69">
        <f>MEDIAN('Expert Rater 1'!D15,'Expert Rater 2'!D15,'Expert Rater 3'!D15)</f>
        <v>3</v>
      </c>
      <c r="E15" s="69">
        <f>MEDIAN('Expert Rater 1'!E15,'Expert Rater 2'!E15,'Expert Rater 3'!E15)</f>
        <v>3</v>
      </c>
      <c r="F15" s="69">
        <f>MEDIAN('Expert Rater 1'!F15,'Expert Rater 2'!F15,'Expert Rater 3'!F15)</f>
        <v>4</v>
      </c>
      <c r="G15" s="69">
        <f>MEDIAN('Expert Rater 1'!G15,'Expert Rater 2'!G15,'Expert Rater 3'!G15)</f>
        <v>2</v>
      </c>
      <c r="H15" s="69">
        <f>MEDIAN('Expert Rater 1'!H15,'Expert Rater 2'!H15,'Expert Rater 3'!H15)</f>
        <v>3</v>
      </c>
      <c r="I15" s="69">
        <f>MEDIAN('Expert Rater 1'!I15,'Expert Rater 2'!I15,'Expert Rater 3'!I15)</f>
        <v>1</v>
      </c>
      <c r="J15" s="69">
        <f>MEDIAN('Expert Rater 1'!J15,'Expert Rater 2'!J15,'Expert Rater 3'!J15)</f>
        <v>1</v>
      </c>
      <c r="K15" s="70">
        <f t="shared" si="0"/>
        <v>20</v>
      </c>
    </row>
    <row r="16" spans="1:11" ht="29" x14ac:dyDescent="0.35">
      <c r="A16" s="70">
        <v>15</v>
      </c>
      <c r="B16" s="68" t="s">
        <v>170</v>
      </c>
      <c r="C16" s="69">
        <f>MEDIAN('Expert Rater 1'!C16,'Expert Rater 2'!C16,'Expert Rater 3'!C16)</f>
        <v>2</v>
      </c>
      <c r="D16" s="69">
        <f>MEDIAN('Expert Rater 1'!D16,'Expert Rater 2'!D16,'Expert Rater 3'!D16)</f>
        <v>4</v>
      </c>
      <c r="E16" s="69">
        <f>MEDIAN('Expert Rater 1'!E16,'Expert Rater 2'!E16,'Expert Rater 3'!E16)</f>
        <v>3</v>
      </c>
      <c r="F16" s="69">
        <f>MEDIAN('Expert Rater 1'!F16,'Expert Rater 2'!F16,'Expert Rater 3'!F16)</f>
        <v>4</v>
      </c>
      <c r="G16" s="69">
        <f>MEDIAN('Expert Rater 1'!G16,'Expert Rater 2'!G16,'Expert Rater 3'!G16)</f>
        <v>3</v>
      </c>
      <c r="H16" s="69">
        <f>MEDIAN('Expert Rater 1'!H16,'Expert Rater 2'!H16,'Expert Rater 3'!H16)</f>
        <v>3</v>
      </c>
      <c r="I16" s="69">
        <f>MEDIAN('Expert Rater 1'!I16,'Expert Rater 2'!I16,'Expert Rater 3'!I16)</f>
        <v>1</v>
      </c>
      <c r="J16" s="69">
        <f>MEDIAN('Expert Rater 1'!J16,'Expert Rater 2'!J16,'Expert Rater 3'!J16)</f>
        <v>3</v>
      </c>
      <c r="K16" s="70">
        <f t="shared" si="0"/>
        <v>23</v>
      </c>
    </row>
    <row r="17" spans="1:11" ht="43.5" x14ac:dyDescent="0.35">
      <c r="A17" s="70">
        <v>16</v>
      </c>
      <c r="B17" s="68" t="s">
        <v>171</v>
      </c>
      <c r="C17" s="69">
        <f>MEDIAN('Expert Rater 1'!C17,'Expert Rater 2'!C17,'Expert Rater 3'!C17)</f>
        <v>4</v>
      </c>
      <c r="D17" s="69">
        <f>MEDIAN('Expert Rater 1'!D17,'Expert Rater 2'!D17,'Expert Rater 3'!D17)</f>
        <v>5</v>
      </c>
      <c r="E17" s="69">
        <f>MEDIAN('Expert Rater 1'!E17,'Expert Rater 2'!E17,'Expert Rater 3'!E17)</f>
        <v>4</v>
      </c>
      <c r="F17" s="69">
        <f>MEDIAN('Expert Rater 1'!F17,'Expert Rater 2'!F17,'Expert Rater 3'!F17)</f>
        <v>4</v>
      </c>
      <c r="G17" s="69">
        <f>MEDIAN('Expert Rater 1'!G17,'Expert Rater 2'!G17,'Expert Rater 3'!G17)</f>
        <v>4</v>
      </c>
      <c r="H17" s="69">
        <f>MEDIAN('Expert Rater 1'!H17,'Expert Rater 2'!H17,'Expert Rater 3'!H17)</f>
        <v>4</v>
      </c>
      <c r="I17" s="69">
        <f>MEDIAN('Expert Rater 1'!I17,'Expert Rater 2'!I17,'Expert Rater 3'!I17)</f>
        <v>1</v>
      </c>
      <c r="J17" s="69">
        <f>MEDIAN('Expert Rater 1'!J17,'Expert Rater 2'!J17,'Expert Rater 3'!J17)</f>
        <v>3</v>
      </c>
      <c r="K17" s="70">
        <f t="shared" si="0"/>
        <v>29</v>
      </c>
    </row>
    <row r="18" spans="1:11" ht="29" x14ac:dyDescent="0.35">
      <c r="A18" s="70">
        <v>17</v>
      </c>
      <c r="B18" s="68" t="s">
        <v>172</v>
      </c>
      <c r="C18" s="69">
        <f>MEDIAN('Expert Rater 1'!C18,'Expert Rater 2'!C18,'Expert Rater 3'!C18)</f>
        <v>3</v>
      </c>
      <c r="D18" s="69">
        <f>MEDIAN('Expert Rater 1'!D18,'Expert Rater 2'!D18,'Expert Rater 3'!D18)</f>
        <v>3</v>
      </c>
      <c r="E18" s="69">
        <f>MEDIAN('Expert Rater 1'!E18,'Expert Rater 2'!E18,'Expert Rater 3'!E18)</f>
        <v>3</v>
      </c>
      <c r="F18" s="69">
        <f>MEDIAN('Expert Rater 1'!F18,'Expert Rater 2'!F18,'Expert Rater 3'!F18)</f>
        <v>4</v>
      </c>
      <c r="G18" s="69">
        <f>MEDIAN('Expert Rater 1'!G18,'Expert Rater 2'!G18,'Expert Rater 3'!G18)</f>
        <v>4</v>
      </c>
      <c r="H18" s="69">
        <f>MEDIAN('Expert Rater 1'!H18,'Expert Rater 2'!H18,'Expert Rater 3'!H18)</f>
        <v>4</v>
      </c>
      <c r="I18" s="69">
        <f>MEDIAN('Expert Rater 1'!I18,'Expert Rater 2'!I18,'Expert Rater 3'!I18)</f>
        <v>1</v>
      </c>
      <c r="J18" s="69">
        <f>MEDIAN('Expert Rater 1'!J18,'Expert Rater 2'!J18,'Expert Rater 3'!J18)</f>
        <v>1</v>
      </c>
      <c r="K18" s="70">
        <f t="shared" si="0"/>
        <v>23</v>
      </c>
    </row>
    <row r="19" spans="1:11" ht="29" x14ac:dyDescent="0.35">
      <c r="A19" s="70">
        <v>18</v>
      </c>
      <c r="B19" s="68" t="s">
        <v>173</v>
      </c>
      <c r="C19" s="69">
        <f>MEDIAN('Expert Rater 1'!C19,'Expert Rater 2'!C19,'Expert Rater 3'!C19)</f>
        <v>4</v>
      </c>
      <c r="D19" s="69">
        <f>MEDIAN('Expert Rater 1'!D19,'Expert Rater 2'!D19,'Expert Rater 3'!D19)</f>
        <v>3</v>
      </c>
      <c r="E19" s="69">
        <f>MEDIAN('Expert Rater 1'!E19,'Expert Rater 2'!E19,'Expert Rater 3'!E19)</f>
        <v>3</v>
      </c>
      <c r="F19" s="69">
        <f>MEDIAN('Expert Rater 1'!F19,'Expert Rater 2'!F19,'Expert Rater 3'!F19)</f>
        <v>4</v>
      </c>
      <c r="G19" s="69">
        <f>MEDIAN('Expert Rater 1'!G19,'Expert Rater 2'!G19,'Expert Rater 3'!G19)</f>
        <v>3</v>
      </c>
      <c r="H19" s="69">
        <f>MEDIAN('Expert Rater 1'!H19,'Expert Rater 2'!H19,'Expert Rater 3'!H19)</f>
        <v>3</v>
      </c>
      <c r="I19" s="69">
        <f>MEDIAN('Expert Rater 1'!I19,'Expert Rater 2'!I19,'Expert Rater 3'!I19)</f>
        <v>1</v>
      </c>
      <c r="J19" s="69">
        <f>MEDIAN('Expert Rater 1'!J19,'Expert Rater 2'!J19,'Expert Rater 3'!J19)</f>
        <v>2</v>
      </c>
      <c r="K19" s="70">
        <f t="shared" si="0"/>
        <v>23</v>
      </c>
    </row>
    <row r="20" spans="1:11" ht="43.5" x14ac:dyDescent="0.35">
      <c r="A20" s="70">
        <v>19</v>
      </c>
      <c r="B20" s="68" t="s">
        <v>174</v>
      </c>
      <c r="C20" s="69">
        <f>MEDIAN('Expert Rater 1'!C20,'Expert Rater 2'!C20,'Expert Rater 3'!C20)</f>
        <v>2</v>
      </c>
      <c r="D20" s="69">
        <f>MEDIAN('Expert Rater 1'!D20,'Expert Rater 2'!D20,'Expert Rater 3'!D20)</f>
        <v>4</v>
      </c>
      <c r="E20" s="69">
        <f>MEDIAN('Expert Rater 1'!E20,'Expert Rater 2'!E20,'Expert Rater 3'!E20)</f>
        <v>3</v>
      </c>
      <c r="F20" s="69">
        <f>MEDIAN('Expert Rater 1'!F20,'Expert Rater 2'!F20,'Expert Rater 3'!F20)</f>
        <v>4</v>
      </c>
      <c r="G20" s="69">
        <f>MEDIAN('Expert Rater 1'!G20,'Expert Rater 2'!G20,'Expert Rater 3'!G20)</f>
        <v>2</v>
      </c>
      <c r="H20" s="69">
        <f>MEDIAN('Expert Rater 1'!H20,'Expert Rater 2'!H20,'Expert Rater 3'!H20)</f>
        <v>4</v>
      </c>
      <c r="I20" s="69">
        <f>MEDIAN('Expert Rater 1'!I20,'Expert Rater 2'!I20,'Expert Rater 3'!I20)</f>
        <v>1</v>
      </c>
      <c r="J20" s="69">
        <f>MEDIAN('Expert Rater 1'!J20,'Expert Rater 2'!J20,'Expert Rater 3'!J20)</f>
        <v>2</v>
      </c>
      <c r="K20" s="70">
        <f t="shared" si="0"/>
        <v>22</v>
      </c>
    </row>
    <row r="21" spans="1:11" ht="43.5" x14ac:dyDescent="0.35">
      <c r="A21" s="70">
        <v>20</v>
      </c>
      <c r="B21" s="68" t="s">
        <v>175</v>
      </c>
      <c r="C21" s="69">
        <f>MEDIAN('Expert Rater 1'!C21,'Expert Rater 2'!C21,'Expert Rater 3'!C21)</f>
        <v>4</v>
      </c>
      <c r="D21" s="69">
        <f>MEDIAN('Expert Rater 1'!D21,'Expert Rater 2'!D21,'Expert Rater 3'!D21)</f>
        <v>3</v>
      </c>
      <c r="E21" s="69">
        <f>MEDIAN('Expert Rater 1'!E21,'Expert Rater 2'!E21,'Expert Rater 3'!E21)</f>
        <v>3</v>
      </c>
      <c r="F21" s="69">
        <f>MEDIAN('Expert Rater 1'!F21,'Expert Rater 2'!F21,'Expert Rater 3'!F21)</f>
        <v>4</v>
      </c>
      <c r="G21" s="69">
        <f>MEDIAN('Expert Rater 1'!G21,'Expert Rater 2'!G21,'Expert Rater 3'!G21)</f>
        <v>4</v>
      </c>
      <c r="H21" s="69">
        <f>MEDIAN('Expert Rater 1'!H21,'Expert Rater 2'!H21,'Expert Rater 3'!H21)</f>
        <v>4</v>
      </c>
      <c r="I21" s="69">
        <f>MEDIAN('Expert Rater 1'!I21,'Expert Rater 2'!I21,'Expert Rater 3'!I21)</f>
        <v>1</v>
      </c>
      <c r="J21" s="69">
        <f>MEDIAN('Expert Rater 1'!J21,'Expert Rater 2'!J21,'Expert Rater 3'!J21)</f>
        <v>1</v>
      </c>
      <c r="K21" s="70">
        <f t="shared" si="0"/>
        <v>24</v>
      </c>
    </row>
    <row r="22" spans="1:11" ht="43.5" x14ac:dyDescent="0.35">
      <c r="A22" s="70">
        <v>21</v>
      </c>
      <c r="B22" s="68" t="s">
        <v>176</v>
      </c>
      <c r="C22" s="69">
        <f>MEDIAN('Expert Rater 1'!C22,'Expert Rater 2'!C22,'Expert Rater 3'!C22)</f>
        <v>4</v>
      </c>
      <c r="D22" s="69">
        <f>MEDIAN('Expert Rater 1'!D22,'Expert Rater 2'!D22,'Expert Rater 3'!D22)</f>
        <v>3</v>
      </c>
      <c r="E22" s="69">
        <f>MEDIAN('Expert Rater 1'!E22,'Expert Rater 2'!E22,'Expert Rater 3'!E22)</f>
        <v>2</v>
      </c>
      <c r="F22" s="69">
        <f>MEDIAN('Expert Rater 1'!F22,'Expert Rater 2'!F22,'Expert Rater 3'!F22)</f>
        <v>3</v>
      </c>
      <c r="G22" s="69">
        <f>MEDIAN('Expert Rater 1'!G22,'Expert Rater 2'!G22,'Expert Rater 3'!G22)</f>
        <v>4</v>
      </c>
      <c r="H22" s="69">
        <f>MEDIAN('Expert Rater 1'!H22,'Expert Rater 2'!H22,'Expert Rater 3'!H22)</f>
        <v>4</v>
      </c>
      <c r="I22" s="69">
        <f>MEDIAN('Expert Rater 1'!I22,'Expert Rater 2'!I22,'Expert Rater 3'!I22)</f>
        <v>1</v>
      </c>
      <c r="J22" s="69">
        <f>MEDIAN('Expert Rater 1'!J22,'Expert Rater 2'!J22,'Expert Rater 3'!J22)</f>
        <v>1</v>
      </c>
      <c r="K22" s="70">
        <f t="shared" si="0"/>
        <v>22</v>
      </c>
    </row>
    <row r="23" spans="1:11" ht="43.5" x14ac:dyDescent="0.35">
      <c r="A23" s="70">
        <v>22</v>
      </c>
      <c r="B23" s="68" t="s">
        <v>177</v>
      </c>
      <c r="C23" s="69">
        <f>MEDIAN('Expert Rater 1'!C23,'Expert Rater 2'!C23,'Expert Rater 3'!C23)</f>
        <v>3</v>
      </c>
      <c r="D23" s="69">
        <f>MEDIAN('Expert Rater 1'!D23,'Expert Rater 2'!D23,'Expert Rater 3'!D23)</f>
        <v>3</v>
      </c>
      <c r="E23" s="69">
        <f>MEDIAN('Expert Rater 1'!E23,'Expert Rater 2'!E23,'Expert Rater 3'!E23)</f>
        <v>3</v>
      </c>
      <c r="F23" s="69">
        <f>MEDIAN('Expert Rater 1'!F23,'Expert Rater 2'!F23,'Expert Rater 3'!F23)</f>
        <v>5</v>
      </c>
      <c r="G23" s="69">
        <f>MEDIAN('Expert Rater 1'!G23,'Expert Rater 2'!G23,'Expert Rater 3'!G23)</f>
        <v>3</v>
      </c>
      <c r="H23" s="69">
        <f>MEDIAN('Expert Rater 1'!H23,'Expert Rater 2'!H23,'Expert Rater 3'!H23)</f>
        <v>4</v>
      </c>
      <c r="I23" s="69">
        <f>MEDIAN('Expert Rater 1'!I23,'Expert Rater 2'!I23,'Expert Rater 3'!I23)</f>
        <v>1</v>
      </c>
      <c r="J23" s="69">
        <f>MEDIAN('Expert Rater 1'!J23,'Expert Rater 2'!J23,'Expert Rater 3'!J23)</f>
        <v>1</v>
      </c>
      <c r="K23" s="70">
        <f t="shared" si="0"/>
        <v>23</v>
      </c>
    </row>
    <row r="24" spans="1:11" ht="29" x14ac:dyDescent="0.35">
      <c r="A24" s="70">
        <v>23</v>
      </c>
      <c r="B24" s="68" t="s">
        <v>328</v>
      </c>
      <c r="C24" s="69">
        <f>MEDIAN('Expert Rater 1'!C24,'Expert Rater 2'!C24,'Expert Rater 3'!C24)</f>
        <v>4</v>
      </c>
      <c r="D24" s="69">
        <f>MEDIAN('Expert Rater 1'!D24,'Expert Rater 2'!D24,'Expert Rater 3'!D24)</f>
        <v>4</v>
      </c>
      <c r="E24" s="69">
        <f>MEDIAN('Expert Rater 1'!E24,'Expert Rater 2'!E24,'Expert Rater 3'!E24)</f>
        <v>2</v>
      </c>
      <c r="F24" s="69">
        <f>MEDIAN('Expert Rater 1'!F24,'Expert Rater 2'!F24,'Expert Rater 3'!F24)</f>
        <v>3</v>
      </c>
      <c r="G24" s="69">
        <f>MEDIAN('Expert Rater 1'!G24,'Expert Rater 2'!G24,'Expert Rater 3'!G24)</f>
        <v>2</v>
      </c>
      <c r="H24" s="69">
        <f>MEDIAN('Expert Rater 1'!H24,'Expert Rater 2'!H24,'Expert Rater 3'!H24)</f>
        <v>3</v>
      </c>
      <c r="I24" s="69">
        <f>MEDIAN('Expert Rater 1'!I24,'Expert Rater 2'!I24,'Expert Rater 3'!I24)</f>
        <v>1</v>
      </c>
      <c r="J24" s="69">
        <f>MEDIAN('Expert Rater 1'!J24,'Expert Rater 2'!J24,'Expert Rater 3'!J24)</f>
        <v>3</v>
      </c>
      <c r="K24" s="70">
        <f t="shared" si="0"/>
        <v>22</v>
      </c>
    </row>
    <row r="25" spans="1:11" ht="58" x14ac:dyDescent="0.35">
      <c r="A25" s="70">
        <v>24</v>
      </c>
      <c r="B25" s="68" t="s">
        <v>189</v>
      </c>
      <c r="C25" s="69">
        <f>MEDIAN('Expert Rater 1'!C25,'Expert Rater 2'!C25,'Expert Rater 3'!C25)</f>
        <v>5</v>
      </c>
      <c r="D25" s="69">
        <f>MEDIAN('Expert Rater 1'!D25,'Expert Rater 2'!D25,'Expert Rater 3'!D25)</f>
        <v>3</v>
      </c>
      <c r="E25" s="69">
        <f>MEDIAN('Expert Rater 1'!E25,'Expert Rater 2'!E25,'Expert Rater 3'!E25)</f>
        <v>5</v>
      </c>
      <c r="F25" s="69">
        <f>MEDIAN('Expert Rater 1'!F25,'Expert Rater 2'!F25,'Expert Rater 3'!F25)</f>
        <v>4</v>
      </c>
      <c r="G25" s="69">
        <f>MEDIAN('Expert Rater 1'!G25,'Expert Rater 2'!G25,'Expert Rater 3'!G25)</f>
        <v>4</v>
      </c>
      <c r="H25" s="69">
        <f>MEDIAN('Expert Rater 1'!H25,'Expert Rater 2'!H25,'Expert Rater 3'!H25)</f>
        <v>3</v>
      </c>
      <c r="I25" s="69">
        <f>MEDIAN('Expert Rater 1'!I25,'Expert Rater 2'!I25,'Expert Rater 3'!I25)</f>
        <v>1</v>
      </c>
      <c r="J25" s="69">
        <f>MEDIAN('Expert Rater 1'!J25,'Expert Rater 2'!J25,'Expert Rater 3'!J25)</f>
        <v>1</v>
      </c>
      <c r="K25" s="70">
        <f t="shared" si="0"/>
        <v>26</v>
      </c>
    </row>
    <row r="26" spans="1:11" ht="29" x14ac:dyDescent="0.35">
      <c r="A26" s="70">
        <v>25</v>
      </c>
      <c r="B26" s="68" t="s">
        <v>180</v>
      </c>
      <c r="C26" s="69">
        <f>MEDIAN('Expert Rater 1'!C26,'Expert Rater 2'!C26,'Expert Rater 3'!C26)</f>
        <v>4</v>
      </c>
      <c r="D26" s="69">
        <f>MEDIAN('Expert Rater 1'!D26,'Expert Rater 2'!D26,'Expert Rater 3'!D26)</f>
        <v>5</v>
      </c>
      <c r="E26" s="69">
        <f>MEDIAN('Expert Rater 1'!E26,'Expert Rater 2'!E26,'Expert Rater 3'!E26)</f>
        <v>5</v>
      </c>
      <c r="F26" s="69">
        <f>MEDIAN('Expert Rater 1'!F26,'Expert Rater 2'!F26,'Expert Rater 3'!F26)</f>
        <v>4</v>
      </c>
      <c r="G26" s="69">
        <f>MEDIAN('Expert Rater 1'!G26,'Expert Rater 2'!G26,'Expert Rater 3'!G26)</f>
        <v>4</v>
      </c>
      <c r="H26" s="69">
        <f>MEDIAN('Expert Rater 1'!H26,'Expert Rater 2'!H26,'Expert Rater 3'!H26)</f>
        <v>3</v>
      </c>
      <c r="I26" s="69">
        <f>MEDIAN('Expert Rater 1'!I26,'Expert Rater 2'!I26,'Expert Rater 3'!I26)</f>
        <v>2</v>
      </c>
      <c r="J26" s="69">
        <f>MEDIAN('Expert Rater 1'!J26,'Expert Rater 2'!J26,'Expert Rater 3'!J26)</f>
        <v>3</v>
      </c>
      <c r="K26" s="70">
        <f t="shared" si="0"/>
        <v>30</v>
      </c>
    </row>
    <row r="27" spans="1:11" ht="43.5" x14ac:dyDescent="0.35">
      <c r="A27" s="70">
        <v>26</v>
      </c>
      <c r="B27" s="68" t="s">
        <v>181</v>
      </c>
      <c r="C27" s="69">
        <f>MEDIAN('Expert Rater 1'!C27,'Expert Rater 2'!C27,'Expert Rater 3'!C27)</f>
        <v>4</v>
      </c>
      <c r="D27" s="69">
        <f>MEDIAN('Expert Rater 1'!D27,'Expert Rater 2'!D27,'Expert Rater 3'!D27)</f>
        <v>4</v>
      </c>
      <c r="E27" s="69">
        <f>MEDIAN('Expert Rater 1'!E27,'Expert Rater 2'!E27,'Expert Rater 3'!E27)</f>
        <v>3</v>
      </c>
      <c r="F27" s="69">
        <f>MEDIAN('Expert Rater 1'!F27,'Expert Rater 2'!F27,'Expert Rater 3'!F27)</f>
        <v>2</v>
      </c>
      <c r="G27" s="69">
        <f>MEDIAN('Expert Rater 1'!G27,'Expert Rater 2'!G27,'Expert Rater 3'!G27)</f>
        <v>2</v>
      </c>
      <c r="H27" s="69">
        <f>MEDIAN('Expert Rater 1'!H27,'Expert Rater 2'!H27,'Expert Rater 3'!H27)</f>
        <v>3</v>
      </c>
      <c r="I27" s="69">
        <f>MEDIAN('Expert Rater 1'!I27,'Expert Rater 2'!I27,'Expert Rater 3'!I27)</f>
        <v>1</v>
      </c>
      <c r="J27" s="69">
        <f>MEDIAN('Expert Rater 1'!J27,'Expert Rater 2'!J27,'Expert Rater 3'!J27)</f>
        <v>2</v>
      </c>
      <c r="K27" s="70">
        <f t="shared" si="0"/>
        <v>21</v>
      </c>
    </row>
    <row r="28" spans="1:11" ht="43.5" x14ac:dyDescent="0.35">
      <c r="A28" s="70">
        <v>27</v>
      </c>
      <c r="B28" s="68" t="s">
        <v>182</v>
      </c>
      <c r="C28" s="69">
        <f>MEDIAN('Expert Rater 1'!C28,'Expert Rater 2'!C28,'Expert Rater 3'!C28)</f>
        <v>4</v>
      </c>
      <c r="D28" s="69">
        <f>MEDIAN('Expert Rater 1'!D28,'Expert Rater 2'!D28,'Expert Rater 3'!D28)</f>
        <v>4</v>
      </c>
      <c r="E28" s="69">
        <f>MEDIAN('Expert Rater 1'!E28,'Expert Rater 2'!E28,'Expert Rater 3'!E28)</f>
        <v>3</v>
      </c>
      <c r="F28" s="69">
        <f>MEDIAN('Expert Rater 1'!F28,'Expert Rater 2'!F28,'Expert Rater 3'!F28)</f>
        <v>4</v>
      </c>
      <c r="G28" s="69">
        <f>MEDIAN('Expert Rater 1'!G28,'Expert Rater 2'!G28,'Expert Rater 3'!G28)</f>
        <v>3</v>
      </c>
      <c r="H28" s="69">
        <f>MEDIAN('Expert Rater 1'!H28,'Expert Rater 2'!H28,'Expert Rater 3'!H28)</f>
        <v>3</v>
      </c>
      <c r="I28" s="69">
        <f>MEDIAN('Expert Rater 1'!I28,'Expert Rater 2'!I28,'Expert Rater 3'!I28)</f>
        <v>1</v>
      </c>
      <c r="J28" s="69">
        <f>MEDIAN('Expert Rater 1'!J28,'Expert Rater 2'!J28,'Expert Rater 3'!J28)</f>
        <v>2</v>
      </c>
      <c r="K28" s="70">
        <f t="shared" si="0"/>
        <v>24</v>
      </c>
    </row>
    <row r="29" spans="1:11" ht="58" x14ac:dyDescent="0.35">
      <c r="A29" s="70">
        <v>28</v>
      </c>
      <c r="B29" s="68" t="s">
        <v>190</v>
      </c>
      <c r="C29" s="69">
        <f>MEDIAN('Expert Rater 1'!C29,'Expert Rater 2'!C29,'Expert Rater 3'!C29)</f>
        <v>4</v>
      </c>
      <c r="D29" s="69">
        <f>MEDIAN('Expert Rater 1'!D29,'Expert Rater 2'!D29,'Expert Rater 3'!D29)</f>
        <v>3</v>
      </c>
      <c r="E29" s="69">
        <f>MEDIAN('Expert Rater 1'!E29,'Expert Rater 2'!E29,'Expert Rater 3'!E29)</f>
        <v>3</v>
      </c>
      <c r="F29" s="69">
        <f>MEDIAN('Expert Rater 1'!F29,'Expert Rater 2'!F29,'Expert Rater 3'!F29)</f>
        <v>3</v>
      </c>
      <c r="G29" s="69">
        <f>MEDIAN('Expert Rater 1'!G29,'Expert Rater 2'!G29,'Expert Rater 3'!G29)</f>
        <v>4</v>
      </c>
      <c r="H29" s="69">
        <f>MEDIAN('Expert Rater 1'!H29,'Expert Rater 2'!H29,'Expert Rater 3'!H29)</f>
        <v>3</v>
      </c>
      <c r="I29" s="69">
        <f>MEDIAN('Expert Rater 1'!I29,'Expert Rater 2'!I29,'Expert Rater 3'!I29)</f>
        <v>1</v>
      </c>
      <c r="J29" s="69">
        <f>MEDIAN('Expert Rater 1'!J29,'Expert Rater 2'!J29,'Expert Rater 3'!J29)</f>
        <v>2</v>
      </c>
      <c r="K29" s="70">
        <f t="shared" si="0"/>
        <v>23</v>
      </c>
    </row>
  </sheetData>
  <conditionalFormatting sqref="B1:J29 K1">
    <cfRule type="containsBlanks" dxfId="10" priority="2">
      <formula>LEN(TRIM(B1))=0</formula>
    </cfRule>
  </conditionalFormatting>
  <conditionalFormatting sqref="C2:J29">
    <cfRule type="containsBlanks" dxfId="9" priority="1">
      <formula>LEN(TRIM(C2))=0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8B9EC-2A5C-4832-8607-006F96CB2C05}">
  <dimension ref="A1:M29"/>
  <sheetViews>
    <sheetView zoomScale="70" zoomScaleNormal="70" workbookViewId="0">
      <selection activeCell="G27" sqref="G27"/>
    </sheetView>
  </sheetViews>
  <sheetFormatPr defaultRowHeight="14.5" x14ac:dyDescent="0.35"/>
  <cols>
    <col min="2" max="2" width="38.1796875" customWidth="1"/>
    <col min="3" max="3" width="17.81640625" customWidth="1"/>
    <col min="4" max="5" width="12.1796875" customWidth="1"/>
    <col min="6" max="6" width="15.81640625" customWidth="1"/>
    <col min="7" max="8" width="14.26953125" customWidth="1"/>
    <col min="9" max="9" width="14.1796875" customWidth="1"/>
    <col min="10" max="10" width="12.54296875" customWidth="1"/>
  </cols>
  <sheetData>
    <row r="1" spans="1:13" ht="44" thickBot="1" x14ac:dyDescent="0.4">
      <c r="A1" s="74" t="s">
        <v>230</v>
      </c>
      <c r="B1" s="75" t="s">
        <v>152</v>
      </c>
      <c r="C1" s="76" t="s">
        <v>330</v>
      </c>
      <c r="D1" s="76" t="s">
        <v>320</v>
      </c>
      <c r="E1" s="76" t="s">
        <v>321</v>
      </c>
      <c r="F1" s="76" t="s">
        <v>322</v>
      </c>
      <c r="G1" s="76" t="s">
        <v>323</v>
      </c>
      <c r="H1" s="76" t="s">
        <v>324</v>
      </c>
      <c r="I1" s="76" t="s">
        <v>325</v>
      </c>
      <c r="J1" s="76" t="s">
        <v>326</v>
      </c>
      <c r="K1" s="76" t="s">
        <v>335</v>
      </c>
    </row>
    <row r="2" spans="1:13" ht="43.5" x14ac:dyDescent="0.35">
      <c r="A2" s="71">
        <v>1</v>
      </c>
      <c r="B2" s="72" t="s">
        <v>156</v>
      </c>
      <c r="C2" s="73">
        <v>5</v>
      </c>
      <c r="D2" s="73">
        <v>3</v>
      </c>
      <c r="E2" s="73">
        <v>4</v>
      </c>
      <c r="F2" s="73">
        <v>5</v>
      </c>
      <c r="G2" s="73">
        <v>3</v>
      </c>
      <c r="H2" s="73">
        <v>5</v>
      </c>
      <c r="I2" s="73">
        <v>1</v>
      </c>
      <c r="J2" s="73">
        <v>3</v>
      </c>
      <c r="K2" s="71">
        <f>SUM(C2:J2)</f>
        <v>29</v>
      </c>
      <c r="M2" s="41"/>
    </row>
    <row r="3" spans="1:13" ht="43.5" x14ac:dyDescent="0.35">
      <c r="A3" s="70">
        <v>2</v>
      </c>
      <c r="B3" s="68" t="s">
        <v>157</v>
      </c>
      <c r="C3" s="69">
        <v>2</v>
      </c>
      <c r="D3" s="69">
        <v>2</v>
      </c>
      <c r="E3" s="69">
        <v>3</v>
      </c>
      <c r="F3" s="69">
        <v>2</v>
      </c>
      <c r="G3" s="69">
        <v>1</v>
      </c>
      <c r="H3" s="69">
        <v>1</v>
      </c>
      <c r="I3" s="69">
        <v>1</v>
      </c>
      <c r="J3" s="69">
        <v>1</v>
      </c>
      <c r="K3" s="70">
        <f t="shared" ref="K3:K29" si="0">SUM(C3:J3)</f>
        <v>13</v>
      </c>
      <c r="M3" s="41"/>
    </row>
    <row r="4" spans="1:13" ht="43.5" x14ac:dyDescent="0.35">
      <c r="A4" s="70">
        <v>3</v>
      </c>
      <c r="B4" s="68" t="s">
        <v>158</v>
      </c>
      <c r="C4" s="68">
        <v>3</v>
      </c>
      <c r="D4" s="69">
        <v>3</v>
      </c>
      <c r="E4" s="69">
        <v>3</v>
      </c>
      <c r="F4" s="69">
        <v>4</v>
      </c>
      <c r="G4" s="69">
        <v>3</v>
      </c>
      <c r="H4" s="69">
        <v>3</v>
      </c>
      <c r="I4" s="69">
        <v>2</v>
      </c>
      <c r="J4" s="69">
        <v>2</v>
      </c>
      <c r="K4" s="70">
        <f t="shared" si="0"/>
        <v>23</v>
      </c>
      <c r="M4" s="41"/>
    </row>
    <row r="5" spans="1:13" ht="58" x14ac:dyDescent="0.35">
      <c r="A5" s="70">
        <v>4</v>
      </c>
      <c r="B5" s="68" t="s">
        <v>159</v>
      </c>
      <c r="C5" s="69">
        <v>4</v>
      </c>
      <c r="D5" s="69">
        <v>4</v>
      </c>
      <c r="E5" s="69">
        <v>3</v>
      </c>
      <c r="F5" s="69">
        <v>5</v>
      </c>
      <c r="G5" s="69">
        <v>2</v>
      </c>
      <c r="H5" s="69">
        <v>2</v>
      </c>
      <c r="I5" s="69">
        <v>1</v>
      </c>
      <c r="J5" s="69">
        <v>1</v>
      </c>
      <c r="K5" s="70">
        <f t="shared" si="0"/>
        <v>22</v>
      </c>
      <c r="M5" s="41"/>
    </row>
    <row r="6" spans="1:13" ht="29" x14ac:dyDescent="0.35">
      <c r="A6" s="70">
        <v>5</v>
      </c>
      <c r="B6" s="68" t="s">
        <v>160</v>
      </c>
      <c r="C6" s="69">
        <v>1</v>
      </c>
      <c r="D6" s="69">
        <v>2</v>
      </c>
      <c r="E6" s="69">
        <v>1</v>
      </c>
      <c r="F6" s="69">
        <v>2</v>
      </c>
      <c r="G6" s="69">
        <v>1</v>
      </c>
      <c r="H6" s="69">
        <v>2</v>
      </c>
      <c r="I6" s="69">
        <v>1</v>
      </c>
      <c r="J6" s="69">
        <v>1</v>
      </c>
      <c r="K6" s="70">
        <f t="shared" si="0"/>
        <v>11</v>
      </c>
      <c r="M6" s="41"/>
    </row>
    <row r="7" spans="1:13" ht="29" x14ac:dyDescent="0.35">
      <c r="A7" s="70">
        <v>6</v>
      </c>
      <c r="B7" s="68" t="s">
        <v>161</v>
      </c>
      <c r="C7" s="69">
        <v>2</v>
      </c>
      <c r="D7" s="69">
        <v>5</v>
      </c>
      <c r="E7" s="69">
        <v>3</v>
      </c>
      <c r="F7" s="69">
        <v>5</v>
      </c>
      <c r="G7" s="69">
        <v>3</v>
      </c>
      <c r="H7" s="69">
        <v>2</v>
      </c>
      <c r="I7" s="69">
        <v>2</v>
      </c>
      <c r="J7" s="69">
        <v>1</v>
      </c>
      <c r="K7" s="70">
        <f t="shared" si="0"/>
        <v>23</v>
      </c>
      <c r="M7" s="41"/>
    </row>
    <row r="8" spans="1:13" ht="72.5" x14ac:dyDescent="0.35">
      <c r="A8" s="70">
        <v>7</v>
      </c>
      <c r="B8" s="68" t="s">
        <v>184</v>
      </c>
      <c r="C8" s="69">
        <v>5</v>
      </c>
      <c r="D8" s="69">
        <v>4</v>
      </c>
      <c r="E8" s="69">
        <v>4</v>
      </c>
      <c r="F8" s="69">
        <v>4</v>
      </c>
      <c r="G8" s="69">
        <v>4</v>
      </c>
      <c r="H8" s="69">
        <v>4</v>
      </c>
      <c r="I8" s="69">
        <v>1</v>
      </c>
      <c r="J8" s="69">
        <v>3</v>
      </c>
      <c r="K8" s="70">
        <f t="shared" si="0"/>
        <v>29</v>
      </c>
      <c r="M8" s="41"/>
    </row>
    <row r="9" spans="1:13" ht="43.5" x14ac:dyDescent="0.35">
      <c r="A9" s="70">
        <v>8</v>
      </c>
      <c r="B9" s="68" t="s">
        <v>185</v>
      </c>
      <c r="C9" s="69">
        <v>2</v>
      </c>
      <c r="D9" s="69">
        <v>3</v>
      </c>
      <c r="E9" s="69">
        <v>4</v>
      </c>
      <c r="F9" s="69">
        <v>3</v>
      </c>
      <c r="G9" s="69">
        <v>3</v>
      </c>
      <c r="H9" s="69">
        <v>2</v>
      </c>
      <c r="I9" s="69">
        <v>1</v>
      </c>
      <c r="J9" s="69">
        <v>3</v>
      </c>
      <c r="K9" s="70">
        <f t="shared" si="0"/>
        <v>21</v>
      </c>
      <c r="M9" s="41"/>
    </row>
    <row r="10" spans="1:13" ht="29" x14ac:dyDescent="0.35">
      <c r="A10" s="70">
        <v>9</v>
      </c>
      <c r="B10" s="68" t="s">
        <v>329</v>
      </c>
      <c r="C10" s="69">
        <v>2</v>
      </c>
      <c r="D10" s="69">
        <v>5</v>
      </c>
      <c r="E10" s="69">
        <v>2</v>
      </c>
      <c r="F10" s="69">
        <v>3</v>
      </c>
      <c r="G10" s="69">
        <v>2</v>
      </c>
      <c r="H10" s="69">
        <v>3</v>
      </c>
      <c r="I10" s="69">
        <v>1</v>
      </c>
      <c r="J10" s="69">
        <v>1</v>
      </c>
      <c r="K10" s="70">
        <f t="shared" si="0"/>
        <v>19</v>
      </c>
      <c r="M10" s="41"/>
    </row>
    <row r="11" spans="1:13" ht="29" x14ac:dyDescent="0.35">
      <c r="A11" s="70">
        <v>10</v>
      </c>
      <c r="B11" s="68" t="s">
        <v>165</v>
      </c>
      <c r="C11" s="69">
        <v>1</v>
      </c>
      <c r="D11" s="69">
        <v>2</v>
      </c>
      <c r="E11" s="69">
        <v>2</v>
      </c>
      <c r="F11" s="69">
        <v>3</v>
      </c>
      <c r="G11" s="69">
        <v>1</v>
      </c>
      <c r="H11" s="69">
        <v>2</v>
      </c>
      <c r="I11" s="69">
        <v>1</v>
      </c>
      <c r="J11" s="69">
        <v>1</v>
      </c>
      <c r="K11" s="70">
        <f t="shared" si="0"/>
        <v>13</v>
      </c>
      <c r="M11" s="41"/>
    </row>
    <row r="12" spans="1:13" ht="29" x14ac:dyDescent="0.35">
      <c r="A12" s="70">
        <v>11</v>
      </c>
      <c r="B12" s="68" t="s">
        <v>327</v>
      </c>
      <c r="C12" s="69">
        <v>5</v>
      </c>
      <c r="D12" s="69">
        <v>3</v>
      </c>
      <c r="E12" s="69">
        <v>2</v>
      </c>
      <c r="F12" s="69">
        <v>4</v>
      </c>
      <c r="G12" s="69">
        <v>2</v>
      </c>
      <c r="H12" s="69">
        <v>4</v>
      </c>
      <c r="I12" s="69">
        <v>1</v>
      </c>
      <c r="J12" s="69">
        <v>1</v>
      </c>
      <c r="K12" s="70">
        <f t="shared" si="0"/>
        <v>22</v>
      </c>
      <c r="M12" s="41"/>
    </row>
    <row r="13" spans="1:13" ht="29" x14ac:dyDescent="0.35">
      <c r="A13" s="70">
        <v>12</v>
      </c>
      <c r="B13" s="68" t="s">
        <v>167</v>
      </c>
      <c r="C13" s="69">
        <v>1</v>
      </c>
      <c r="D13" s="69">
        <v>4</v>
      </c>
      <c r="E13" s="69">
        <v>2</v>
      </c>
      <c r="F13" s="69">
        <v>3</v>
      </c>
      <c r="G13" s="69">
        <v>2</v>
      </c>
      <c r="H13" s="69">
        <v>2</v>
      </c>
      <c r="I13" s="69">
        <v>1</v>
      </c>
      <c r="J13" s="69">
        <v>3</v>
      </c>
      <c r="K13" s="70">
        <f t="shared" si="0"/>
        <v>18</v>
      </c>
      <c r="M13" s="41"/>
    </row>
    <row r="14" spans="1:13" ht="43.5" x14ac:dyDescent="0.35">
      <c r="A14" s="70">
        <v>13</v>
      </c>
      <c r="B14" s="68" t="s">
        <v>168</v>
      </c>
      <c r="C14" s="69">
        <v>3</v>
      </c>
      <c r="D14" s="69">
        <v>4</v>
      </c>
      <c r="E14" s="69">
        <v>4</v>
      </c>
      <c r="F14" s="69">
        <v>3</v>
      </c>
      <c r="G14" s="69">
        <v>2</v>
      </c>
      <c r="H14" s="69">
        <v>3</v>
      </c>
      <c r="I14" s="69">
        <v>1</v>
      </c>
      <c r="J14" s="69">
        <v>2</v>
      </c>
      <c r="K14" s="70">
        <f t="shared" si="0"/>
        <v>22</v>
      </c>
      <c r="M14" s="41"/>
    </row>
    <row r="15" spans="1:13" ht="43.5" x14ac:dyDescent="0.35">
      <c r="A15" s="70">
        <v>14</v>
      </c>
      <c r="B15" s="68" t="s">
        <v>169</v>
      </c>
      <c r="C15" s="69">
        <v>1</v>
      </c>
      <c r="D15" s="69">
        <v>3</v>
      </c>
      <c r="E15" s="69">
        <v>3</v>
      </c>
      <c r="F15" s="69">
        <v>5</v>
      </c>
      <c r="G15" s="69">
        <v>2</v>
      </c>
      <c r="H15" s="69">
        <v>3</v>
      </c>
      <c r="I15" s="69">
        <v>1</v>
      </c>
      <c r="J15" s="69">
        <v>1</v>
      </c>
      <c r="K15" s="70">
        <f t="shared" si="0"/>
        <v>19</v>
      </c>
      <c r="M15" s="41"/>
    </row>
    <row r="16" spans="1:13" ht="29" x14ac:dyDescent="0.35">
      <c r="A16" s="70">
        <v>15</v>
      </c>
      <c r="B16" s="68" t="s">
        <v>170</v>
      </c>
      <c r="C16" s="69">
        <v>2</v>
      </c>
      <c r="D16" s="69">
        <v>4</v>
      </c>
      <c r="E16" s="69">
        <v>2</v>
      </c>
      <c r="F16" s="69">
        <v>4</v>
      </c>
      <c r="G16" s="69">
        <v>3</v>
      </c>
      <c r="H16" s="69">
        <v>3</v>
      </c>
      <c r="I16" s="69">
        <v>2</v>
      </c>
      <c r="J16" s="69">
        <v>3</v>
      </c>
      <c r="K16" s="70">
        <f t="shared" si="0"/>
        <v>23</v>
      </c>
      <c r="M16" s="41"/>
    </row>
    <row r="17" spans="1:13" ht="43.5" x14ac:dyDescent="0.35">
      <c r="A17" s="70">
        <v>16</v>
      </c>
      <c r="B17" s="68" t="s">
        <v>171</v>
      </c>
      <c r="C17" s="69">
        <v>4</v>
      </c>
      <c r="D17" s="69">
        <v>5</v>
      </c>
      <c r="E17" s="69">
        <v>5</v>
      </c>
      <c r="F17" s="69">
        <v>5</v>
      </c>
      <c r="G17" s="69">
        <v>4</v>
      </c>
      <c r="H17" s="69">
        <v>4</v>
      </c>
      <c r="I17" s="69">
        <v>1</v>
      </c>
      <c r="J17" s="69">
        <v>3</v>
      </c>
      <c r="K17" s="70">
        <f t="shared" si="0"/>
        <v>31</v>
      </c>
      <c r="M17" s="41"/>
    </row>
    <row r="18" spans="1:13" ht="29" x14ac:dyDescent="0.35">
      <c r="A18" s="70">
        <v>17</v>
      </c>
      <c r="B18" s="68" t="s">
        <v>172</v>
      </c>
      <c r="C18" s="69">
        <v>3</v>
      </c>
      <c r="D18" s="69">
        <v>3</v>
      </c>
      <c r="E18" s="69">
        <v>2</v>
      </c>
      <c r="F18" s="69">
        <v>5</v>
      </c>
      <c r="G18" s="69">
        <v>4</v>
      </c>
      <c r="H18" s="69">
        <v>4</v>
      </c>
      <c r="I18" s="69">
        <v>1</v>
      </c>
      <c r="J18" s="69">
        <v>1</v>
      </c>
      <c r="K18" s="70">
        <f t="shared" si="0"/>
        <v>23</v>
      </c>
      <c r="M18" s="41"/>
    </row>
    <row r="19" spans="1:13" ht="29" x14ac:dyDescent="0.35">
      <c r="A19" s="70">
        <v>18</v>
      </c>
      <c r="B19" s="68" t="s">
        <v>173</v>
      </c>
      <c r="C19" s="69">
        <v>4</v>
      </c>
      <c r="D19" s="69">
        <v>3</v>
      </c>
      <c r="E19" s="69">
        <v>3</v>
      </c>
      <c r="F19" s="69">
        <v>4</v>
      </c>
      <c r="G19" s="69">
        <v>3</v>
      </c>
      <c r="H19" s="69">
        <v>3</v>
      </c>
      <c r="I19" s="69">
        <v>1</v>
      </c>
      <c r="J19" s="69">
        <v>2</v>
      </c>
      <c r="K19" s="70">
        <f t="shared" si="0"/>
        <v>23</v>
      </c>
      <c r="M19" s="41"/>
    </row>
    <row r="20" spans="1:13" ht="43.5" x14ac:dyDescent="0.35">
      <c r="A20" s="70">
        <v>19</v>
      </c>
      <c r="B20" s="68" t="s">
        <v>174</v>
      </c>
      <c r="C20" s="69">
        <v>2</v>
      </c>
      <c r="D20" s="69">
        <v>4</v>
      </c>
      <c r="E20" s="69">
        <v>2</v>
      </c>
      <c r="F20" s="69">
        <v>4</v>
      </c>
      <c r="G20" s="69">
        <v>2</v>
      </c>
      <c r="H20" s="69">
        <v>4</v>
      </c>
      <c r="I20" s="69">
        <v>1</v>
      </c>
      <c r="J20" s="69">
        <v>2</v>
      </c>
      <c r="K20" s="70">
        <f t="shared" si="0"/>
        <v>21</v>
      </c>
      <c r="M20" s="41"/>
    </row>
    <row r="21" spans="1:13" ht="43.5" x14ac:dyDescent="0.35">
      <c r="A21" s="70">
        <v>20</v>
      </c>
      <c r="B21" s="68" t="s">
        <v>175</v>
      </c>
      <c r="C21" s="69">
        <v>4</v>
      </c>
      <c r="D21" s="69">
        <v>4</v>
      </c>
      <c r="E21" s="69">
        <v>2</v>
      </c>
      <c r="F21" s="69">
        <v>5</v>
      </c>
      <c r="G21" s="69">
        <v>4</v>
      </c>
      <c r="H21" s="69">
        <v>4</v>
      </c>
      <c r="I21" s="69">
        <v>1</v>
      </c>
      <c r="J21" s="69">
        <v>1</v>
      </c>
      <c r="K21" s="70">
        <f t="shared" si="0"/>
        <v>25</v>
      </c>
      <c r="M21" s="41"/>
    </row>
    <row r="22" spans="1:13" ht="43.5" x14ac:dyDescent="0.35">
      <c r="A22" s="70">
        <v>21</v>
      </c>
      <c r="B22" s="68" t="s">
        <v>176</v>
      </c>
      <c r="C22" s="69">
        <v>4</v>
      </c>
      <c r="D22" s="69">
        <v>4</v>
      </c>
      <c r="E22" s="69">
        <v>2</v>
      </c>
      <c r="F22" s="69">
        <v>3</v>
      </c>
      <c r="G22" s="69">
        <v>4</v>
      </c>
      <c r="H22" s="69">
        <v>4</v>
      </c>
      <c r="I22" s="69">
        <v>1</v>
      </c>
      <c r="J22" s="69">
        <v>1</v>
      </c>
      <c r="K22" s="70">
        <f t="shared" si="0"/>
        <v>23</v>
      </c>
      <c r="M22" s="41"/>
    </row>
    <row r="23" spans="1:13" ht="43.5" x14ac:dyDescent="0.35">
      <c r="A23" s="70">
        <v>22</v>
      </c>
      <c r="B23" s="68" t="s">
        <v>177</v>
      </c>
      <c r="C23" s="69">
        <v>2</v>
      </c>
      <c r="D23" s="69">
        <v>2</v>
      </c>
      <c r="E23" s="69">
        <v>2</v>
      </c>
      <c r="F23" s="69">
        <v>3</v>
      </c>
      <c r="G23" s="69">
        <v>2</v>
      </c>
      <c r="H23" s="69">
        <v>4</v>
      </c>
      <c r="I23" s="69">
        <v>1</v>
      </c>
      <c r="J23" s="69">
        <v>1</v>
      </c>
      <c r="K23" s="70">
        <f t="shared" si="0"/>
        <v>17</v>
      </c>
      <c r="M23" s="41"/>
    </row>
    <row r="24" spans="1:13" ht="29" x14ac:dyDescent="0.35">
      <c r="A24" s="70">
        <v>23</v>
      </c>
      <c r="B24" s="68" t="s">
        <v>328</v>
      </c>
      <c r="C24" s="69">
        <v>2</v>
      </c>
      <c r="D24" s="69">
        <v>4</v>
      </c>
      <c r="E24" s="69">
        <v>2</v>
      </c>
      <c r="F24" s="69">
        <v>3</v>
      </c>
      <c r="G24" s="69">
        <v>2</v>
      </c>
      <c r="H24" s="69">
        <v>3</v>
      </c>
      <c r="I24" s="69">
        <v>1</v>
      </c>
      <c r="J24" s="69">
        <v>3</v>
      </c>
      <c r="K24" s="70">
        <f t="shared" si="0"/>
        <v>20</v>
      </c>
      <c r="M24" s="41"/>
    </row>
    <row r="25" spans="1:13" ht="58" x14ac:dyDescent="0.35">
      <c r="A25" s="70">
        <v>24</v>
      </c>
      <c r="B25" s="68" t="s">
        <v>189</v>
      </c>
      <c r="C25" s="69">
        <v>5</v>
      </c>
      <c r="D25" s="69">
        <v>3</v>
      </c>
      <c r="E25" s="69">
        <v>4</v>
      </c>
      <c r="F25" s="69">
        <v>4</v>
      </c>
      <c r="G25" s="69">
        <v>2</v>
      </c>
      <c r="H25" s="69">
        <v>3</v>
      </c>
      <c r="I25" s="69">
        <v>1</v>
      </c>
      <c r="J25" s="69">
        <v>1</v>
      </c>
      <c r="K25" s="70">
        <f t="shared" si="0"/>
        <v>23</v>
      </c>
      <c r="M25" s="41"/>
    </row>
    <row r="26" spans="1:13" ht="29" x14ac:dyDescent="0.35">
      <c r="A26" s="70">
        <v>25</v>
      </c>
      <c r="B26" s="68" t="s">
        <v>180</v>
      </c>
      <c r="C26" s="69">
        <v>4</v>
      </c>
      <c r="D26" s="69">
        <v>5</v>
      </c>
      <c r="E26" s="69">
        <v>5</v>
      </c>
      <c r="F26" s="69">
        <v>5</v>
      </c>
      <c r="G26" s="69">
        <v>4</v>
      </c>
      <c r="H26" s="69">
        <v>3</v>
      </c>
      <c r="I26" s="69">
        <v>2</v>
      </c>
      <c r="J26" s="69">
        <v>3</v>
      </c>
      <c r="K26" s="70">
        <f t="shared" si="0"/>
        <v>31</v>
      </c>
      <c r="M26" s="41"/>
    </row>
    <row r="27" spans="1:13" ht="43.5" x14ac:dyDescent="0.35">
      <c r="A27" s="70">
        <v>26</v>
      </c>
      <c r="B27" s="68" t="s">
        <v>181</v>
      </c>
      <c r="C27" s="69">
        <v>3</v>
      </c>
      <c r="D27" s="69">
        <v>4</v>
      </c>
      <c r="E27" s="69">
        <v>2</v>
      </c>
      <c r="F27" s="69">
        <v>2</v>
      </c>
      <c r="G27" s="69">
        <v>2</v>
      </c>
      <c r="H27" s="69">
        <v>3</v>
      </c>
      <c r="I27" s="69">
        <v>1</v>
      </c>
      <c r="J27" s="69">
        <v>2</v>
      </c>
      <c r="K27" s="70">
        <f t="shared" si="0"/>
        <v>19</v>
      </c>
      <c r="M27" s="41"/>
    </row>
    <row r="28" spans="1:13" ht="43.5" x14ac:dyDescent="0.35">
      <c r="A28" s="70">
        <v>27</v>
      </c>
      <c r="B28" s="68" t="s">
        <v>182</v>
      </c>
      <c r="C28" s="69">
        <v>4</v>
      </c>
      <c r="D28" s="69">
        <v>4</v>
      </c>
      <c r="E28" s="69">
        <v>1</v>
      </c>
      <c r="F28" s="69">
        <v>5</v>
      </c>
      <c r="G28" s="69">
        <v>2</v>
      </c>
      <c r="H28" s="69">
        <v>3</v>
      </c>
      <c r="I28" s="69">
        <v>1</v>
      </c>
      <c r="J28" s="69">
        <v>2</v>
      </c>
      <c r="K28" s="70">
        <f t="shared" si="0"/>
        <v>22</v>
      </c>
      <c r="M28" s="41"/>
    </row>
    <row r="29" spans="1:13" ht="58" x14ac:dyDescent="0.35">
      <c r="A29" s="70">
        <v>28</v>
      </c>
      <c r="B29" s="68" t="s">
        <v>190</v>
      </c>
      <c r="C29" s="69">
        <v>3</v>
      </c>
      <c r="D29" s="69">
        <v>4</v>
      </c>
      <c r="E29" s="69">
        <v>2</v>
      </c>
      <c r="F29" s="69">
        <v>2</v>
      </c>
      <c r="G29" s="69">
        <v>2</v>
      </c>
      <c r="H29" s="69">
        <v>2</v>
      </c>
      <c r="I29" s="69">
        <v>1</v>
      </c>
      <c r="J29" s="69">
        <v>2</v>
      </c>
      <c r="K29" s="70">
        <f t="shared" si="0"/>
        <v>18</v>
      </c>
      <c r="M29" s="41"/>
    </row>
  </sheetData>
  <sortState xmlns:xlrd2="http://schemas.microsoft.com/office/spreadsheetml/2017/richdata2" ref="A2:J29">
    <sortCondition ref="A2:A29"/>
  </sortState>
  <conditionalFormatting sqref="B1:J29">
    <cfRule type="containsBlanks" dxfId="8" priority="3">
      <formula>LEN(TRIM(B1))=0</formula>
    </cfRule>
  </conditionalFormatting>
  <conditionalFormatting sqref="C2:J29">
    <cfRule type="containsBlanks" dxfId="7" priority="2">
      <formula>LEN(TRIM(C2))=0</formula>
    </cfRule>
  </conditionalFormatting>
  <conditionalFormatting sqref="K1">
    <cfRule type="containsBlanks" dxfId="6" priority="1">
      <formula>LEN(TRIM(K1))=0</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5FF78E-F184-45B5-AB29-47DBFD1E5AF7}">
  <dimension ref="A1:K29"/>
  <sheetViews>
    <sheetView zoomScale="70" zoomScaleNormal="70" workbookViewId="0">
      <selection activeCell="C8" sqref="C8"/>
    </sheetView>
  </sheetViews>
  <sheetFormatPr defaultRowHeight="14.5" x14ac:dyDescent="0.35"/>
  <cols>
    <col min="2" max="2" width="38.1796875" customWidth="1"/>
    <col min="3" max="3" width="17.81640625" customWidth="1"/>
    <col min="4" max="5" width="12.1796875" customWidth="1"/>
    <col min="6" max="6" width="15.81640625" customWidth="1"/>
    <col min="7" max="8" width="14.26953125" customWidth="1"/>
    <col min="9" max="9" width="14.1796875" customWidth="1"/>
    <col min="10" max="10" width="12.54296875" customWidth="1"/>
  </cols>
  <sheetData>
    <row r="1" spans="1:11" ht="44" thickBot="1" x14ac:dyDescent="0.4">
      <c r="A1" s="74" t="s">
        <v>230</v>
      </c>
      <c r="B1" s="75" t="s">
        <v>152</v>
      </c>
      <c r="C1" s="76" t="s">
        <v>330</v>
      </c>
      <c r="D1" s="76" t="s">
        <v>320</v>
      </c>
      <c r="E1" s="76" t="s">
        <v>321</v>
      </c>
      <c r="F1" s="76" t="s">
        <v>322</v>
      </c>
      <c r="G1" s="76" t="s">
        <v>323</v>
      </c>
      <c r="H1" s="76" t="s">
        <v>324</v>
      </c>
      <c r="I1" s="76" t="s">
        <v>325</v>
      </c>
      <c r="J1" s="76" t="s">
        <v>326</v>
      </c>
      <c r="K1" s="76" t="s">
        <v>335</v>
      </c>
    </row>
    <row r="2" spans="1:11" ht="43.5" x14ac:dyDescent="0.35">
      <c r="A2" s="71">
        <v>1</v>
      </c>
      <c r="B2" s="72" t="s">
        <v>156</v>
      </c>
      <c r="C2" s="73">
        <v>4</v>
      </c>
      <c r="D2" s="73">
        <v>5</v>
      </c>
      <c r="E2" s="73">
        <v>3</v>
      </c>
      <c r="F2" s="73">
        <v>4</v>
      </c>
      <c r="G2" s="73">
        <v>5</v>
      </c>
      <c r="H2" s="73">
        <v>4</v>
      </c>
      <c r="I2" s="73">
        <v>1</v>
      </c>
      <c r="J2" s="73">
        <v>3</v>
      </c>
      <c r="K2" s="71">
        <f>SUM(C2:J2)</f>
        <v>29</v>
      </c>
    </row>
    <row r="3" spans="1:11" ht="43.5" x14ac:dyDescent="0.35">
      <c r="A3" s="70">
        <v>2</v>
      </c>
      <c r="B3" s="68" t="s">
        <v>157</v>
      </c>
      <c r="C3" s="69">
        <v>3</v>
      </c>
      <c r="D3" s="69">
        <v>2</v>
      </c>
      <c r="E3" s="69">
        <v>2</v>
      </c>
      <c r="F3" s="69">
        <v>4</v>
      </c>
      <c r="G3" s="69">
        <v>3</v>
      </c>
      <c r="H3" s="69">
        <v>3</v>
      </c>
      <c r="I3" s="69">
        <v>1</v>
      </c>
      <c r="J3" s="69">
        <v>2</v>
      </c>
      <c r="K3" s="71">
        <f t="shared" ref="K3:K29" si="0">SUM(C3:J3)</f>
        <v>20</v>
      </c>
    </row>
    <row r="4" spans="1:11" ht="43.5" x14ac:dyDescent="0.35">
      <c r="A4" s="70">
        <v>3</v>
      </c>
      <c r="B4" s="68" t="s">
        <v>158</v>
      </c>
      <c r="C4" s="69">
        <v>4</v>
      </c>
      <c r="D4" s="69">
        <v>5</v>
      </c>
      <c r="E4" s="69">
        <v>4</v>
      </c>
      <c r="F4" s="69">
        <v>4</v>
      </c>
      <c r="G4" s="69">
        <v>4</v>
      </c>
      <c r="H4" s="69">
        <v>4</v>
      </c>
      <c r="I4" s="69">
        <v>1</v>
      </c>
      <c r="J4" s="69">
        <v>3</v>
      </c>
      <c r="K4" s="71">
        <f t="shared" si="0"/>
        <v>29</v>
      </c>
    </row>
    <row r="5" spans="1:11" ht="58" x14ac:dyDescent="0.35">
      <c r="A5" s="70">
        <v>4</v>
      </c>
      <c r="B5" s="68" t="s">
        <v>159</v>
      </c>
      <c r="C5" s="69">
        <v>5</v>
      </c>
      <c r="D5" s="69">
        <v>4</v>
      </c>
      <c r="E5" s="69">
        <v>4</v>
      </c>
      <c r="F5" s="69">
        <v>4</v>
      </c>
      <c r="G5" s="69">
        <v>3</v>
      </c>
      <c r="H5" s="69">
        <v>5</v>
      </c>
      <c r="I5" s="69">
        <v>1</v>
      </c>
      <c r="J5" s="69">
        <v>2</v>
      </c>
      <c r="K5" s="71">
        <f t="shared" si="0"/>
        <v>28</v>
      </c>
    </row>
    <row r="6" spans="1:11" ht="29" x14ac:dyDescent="0.35">
      <c r="A6" s="70">
        <v>5</v>
      </c>
      <c r="B6" s="68" t="s">
        <v>160</v>
      </c>
      <c r="C6" s="69">
        <v>4</v>
      </c>
      <c r="D6" s="69">
        <v>4</v>
      </c>
      <c r="E6" s="69">
        <v>5</v>
      </c>
      <c r="F6" s="69">
        <v>5</v>
      </c>
      <c r="G6" s="69">
        <v>3</v>
      </c>
      <c r="H6" s="69">
        <v>4</v>
      </c>
      <c r="I6" s="69">
        <v>1</v>
      </c>
      <c r="J6" s="69">
        <v>4</v>
      </c>
      <c r="K6" s="71">
        <f t="shared" si="0"/>
        <v>30</v>
      </c>
    </row>
    <row r="7" spans="1:11" ht="29" x14ac:dyDescent="0.35">
      <c r="A7" s="70">
        <v>6</v>
      </c>
      <c r="B7" s="68" t="s">
        <v>161</v>
      </c>
      <c r="C7" s="69">
        <v>4</v>
      </c>
      <c r="D7" s="69">
        <v>4</v>
      </c>
      <c r="E7" s="69">
        <v>5</v>
      </c>
      <c r="F7" s="69">
        <v>4</v>
      </c>
      <c r="G7" s="69">
        <v>4</v>
      </c>
      <c r="H7" s="69">
        <v>4</v>
      </c>
      <c r="I7" s="69">
        <v>1</v>
      </c>
      <c r="J7" s="69">
        <v>3</v>
      </c>
      <c r="K7" s="71">
        <f t="shared" si="0"/>
        <v>29</v>
      </c>
    </row>
    <row r="8" spans="1:11" ht="72.5" x14ac:dyDescent="0.35">
      <c r="A8" s="70">
        <v>7</v>
      </c>
      <c r="B8" s="68" t="s">
        <v>184</v>
      </c>
      <c r="C8" s="69">
        <v>4</v>
      </c>
      <c r="D8" s="69">
        <v>3</v>
      </c>
      <c r="E8" s="69">
        <v>3</v>
      </c>
      <c r="F8" s="69">
        <v>3</v>
      </c>
      <c r="G8" s="69">
        <v>2</v>
      </c>
      <c r="H8" s="69">
        <v>3</v>
      </c>
      <c r="I8" s="69">
        <v>1</v>
      </c>
      <c r="J8" s="69">
        <v>3</v>
      </c>
      <c r="K8" s="71">
        <f t="shared" si="0"/>
        <v>22</v>
      </c>
    </row>
    <row r="9" spans="1:11" ht="43.5" x14ac:dyDescent="0.35">
      <c r="A9" s="70">
        <v>8</v>
      </c>
      <c r="B9" s="68" t="s">
        <v>185</v>
      </c>
      <c r="C9" s="69">
        <v>4</v>
      </c>
      <c r="D9" s="69">
        <v>3</v>
      </c>
      <c r="E9" s="69">
        <v>3</v>
      </c>
      <c r="F9" s="69">
        <v>5</v>
      </c>
      <c r="G9" s="69">
        <v>4</v>
      </c>
      <c r="H9" s="69">
        <v>4</v>
      </c>
      <c r="I9" s="69">
        <v>1</v>
      </c>
      <c r="J9" s="69">
        <v>3</v>
      </c>
      <c r="K9" s="71">
        <f t="shared" si="0"/>
        <v>27</v>
      </c>
    </row>
    <row r="10" spans="1:11" ht="29" x14ac:dyDescent="0.35">
      <c r="A10" s="70">
        <v>9</v>
      </c>
      <c r="B10" s="68" t="s">
        <v>329</v>
      </c>
      <c r="C10" s="69">
        <v>4</v>
      </c>
      <c r="D10" s="69">
        <v>3</v>
      </c>
      <c r="E10" s="69">
        <v>3</v>
      </c>
      <c r="F10" s="69">
        <v>4</v>
      </c>
      <c r="G10" s="69">
        <v>4</v>
      </c>
      <c r="H10" s="69">
        <v>4</v>
      </c>
      <c r="I10" s="69">
        <v>1</v>
      </c>
      <c r="J10" s="69">
        <v>1</v>
      </c>
      <c r="K10" s="71">
        <f t="shared" si="0"/>
        <v>24</v>
      </c>
    </row>
    <row r="11" spans="1:11" ht="29" x14ac:dyDescent="0.35">
      <c r="A11" s="70">
        <v>10</v>
      </c>
      <c r="B11" s="68" t="s">
        <v>165</v>
      </c>
      <c r="C11" s="69">
        <v>4</v>
      </c>
      <c r="D11" s="69">
        <v>4</v>
      </c>
      <c r="E11" s="69">
        <v>5</v>
      </c>
      <c r="F11" s="69">
        <v>4</v>
      </c>
      <c r="G11" s="69">
        <v>5</v>
      </c>
      <c r="H11" s="69">
        <v>4</v>
      </c>
      <c r="I11" s="69">
        <v>1</v>
      </c>
      <c r="J11" s="69">
        <v>1</v>
      </c>
      <c r="K11" s="71">
        <f t="shared" si="0"/>
        <v>28</v>
      </c>
    </row>
    <row r="12" spans="1:11" ht="29" x14ac:dyDescent="0.35">
      <c r="A12" s="70">
        <v>11</v>
      </c>
      <c r="B12" s="68" t="s">
        <v>327</v>
      </c>
      <c r="C12" s="69">
        <v>4</v>
      </c>
      <c r="D12" s="69">
        <v>2</v>
      </c>
      <c r="E12" s="69">
        <v>2</v>
      </c>
      <c r="F12" s="69">
        <v>4</v>
      </c>
      <c r="G12" s="69">
        <v>3</v>
      </c>
      <c r="H12" s="69">
        <v>4</v>
      </c>
      <c r="I12" s="69">
        <v>1</v>
      </c>
      <c r="J12" s="69">
        <v>1</v>
      </c>
      <c r="K12" s="71">
        <f t="shared" si="0"/>
        <v>21</v>
      </c>
    </row>
    <row r="13" spans="1:11" ht="29" x14ac:dyDescent="0.35">
      <c r="A13" s="70">
        <v>12</v>
      </c>
      <c r="B13" s="68" t="s">
        <v>167</v>
      </c>
      <c r="C13" s="69">
        <v>4</v>
      </c>
      <c r="D13" s="69">
        <v>4</v>
      </c>
      <c r="E13" s="69">
        <v>3</v>
      </c>
      <c r="F13" s="69">
        <v>3</v>
      </c>
      <c r="G13" s="69">
        <v>3</v>
      </c>
      <c r="H13" s="69">
        <v>2</v>
      </c>
      <c r="I13" s="69">
        <v>4</v>
      </c>
      <c r="J13" s="69">
        <v>4</v>
      </c>
      <c r="K13" s="71">
        <f t="shared" si="0"/>
        <v>27</v>
      </c>
    </row>
    <row r="14" spans="1:11" ht="43.5" x14ac:dyDescent="0.35">
      <c r="A14" s="70">
        <v>13</v>
      </c>
      <c r="B14" s="68" t="s">
        <v>168</v>
      </c>
      <c r="C14" s="69">
        <v>3</v>
      </c>
      <c r="D14" s="69">
        <v>4</v>
      </c>
      <c r="E14" s="69">
        <v>3</v>
      </c>
      <c r="F14" s="69">
        <v>4</v>
      </c>
      <c r="G14" s="69">
        <v>3</v>
      </c>
      <c r="H14" s="69">
        <v>3</v>
      </c>
      <c r="I14" s="69">
        <v>1</v>
      </c>
      <c r="J14" s="69">
        <v>2</v>
      </c>
      <c r="K14" s="71">
        <f t="shared" si="0"/>
        <v>23</v>
      </c>
    </row>
    <row r="15" spans="1:11" ht="43.5" x14ac:dyDescent="0.35">
      <c r="A15" s="70">
        <v>14</v>
      </c>
      <c r="B15" s="68" t="s">
        <v>169</v>
      </c>
      <c r="C15" s="69">
        <v>4</v>
      </c>
      <c r="D15" s="69">
        <v>3</v>
      </c>
      <c r="E15" s="69">
        <v>3</v>
      </c>
      <c r="F15" s="69">
        <v>4</v>
      </c>
      <c r="G15" s="69">
        <v>4</v>
      </c>
      <c r="H15" s="69">
        <v>4</v>
      </c>
      <c r="I15" s="69">
        <v>1</v>
      </c>
      <c r="J15" s="69">
        <v>3</v>
      </c>
      <c r="K15" s="71">
        <f t="shared" si="0"/>
        <v>26</v>
      </c>
    </row>
    <row r="16" spans="1:11" ht="29" x14ac:dyDescent="0.35">
      <c r="A16" s="70">
        <v>15</v>
      </c>
      <c r="B16" s="68" t="s">
        <v>170</v>
      </c>
      <c r="C16" s="69">
        <v>5</v>
      </c>
      <c r="D16" s="69">
        <v>4</v>
      </c>
      <c r="E16" s="69">
        <v>4</v>
      </c>
      <c r="F16" s="69">
        <v>5</v>
      </c>
      <c r="G16" s="69">
        <v>4</v>
      </c>
      <c r="H16" s="69">
        <v>4</v>
      </c>
      <c r="I16" s="69">
        <v>1</v>
      </c>
      <c r="J16" s="69">
        <v>5</v>
      </c>
      <c r="K16" s="71">
        <f t="shared" si="0"/>
        <v>32</v>
      </c>
    </row>
    <row r="17" spans="1:11" ht="43.5" x14ac:dyDescent="0.35">
      <c r="A17" s="70">
        <v>16</v>
      </c>
      <c r="B17" s="68" t="s">
        <v>171</v>
      </c>
      <c r="C17" s="69">
        <v>4</v>
      </c>
      <c r="D17" s="69">
        <v>5</v>
      </c>
      <c r="E17" s="69">
        <v>4</v>
      </c>
      <c r="F17" s="69">
        <v>4</v>
      </c>
      <c r="G17" s="69">
        <v>4</v>
      </c>
      <c r="H17" s="69">
        <v>4</v>
      </c>
      <c r="I17" s="69">
        <v>1</v>
      </c>
      <c r="J17" s="69">
        <v>3</v>
      </c>
      <c r="K17" s="71">
        <f t="shared" si="0"/>
        <v>29</v>
      </c>
    </row>
    <row r="18" spans="1:11" ht="29" x14ac:dyDescent="0.35">
      <c r="A18" s="70">
        <v>17</v>
      </c>
      <c r="B18" s="68" t="s">
        <v>172</v>
      </c>
      <c r="C18" s="69">
        <v>5</v>
      </c>
      <c r="D18" s="69">
        <v>4</v>
      </c>
      <c r="E18" s="69">
        <v>3</v>
      </c>
      <c r="F18" s="69">
        <v>4</v>
      </c>
      <c r="G18" s="69">
        <v>3</v>
      </c>
      <c r="H18" s="69">
        <v>4</v>
      </c>
      <c r="I18" s="69">
        <v>1</v>
      </c>
      <c r="J18" s="69">
        <v>4</v>
      </c>
      <c r="K18" s="71">
        <f t="shared" si="0"/>
        <v>28</v>
      </c>
    </row>
    <row r="19" spans="1:11" ht="29" x14ac:dyDescent="0.35">
      <c r="A19" s="70">
        <v>18</v>
      </c>
      <c r="B19" s="68" t="s">
        <v>173</v>
      </c>
      <c r="C19" s="69">
        <v>4</v>
      </c>
      <c r="D19" s="69">
        <v>5</v>
      </c>
      <c r="E19" s="69">
        <v>4</v>
      </c>
      <c r="F19" s="69">
        <v>4</v>
      </c>
      <c r="G19" s="69">
        <v>4</v>
      </c>
      <c r="H19" s="69">
        <v>4</v>
      </c>
      <c r="I19" s="69">
        <v>1</v>
      </c>
      <c r="J19" s="69">
        <v>3</v>
      </c>
      <c r="K19" s="71">
        <f t="shared" si="0"/>
        <v>29</v>
      </c>
    </row>
    <row r="20" spans="1:11" ht="43.5" x14ac:dyDescent="0.35">
      <c r="A20" s="70">
        <v>19</v>
      </c>
      <c r="B20" s="68" t="s">
        <v>174</v>
      </c>
      <c r="C20" s="69">
        <v>4</v>
      </c>
      <c r="D20" s="69">
        <v>5</v>
      </c>
      <c r="E20" s="69">
        <v>4</v>
      </c>
      <c r="F20" s="69">
        <v>4</v>
      </c>
      <c r="G20" s="69">
        <v>4</v>
      </c>
      <c r="H20" s="69">
        <v>4</v>
      </c>
      <c r="I20" s="69">
        <v>1</v>
      </c>
      <c r="J20" s="69">
        <v>3</v>
      </c>
      <c r="K20" s="71">
        <f t="shared" si="0"/>
        <v>29</v>
      </c>
    </row>
    <row r="21" spans="1:11" ht="43.5" x14ac:dyDescent="0.35">
      <c r="A21" s="70">
        <v>20</v>
      </c>
      <c r="B21" s="68" t="s">
        <v>175</v>
      </c>
      <c r="C21" s="68">
        <v>3</v>
      </c>
      <c r="D21" s="69">
        <v>3</v>
      </c>
      <c r="E21" s="69">
        <v>3</v>
      </c>
      <c r="F21" s="69">
        <v>4</v>
      </c>
      <c r="G21" s="69">
        <v>4</v>
      </c>
      <c r="H21" s="69">
        <v>4</v>
      </c>
      <c r="I21" s="69">
        <v>1</v>
      </c>
      <c r="J21" s="69">
        <v>2</v>
      </c>
      <c r="K21" s="71">
        <f t="shared" si="0"/>
        <v>24</v>
      </c>
    </row>
    <row r="22" spans="1:11" ht="43.5" x14ac:dyDescent="0.35">
      <c r="A22" s="70">
        <v>21</v>
      </c>
      <c r="B22" s="68" t="s">
        <v>176</v>
      </c>
      <c r="C22" s="69">
        <v>4</v>
      </c>
      <c r="D22" s="69">
        <v>2</v>
      </c>
      <c r="E22" s="69">
        <v>2</v>
      </c>
      <c r="F22" s="69">
        <v>4</v>
      </c>
      <c r="G22" s="69">
        <v>4</v>
      </c>
      <c r="H22" s="69">
        <v>4</v>
      </c>
      <c r="I22" s="69">
        <v>1</v>
      </c>
      <c r="J22" s="69">
        <v>2</v>
      </c>
      <c r="K22" s="71">
        <f t="shared" si="0"/>
        <v>23</v>
      </c>
    </row>
    <row r="23" spans="1:11" ht="43.5" x14ac:dyDescent="0.35">
      <c r="A23" s="70">
        <v>22</v>
      </c>
      <c r="B23" s="68" t="s">
        <v>177</v>
      </c>
      <c r="C23" s="69">
        <v>4</v>
      </c>
      <c r="D23" s="69">
        <v>3</v>
      </c>
      <c r="E23" s="69">
        <v>3</v>
      </c>
      <c r="F23" s="69">
        <v>5</v>
      </c>
      <c r="G23" s="69">
        <v>3</v>
      </c>
      <c r="H23" s="69">
        <v>4</v>
      </c>
      <c r="I23" s="69">
        <v>1</v>
      </c>
      <c r="J23" s="69">
        <v>2</v>
      </c>
      <c r="K23" s="71">
        <f t="shared" si="0"/>
        <v>25</v>
      </c>
    </row>
    <row r="24" spans="1:11" ht="29" x14ac:dyDescent="0.35">
      <c r="A24" s="70">
        <v>23</v>
      </c>
      <c r="B24" s="68" t="s">
        <v>328</v>
      </c>
      <c r="C24" s="69">
        <v>4</v>
      </c>
      <c r="D24" s="69">
        <v>4</v>
      </c>
      <c r="E24" s="69">
        <v>4</v>
      </c>
      <c r="F24" s="69">
        <v>4</v>
      </c>
      <c r="G24" s="69">
        <v>4</v>
      </c>
      <c r="H24" s="69">
        <v>4</v>
      </c>
      <c r="I24" s="69">
        <v>2</v>
      </c>
      <c r="J24" s="69">
        <v>3</v>
      </c>
      <c r="K24" s="71">
        <f t="shared" si="0"/>
        <v>29</v>
      </c>
    </row>
    <row r="25" spans="1:11" ht="58" x14ac:dyDescent="0.35">
      <c r="A25" s="70">
        <v>24</v>
      </c>
      <c r="B25" s="68" t="s">
        <v>179</v>
      </c>
      <c r="C25" s="69">
        <v>5</v>
      </c>
      <c r="D25" s="69">
        <v>5</v>
      </c>
      <c r="E25" s="69">
        <v>5</v>
      </c>
      <c r="F25" s="69">
        <v>4</v>
      </c>
      <c r="G25" s="69">
        <v>4</v>
      </c>
      <c r="H25" s="69">
        <v>5</v>
      </c>
      <c r="I25" s="69">
        <v>1</v>
      </c>
      <c r="J25" s="69">
        <v>2</v>
      </c>
      <c r="K25" s="71">
        <f t="shared" si="0"/>
        <v>31</v>
      </c>
    </row>
    <row r="26" spans="1:11" ht="29" x14ac:dyDescent="0.35">
      <c r="A26" s="70">
        <v>25</v>
      </c>
      <c r="B26" s="68" t="s">
        <v>180</v>
      </c>
      <c r="C26" s="69">
        <v>3</v>
      </c>
      <c r="D26" s="69">
        <v>5</v>
      </c>
      <c r="E26" s="69">
        <v>5</v>
      </c>
      <c r="F26" s="69">
        <v>4</v>
      </c>
      <c r="G26" s="69">
        <v>5</v>
      </c>
      <c r="H26" s="69">
        <v>5</v>
      </c>
      <c r="I26" s="69">
        <v>2</v>
      </c>
      <c r="J26" s="69">
        <v>3</v>
      </c>
      <c r="K26" s="71">
        <f t="shared" si="0"/>
        <v>32</v>
      </c>
    </row>
    <row r="27" spans="1:11" ht="43.5" x14ac:dyDescent="0.35">
      <c r="A27" s="70">
        <v>26</v>
      </c>
      <c r="B27" s="68" t="s">
        <v>181</v>
      </c>
      <c r="C27" s="69">
        <v>4</v>
      </c>
      <c r="D27" s="69">
        <v>4</v>
      </c>
      <c r="E27" s="69">
        <v>4</v>
      </c>
      <c r="F27" s="69">
        <v>4</v>
      </c>
      <c r="G27" s="69">
        <v>3</v>
      </c>
      <c r="H27" s="69">
        <v>4</v>
      </c>
      <c r="I27" s="69">
        <v>1</v>
      </c>
      <c r="J27" s="69">
        <v>3</v>
      </c>
      <c r="K27" s="71">
        <f t="shared" si="0"/>
        <v>27</v>
      </c>
    </row>
    <row r="28" spans="1:11" ht="43.5" x14ac:dyDescent="0.35">
      <c r="A28" s="70">
        <v>27</v>
      </c>
      <c r="B28" s="68" t="s">
        <v>182</v>
      </c>
      <c r="C28" s="69">
        <v>4</v>
      </c>
      <c r="D28" s="69">
        <v>4</v>
      </c>
      <c r="E28" s="69">
        <v>4</v>
      </c>
      <c r="F28" s="69">
        <v>4</v>
      </c>
      <c r="G28" s="69">
        <v>4</v>
      </c>
      <c r="H28" s="69">
        <v>4</v>
      </c>
      <c r="I28" s="69">
        <v>2</v>
      </c>
      <c r="J28" s="69">
        <v>3</v>
      </c>
      <c r="K28" s="71">
        <f t="shared" si="0"/>
        <v>29</v>
      </c>
    </row>
    <row r="29" spans="1:11" ht="58" x14ac:dyDescent="0.35">
      <c r="A29" s="70">
        <v>28</v>
      </c>
      <c r="B29" s="68" t="s">
        <v>190</v>
      </c>
      <c r="C29" s="69">
        <v>4</v>
      </c>
      <c r="D29" s="69">
        <v>3</v>
      </c>
      <c r="E29" s="69">
        <v>3</v>
      </c>
      <c r="F29" s="69">
        <v>4</v>
      </c>
      <c r="G29" s="69">
        <v>4</v>
      </c>
      <c r="H29" s="69">
        <v>5</v>
      </c>
      <c r="I29" s="69">
        <v>1</v>
      </c>
      <c r="J29" s="69">
        <v>3</v>
      </c>
      <c r="K29" s="71">
        <f t="shared" si="0"/>
        <v>27</v>
      </c>
    </row>
  </sheetData>
  <sortState xmlns:xlrd2="http://schemas.microsoft.com/office/spreadsheetml/2017/richdata2" ref="A2:J29">
    <sortCondition ref="A2:A29"/>
  </sortState>
  <conditionalFormatting sqref="B1:J29">
    <cfRule type="containsBlanks" dxfId="5" priority="3">
      <formula>LEN(TRIM(B1))=0</formula>
    </cfRule>
  </conditionalFormatting>
  <conditionalFormatting sqref="C2:J29">
    <cfRule type="containsBlanks" dxfId="4" priority="2">
      <formula>LEN(TRIM(C2))=0</formula>
    </cfRule>
  </conditionalFormatting>
  <conditionalFormatting sqref="K1">
    <cfRule type="containsBlanks" dxfId="3" priority="1">
      <formula>LEN(TRIM(K1))=0</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B3BD2-EE08-4832-81F5-E83D099FA60C}">
  <dimension ref="A1:K29"/>
  <sheetViews>
    <sheetView zoomScale="70" zoomScaleNormal="70" workbookViewId="0">
      <selection activeCell="E3" sqref="E3"/>
    </sheetView>
  </sheetViews>
  <sheetFormatPr defaultRowHeight="14.5" x14ac:dyDescent="0.35"/>
  <cols>
    <col min="2" max="2" width="38.1796875" customWidth="1"/>
    <col min="3" max="3" width="17.81640625" customWidth="1"/>
    <col min="4" max="5" width="12.1796875" customWidth="1"/>
    <col min="6" max="6" width="15.81640625" customWidth="1"/>
    <col min="7" max="8" width="14.26953125" customWidth="1"/>
    <col min="9" max="9" width="14.1796875" customWidth="1"/>
    <col min="10" max="10" width="12.54296875" customWidth="1"/>
  </cols>
  <sheetData>
    <row r="1" spans="1:11" ht="44" thickBot="1" x14ac:dyDescent="0.4">
      <c r="A1" s="74" t="s">
        <v>230</v>
      </c>
      <c r="B1" s="75" t="s">
        <v>152</v>
      </c>
      <c r="C1" s="76" t="s">
        <v>330</v>
      </c>
      <c r="D1" s="76" t="s">
        <v>320</v>
      </c>
      <c r="E1" s="76" t="s">
        <v>321</v>
      </c>
      <c r="F1" s="76" t="s">
        <v>322</v>
      </c>
      <c r="G1" s="76" t="s">
        <v>323</v>
      </c>
      <c r="H1" s="76" t="s">
        <v>324</v>
      </c>
      <c r="I1" s="76" t="s">
        <v>325</v>
      </c>
      <c r="J1" s="76" t="s">
        <v>326</v>
      </c>
      <c r="K1" s="76" t="s">
        <v>335</v>
      </c>
    </row>
    <row r="2" spans="1:11" ht="43.5" x14ac:dyDescent="0.35">
      <c r="A2" s="71">
        <v>1</v>
      </c>
      <c r="B2" s="72" t="s">
        <v>156</v>
      </c>
      <c r="C2" s="73">
        <v>3</v>
      </c>
      <c r="D2" s="73">
        <v>3</v>
      </c>
      <c r="E2" s="73">
        <v>2</v>
      </c>
      <c r="F2" s="73">
        <v>3</v>
      </c>
      <c r="G2" s="73">
        <v>2</v>
      </c>
      <c r="H2" s="73">
        <v>3</v>
      </c>
      <c r="I2" s="73">
        <v>1</v>
      </c>
      <c r="J2" s="73">
        <v>1</v>
      </c>
      <c r="K2" s="71">
        <f>SUM(C2:J2)</f>
        <v>18</v>
      </c>
    </row>
    <row r="3" spans="1:11" ht="43.5" x14ac:dyDescent="0.35">
      <c r="A3" s="70">
        <v>2</v>
      </c>
      <c r="B3" s="68" t="s">
        <v>157</v>
      </c>
      <c r="C3" s="69">
        <v>4</v>
      </c>
      <c r="D3" s="69">
        <v>4</v>
      </c>
      <c r="E3" s="69">
        <v>3</v>
      </c>
      <c r="F3" s="69">
        <v>3</v>
      </c>
      <c r="G3" s="69">
        <v>2</v>
      </c>
      <c r="H3" s="69">
        <v>3</v>
      </c>
      <c r="I3" s="69">
        <v>1</v>
      </c>
      <c r="J3" s="69">
        <v>1</v>
      </c>
      <c r="K3" s="71">
        <f t="shared" ref="K3:K29" si="0">SUM(C3:J3)</f>
        <v>21</v>
      </c>
    </row>
    <row r="4" spans="1:11" ht="43.5" x14ac:dyDescent="0.35">
      <c r="A4" s="70">
        <v>3</v>
      </c>
      <c r="B4" s="68" t="s">
        <v>158</v>
      </c>
      <c r="C4" s="69">
        <v>4</v>
      </c>
      <c r="D4" s="69">
        <v>4</v>
      </c>
      <c r="E4" s="69">
        <v>3</v>
      </c>
      <c r="F4" s="69">
        <v>3</v>
      </c>
      <c r="G4" s="69">
        <v>4</v>
      </c>
      <c r="H4" s="69">
        <v>3</v>
      </c>
      <c r="I4" s="69">
        <v>5</v>
      </c>
      <c r="J4" s="69">
        <v>1</v>
      </c>
      <c r="K4" s="71">
        <f t="shared" si="0"/>
        <v>27</v>
      </c>
    </row>
    <row r="5" spans="1:11" ht="58" x14ac:dyDescent="0.35">
      <c r="A5" s="70">
        <v>4</v>
      </c>
      <c r="B5" s="68" t="s">
        <v>159</v>
      </c>
      <c r="C5" s="69">
        <v>5</v>
      </c>
      <c r="D5" s="69">
        <v>3</v>
      </c>
      <c r="E5" s="69">
        <v>3</v>
      </c>
      <c r="F5" s="69">
        <v>1</v>
      </c>
      <c r="G5" s="69">
        <v>4</v>
      </c>
      <c r="H5" s="69">
        <v>3</v>
      </c>
      <c r="I5" s="69">
        <v>1</v>
      </c>
      <c r="J5" s="69">
        <v>1</v>
      </c>
      <c r="K5" s="71">
        <f t="shared" si="0"/>
        <v>21</v>
      </c>
    </row>
    <row r="6" spans="1:11" ht="29" x14ac:dyDescent="0.35">
      <c r="A6" s="70">
        <v>5</v>
      </c>
      <c r="B6" s="68" t="s">
        <v>160</v>
      </c>
      <c r="C6" s="69">
        <v>3</v>
      </c>
      <c r="D6" s="69">
        <v>3</v>
      </c>
      <c r="E6" s="69">
        <v>2</v>
      </c>
      <c r="F6" s="69">
        <v>2</v>
      </c>
      <c r="G6" s="69">
        <v>2</v>
      </c>
      <c r="H6" s="69">
        <v>3</v>
      </c>
      <c r="I6" s="69">
        <v>1</v>
      </c>
      <c r="J6" s="69">
        <v>1</v>
      </c>
      <c r="K6" s="71">
        <f t="shared" si="0"/>
        <v>17</v>
      </c>
    </row>
    <row r="7" spans="1:11" ht="29" x14ac:dyDescent="0.35">
      <c r="A7" s="70">
        <v>6</v>
      </c>
      <c r="B7" s="68" t="s">
        <v>161</v>
      </c>
      <c r="C7" s="69">
        <v>2</v>
      </c>
      <c r="D7" s="69">
        <v>3</v>
      </c>
      <c r="E7" s="69">
        <v>4</v>
      </c>
      <c r="F7" s="69">
        <v>4</v>
      </c>
      <c r="G7" s="69">
        <v>2</v>
      </c>
      <c r="H7" s="69">
        <v>3</v>
      </c>
      <c r="I7" s="69">
        <v>1</v>
      </c>
      <c r="J7" s="69">
        <v>1</v>
      </c>
      <c r="K7" s="71">
        <f t="shared" si="0"/>
        <v>20</v>
      </c>
    </row>
    <row r="8" spans="1:11" ht="72.5" x14ac:dyDescent="0.35">
      <c r="A8" s="70">
        <v>7</v>
      </c>
      <c r="B8" s="68" t="s">
        <v>184</v>
      </c>
      <c r="C8" s="69">
        <v>5</v>
      </c>
      <c r="D8" s="69">
        <v>3</v>
      </c>
      <c r="E8" s="69">
        <v>3</v>
      </c>
      <c r="F8" s="69">
        <v>1</v>
      </c>
      <c r="G8" s="69">
        <v>2</v>
      </c>
      <c r="H8" s="69">
        <v>3</v>
      </c>
      <c r="I8" s="69">
        <v>1</v>
      </c>
      <c r="J8" s="69">
        <v>1</v>
      </c>
      <c r="K8" s="71">
        <f t="shared" si="0"/>
        <v>19</v>
      </c>
    </row>
    <row r="9" spans="1:11" ht="43.5" x14ac:dyDescent="0.35">
      <c r="A9" s="70">
        <v>8</v>
      </c>
      <c r="B9" s="68" t="s">
        <v>185</v>
      </c>
      <c r="C9" s="69">
        <v>3</v>
      </c>
      <c r="D9" s="69">
        <v>2</v>
      </c>
      <c r="E9" s="69">
        <v>2</v>
      </c>
      <c r="F9" s="69">
        <v>2</v>
      </c>
      <c r="G9" s="69">
        <v>2</v>
      </c>
      <c r="H9" s="69">
        <v>3</v>
      </c>
      <c r="I9" s="69">
        <v>1</v>
      </c>
      <c r="J9" s="69">
        <v>1</v>
      </c>
      <c r="K9" s="71">
        <f t="shared" si="0"/>
        <v>16</v>
      </c>
    </row>
    <row r="10" spans="1:11" ht="29" x14ac:dyDescent="0.35">
      <c r="A10" s="70">
        <v>9</v>
      </c>
      <c r="B10" s="68" t="s">
        <v>329</v>
      </c>
      <c r="C10" s="69">
        <v>3</v>
      </c>
      <c r="D10" s="69">
        <v>3</v>
      </c>
      <c r="E10" s="69">
        <v>3</v>
      </c>
      <c r="F10" s="69">
        <v>3</v>
      </c>
      <c r="G10" s="69">
        <v>2</v>
      </c>
      <c r="H10" s="69">
        <v>3</v>
      </c>
      <c r="I10" s="69">
        <v>1</v>
      </c>
      <c r="J10" s="69">
        <v>1</v>
      </c>
      <c r="K10" s="71">
        <f t="shared" si="0"/>
        <v>19</v>
      </c>
    </row>
    <row r="11" spans="1:11" ht="29" x14ac:dyDescent="0.35">
      <c r="A11" s="70">
        <v>10</v>
      </c>
      <c r="B11" s="68" t="s">
        <v>165</v>
      </c>
      <c r="C11" s="69">
        <v>4</v>
      </c>
      <c r="D11" s="69">
        <v>3</v>
      </c>
      <c r="E11" s="69">
        <v>3</v>
      </c>
      <c r="F11" s="69">
        <v>3</v>
      </c>
      <c r="G11" s="69">
        <v>3</v>
      </c>
      <c r="H11" s="69">
        <v>3</v>
      </c>
      <c r="I11" s="69">
        <v>1</v>
      </c>
      <c r="J11" s="69">
        <v>1</v>
      </c>
      <c r="K11" s="71">
        <f t="shared" si="0"/>
        <v>21</v>
      </c>
    </row>
    <row r="12" spans="1:11" ht="29" x14ac:dyDescent="0.35">
      <c r="A12" s="70">
        <v>11</v>
      </c>
      <c r="B12" s="68" t="s">
        <v>327</v>
      </c>
      <c r="C12" s="69">
        <v>5</v>
      </c>
      <c r="D12" s="69">
        <v>4</v>
      </c>
      <c r="E12" s="69">
        <v>4</v>
      </c>
      <c r="F12" s="69">
        <v>4</v>
      </c>
      <c r="G12" s="69">
        <v>3</v>
      </c>
      <c r="H12" s="69">
        <v>3</v>
      </c>
      <c r="I12" s="69">
        <v>1</v>
      </c>
      <c r="J12" s="69">
        <v>1</v>
      </c>
      <c r="K12" s="71">
        <f t="shared" si="0"/>
        <v>25</v>
      </c>
    </row>
    <row r="13" spans="1:11" ht="29" x14ac:dyDescent="0.35">
      <c r="A13" s="70">
        <v>12</v>
      </c>
      <c r="B13" s="68" t="s">
        <v>167</v>
      </c>
      <c r="C13" s="69">
        <v>3</v>
      </c>
      <c r="D13" s="69">
        <v>3</v>
      </c>
      <c r="E13" s="69">
        <v>1</v>
      </c>
      <c r="F13" s="69">
        <v>4</v>
      </c>
      <c r="G13" s="69">
        <v>2</v>
      </c>
      <c r="H13" s="69">
        <v>3</v>
      </c>
      <c r="I13" s="69">
        <v>1</v>
      </c>
      <c r="J13" s="69">
        <v>1</v>
      </c>
      <c r="K13" s="71">
        <f t="shared" si="0"/>
        <v>18</v>
      </c>
    </row>
    <row r="14" spans="1:11" ht="43.5" x14ac:dyDescent="0.35">
      <c r="A14" s="70">
        <v>13</v>
      </c>
      <c r="B14" s="68" t="s">
        <v>168</v>
      </c>
      <c r="C14" s="69">
        <v>3</v>
      </c>
      <c r="D14" s="69">
        <v>3</v>
      </c>
      <c r="E14" s="69">
        <v>3</v>
      </c>
      <c r="F14" s="69">
        <v>2</v>
      </c>
      <c r="G14" s="69">
        <v>2</v>
      </c>
      <c r="H14" s="69">
        <v>3</v>
      </c>
      <c r="I14" s="69">
        <v>1</v>
      </c>
      <c r="J14" s="69">
        <v>1</v>
      </c>
      <c r="K14" s="71">
        <f t="shared" si="0"/>
        <v>18</v>
      </c>
    </row>
    <row r="15" spans="1:11" ht="43.5" x14ac:dyDescent="0.35">
      <c r="A15" s="70">
        <v>14</v>
      </c>
      <c r="B15" s="68" t="s">
        <v>169</v>
      </c>
      <c r="C15" s="69">
        <v>3</v>
      </c>
      <c r="D15" s="69">
        <v>3</v>
      </c>
      <c r="E15" s="69">
        <v>3</v>
      </c>
      <c r="F15" s="69">
        <v>2</v>
      </c>
      <c r="G15" s="69">
        <v>2</v>
      </c>
      <c r="H15" s="69">
        <v>3</v>
      </c>
      <c r="I15" s="69">
        <v>1</v>
      </c>
      <c r="J15" s="69">
        <v>1</v>
      </c>
      <c r="K15" s="71">
        <f t="shared" si="0"/>
        <v>18</v>
      </c>
    </row>
    <row r="16" spans="1:11" ht="29" x14ac:dyDescent="0.35">
      <c r="A16" s="70">
        <v>15</v>
      </c>
      <c r="B16" s="68" t="s">
        <v>170</v>
      </c>
      <c r="C16" s="69">
        <v>2</v>
      </c>
      <c r="D16" s="69">
        <v>3</v>
      </c>
      <c r="E16" s="69">
        <v>3</v>
      </c>
      <c r="F16" s="69">
        <v>3</v>
      </c>
      <c r="G16" s="69">
        <v>2</v>
      </c>
      <c r="H16" s="69">
        <v>2</v>
      </c>
      <c r="I16" s="69">
        <v>1</v>
      </c>
      <c r="J16" s="69">
        <v>1</v>
      </c>
      <c r="K16" s="71">
        <f t="shared" si="0"/>
        <v>17</v>
      </c>
    </row>
    <row r="17" spans="1:11" ht="43.5" x14ac:dyDescent="0.35">
      <c r="A17" s="70">
        <v>16</v>
      </c>
      <c r="B17" s="68" t="s">
        <v>171</v>
      </c>
      <c r="C17" s="69">
        <v>4</v>
      </c>
      <c r="D17" s="69">
        <v>3</v>
      </c>
      <c r="E17" s="69">
        <v>2</v>
      </c>
      <c r="F17" s="69">
        <v>3</v>
      </c>
      <c r="G17" s="69">
        <v>2</v>
      </c>
      <c r="H17" s="69">
        <v>3</v>
      </c>
      <c r="I17" s="69">
        <v>1</v>
      </c>
      <c r="J17" s="69">
        <v>1</v>
      </c>
      <c r="K17" s="71">
        <f t="shared" si="0"/>
        <v>19</v>
      </c>
    </row>
    <row r="18" spans="1:11" ht="29" x14ac:dyDescent="0.35">
      <c r="A18" s="70">
        <v>17</v>
      </c>
      <c r="B18" s="68" t="s">
        <v>172</v>
      </c>
      <c r="C18" s="69">
        <v>3</v>
      </c>
      <c r="D18" s="69">
        <v>3</v>
      </c>
      <c r="E18" s="69">
        <v>3</v>
      </c>
      <c r="F18" s="69">
        <v>1</v>
      </c>
      <c r="G18" s="69">
        <v>4</v>
      </c>
      <c r="H18" s="69">
        <v>3</v>
      </c>
      <c r="I18" s="69">
        <v>1</v>
      </c>
      <c r="J18" s="69">
        <v>1</v>
      </c>
      <c r="K18" s="71">
        <f t="shared" si="0"/>
        <v>19</v>
      </c>
    </row>
    <row r="19" spans="1:11" ht="29" x14ac:dyDescent="0.35">
      <c r="A19" s="70">
        <v>18</v>
      </c>
      <c r="B19" s="68" t="s">
        <v>173</v>
      </c>
      <c r="C19" s="69">
        <v>4</v>
      </c>
      <c r="D19" s="69">
        <v>3</v>
      </c>
      <c r="E19" s="69">
        <v>3</v>
      </c>
      <c r="F19" s="69">
        <v>4</v>
      </c>
      <c r="G19" s="69">
        <v>2</v>
      </c>
      <c r="H19" s="69">
        <v>3</v>
      </c>
      <c r="I19" s="69">
        <v>1</v>
      </c>
      <c r="J19" s="69">
        <v>1</v>
      </c>
      <c r="K19" s="71">
        <f t="shared" si="0"/>
        <v>21</v>
      </c>
    </row>
    <row r="20" spans="1:11" ht="43.5" x14ac:dyDescent="0.35">
      <c r="A20" s="70">
        <v>19</v>
      </c>
      <c r="B20" s="68" t="s">
        <v>174</v>
      </c>
      <c r="C20" s="69">
        <v>2</v>
      </c>
      <c r="D20" s="69">
        <v>3</v>
      </c>
      <c r="E20" s="69">
        <v>3</v>
      </c>
      <c r="F20" s="69">
        <v>2</v>
      </c>
      <c r="G20" s="69">
        <v>2</v>
      </c>
      <c r="H20" s="69">
        <v>3</v>
      </c>
      <c r="I20" s="69">
        <v>1</v>
      </c>
      <c r="J20" s="69">
        <v>2</v>
      </c>
      <c r="K20" s="71">
        <f t="shared" si="0"/>
        <v>18</v>
      </c>
    </row>
    <row r="21" spans="1:11" ht="43.5" x14ac:dyDescent="0.35">
      <c r="A21" s="70">
        <v>20</v>
      </c>
      <c r="B21" s="68" t="s">
        <v>175</v>
      </c>
      <c r="C21" s="68">
        <v>4</v>
      </c>
      <c r="D21" s="69">
        <v>3</v>
      </c>
      <c r="E21" s="69">
        <v>3</v>
      </c>
      <c r="F21" s="69">
        <v>2</v>
      </c>
      <c r="G21" s="69">
        <v>2</v>
      </c>
      <c r="H21" s="69">
        <v>3</v>
      </c>
      <c r="I21" s="69">
        <v>1</v>
      </c>
      <c r="J21" s="69">
        <v>1</v>
      </c>
      <c r="K21" s="71">
        <f t="shared" si="0"/>
        <v>19</v>
      </c>
    </row>
    <row r="22" spans="1:11" ht="43.5" x14ac:dyDescent="0.35">
      <c r="A22" s="70">
        <v>21</v>
      </c>
      <c r="B22" s="68" t="s">
        <v>176</v>
      </c>
      <c r="C22" s="69">
        <v>3</v>
      </c>
      <c r="D22" s="69">
        <v>3</v>
      </c>
      <c r="E22" s="69">
        <v>2</v>
      </c>
      <c r="F22" s="69">
        <v>2</v>
      </c>
      <c r="G22" s="69">
        <v>3</v>
      </c>
      <c r="H22" s="69">
        <v>3</v>
      </c>
      <c r="I22" s="69">
        <v>1</v>
      </c>
      <c r="J22" s="69">
        <v>1</v>
      </c>
      <c r="K22" s="71">
        <f t="shared" si="0"/>
        <v>18</v>
      </c>
    </row>
    <row r="23" spans="1:11" ht="43.5" x14ac:dyDescent="0.35">
      <c r="A23" s="70">
        <v>22</v>
      </c>
      <c r="B23" s="68" t="s">
        <v>177</v>
      </c>
      <c r="C23" s="69">
        <v>3</v>
      </c>
      <c r="D23" s="69">
        <v>3</v>
      </c>
      <c r="E23" s="69">
        <v>5</v>
      </c>
      <c r="F23" s="69">
        <v>5</v>
      </c>
      <c r="G23" s="69">
        <v>3</v>
      </c>
      <c r="H23" s="69">
        <v>3</v>
      </c>
      <c r="I23" s="69">
        <v>1</v>
      </c>
      <c r="J23" s="69">
        <v>1</v>
      </c>
      <c r="K23" s="71">
        <f t="shared" si="0"/>
        <v>24</v>
      </c>
    </row>
    <row r="24" spans="1:11" ht="29" x14ac:dyDescent="0.35">
      <c r="A24" s="70">
        <v>23</v>
      </c>
      <c r="B24" s="68" t="s">
        <v>328</v>
      </c>
      <c r="C24" s="69">
        <v>4</v>
      </c>
      <c r="D24" s="69">
        <v>3</v>
      </c>
      <c r="E24" s="69">
        <v>2</v>
      </c>
      <c r="F24" s="69">
        <v>2</v>
      </c>
      <c r="G24" s="69">
        <v>2</v>
      </c>
      <c r="H24" s="69">
        <v>3</v>
      </c>
      <c r="I24" s="69">
        <v>1</v>
      </c>
      <c r="J24" s="69">
        <v>1</v>
      </c>
      <c r="K24" s="71">
        <f t="shared" si="0"/>
        <v>18</v>
      </c>
    </row>
    <row r="25" spans="1:11" ht="58" x14ac:dyDescent="0.35">
      <c r="A25" s="70">
        <v>24</v>
      </c>
      <c r="B25" s="68" t="s">
        <v>179</v>
      </c>
      <c r="C25" s="69">
        <v>5</v>
      </c>
      <c r="D25" s="69">
        <v>3</v>
      </c>
      <c r="E25" s="69">
        <v>5</v>
      </c>
      <c r="F25" s="69">
        <v>1</v>
      </c>
      <c r="G25" s="69">
        <v>4</v>
      </c>
      <c r="H25" s="69">
        <v>3</v>
      </c>
      <c r="I25" s="69">
        <v>1</v>
      </c>
      <c r="J25" s="69">
        <v>1</v>
      </c>
      <c r="K25" s="71">
        <f t="shared" si="0"/>
        <v>23</v>
      </c>
    </row>
    <row r="26" spans="1:11" ht="29" x14ac:dyDescent="0.35">
      <c r="A26" s="70">
        <v>25</v>
      </c>
      <c r="B26" s="68" t="s">
        <v>180</v>
      </c>
      <c r="C26" s="69">
        <v>4</v>
      </c>
      <c r="D26" s="69">
        <v>3</v>
      </c>
      <c r="E26" s="69">
        <v>3</v>
      </c>
      <c r="F26" s="69">
        <v>4</v>
      </c>
      <c r="G26" s="69">
        <v>2</v>
      </c>
      <c r="H26" s="69">
        <v>3</v>
      </c>
      <c r="I26" s="69">
        <v>1</v>
      </c>
      <c r="J26" s="69">
        <v>1</v>
      </c>
      <c r="K26" s="71">
        <f t="shared" si="0"/>
        <v>21</v>
      </c>
    </row>
    <row r="27" spans="1:11" ht="43.5" x14ac:dyDescent="0.35">
      <c r="A27" s="70">
        <v>26</v>
      </c>
      <c r="B27" s="68" t="s">
        <v>181</v>
      </c>
      <c r="C27" s="69">
        <v>4</v>
      </c>
      <c r="D27" s="69">
        <v>3</v>
      </c>
      <c r="E27" s="69">
        <v>3</v>
      </c>
      <c r="F27" s="69">
        <v>2</v>
      </c>
      <c r="G27" s="69">
        <v>2</v>
      </c>
      <c r="H27" s="69">
        <v>3</v>
      </c>
      <c r="I27" s="69">
        <v>1</v>
      </c>
      <c r="J27" s="69">
        <v>1</v>
      </c>
      <c r="K27" s="71">
        <f t="shared" si="0"/>
        <v>19</v>
      </c>
    </row>
    <row r="28" spans="1:11" ht="43.5" x14ac:dyDescent="0.35">
      <c r="A28" s="70">
        <v>27</v>
      </c>
      <c r="B28" s="68" t="s">
        <v>182</v>
      </c>
      <c r="C28" s="69">
        <v>4</v>
      </c>
      <c r="D28" s="69">
        <v>3</v>
      </c>
      <c r="E28" s="69">
        <v>3</v>
      </c>
      <c r="F28" s="69">
        <v>3</v>
      </c>
      <c r="G28" s="69">
        <v>3</v>
      </c>
      <c r="H28" s="69">
        <v>3</v>
      </c>
      <c r="I28" s="69">
        <v>1</v>
      </c>
      <c r="J28" s="69">
        <v>1</v>
      </c>
      <c r="K28" s="71">
        <f t="shared" si="0"/>
        <v>21</v>
      </c>
    </row>
    <row r="29" spans="1:11" ht="58" x14ac:dyDescent="0.35">
      <c r="A29" s="70">
        <v>28</v>
      </c>
      <c r="B29" s="68" t="s">
        <v>190</v>
      </c>
      <c r="C29" s="69">
        <v>4</v>
      </c>
      <c r="D29" s="69">
        <v>3</v>
      </c>
      <c r="E29" s="69">
        <v>3</v>
      </c>
      <c r="F29" s="69">
        <v>3</v>
      </c>
      <c r="G29" s="69">
        <v>4</v>
      </c>
      <c r="H29" s="69">
        <v>3</v>
      </c>
      <c r="I29" s="69">
        <v>1</v>
      </c>
      <c r="J29" s="69">
        <v>1</v>
      </c>
      <c r="K29" s="71">
        <f t="shared" si="0"/>
        <v>22</v>
      </c>
    </row>
  </sheetData>
  <sortState xmlns:xlrd2="http://schemas.microsoft.com/office/spreadsheetml/2017/richdata2" ref="A2:J29">
    <sortCondition ref="A2:A29"/>
  </sortState>
  <conditionalFormatting sqref="B1:J29">
    <cfRule type="containsBlanks" dxfId="2" priority="3">
      <formula>LEN(TRIM(B1))=0</formula>
    </cfRule>
  </conditionalFormatting>
  <conditionalFormatting sqref="C2:J29">
    <cfRule type="containsBlanks" dxfId="1" priority="2">
      <formula>LEN(TRIM(C2))=0</formula>
    </cfRule>
  </conditionalFormatting>
  <conditionalFormatting sqref="K1">
    <cfRule type="containsBlanks" dxfId="0" priority="1">
      <formula>LEN(TRIM(K1))=0</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64DC4E-6CA6-419E-8103-B54A0B89CF17}">
  <dimension ref="A1:DZ56"/>
  <sheetViews>
    <sheetView tabSelected="1" zoomScale="70" zoomScaleNormal="70" workbookViewId="0">
      <pane xSplit="2" topLeftCell="C1" activePane="topRight" state="frozen"/>
      <selection activeCell="B1" sqref="B1"/>
      <selection pane="topRight" activeCell="G36" sqref="G36:J36"/>
    </sheetView>
  </sheetViews>
  <sheetFormatPr defaultRowHeight="14.5" x14ac:dyDescent="0.35"/>
  <cols>
    <col min="1" max="1" width="8.7265625" customWidth="1"/>
    <col min="2" max="2" width="150.1796875" customWidth="1"/>
    <col min="3" max="126" width="4.26953125" style="31" customWidth="1"/>
    <col min="128" max="128" width="25.453125" customWidth="1"/>
    <col min="129" max="129" width="10.26953125" bestFit="1" customWidth="1"/>
  </cols>
  <sheetData>
    <row r="1" spans="1:129" s="2" customFormat="1" ht="49.5" customHeight="1" x14ac:dyDescent="0.35">
      <c r="A1" s="85"/>
      <c r="B1" s="86"/>
      <c r="C1" s="82" t="s">
        <v>241</v>
      </c>
      <c r="D1" s="82"/>
      <c r="E1" s="82"/>
      <c r="F1" s="82"/>
      <c r="G1" s="82" t="s">
        <v>242</v>
      </c>
      <c r="H1" s="82"/>
      <c r="I1" s="82"/>
      <c r="J1" s="82"/>
      <c r="K1" s="82" t="s">
        <v>243</v>
      </c>
      <c r="L1" s="82"/>
      <c r="M1" s="82"/>
      <c r="N1" s="82"/>
      <c r="O1" s="82" t="s">
        <v>244</v>
      </c>
      <c r="P1" s="82"/>
      <c r="Q1" s="82"/>
      <c r="R1" s="82"/>
      <c r="S1" s="82" t="s">
        <v>245</v>
      </c>
      <c r="T1" s="82"/>
      <c r="U1" s="82"/>
      <c r="V1" s="82"/>
      <c r="W1" s="82" t="s">
        <v>246</v>
      </c>
      <c r="X1" s="82"/>
      <c r="Y1" s="82"/>
      <c r="Z1" s="82"/>
      <c r="AA1" s="82" t="s">
        <v>247</v>
      </c>
      <c r="AB1" s="82"/>
      <c r="AC1" s="82"/>
      <c r="AD1" s="82"/>
      <c r="AE1" s="82" t="s">
        <v>248</v>
      </c>
      <c r="AF1" s="82"/>
      <c r="AG1" s="82"/>
      <c r="AH1" s="82"/>
      <c r="AI1" s="82" t="s">
        <v>249</v>
      </c>
      <c r="AJ1" s="82"/>
      <c r="AK1" s="82"/>
      <c r="AL1" s="82"/>
      <c r="AM1" s="82" t="s">
        <v>250</v>
      </c>
      <c r="AN1" s="82"/>
      <c r="AO1" s="82"/>
      <c r="AP1" s="82"/>
      <c r="AQ1" s="82" t="s">
        <v>251</v>
      </c>
      <c r="AR1" s="82"/>
      <c r="AS1" s="82"/>
      <c r="AT1" s="82"/>
      <c r="AU1" s="82" t="s">
        <v>252</v>
      </c>
      <c r="AV1" s="82"/>
      <c r="AW1" s="82"/>
      <c r="AX1" s="82"/>
      <c r="AY1" s="82" t="s">
        <v>253</v>
      </c>
      <c r="AZ1" s="82"/>
      <c r="BA1" s="82"/>
      <c r="BB1" s="82"/>
      <c r="BC1" s="82" t="s">
        <v>254</v>
      </c>
      <c r="BD1" s="82"/>
      <c r="BE1" s="82"/>
      <c r="BF1" s="82"/>
      <c r="BG1" s="82" t="s">
        <v>255</v>
      </c>
      <c r="BH1" s="82"/>
      <c r="BI1" s="82"/>
      <c r="BJ1" s="82"/>
      <c r="BK1" s="82" t="s">
        <v>256</v>
      </c>
      <c r="BL1" s="82"/>
      <c r="BM1" s="82"/>
      <c r="BN1" s="82"/>
      <c r="BO1" s="82" t="s">
        <v>257</v>
      </c>
      <c r="BP1" s="82"/>
      <c r="BQ1" s="82"/>
      <c r="BR1" s="82"/>
      <c r="BS1" s="82" t="s">
        <v>258</v>
      </c>
      <c r="BT1" s="82"/>
      <c r="BU1" s="82"/>
      <c r="BV1" s="82"/>
      <c r="BW1" s="82" t="s">
        <v>259</v>
      </c>
      <c r="BX1" s="82"/>
      <c r="BY1" s="82"/>
      <c r="BZ1" s="82"/>
      <c r="CA1" s="82" t="s">
        <v>260</v>
      </c>
      <c r="CB1" s="82"/>
      <c r="CC1" s="82"/>
      <c r="CD1" s="82"/>
      <c r="CE1" s="82" t="s">
        <v>261</v>
      </c>
      <c r="CF1" s="82"/>
      <c r="CG1" s="82"/>
      <c r="CH1" s="82"/>
      <c r="CI1" s="82" t="s">
        <v>262</v>
      </c>
      <c r="CJ1" s="82"/>
      <c r="CK1" s="82"/>
      <c r="CL1" s="82"/>
      <c r="CM1" s="82" t="s">
        <v>263</v>
      </c>
      <c r="CN1" s="82"/>
      <c r="CO1" s="82"/>
      <c r="CP1" s="82"/>
      <c r="CQ1" s="82" t="s">
        <v>264</v>
      </c>
      <c r="CR1" s="82"/>
      <c r="CS1" s="82"/>
      <c r="CT1" s="82"/>
      <c r="CU1" s="82" t="s">
        <v>265</v>
      </c>
      <c r="CV1" s="82"/>
      <c r="CW1" s="82"/>
      <c r="CX1" s="82"/>
      <c r="CY1" s="82" t="s">
        <v>266</v>
      </c>
      <c r="CZ1" s="82"/>
      <c r="DA1" s="82"/>
      <c r="DB1" s="82"/>
      <c r="DC1" s="82" t="s">
        <v>267</v>
      </c>
      <c r="DD1" s="82"/>
      <c r="DE1" s="82"/>
      <c r="DF1" s="82"/>
      <c r="DG1" s="82" t="s">
        <v>268</v>
      </c>
      <c r="DH1" s="82"/>
      <c r="DI1" s="82"/>
      <c r="DJ1" s="82"/>
      <c r="DK1" s="82" t="s">
        <v>269</v>
      </c>
      <c r="DL1" s="82"/>
      <c r="DM1" s="82"/>
      <c r="DN1" s="82"/>
      <c r="DO1" s="82" t="s">
        <v>270</v>
      </c>
      <c r="DP1" s="82"/>
      <c r="DQ1" s="82"/>
      <c r="DR1" s="82"/>
      <c r="DS1" s="81" t="s">
        <v>331</v>
      </c>
      <c r="DT1" s="82"/>
      <c r="DU1" s="82"/>
      <c r="DV1" s="82"/>
    </row>
    <row r="2" spans="1:129" x14ac:dyDescent="0.35">
      <c r="A2" s="87"/>
      <c r="B2" s="88"/>
      <c r="C2" s="84" t="s">
        <v>239</v>
      </c>
      <c r="D2" s="84"/>
      <c r="E2" s="84" t="s">
        <v>240</v>
      </c>
      <c r="F2" s="84"/>
      <c r="G2" s="84" t="s">
        <v>239</v>
      </c>
      <c r="H2" s="84"/>
      <c r="I2" s="84" t="s">
        <v>240</v>
      </c>
      <c r="J2" s="84"/>
      <c r="K2" s="84" t="s">
        <v>239</v>
      </c>
      <c r="L2" s="84"/>
      <c r="M2" s="84" t="s">
        <v>240</v>
      </c>
      <c r="N2" s="84"/>
      <c r="O2" s="84" t="s">
        <v>239</v>
      </c>
      <c r="P2" s="84"/>
      <c r="Q2" s="84" t="s">
        <v>240</v>
      </c>
      <c r="R2" s="84"/>
      <c r="S2" s="84" t="s">
        <v>239</v>
      </c>
      <c r="T2" s="84"/>
      <c r="U2" s="84" t="s">
        <v>240</v>
      </c>
      <c r="V2" s="84"/>
      <c r="W2" s="84" t="s">
        <v>239</v>
      </c>
      <c r="X2" s="84"/>
      <c r="Y2" s="84" t="s">
        <v>240</v>
      </c>
      <c r="Z2" s="84"/>
      <c r="AA2" s="84" t="s">
        <v>239</v>
      </c>
      <c r="AB2" s="84"/>
      <c r="AC2" s="84" t="s">
        <v>240</v>
      </c>
      <c r="AD2" s="84"/>
      <c r="AE2" s="84" t="s">
        <v>239</v>
      </c>
      <c r="AF2" s="84"/>
      <c r="AG2" s="84" t="s">
        <v>240</v>
      </c>
      <c r="AH2" s="84"/>
      <c r="AI2" s="84" t="s">
        <v>239</v>
      </c>
      <c r="AJ2" s="84"/>
      <c r="AK2" s="84" t="s">
        <v>240</v>
      </c>
      <c r="AL2" s="84"/>
      <c r="AM2" s="84" t="s">
        <v>239</v>
      </c>
      <c r="AN2" s="84"/>
      <c r="AO2" s="84" t="s">
        <v>240</v>
      </c>
      <c r="AP2" s="84"/>
      <c r="AQ2" s="84" t="s">
        <v>239</v>
      </c>
      <c r="AR2" s="84"/>
      <c r="AS2" s="84" t="s">
        <v>240</v>
      </c>
      <c r="AT2" s="84"/>
      <c r="AU2" s="84" t="s">
        <v>239</v>
      </c>
      <c r="AV2" s="84"/>
      <c r="AW2" s="84" t="s">
        <v>240</v>
      </c>
      <c r="AX2" s="84"/>
      <c r="AY2" s="84" t="s">
        <v>239</v>
      </c>
      <c r="AZ2" s="84"/>
      <c r="BA2" s="84" t="s">
        <v>240</v>
      </c>
      <c r="BB2" s="84"/>
      <c r="BC2" s="84" t="s">
        <v>239</v>
      </c>
      <c r="BD2" s="84"/>
      <c r="BE2" s="84" t="s">
        <v>240</v>
      </c>
      <c r="BF2" s="84"/>
      <c r="BG2" s="84" t="s">
        <v>239</v>
      </c>
      <c r="BH2" s="84"/>
      <c r="BI2" s="84" t="s">
        <v>240</v>
      </c>
      <c r="BJ2" s="84"/>
      <c r="BK2" s="84" t="s">
        <v>239</v>
      </c>
      <c r="BL2" s="84"/>
      <c r="BM2" s="84" t="s">
        <v>240</v>
      </c>
      <c r="BN2" s="84"/>
      <c r="BO2" s="84" t="s">
        <v>239</v>
      </c>
      <c r="BP2" s="84"/>
      <c r="BQ2" s="84" t="s">
        <v>240</v>
      </c>
      <c r="BR2" s="84"/>
      <c r="BS2" s="84" t="s">
        <v>239</v>
      </c>
      <c r="BT2" s="84"/>
      <c r="BU2" s="84" t="s">
        <v>240</v>
      </c>
      <c r="BV2" s="84"/>
      <c r="BW2" s="84" t="s">
        <v>239</v>
      </c>
      <c r="BX2" s="84"/>
      <c r="BY2" s="84" t="s">
        <v>240</v>
      </c>
      <c r="BZ2" s="84"/>
      <c r="CA2" s="84" t="s">
        <v>239</v>
      </c>
      <c r="CB2" s="84"/>
      <c r="CC2" s="84" t="s">
        <v>240</v>
      </c>
      <c r="CD2" s="84"/>
      <c r="CE2" s="84" t="s">
        <v>239</v>
      </c>
      <c r="CF2" s="84"/>
      <c r="CG2" s="84" t="s">
        <v>240</v>
      </c>
      <c r="CH2" s="84"/>
      <c r="CI2" s="84" t="s">
        <v>239</v>
      </c>
      <c r="CJ2" s="84"/>
      <c r="CK2" s="84" t="s">
        <v>240</v>
      </c>
      <c r="CL2" s="84"/>
      <c r="CM2" s="84" t="s">
        <v>239</v>
      </c>
      <c r="CN2" s="84"/>
      <c r="CO2" s="84" t="s">
        <v>240</v>
      </c>
      <c r="CP2" s="84"/>
      <c r="CQ2" s="84" t="s">
        <v>239</v>
      </c>
      <c r="CR2" s="84"/>
      <c r="CS2" s="84" t="s">
        <v>240</v>
      </c>
      <c r="CT2" s="84"/>
      <c r="CU2" s="84" t="s">
        <v>239</v>
      </c>
      <c r="CV2" s="84"/>
      <c r="CW2" s="84" t="s">
        <v>240</v>
      </c>
      <c r="CX2" s="84"/>
      <c r="CY2" s="84" t="s">
        <v>239</v>
      </c>
      <c r="CZ2" s="84"/>
      <c r="DA2" s="84" t="s">
        <v>240</v>
      </c>
      <c r="DB2" s="84"/>
      <c r="DC2" s="84" t="s">
        <v>239</v>
      </c>
      <c r="DD2" s="84"/>
      <c r="DE2" s="84" t="s">
        <v>240</v>
      </c>
      <c r="DF2" s="84"/>
      <c r="DG2" s="84" t="s">
        <v>239</v>
      </c>
      <c r="DH2" s="84"/>
      <c r="DI2" s="84" t="s">
        <v>240</v>
      </c>
      <c r="DJ2" s="84"/>
      <c r="DK2" s="84" t="s">
        <v>239</v>
      </c>
      <c r="DL2" s="84"/>
      <c r="DM2" s="84" t="s">
        <v>240</v>
      </c>
      <c r="DN2" s="84"/>
      <c r="DO2" s="84" t="s">
        <v>239</v>
      </c>
      <c r="DP2" s="84"/>
      <c r="DQ2" s="84" t="s">
        <v>240</v>
      </c>
      <c r="DR2" s="84"/>
      <c r="DS2" s="83" t="s">
        <v>239</v>
      </c>
      <c r="DT2" s="84"/>
      <c r="DU2" s="84" t="s">
        <v>240</v>
      </c>
      <c r="DV2" s="84"/>
    </row>
    <row r="3" spans="1:129" ht="15" thickBot="1" x14ac:dyDescent="0.4">
      <c r="A3" s="45" t="s">
        <v>230</v>
      </c>
      <c r="B3" s="45" t="s">
        <v>152</v>
      </c>
      <c r="C3" s="46" t="s">
        <v>151</v>
      </c>
      <c r="D3" s="46" t="s">
        <v>155</v>
      </c>
      <c r="E3" s="46" t="s">
        <v>151</v>
      </c>
      <c r="F3" s="46" t="s">
        <v>155</v>
      </c>
      <c r="G3" s="46" t="s">
        <v>151</v>
      </c>
      <c r="H3" s="46" t="s">
        <v>155</v>
      </c>
      <c r="I3" s="46" t="s">
        <v>151</v>
      </c>
      <c r="J3" s="46" t="s">
        <v>155</v>
      </c>
      <c r="K3" s="46" t="s">
        <v>151</v>
      </c>
      <c r="L3" s="46" t="s">
        <v>155</v>
      </c>
      <c r="M3" s="46" t="s">
        <v>151</v>
      </c>
      <c r="N3" s="46" t="s">
        <v>155</v>
      </c>
      <c r="O3" s="46" t="s">
        <v>151</v>
      </c>
      <c r="P3" s="46" t="s">
        <v>155</v>
      </c>
      <c r="Q3" s="46" t="s">
        <v>151</v>
      </c>
      <c r="R3" s="46" t="s">
        <v>155</v>
      </c>
      <c r="S3" s="46" t="s">
        <v>151</v>
      </c>
      <c r="T3" s="46" t="s">
        <v>155</v>
      </c>
      <c r="U3" s="46" t="s">
        <v>151</v>
      </c>
      <c r="V3" s="46" t="s">
        <v>155</v>
      </c>
      <c r="W3" s="46" t="s">
        <v>151</v>
      </c>
      <c r="X3" s="46" t="s">
        <v>155</v>
      </c>
      <c r="Y3" s="46" t="s">
        <v>151</v>
      </c>
      <c r="Z3" s="46" t="s">
        <v>155</v>
      </c>
      <c r="AA3" s="46" t="s">
        <v>151</v>
      </c>
      <c r="AB3" s="46" t="s">
        <v>155</v>
      </c>
      <c r="AC3" s="46" t="s">
        <v>151</v>
      </c>
      <c r="AD3" s="46" t="s">
        <v>155</v>
      </c>
      <c r="AE3" s="46" t="s">
        <v>151</v>
      </c>
      <c r="AF3" s="46" t="s">
        <v>155</v>
      </c>
      <c r="AG3" s="46" t="s">
        <v>151</v>
      </c>
      <c r="AH3" s="46" t="s">
        <v>155</v>
      </c>
      <c r="AI3" s="46" t="s">
        <v>151</v>
      </c>
      <c r="AJ3" s="46" t="s">
        <v>155</v>
      </c>
      <c r="AK3" s="46" t="s">
        <v>151</v>
      </c>
      <c r="AL3" s="46" t="s">
        <v>155</v>
      </c>
      <c r="AM3" s="46" t="s">
        <v>151</v>
      </c>
      <c r="AN3" s="46" t="s">
        <v>155</v>
      </c>
      <c r="AO3" s="46" t="s">
        <v>151</v>
      </c>
      <c r="AP3" s="46" t="s">
        <v>155</v>
      </c>
      <c r="AQ3" s="46" t="s">
        <v>151</v>
      </c>
      <c r="AR3" s="46" t="s">
        <v>155</v>
      </c>
      <c r="AS3" s="46" t="s">
        <v>151</v>
      </c>
      <c r="AT3" s="46" t="s">
        <v>155</v>
      </c>
      <c r="AU3" s="46" t="s">
        <v>151</v>
      </c>
      <c r="AV3" s="46" t="s">
        <v>155</v>
      </c>
      <c r="AW3" s="46" t="s">
        <v>151</v>
      </c>
      <c r="AX3" s="46" t="s">
        <v>155</v>
      </c>
      <c r="AY3" s="46" t="s">
        <v>151</v>
      </c>
      <c r="AZ3" s="46" t="s">
        <v>155</v>
      </c>
      <c r="BA3" s="46" t="s">
        <v>151</v>
      </c>
      <c r="BB3" s="46" t="s">
        <v>155</v>
      </c>
      <c r="BC3" s="46" t="s">
        <v>151</v>
      </c>
      <c r="BD3" s="46" t="s">
        <v>155</v>
      </c>
      <c r="BE3" s="46" t="s">
        <v>151</v>
      </c>
      <c r="BF3" s="46" t="s">
        <v>155</v>
      </c>
      <c r="BG3" s="46" t="s">
        <v>151</v>
      </c>
      <c r="BH3" s="46" t="s">
        <v>155</v>
      </c>
      <c r="BI3" s="46" t="s">
        <v>151</v>
      </c>
      <c r="BJ3" s="46" t="s">
        <v>155</v>
      </c>
      <c r="BK3" s="46" t="s">
        <v>151</v>
      </c>
      <c r="BL3" s="46" t="s">
        <v>155</v>
      </c>
      <c r="BM3" s="46" t="s">
        <v>151</v>
      </c>
      <c r="BN3" s="46" t="s">
        <v>155</v>
      </c>
      <c r="BO3" s="46" t="s">
        <v>151</v>
      </c>
      <c r="BP3" s="46" t="s">
        <v>155</v>
      </c>
      <c r="BQ3" s="46" t="s">
        <v>151</v>
      </c>
      <c r="BR3" s="46" t="s">
        <v>155</v>
      </c>
      <c r="BS3" s="46" t="s">
        <v>151</v>
      </c>
      <c r="BT3" s="46" t="s">
        <v>155</v>
      </c>
      <c r="BU3" s="46" t="s">
        <v>151</v>
      </c>
      <c r="BV3" s="46" t="s">
        <v>155</v>
      </c>
      <c r="BW3" s="46" t="s">
        <v>151</v>
      </c>
      <c r="BX3" s="46" t="s">
        <v>155</v>
      </c>
      <c r="BY3" s="46" t="s">
        <v>151</v>
      </c>
      <c r="BZ3" s="46" t="s">
        <v>155</v>
      </c>
      <c r="CA3" s="46" t="s">
        <v>151</v>
      </c>
      <c r="CB3" s="46" t="s">
        <v>155</v>
      </c>
      <c r="CC3" s="46" t="s">
        <v>151</v>
      </c>
      <c r="CD3" s="46" t="s">
        <v>155</v>
      </c>
      <c r="CE3" s="46" t="s">
        <v>151</v>
      </c>
      <c r="CF3" s="46" t="s">
        <v>155</v>
      </c>
      <c r="CG3" s="46" t="s">
        <v>151</v>
      </c>
      <c r="CH3" s="46" t="s">
        <v>155</v>
      </c>
      <c r="CI3" s="46" t="s">
        <v>151</v>
      </c>
      <c r="CJ3" s="46" t="s">
        <v>155</v>
      </c>
      <c r="CK3" s="46" t="s">
        <v>151</v>
      </c>
      <c r="CL3" s="46" t="s">
        <v>155</v>
      </c>
      <c r="CM3" s="46" t="s">
        <v>151</v>
      </c>
      <c r="CN3" s="46" t="s">
        <v>155</v>
      </c>
      <c r="CO3" s="46" t="s">
        <v>151</v>
      </c>
      <c r="CP3" s="46" t="s">
        <v>155</v>
      </c>
      <c r="CQ3" s="46" t="s">
        <v>151</v>
      </c>
      <c r="CR3" s="46" t="s">
        <v>155</v>
      </c>
      <c r="CS3" s="46" t="s">
        <v>151</v>
      </c>
      <c r="CT3" s="46" t="s">
        <v>155</v>
      </c>
      <c r="CU3" s="46" t="s">
        <v>151</v>
      </c>
      <c r="CV3" s="46" t="s">
        <v>155</v>
      </c>
      <c r="CW3" s="46" t="s">
        <v>151</v>
      </c>
      <c r="CX3" s="46" t="s">
        <v>155</v>
      </c>
      <c r="CY3" s="46" t="s">
        <v>151</v>
      </c>
      <c r="CZ3" s="46" t="s">
        <v>155</v>
      </c>
      <c r="DA3" s="46" t="s">
        <v>151</v>
      </c>
      <c r="DB3" s="46" t="s">
        <v>155</v>
      </c>
      <c r="DC3" s="46" t="s">
        <v>151</v>
      </c>
      <c r="DD3" s="46" t="s">
        <v>155</v>
      </c>
      <c r="DE3" s="46" t="s">
        <v>151</v>
      </c>
      <c r="DF3" s="46" t="s">
        <v>155</v>
      </c>
      <c r="DG3" s="46" t="s">
        <v>151</v>
      </c>
      <c r="DH3" s="46" t="s">
        <v>155</v>
      </c>
      <c r="DI3" s="46" t="s">
        <v>151</v>
      </c>
      <c r="DJ3" s="46" t="s">
        <v>155</v>
      </c>
      <c r="DK3" s="46" t="s">
        <v>151</v>
      </c>
      <c r="DL3" s="46" t="s">
        <v>155</v>
      </c>
      <c r="DM3" s="46" t="s">
        <v>151</v>
      </c>
      <c r="DN3" s="46" t="s">
        <v>155</v>
      </c>
      <c r="DO3" s="46" t="s">
        <v>151</v>
      </c>
      <c r="DP3" s="46" t="s">
        <v>155</v>
      </c>
      <c r="DQ3" s="46" t="s">
        <v>151</v>
      </c>
      <c r="DR3" s="46" t="s">
        <v>155</v>
      </c>
      <c r="DS3" s="47" t="s">
        <v>151</v>
      </c>
      <c r="DT3" s="46" t="s">
        <v>155</v>
      </c>
      <c r="DU3" s="46" t="s">
        <v>151</v>
      </c>
      <c r="DV3" s="46" t="s">
        <v>155</v>
      </c>
      <c r="DX3" s="9" t="s">
        <v>332</v>
      </c>
      <c r="DY3" s="9" t="s">
        <v>317</v>
      </c>
    </row>
    <row r="4" spans="1:129" x14ac:dyDescent="0.35">
      <c r="A4" s="41">
        <v>1</v>
      </c>
      <c r="B4" s="42" t="s">
        <v>156</v>
      </c>
      <c r="C4" s="35">
        <f>'APPRAISE-AI (Round 1)'!C6</f>
        <v>1</v>
      </c>
      <c r="D4" s="36">
        <f>'APPRAISE-AI (Round 1)'!AE6</f>
        <v>1</v>
      </c>
      <c r="E4" s="36">
        <f t="array" ref="E4:E31">TRANSPOSE('APPRAISE-AI (Round 2)'!C6:AD6)</f>
        <v>1</v>
      </c>
      <c r="F4" s="37">
        <f t="array" ref="F4:F31">TRANSPOSE('APPRAISE-AI (Round 2)'!AE6:BF6)</f>
        <v>1</v>
      </c>
      <c r="G4" s="35">
        <f t="array" ref="G4:G31">TRANSPOSE('APPRAISE-AI (Round 1)'!C11:AD11)</f>
        <v>1</v>
      </c>
      <c r="H4" s="36">
        <f t="array" ref="H4:H31">TRANSPOSE('APPRAISE-AI (Round 1)'!AE11:BF11)</f>
        <v>1</v>
      </c>
      <c r="I4" s="36">
        <f t="array" ref="I4:I31">TRANSPOSE('APPRAISE-AI (Round 2)'!C11:AD11)</f>
        <v>1</v>
      </c>
      <c r="J4" s="37">
        <f t="array" ref="J4:J31">TRANSPOSE('APPRAISE-AI (Round 2)'!AE11:BF11)</f>
        <v>1</v>
      </c>
      <c r="K4" s="35">
        <f t="array" ref="K4:K31">TRANSPOSE('APPRAISE-AI (Round 1)'!C14:AD14)</f>
        <v>1</v>
      </c>
      <c r="L4" s="36">
        <f t="array" ref="L4:L31">TRANSPOSE('APPRAISE-AI (Round 1)'!AE14:BF14)</f>
        <v>1</v>
      </c>
      <c r="M4" s="36">
        <f t="array" ref="M4:M31">TRANSPOSE('APPRAISE-AI (Round 2)'!C14:AD14)</f>
        <v>1</v>
      </c>
      <c r="N4" s="37">
        <f t="array" ref="N4:N31">TRANSPOSE('APPRAISE-AI (Round 2)'!AE14:BF14)</f>
        <v>1</v>
      </c>
      <c r="O4" s="35">
        <f t="array" ref="O4:O31">TRANSPOSE('APPRAISE-AI (Round 1)'!C18:AD18)</f>
        <v>0</v>
      </c>
      <c r="P4" s="36">
        <f t="array" ref="P4:P31">TRANSPOSE('APPRAISE-AI (Round 1)'!AE18:BF18)</f>
        <v>0</v>
      </c>
      <c r="Q4" s="36">
        <f t="array" ref="Q4:Q31">TRANSPOSE('APPRAISE-AI (Round 2)'!C18:AD18)</f>
        <v>0</v>
      </c>
      <c r="R4" s="37">
        <f t="array" ref="R4:R31">TRANSPOSE('APPRAISE-AI (Round 2)'!AE18:BF18)</f>
        <v>0</v>
      </c>
      <c r="S4" s="35">
        <f t="array" ref="S4:S31">TRANSPOSE('APPRAISE-AI (Round 1)'!C26:AD26)</f>
        <v>3</v>
      </c>
      <c r="T4" s="36" cm="1">
        <f t="array" ref="T4:T31">TRANSPOSE('APPRAISE-AI (Round 1)'!AE26:BF26)</f>
        <v>3</v>
      </c>
      <c r="U4" s="36">
        <f t="array" ref="U4:U31">TRANSPOSE('APPRAISE-AI (Round 2)'!C26:AD26)</f>
        <v>3</v>
      </c>
      <c r="V4" s="37">
        <f t="array" ref="V4:V31">TRANSPOSE('APPRAISE-AI (Round 2)'!AE26:BF26)</f>
        <v>3</v>
      </c>
      <c r="W4" s="35">
        <f t="array" ref="W4:W31">TRANSPOSE('APPRAISE-AI (Round 1)'!C30:AD30)</f>
        <v>6</v>
      </c>
      <c r="X4" s="36">
        <f t="array" ref="X4:X31">TRANSPOSE('APPRAISE-AI (Round 1)'!AE30:BF30)</f>
        <v>6</v>
      </c>
      <c r="Y4" s="36">
        <f t="array" ref="Y4:Y31">TRANSPOSE('APPRAISE-AI (Round 2)'!C30:AD30)</f>
        <v>6</v>
      </c>
      <c r="Z4" s="37">
        <f t="array" ref="Z4:Z31">TRANSPOSE('APPRAISE-AI (Round 2)'!AE30:BF30)</f>
        <v>6</v>
      </c>
      <c r="AA4" s="35">
        <f t="array" ref="AA4:AA31">TRANSPOSE('APPRAISE-AI (Round 1)'!C33:AD33)</f>
        <v>7</v>
      </c>
      <c r="AB4" s="36">
        <f t="array" ref="AB4:AB31">TRANSPOSE('APPRAISE-AI (Round 1)'!AE33:BF33)</f>
        <v>7</v>
      </c>
      <c r="AC4" s="36">
        <f t="array" ref="AC4:AC31">TRANSPOSE('APPRAISE-AI (Round 2)'!C33:AD33)</f>
        <v>7</v>
      </c>
      <c r="AD4" s="37">
        <f t="array" ref="AD4:AD31">TRANSPOSE('APPRAISE-AI (Round 2)'!AE33:BF33)</f>
        <v>7</v>
      </c>
      <c r="AE4" s="35">
        <f t="array" ref="AE4:AE31">TRANSPOSE('APPRAISE-AI (Round 1)'!C40:AD40)</f>
        <v>4</v>
      </c>
      <c r="AF4" s="36">
        <f t="array" ref="AF4:AF31">TRANSPOSE('APPRAISE-AI (Round 1)'!AE40:BF40)</f>
        <v>4</v>
      </c>
      <c r="AG4" s="36">
        <f t="array" ref="AG4:AG31">TRANSPOSE('APPRAISE-AI (Round 2)'!C40:AD40)</f>
        <v>4</v>
      </c>
      <c r="AH4" s="37">
        <f t="array" ref="AH4:AH31">TRANSPOSE('APPRAISE-AI (Round 2)'!AE40:BF40)</f>
        <v>4</v>
      </c>
      <c r="AI4" s="35">
        <f t="array" ref="AI4:AI31">TRANSPOSE('APPRAISE-AI (Round 1)'!C44:AD44)</f>
        <v>0</v>
      </c>
      <c r="AJ4" s="36">
        <f t="array" ref="AJ4:AJ31">TRANSPOSE('APPRAISE-AI (Round 1)'!AE44:BF44)</f>
        <v>0</v>
      </c>
      <c r="AK4" s="36">
        <f t="array" ref="AK4:AK31">TRANSPOSE('APPRAISE-AI (Round 2)'!C44:AD44)</f>
        <v>0</v>
      </c>
      <c r="AL4" s="37">
        <f t="array" ref="AL4:AL31">TRANSPOSE('APPRAISE-AI (Round 2)'!AE44:BF44)</f>
        <v>0</v>
      </c>
      <c r="AM4" s="35">
        <f t="array" ref="AM4:AM31">TRANSPOSE('APPRAISE-AI (Round 1)'!C48:AD48)</f>
        <v>0</v>
      </c>
      <c r="AN4" s="36">
        <f t="array" ref="AN4:AN31">TRANSPOSE('APPRAISE-AI (Round 1)'!AE48:BF48)</f>
        <v>0</v>
      </c>
      <c r="AO4" s="36">
        <f t="array" ref="AO4:AO31">TRANSPOSE('APPRAISE-AI (Round 2)'!C48:AD48)</f>
        <v>0</v>
      </c>
      <c r="AP4" s="37">
        <f t="array" ref="AP4:AP31">TRANSPOSE('APPRAISE-AI (Round 2)'!AE48:BF48)</f>
        <v>0</v>
      </c>
      <c r="AQ4" s="35">
        <f t="array" ref="AQ4:AQ31">TRANSPOSE('APPRAISE-AI (Round 1)'!C52:AD52)</f>
        <v>2</v>
      </c>
      <c r="AR4" s="36">
        <f t="array" ref="AR4:AR31">TRANSPOSE('APPRAISE-AI (Round 1)'!AE52:BF52)</f>
        <v>2</v>
      </c>
      <c r="AS4" s="36">
        <f t="array" ref="AS4:AS31">TRANSPOSE('APPRAISE-AI (Round 2)'!C52:AD52)</f>
        <v>2</v>
      </c>
      <c r="AT4" s="37">
        <f t="array" ref="AT4:AT31">TRANSPOSE('APPRAISE-AI (Round 2)'!AE52:BF52)</f>
        <v>2</v>
      </c>
      <c r="AU4" s="35">
        <f t="array" ref="AU4:AU31">TRANSPOSE('APPRAISE-AI (Round 1)'!C55:AD55)</f>
        <v>3</v>
      </c>
      <c r="AV4" s="36">
        <f t="array" ref="AV4:AV31">TRANSPOSE('APPRAISE-AI (Round 1)'!AE55:BF55)</f>
        <v>3</v>
      </c>
      <c r="AW4" s="36">
        <f t="array" ref="AW4:AW31">TRANSPOSE('APPRAISE-AI (Round 2)'!C55:AD55)</f>
        <v>3</v>
      </c>
      <c r="AX4" s="37">
        <f t="array" ref="AX4:AX31">TRANSPOSE('APPRAISE-AI (Round 2)'!AE55:BF55)</f>
        <v>3</v>
      </c>
      <c r="AY4" s="35">
        <f t="array" ref="AY4:AY31">TRANSPOSE('APPRAISE-AI (Round 1)'!C61:AD61)</f>
        <v>4</v>
      </c>
      <c r="AZ4" s="36">
        <f t="array" ref="AZ4:AZ31">TRANSPOSE('APPRAISE-AI (Round 1)'!AE61:BF61)</f>
        <v>4</v>
      </c>
      <c r="BA4" s="36">
        <f t="array" ref="BA4:BA31">TRANSPOSE('APPRAISE-AI (Round 2)'!C61:AD61)</f>
        <v>4</v>
      </c>
      <c r="BB4" s="37">
        <f t="array" ref="BB4:BB31">TRANSPOSE('APPRAISE-AI (Round 2)'!AE61:BF61)</f>
        <v>4</v>
      </c>
      <c r="BC4" s="35">
        <f t="array" ref="BC4:BC31">TRANSPOSE('APPRAISE-AI (Round 1)'!C65:AD65)</f>
        <v>2</v>
      </c>
      <c r="BD4" s="36">
        <f t="array" ref="BD4:BD31">TRANSPOSE('APPRAISE-AI (Round 1)'!AE65:BF65)</f>
        <v>2</v>
      </c>
      <c r="BE4" s="36">
        <f t="array" ref="BE4:BE31">TRANSPOSE('APPRAISE-AI (Round 2)'!C65:AD65)</f>
        <v>2</v>
      </c>
      <c r="BF4" s="37">
        <f t="array" ref="BF4:BF31">TRANSPOSE('APPRAISE-AI (Round 2)'!AE65:BF65)</f>
        <v>2</v>
      </c>
      <c r="BG4" s="35">
        <f t="array" ref="BG4:BG31">TRANSPOSE('APPRAISE-AI (Round 1)'!C69:AD69)</f>
        <v>4</v>
      </c>
      <c r="BH4" s="36">
        <f t="array" ref="BH4:BH31">TRANSPOSE('APPRAISE-AI (Round 1)'!AE69:BF69)</f>
        <v>5</v>
      </c>
      <c r="BI4" s="36">
        <f t="array" ref="BI4:BI31">TRANSPOSE('APPRAISE-AI (Round 2)'!C69:AD69)</f>
        <v>4</v>
      </c>
      <c r="BJ4" s="37">
        <f t="array" ref="BJ4:BJ31">TRANSPOSE('APPRAISE-AI (Round 2)'!AE69:BF69)</f>
        <v>5</v>
      </c>
      <c r="BK4" s="35">
        <f t="array" ref="BK4:BK31">TRANSPOSE('APPRAISE-AI (Round 1)'!C73:AD73)</f>
        <v>2</v>
      </c>
      <c r="BL4" s="36">
        <f t="array" ref="BL4:BL31">TRANSPOSE('APPRAISE-AI (Round 1)'!AE73:BF73)</f>
        <v>2</v>
      </c>
      <c r="BM4" s="36">
        <f t="array" ref="BM4:BM31">TRANSPOSE('APPRAISE-AI (Round 2)'!C73:AD73)</f>
        <v>2</v>
      </c>
      <c r="BN4" s="37">
        <f t="array" ref="BN4:BN31">TRANSPOSE('APPRAISE-AI (Round 2)'!AE73:BF73)</f>
        <v>2</v>
      </c>
      <c r="BO4" s="35">
        <f t="array" ref="BO4:BO31">TRANSPOSE('APPRAISE-AI (Round 1)'!C75:AD75)</f>
        <v>2</v>
      </c>
      <c r="BP4" s="36">
        <f t="array" ref="BP4:BP31">TRANSPOSE('APPRAISE-AI (Round 1)'!AE75:BF75)</f>
        <v>2</v>
      </c>
      <c r="BQ4" s="36">
        <f t="array" ref="BQ4:BQ31">TRANSPOSE('APPRAISE-AI (Round 2)'!C75:AD75)</f>
        <v>3</v>
      </c>
      <c r="BR4" s="37">
        <f t="array" ref="BR4:BR31">TRANSPOSE('APPRAISE-AI (Round 2)'!AE75:BF75)</f>
        <v>2</v>
      </c>
      <c r="BS4" s="35">
        <f t="array" ref="BS4:BS31">TRANSPOSE('APPRAISE-AI (Round 1)'!C82:AD82)</f>
        <v>0</v>
      </c>
      <c r="BT4" s="36">
        <f t="array" ref="BT4:BT31">TRANSPOSE('APPRAISE-AI (Round 1)'!AE82:BF82)</f>
        <v>0</v>
      </c>
      <c r="BU4" s="36">
        <f t="array" ref="BU4:BU31">TRANSPOSE('APPRAISE-AI (Round 2)'!C82:AD82)</f>
        <v>0</v>
      </c>
      <c r="BV4" s="37">
        <f t="array" ref="BV4:BV31">TRANSPOSE('APPRAISE-AI (Round 2)'!AE82:BF82)</f>
        <v>0</v>
      </c>
      <c r="BW4" s="35" t="str">
        <f t="array" ref="BW4:BW31">TRANSPOSE('APPRAISE-AI (Round 1)'!C86:AD86)</f>
        <v>Y</v>
      </c>
      <c r="BX4" s="36" t="str">
        <f t="array" ref="BX4:BX31">TRANSPOSE('APPRAISE-AI (Round 1)'!AE86:BF86)</f>
        <v>Y</v>
      </c>
      <c r="BY4" s="36" t="str">
        <f t="array" ref="BY4:BY31">TRANSPOSE('APPRAISE-AI (Round 2)'!C86:AD86)</f>
        <v>Y</v>
      </c>
      <c r="BZ4" s="37" t="str">
        <f t="array" ref="BZ4:BZ31">TRANSPOSE('APPRAISE-AI (Round 2)'!AE86:BF86)</f>
        <v>Y</v>
      </c>
      <c r="CA4" s="35">
        <f t="array" ref="CA4:CA31">TRANSPOSE('APPRAISE-AI (Round 1)'!C88:AD88)</f>
        <v>5</v>
      </c>
      <c r="CB4" s="36">
        <f t="array" ref="CB4:CB31">TRANSPOSE('APPRAISE-AI (Round 1)'!AE88:BF88)</f>
        <v>5</v>
      </c>
      <c r="CC4" s="36">
        <f t="array" ref="CC4:CC31">TRANSPOSE('APPRAISE-AI (Round 2)'!C88:AD88)</f>
        <v>5</v>
      </c>
      <c r="CD4" s="37">
        <f t="array" ref="CD4:CD31">TRANSPOSE('APPRAISE-AI (Round 2)'!AE88:BF88)</f>
        <v>5</v>
      </c>
      <c r="CE4" s="35">
        <f t="array" ref="CE4:CE31">TRANSPOSE('APPRAISE-AI (Round 1)'!C90:AD90)</f>
        <v>1</v>
      </c>
      <c r="CF4" s="36">
        <f t="array" ref="CF4:CF31">TRANSPOSE('APPRAISE-AI (Round 1)'!AE90:BF90)</f>
        <v>1</v>
      </c>
      <c r="CG4" s="36">
        <f t="array" ref="CG4:CG31">TRANSPOSE('APPRAISE-AI (Round 2)'!C90:AD90)</f>
        <v>1</v>
      </c>
      <c r="CH4" s="37">
        <f t="array" ref="CH4:CH31">TRANSPOSE('APPRAISE-AI (Round 2)'!AE90:BF90)</f>
        <v>1</v>
      </c>
      <c r="CI4" s="35">
        <f t="array" ref="CI4:CI31">TRANSPOSE('APPRAISE-AI (Round 1)'!C92:AD92)</f>
        <v>2</v>
      </c>
      <c r="CJ4" s="36">
        <f t="array" ref="CJ4:CJ31">TRANSPOSE('APPRAISE-AI (Round 1)'!AE92:BF92)</f>
        <v>2</v>
      </c>
      <c r="CK4" s="36">
        <f t="array" ref="CK4:CK31">TRANSPOSE('APPRAISE-AI (Round 2)'!C92:AD92)</f>
        <v>2</v>
      </c>
      <c r="CL4" s="37">
        <f t="array" ref="CL4:CL31">TRANSPOSE('APPRAISE-AI (Round 2)'!AE92:BF92)</f>
        <v>2</v>
      </c>
      <c r="CM4" s="35">
        <f t="array" ref="CM4:CM31">TRANSPOSE('APPRAISE-AI (Round 1)'!C95:AD95)</f>
        <v>1</v>
      </c>
      <c r="CN4" s="36">
        <f t="array" ref="CN4:CN31">TRANSPOSE('APPRAISE-AI (Round 1)'!AE95:BF95)</f>
        <v>1</v>
      </c>
      <c r="CO4" s="36">
        <f t="array" ref="CO4:CO31">TRANSPOSE('APPRAISE-AI (Round 2)'!C95:AD95)</f>
        <v>1</v>
      </c>
      <c r="CP4" s="37">
        <f t="array" ref="CP4:CP31">TRANSPOSE('APPRAISE-AI (Round 2)'!AE95:BF95)</f>
        <v>1</v>
      </c>
      <c r="CQ4" s="35">
        <f t="array" ref="CQ4:CQ31">TRANSPOSE('APPRAISE-AI (Round 1)'!C97:AD97)</f>
        <v>2</v>
      </c>
      <c r="CR4" s="36">
        <f t="array" ref="CR4:CR31">TRANSPOSE('APPRAISE-AI (Round 1)'!AE97:BF97)</f>
        <v>2</v>
      </c>
      <c r="CS4" s="36">
        <f t="array" ref="CS4:CS31">TRANSPOSE('APPRAISE-AI (Round 2)'!C97:AD97)</f>
        <v>2</v>
      </c>
      <c r="CT4" s="37">
        <f t="array" ref="CT4:CT31">TRANSPOSE('APPRAISE-AI (Round 2)'!AE97:BF97)</f>
        <v>2</v>
      </c>
      <c r="CU4" s="35">
        <f t="array" ref="CU4:CU31">TRANSPOSE('APPRAISE-AI (Round 1)'!C108:AD108)</f>
        <v>4</v>
      </c>
      <c r="CV4" s="36">
        <f t="array" ref="CV4:CV31">TRANSPOSE('APPRAISE-AI (Round 1)'!AE108:BF108)</f>
        <v>4</v>
      </c>
      <c r="CW4" s="36">
        <f t="array" ref="CW4:CW31">TRANSPOSE('APPRAISE-AI (Round 2)'!C108:AD108)</f>
        <v>4</v>
      </c>
      <c r="CX4" s="37">
        <f t="array" ref="CX4:CX31">TRANSPOSE('APPRAISE-AI (Round 2)'!AE108:BF108)</f>
        <v>4</v>
      </c>
      <c r="CY4" s="35">
        <f t="array" ref="CY4:CY31">TRANSPOSE('APPRAISE-AI (Round 1)'!C109:AD109)</f>
        <v>16</v>
      </c>
      <c r="CZ4" s="36">
        <f t="array" ref="CZ4:CZ31">TRANSPOSE('APPRAISE-AI (Round 1)'!AE109:BF109)</f>
        <v>16</v>
      </c>
      <c r="DA4" s="36">
        <f t="array" ref="DA4:DA31">TRANSPOSE('APPRAISE-AI (Round 2)'!C109:AD109)</f>
        <v>16</v>
      </c>
      <c r="DB4" s="37">
        <f t="array" ref="DB4:DB31">TRANSPOSE('APPRAISE-AI (Round 2)'!AE109:BF109)</f>
        <v>16</v>
      </c>
      <c r="DC4" s="35">
        <f t="array" ref="DC4:DC31">TRANSPOSE('APPRAISE-AI (Round 1)'!C110:AD110)</f>
        <v>4</v>
      </c>
      <c r="DD4" s="36">
        <f t="array" ref="DD4:DD31">TRANSPOSE('APPRAISE-AI (Round 1)'!AE110:BF110)</f>
        <v>4</v>
      </c>
      <c r="DE4" s="36">
        <f t="array" ref="DE4:DE31">TRANSPOSE('APPRAISE-AI (Round 2)'!C110:AD110)</f>
        <v>4</v>
      </c>
      <c r="DF4" s="37">
        <f t="array" ref="DF4:DF31">TRANSPOSE('APPRAISE-AI (Round 2)'!AE110:BF110)</f>
        <v>4</v>
      </c>
      <c r="DG4" s="35">
        <f t="array" ref="DG4:DG31">TRANSPOSE('APPRAISE-AI (Round 1)'!C111:AD111)</f>
        <v>8</v>
      </c>
      <c r="DH4" s="36">
        <f t="array" ref="DH4:DH31">TRANSPOSE('APPRAISE-AI (Round 1)'!AE111:BF111)</f>
        <v>9</v>
      </c>
      <c r="DI4" s="36">
        <f t="array" ref="DI4:DI31">TRANSPOSE('APPRAISE-AI (Round 2)'!C111:AD111)</f>
        <v>9</v>
      </c>
      <c r="DJ4" s="37">
        <f t="array" ref="DJ4:DJ31">TRANSPOSE('APPRAISE-AI (Round 2)'!AE111:BF111)</f>
        <v>9</v>
      </c>
      <c r="DK4" s="35">
        <f t="array" ref="DK4:DK31">TRANSPOSE('APPRAISE-AI (Round 1)'!C112:AD112)</f>
        <v>12</v>
      </c>
      <c r="DL4" s="36">
        <f t="array" ref="DL4:DL31">TRANSPOSE('APPRAISE-AI (Round 1)'!AE112:BF112)</f>
        <v>12</v>
      </c>
      <c r="DM4" s="36">
        <f t="array" ref="DM4:DM31">TRANSPOSE('APPRAISE-AI (Round 2)'!C112:AD112)</f>
        <v>12</v>
      </c>
      <c r="DN4" s="37">
        <f t="array" ref="DN4:DN31">TRANSPOSE('APPRAISE-AI (Round 2)'!AE112:BF112)</f>
        <v>12</v>
      </c>
      <c r="DO4" s="35">
        <f t="array" ref="DO4:DO31">TRANSPOSE('APPRAISE-AI (Round 1)'!C113:AD113)</f>
        <v>9</v>
      </c>
      <c r="DP4" s="36">
        <f t="array" ref="DP4:DP31">TRANSPOSE('APPRAISE-AI (Round 1)'!AE113:BF113)</f>
        <v>9</v>
      </c>
      <c r="DQ4" s="36">
        <f t="array" ref="DQ4:DQ31">TRANSPOSE('APPRAISE-AI (Round 2)'!C113:AD113)</f>
        <v>9</v>
      </c>
      <c r="DR4" s="37">
        <f t="array" ref="DR4:DR31">TRANSPOSE('APPRAISE-AI (Round 2)'!AE113:BF113)</f>
        <v>9</v>
      </c>
      <c r="DS4" s="31">
        <f t="array" ref="DS4:DS31">TRANSPOSE('APPRAISE-AI (Round 1)'!C106:AD106)</f>
        <v>53</v>
      </c>
      <c r="DT4" s="31">
        <f t="array" ref="DT4:DT31">TRANSPOSE('APPRAISE-AI (Round 1)'!AE106:BF106)</f>
        <v>54</v>
      </c>
      <c r="DU4" s="31">
        <f t="array" ref="DU4:DU31">TRANSPOSE('APPRAISE-AI (Round 2)'!C106:AD106)</f>
        <v>54</v>
      </c>
      <c r="DV4" s="40">
        <f t="array" ref="DV4:DV31">TRANSPOSE('APPRAISE-AI (Round 2)'!AE106:BF106)</f>
        <v>54</v>
      </c>
      <c r="DX4" s="50">
        <f>MEDIAN(DS4:DV4)</f>
        <v>54</v>
      </c>
      <c r="DY4" s="6" t="str">
        <f>IF(DX4&gt;=80,"Very High", IF(DX4&gt;=60, "High", IF(DX4&gt;=40,"Moderate",IF(DX4&gt;=20,"Low","Very Low"))))</f>
        <v>Moderate</v>
      </c>
    </row>
    <row r="5" spans="1:129" x14ac:dyDescent="0.35">
      <c r="A5" s="41">
        <v>2</v>
      </c>
      <c r="B5" s="42" t="s">
        <v>157</v>
      </c>
      <c r="C5" s="35">
        <f>'APPRAISE-AI (Round 1)'!D6</f>
        <v>0</v>
      </c>
      <c r="D5" s="36">
        <f>'APPRAISE-AI (Round 1)'!AF6</f>
        <v>0</v>
      </c>
      <c r="E5" s="36">
        <v>1</v>
      </c>
      <c r="F5" s="37">
        <v>0</v>
      </c>
      <c r="G5" s="35">
        <v>1</v>
      </c>
      <c r="H5" s="36">
        <v>1</v>
      </c>
      <c r="I5" s="36">
        <v>1</v>
      </c>
      <c r="J5" s="37">
        <v>1</v>
      </c>
      <c r="K5" s="35">
        <v>1</v>
      </c>
      <c r="L5" s="36">
        <v>1</v>
      </c>
      <c r="M5" s="36">
        <v>1</v>
      </c>
      <c r="N5" s="37">
        <v>1</v>
      </c>
      <c r="O5" s="35">
        <v>4</v>
      </c>
      <c r="P5" s="36">
        <v>5</v>
      </c>
      <c r="Q5" s="36">
        <v>4</v>
      </c>
      <c r="R5" s="37">
        <v>5</v>
      </c>
      <c r="S5" s="35">
        <v>1</v>
      </c>
      <c r="T5" s="36">
        <v>1</v>
      </c>
      <c r="U5" s="36">
        <v>1</v>
      </c>
      <c r="V5" s="37">
        <v>1</v>
      </c>
      <c r="W5" s="35">
        <v>6</v>
      </c>
      <c r="X5" s="36">
        <v>6</v>
      </c>
      <c r="Y5" s="36">
        <v>6</v>
      </c>
      <c r="Z5" s="37">
        <v>6</v>
      </c>
      <c r="AA5" s="35">
        <v>5</v>
      </c>
      <c r="AB5" s="36">
        <v>5</v>
      </c>
      <c r="AC5" s="36">
        <v>5</v>
      </c>
      <c r="AD5" s="37">
        <v>5</v>
      </c>
      <c r="AE5" s="35">
        <v>4</v>
      </c>
      <c r="AF5" s="36">
        <v>4</v>
      </c>
      <c r="AG5" s="36">
        <v>4</v>
      </c>
      <c r="AH5" s="37">
        <v>4</v>
      </c>
      <c r="AI5" s="35">
        <v>0</v>
      </c>
      <c r="AJ5" s="36">
        <v>0</v>
      </c>
      <c r="AK5" s="36">
        <v>0</v>
      </c>
      <c r="AL5" s="37">
        <v>0</v>
      </c>
      <c r="AM5" s="35">
        <v>0</v>
      </c>
      <c r="AN5" s="36">
        <v>0</v>
      </c>
      <c r="AO5" s="36">
        <v>0</v>
      </c>
      <c r="AP5" s="37">
        <v>0</v>
      </c>
      <c r="AQ5" s="35">
        <v>1</v>
      </c>
      <c r="AR5" s="36">
        <v>1</v>
      </c>
      <c r="AS5" s="36">
        <v>1</v>
      </c>
      <c r="AT5" s="37">
        <v>1</v>
      </c>
      <c r="AU5" s="35">
        <v>1</v>
      </c>
      <c r="AV5" s="36">
        <v>0</v>
      </c>
      <c r="AW5" s="36">
        <v>1</v>
      </c>
      <c r="AX5" s="37">
        <v>0</v>
      </c>
      <c r="AY5" s="35">
        <v>2</v>
      </c>
      <c r="AZ5" s="36">
        <v>2</v>
      </c>
      <c r="BA5" s="36">
        <v>2</v>
      </c>
      <c r="BB5" s="37">
        <v>2</v>
      </c>
      <c r="BC5" s="35">
        <v>1</v>
      </c>
      <c r="BD5" s="36">
        <v>1</v>
      </c>
      <c r="BE5" s="36">
        <v>1</v>
      </c>
      <c r="BF5" s="37">
        <v>1</v>
      </c>
      <c r="BG5" s="35">
        <v>3</v>
      </c>
      <c r="BH5" s="36">
        <v>3</v>
      </c>
      <c r="BI5" s="36">
        <v>3</v>
      </c>
      <c r="BJ5" s="37">
        <v>2</v>
      </c>
      <c r="BK5" s="35">
        <v>2</v>
      </c>
      <c r="BL5" s="36">
        <v>2</v>
      </c>
      <c r="BM5" s="36">
        <v>2</v>
      </c>
      <c r="BN5" s="37">
        <v>2</v>
      </c>
      <c r="BO5" s="35">
        <v>0</v>
      </c>
      <c r="BP5" s="36">
        <v>0</v>
      </c>
      <c r="BQ5" s="36">
        <v>0</v>
      </c>
      <c r="BR5" s="37">
        <v>0</v>
      </c>
      <c r="BS5" s="35">
        <v>0</v>
      </c>
      <c r="BT5" s="36">
        <v>0</v>
      </c>
      <c r="BU5" s="36">
        <v>0</v>
      </c>
      <c r="BV5" s="37">
        <v>0</v>
      </c>
      <c r="BW5" s="35" t="str">
        <v>Y</v>
      </c>
      <c r="BX5" s="36" t="str">
        <v>Y</v>
      </c>
      <c r="BY5" s="36" t="str">
        <v>Y</v>
      </c>
      <c r="BZ5" s="37" t="str">
        <v>Y</v>
      </c>
      <c r="CA5" s="35">
        <v>0</v>
      </c>
      <c r="CB5" s="36">
        <v>0</v>
      </c>
      <c r="CC5" s="36">
        <v>0</v>
      </c>
      <c r="CD5" s="37">
        <v>0</v>
      </c>
      <c r="CE5" s="35">
        <v>0</v>
      </c>
      <c r="CF5" s="36">
        <v>0</v>
      </c>
      <c r="CG5" s="36">
        <v>0</v>
      </c>
      <c r="CH5" s="37">
        <v>0</v>
      </c>
      <c r="CI5" s="35">
        <v>2</v>
      </c>
      <c r="CJ5" s="36">
        <v>2</v>
      </c>
      <c r="CK5" s="36">
        <v>2</v>
      </c>
      <c r="CL5" s="37">
        <v>2</v>
      </c>
      <c r="CM5" s="35">
        <v>1</v>
      </c>
      <c r="CN5" s="36">
        <v>1</v>
      </c>
      <c r="CO5" s="36">
        <v>1</v>
      </c>
      <c r="CP5" s="37">
        <v>1</v>
      </c>
      <c r="CQ5" s="35">
        <v>0</v>
      </c>
      <c r="CR5" s="36">
        <v>0</v>
      </c>
      <c r="CS5" s="36">
        <v>1</v>
      </c>
      <c r="CT5" s="37">
        <v>0</v>
      </c>
      <c r="CU5" s="35">
        <v>2</v>
      </c>
      <c r="CV5" s="36">
        <v>2</v>
      </c>
      <c r="CW5" s="36">
        <v>3</v>
      </c>
      <c r="CX5" s="37">
        <v>2</v>
      </c>
      <c r="CY5" s="35">
        <v>16</v>
      </c>
      <c r="CZ5" s="36">
        <v>17</v>
      </c>
      <c r="DA5" s="36">
        <v>16</v>
      </c>
      <c r="DB5" s="37">
        <v>17</v>
      </c>
      <c r="DC5" s="35">
        <v>4</v>
      </c>
      <c r="DD5" s="36">
        <v>4</v>
      </c>
      <c r="DE5" s="36">
        <v>4</v>
      </c>
      <c r="DF5" s="37">
        <v>4</v>
      </c>
      <c r="DG5" s="35">
        <v>5</v>
      </c>
      <c r="DH5" s="36">
        <v>5</v>
      </c>
      <c r="DI5" s="36">
        <v>5</v>
      </c>
      <c r="DJ5" s="37">
        <v>4</v>
      </c>
      <c r="DK5" s="35">
        <v>5</v>
      </c>
      <c r="DL5" s="36">
        <v>5</v>
      </c>
      <c r="DM5" s="36">
        <v>5</v>
      </c>
      <c r="DN5" s="37">
        <v>5</v>
      </c>
      <c r="DO5" s="35">
        <v>3</v>
      </c>
      <c r="DP5" s="36">
        <v>2</v>
      </c>
      <c r="DQ5" s="36">
        <v>4</v>
      </c>
      <c r="DR5" s="37">
        <v>2</v>
      </c>
      <c r="DS5" s="31">
        <v>35</v>
      </c>
      <c r="DT5" s="31">
        <v>35</v>
      </c>
      <c r="DU5" s="31">
        <v>37</v>
      </c>
      <c r="DV5" s="37">
        <v>34</v>
      </c>
      <c r="DX5" s="50">
        <f t="shared" ref="DX5:DX31" si="0">MEDIAN(DS5:DV5)</f>
        <v>35</v>
      </c>
      <c r="DY5" s="6" t="str">
        <f t="shared" ref="DY5:DY31" si="1">IF(DX5&gt;=80,"Very High", IF(DX5&gt;=60, "High", IF(DX5&gt;=40,"Moderate",IF(DX5&gt;=20,"Low","Very Low"))))</f>
        <v>Low</v>
      </c>
    </row>
    <row r="6" spans="1:129" x14ac:dyDescent="0.35">
      <c r="A6" s="41">
        <v>3</v>
      </c>
      <c r="B6" s="42" t="s">
        <v>158</v>
      </c>
      <c r="C6" s="35">
        <f>'APPRAISE-AI (Round 1)'!E6</f>
        <v>1</v>
      </c>
      <c r="D6" s="36">
        <f t="array" ref="D6:D31">TRANSPOSE('APPRAISE-AI (Round 1)'!AG6:BF6)</f>
        <v>1</v>
      </c>
      <c r="E6" s="36">
        <v>1</v>
      </c>
      <c r="F6" s="37">
        <v>1</v>
      </c>
      <c r="G6" s="35">
        <v>1</v>
      </c>
      <c r="H6" s="36">
        <v>1</v>
      </c>
      <c r="I6" s="36">
        <v>1</v>
      </c>
      <c r="J6" s="37">
        <v>1</v>
      </c>
      <c r="K6" s="35">
        <v>1</v>
      </c>
      <c r="L6" s="36">
        <v>1</v>
      </c>
      <c r="M6" s="36">
        <v>1</v>
      </c>
      <c r="N6" s="37">
        <v>1</v>
      </c>
      <c r="O6" s="35">
        <v>5</v>
      </c>
      <c r="P6" s="36">
        <v>5</v>
      </c>
      <c r="Q6" s="36">
        <v>5</v>
      </c>
      <c r="R6" s="37">
        <v>5</v>
      </c>
      <c r="S6" s="35">
        <v>2</v>
      </c>
      <c r="T6" s="36">
        <v>2</v>
      </c>
      <c r="U6" s="36">
        <v>2</v>
      </c>
      <c r="V6" s="37">
        <v>2</v>
      </c>
      <c r="W6" s="35">
        <v>6</v>
      </c>
      <c r="X6" s="36">
        <v>6</v>
      </c>
      <c r="Y6" s="36">
        <v>6</v>
      </c>
      <c r="Z6" s="37">
        <v>6</v>
      </c>
      <c r="AA6" s="35">
        <v>7</v>
      </c>
      <c r="AB6" s="36">
        <v>7</v>
      </c>
      <c r="AC6" s="36">
        <v>7</v>
      </c>
      <c r="AD6" s="37">
        <v>7</v>
      </c>
      <c r="AE6" s="35">
        <v>4</v>
      </c>
      <c r="AF6" s="36">
        <v>4</v>
      </c>
      <c r="AG6" s="36">
        <v>4</v>
      </c>
      <c r="AH6" s="37">
        <v>4</v>
      </c>
      <c r="AI6" s="35">
        <v>0</v>
      </c>
      <c r="AJ6" s="36">
        <v>0</v>
      </c>
      <c r="AK6" s="36">
        <v>0</v>
      </c>
      <c r="AL6" s="37">
        <v>0</v>
      </c>
      <c r="AM6" s="35">
        <v>6</v>
      </c>
      <c r="AN6" s="36">
        <v>6</v>
      </c>
      <c r="AO6" s="36">
        <v>6</v>
      </c>
      <c r="AP6" s="37">
        <v>6</v>
      </c>
      <c r="AQ6" s="35">
        <v>2</v>
      </c>
      <c r="AR6" s="36">
        <v>2</v>
      </c>
      <c r="AS6" s="36">
        <v>2</v>
      </c>
      <c r="AT6" s="37">
        <v>2</v>
      </c>
      <c r="AU6" s="35">
        <v>2</v>
      </c>
      <c r="AV6" s="36">
        <v>2</v>
      </c>
      <c r="AW6" s="36">
        <v>2</v>
      </c>
      <c r="AX6" s="37">
        <v>2</v>
      </c>
      <c r="AY6" s="35">
        <v>4</v>
      </c>
      <c r="AZ6" s="36">
        <v>4</v>
      </c>
      <c r="BA6" s="36">
        <v>4</v>
      </c>
      <c r="BB6" s="37">
        <v>4</v>
      </c>
      <c r="BC6" s="35">
        <v>2</v>
      </c>
      <c r="BD6" s="36">
        <v>2</v>
      </c>
      <c r="BE6" s="36">
        <v>2</v>
      </c>
      <c r="BF6" s="37">
        <v>2</v>
      </c>
      <c r="BG6" s="35">
        <v>5</v>
      </c>
      <c r="BH6" s="36">
        <v>5</v>
      </c>
      <c r="BI6" s="36">
        <v>5</v>
      </c>
      <c r="BJ6" s="37">
        <v>5</v>
      </c>
      <c r="BK6" s="35">
        <v>2</v>
      </c>
      <c r="BL6" s="36">
        <v>2</v>
      </c>
      <c r="BM6" s="36">
        <v>2</v>
      </c>
      <c r="BN6" s="37">
        <v>2</v>
      </c>
      <c r="BO6" s="35">
        <v>0</v>
      </c>
      <c r="BP6" s="36">
        <v>0</v>
      </c>
      <c r="BQ6" s="36">
        <v>0</v>
      </c>
      <c r="BR6" s="37">
        <v>1</v>
      </c>
      <c r="BS6" s="35">
        <v>0</v>
      </c>
      <c r="BT6" s="36">
        <v>0</v>
      </c>
      <c r="BU6" s="36">
        <v>0</v>
      </c>
      <c r="BV6" s="37">
        <v>0</v>
      </c>
      <c r="BW6" s="35" t="str">
        <v>Y</v>
      </c>
      <c r="BX6" s="36" t="str">
        <v>Y</v>
      </c>
      <c r="BY6" s="36" t="str">
        <v>Y</v>
      </c>
      <c r="BZ6" s="37" t="str">
        <v>Y</v>
      </c>
      <c r="CA6" s="35">
        <v>5</v>
      </c>
      <c r="CB6" s="36">
        <v>5</v>
      </c>
      <c r="CC6" s="36">
        <v>5</v>
      </c>
      <c r="CD6" s="37">
        <v>5</v>
      </c>
      <c r="CE6" s="35">
        <v>1</v>
      </c>
      <c r="CF6" s="36">
        <v>1</v>
      </c>
      <c r="CG6" s="36">
        <v>1</v>
      </c>
      <c r="CH6" s="37">
        <v>1</v>
      </c>
      <c r="CI6" s="35">
        <v>2</v>
      </c>
      <c r="CJ6" s="36">
        <v>2</v>
      </c>
      <c r="CK6" s="36">
        <v>2</v>
      </c>
      <c r="CL6" s="37">
        <v>2</v>
      </c>
      <c r="CM6" s="35">
        <v>1</v>
      </c>
      <c r="CN6" s="36">
        <v>1</v>
      </c>
      <c r="CO6" s="36">
        <v>1</v>
      </c>
      <c r="CP6" s="37">
        <v>1</v>
      </c>
      <c r="CQ6" s="35">
        <v>2</v>
      </c>
      <c r="CR6" s="36">
        <v>1</v>
      </c>
      <c r="CS6" s="36">
        <v>2</v>
      </c>
      <c r="CT6" s="37">
        <v>1</v>
      </c>
      <c r="CU6" s="35">
        <v>4</v>
      </c>
      <c r="CV6" s="36">
        <v>4</v>
      </c>
      <c r="CW6" s="36">
        <v>4</v>
      </c>
      <c r="CX6" s="37">
        <v>4</v>
      </c>
      <c r="CY6" s="35">
        <v>20</v>
      </c>
      <c r="CZ6" s="36">
        <v>20</v>
      </c>
      <c r="DA6" s="36">
        <v>20</v>
      </c>
      <c r="DB6" s="37">
        <v>20</v>
      </c>
      <c r="DC6" s="35">
        <v>10</v>
      </c>
      <c r="DD6" s="36">
        <v>10</v>
      </c>
      <c r="DE6" s="36">
        <v>10</v>
      </c>
      <c r="DF6" s="37">
        <v>10</v>
      </c>
      <c r="DG6" s="35">
        <v>7</v>
      </c>
      <c r="DH6" s="36">
        <v>7</v>
      </c>
      <c r="DI6" s="36">
        <v>7</v>
      </c>
      <c r="DJ6" s="37">
        <v>8</v>
      </c>
      <c r="DK6" s="35">
        <v>12</v>
      </c>
      <c r="DL6" s="36">
        <v>12</v>
      </c>
      <c r="DM6" s="36">
        <v>12</v>
      </c>
      <c r="DN6" s="37">
        <v>12</v>
      </c>
      <c r="DO6" s="35">
        <v>8</v>
      </c>
      <c r="DP6" s="36">
        <v>7</v>
      </c>
      <c r="DQ6" s="36">
        <v>8</v>
      </c>
      <c r="DR6" s="37">
        <v>7</v>
      </c>
      <c r="DS6" s="31">
        <v>61</v>
      </c>
      <c r="DT6" s="31">
        <v>60</v>
      </c>
      <c r="DU6" s="31">
        <v>61</v>
      </c>
      <c r="DV6" s="37">
        <v>61</v>
      </c>
      <c r="DX6" s="50">
        <f t="shared" si="0"/>
        <v>61</v>
      </c>
      <c r="DY6" s="6" t="str">
        <f t="shared" si="1"/>
        <v>High</v>
      </c>
    </row>
    <row r="7" spans="1:129" x14ac:dyDescent="0.35">
      <c r="A7" s="41">
        <v>4</v>
      </c>
      <c r="B7" s="42" t="s">
        <v>159</v>
      </c>
      <c r="C7" s="35">
        <f>'APPRAISE-AI (Round 1)'!F6</f>
        <v>1</v>
      </c>
      <c r="D7" s="36">
        <v>1</v>
      </c>
      <c r="E7" s="36">
        <v>1</v>
      </c>
      <c r="F7" s="37">
        <v>0</v>
      </c>
      <c r="G7" s="35">
        <v>0</v>
      </c>
      <c r="H7" s="36">
        <v>0</v>
      </c>
      <c r="I7" s="36">
        <v>0</v>
      </c>
      <c r="J7" s="37">
        <v>0</v>
      </c>
      <c r="K7" s="35">
        <v>0</v>
      </c>
      <c r="L7" s="36">
        <v>0</v>
      </c>
      <c r="M7" s="36">
        <v>1</v>
      </c>
      <c r="N7" s="37">
        <v>1</v>
      </c>
      <c r="O7" s="35">
        <v>5</v>
      </c>
      <c r="P7" s="36">
        <v>3</v>
      </c>
      <c r="Q7" s="36">
        <v>5</v>
      </c>
      <c r="R7" s="37">
        <v>3</v>
      </c>
      <c r="S7" s="35">
        <v>2</v>
      </c>
      <c r="T7" s="36">
        <v>2</v>
      </c>
      <c r="U7" s="36">
        <v>2</v>
      </c>
      <c r="V7" s="37">
        <v>1</v>
      </c>
      <c r="W7" s="35">
        <v>6</v>
      </c>
      <c r="X7" s="36">
        <v>6</v>
      </c>
      <c r="Y7" s="36">
        <v>6</v>
      </c>
      <c r="Z7" s="37">
        <v>6</v>
      </c>
      <c r="AA7" s="35">
        <v>5</v>
      </c>
      <c r="AB7" s="36">
        <v>5</v>
      </c>
      <c r="AC7" s="36">
        <v>5</v>
      </c>
      <c r="AD7" s="37">
        <v>5</v>
      </c>
      <c r="AE7" s="35">
        <v>6</v>
      </c>
      <c r="AF7" s="36">
        <v>6</v>
      </c>
      <c r="AG7" s="36">
        <v>6</v>
      </c>
      <c r="AH7" s="37">
        <v>6</v>
      </c>
      <c r="AI7" s="35">
        <v>0</v>
      </c>
      <c r="AJ7" s="36">
        <v>0</v>
      </c>
      <c r="AK7" s="36">
        <v>0</v>
      </c>
      <c r="AL7" s="37">
        <v>0</v>
      </c>
      <c r="AM7" s="35">
        <v>6</v>
      </c>
      <c r="AN7" s="36">
        <v>6</v>
      </c>
      <c r="AO7" s="36">
        <v>6</v>
      </c>
      <c r="AP7" s="37">
        <v>6</v>
      </c>
      <c r="AQ7" s="35">
        <v>1</v>
      </c>
      <c r="AR7" s="36">
        <v>1</v>
      </c>
      <c r="AS7" s="36">
        <v>2</v>
      </c>
      <c r="AT7" s="37">
        <v>1</v>
      </c>
      <c r="AU7" s="35">
        <v>1</v>
      </c>
      <c r="AV7" s="36">
        <v>1</v>
      </c>
      <c r="AW7" s="36">
        <v>1</v>
      </c>
      <c r="AX7" s="37">
        <v>1</v>
      </c>
      <c r="AY7" s="35">
        <v>4</v>
      </c>
      <c r="AZ7" s="36">
        <v>4</v>
      </c>
      <c r="BA7" s="36">
        <v>4</v>
      </c>
      <c r="BB7" s="37">
        <v>4</v>
      </c>
      <c r="BC7" s="35">
        <v>2</v>
      </c>
      <c r="BD7" s="36">
        <v>2</v>
      </c>
      <c r="BE7" s="36">
        <v>2</v>
      </c>
      <c r="BF7" s="37">
        <v>2</v>
      </c>
      <c r="BG7" s="35">
        <v>3</v>
      </c>
      <c r="BH7" s="36">
        <v>3</v>
      </c>
      <c r="BI7" s="36">
        <v>3</v>
      </c>
      <c r="BJ7" s="37">
        <v>3</v>
      </c>
      <c r="BK7" s="35">
        <v>2</v>
      </c>
      <c r="BL7" s="36">
        <v>2</v>
      </c>
      <c r="BM7" s="36">
        <v>2</v>
      </c>
      <c r="BN7" s="37">
        <v>2</v>
      </c>
      <c r="BO7" s="35">
        <v>0</v>
      </c>
      <c r="BP7" s="36">
        <v>2</v>
      </c>
      <c r="BQ7" s="36">
        <v>0</v>
      </c>
      <c r="BR7" s="37">
        <v>2</v>
      </c>
      <c r="BS7" s="35">
        <v>0</v>
      </c>
      <c r="BT7" s="36">
        <v>0</v>
      </c>
      <c r="BU7" s="36">
        <v>0</v>
      </c>
      <c r="BV7" s="37">
        <v>0</v>
      </c>
      <c r="BW7" s="35" t="str">
        <v>N</v>
      </c>
      <c r="BX7" s="36" t="str">
        <v>N</v>
      </c>
      <c r="BY7" s="36" t="str">
        <v>N</v>
      </c>
      <c r="BZ7" s="37" t="str">
        <v>N</v>
      </c>
      <c r="CA7" s="35">
        <v>5</v>
      </c>
      <c r="CB7" s="36">
        <v>5</v>
      </c>
      <c r="CC7" s="36">
        <v>5</v>
      </c>
      <c r="CD7" s="37">
        <v>5</v>
      </c>
      <c r="CE7" s="35">
        <v>1</v>
      </c>
      <c r="CF7" s="36">
        <v>1</v>
      </c>
      <c r="CG7" s="36">
        <v>1</v>
      </c>
      <c r="CH7" s="37">
        <v>1</v>
      </c>
      <c r="CI7" s="35">
        <v>2</v>
      </c>
      <c r="CJ7" s="36">
        <v>2</v>
      </c>
      <c r="CK7" s="36">
        <v>2</v>
      </c>
      <c r="CL7" s="37">
        <v>2</v>
      </c>
      <c r="CM7" s="35">
        <v>1</v>
      </c>
      <c r="CN7" s="36">
        <v>1</v>
      </c>
      <c r="CO7" s="36">
        <v>1</v>
      </c>
      <c r="CP7" s="37">
        <v>1</v>
      </c>
      <c r="CQ7" s="35">
        <v>0</v>
      </c>
      <c r="CR7" s="36">
        <v>1</v>
      </c>
      <c r="CS7" s="36">
        <v>0</v>
      </c>
      <c r="CT7" s="37">
        <v>1</v>
      </c>
      <c r="CU7" s="35">
        <v>2</v>
      </c>
      <c r="CV7" s="36">
        <v>2</v>
      </c>
      <c r="CW7" s="36">
        <v>3</v>
      </c>
      <c r="CX7" s="37">
        <v>2</v>
      </c>
      <c r="CY7" s="35">
        <v>18</v>
      </c>
      <c r="CZ7" s="36">
        <v>16</v>
      </c>
      <c r="DA7" s="36">
        <v>18</v>
      </c>
      <c r="DB7" s="37">
        <v>15</v>
      </c>
      <c r="DC7" s="35">
        <v>12</v>
      </c>
      <c r="DD7" s="36">
        <v>12</v>
      </c>
      <c r="DE7" s="36">
        <v>12</v>
      </c>
      <c r="DF7" s="37">
        <v>12</v>
      </c>
      <c r="DG7" s="35">
        <v>5</v>
      </c>
      <c r="DH7" s="36">
        <v>7</v>
      </c>
      <c r="DI7" s="36">
        <v>5</v>
      </c>
      <c r="DJ7" s="37">
        <v>7</v>
      </c>
      <c r="DK7" s="35">
        <v>12</v>
      </c>
      <c r="DL7" s="36">
        <v>12</v>
      </c>
      <c r="DM7" s="36">
        <v>12</v>
      </c>
      <c r="DN7" s="37">
        <v>12</v>
      </c>
      <c r="DO7" s="35">
        <v>4</v>
      </c>
      <c r="DP7" s="36">
        <v>5</v>
      </c>
      <c r="DQ7" s="36">
        <v>5</v>
      </c>
      <c r="DR7" s="37">
        <v>5</v>
      </c>
      <c r="DS7" s="31">
        <v>53</v>
      </c>
      <c r="DT7" s="31">
        <v>54</v>
      </c>
      <c r="DU7" s="31">
        <v>55</v>
      </c>
      <c r="DV7" s="37">
        <v>53</v>
      </c>
      <c r="DX7" s="50">
        <f t="shared" si="0"/>
        <v>53.5</v>
      </c>
      <c r="DY7" s="6" t="str">
        <f t="shared" si="1"/>
        <v>Moderate</v>
      </c>
    </row>
    <row r="8" spans="1:129" x14ac:dyDescent="0.35">
      <c r="A8" s="41">
        <v>5</v>
      </c>
      <c r="B8" s="42" t="s">
        <v>160</v>
      </c>
      <c r="C8" s="35">
        <f>'APPRAISE-AI (Round 1)'!G6</f>
        <v>0</v>
      </c>
      <c r="D8" s="36">
        <v>0</v>
      </c>
      <c r="E8" s="36">
        <v>0</v>
      </c>
      <c r="F8" s="37">
        <v>0</v>
      </c>
      <c r="G8" s="35">
        <v>1</v>
      </c>
      <c r="H8" s="36">
        <v>1</v>
      </c>
      <c r="I8" s="36">
        <v>1</v>
      </c>
      <c r="J8" s="37">
        <v>1</v>
      </c>
      <c r="K8" s="35">
        <v>1</v>
      </c>
      <c r="L8" s="36">
        <v>1</v>
      </c>
      <c r="M8" s="36">
        <v>1</v>
      </c>
      <c r="N8" s="37">
        <v>1</v>
      </c>
      <c r="O8" s="35">
        <v>4</v>
      </c>
      <c r="P8" s="36">
        <v>4</v>
      </c>
      <c r="Q8" s="36">
        <v>4</v>
      </c>
      <c r="R8" s="37">
        <v>4</v>
      </c>
      <c r="S8" s="35">
        <v>3</v>
      </c>
      <c r="T8" s="36">
        <v>2</v>
      </c>
      <c r="U8" s="36">
        <v>3</v>
      </c>
      <c r="V8" s="37">
        <v>2</v>
      </c>
      <c r="W8" s="35">
        <v>6</v>
      </c>
      <c r="X8" s="36">
        <v>6</v>
      </c>
      <c r="Y8" s="36">
        <v>6</v>
      </c>
      <c r="Z8" s="37">
        <v>6</v>
      </c>
      <c r="AA8" s="35">
        <v>5</v>
      </c>
      <c r="AB8" s="36">
        <v>3</v>
      </c>
      <c r="AC8" s="36">
        <v>5</v>
      </c>
      <c r="AD8" s="37">
        <v>3</v>
      </c>
      <c r="AE8" s="35">
        <v>4</v>
      </c>
      <c r="AF8" s="36">
        <v>4</v>
      </c>
      <c r="AG8" s="36">
        <v>4</v>
      </c>
      <c r="AH8" s="37">
        <v>4</v>
      </c>
      <c r="AI8" s="35">
        <v>0</v>
      </c>
      <c r="AJ8" s="36">
        <v>0</v>
      </c>
      <c r="AK8" s="36">
        <v>0</v>
      </c>
      <c r="AL8" s="37">
        <v>0</v>
      </c>
      <c r="AM8" s="35">
        <v>0</v>
      </c>
      <c r="AN8" s="36">
        <v>0</v>
      </c>
      <c r="AO8" s="36">
        <v>0</v>
      </c>
      <c r="AP8" s="37">
        <v>0</v>
      </c>
      <c r="AQ8" s="35">
        <v>2</v>
      </c>
      <c r="AR8" s="36">
        <v>2</v>
      </c>
      <c r="AS8" s="36">
        <v>2</v>
      </c>
      <c r="AT8" s="37">
        <v>2</v>
      </c>
      <c r="AU8" s="35">
        <v>0</v>
      </c>
      <c r="AV8" s="36">
        <v>0</v>
      </c>
      <c r="AW8" s="36">
        <v>0</v>
      </c>
      <c r="AX8" s="37">
        <v>0</v>
      </c>
      <c r="AY8" s="35">
        <v>4</v>
      </c>
      <c r="AZ8" s="36">
        <v>4</v>
      </c>
      <c r="BA8" s="36">
        <v>4</v>
      </c>
      <c r="BB8" s="37">
        <v>4</v>
      </c>
      <c r="BC8" s="35">
        <v>1</v>
      </c>
      <c r="BD8" s="36">
        <v>1</v>
      </c>
      <c r="BE8" s="36">
        <v>1</v>
      </c>
      <c r="BF8" s="37">
        <v>2</v>
      </c>
      <c r="BG8" s="35">
        <v>2</v>
      </c>
      <c r="BH8" s="36">
        <v>3</v>
      </c>
      <c r="BI8" s="36">
        <v>2</v>
      </c>
      <c r="BJ8" s="37">
        <v>3</v>
      </c>
      <c r="BK8" s="35">
        <v>2</v>
      </c>
      <c r="BL8" s="36">
        <v>2</v>
      </c>
      <c r="BM8" s="36">
        <v>2</v>
      </c>
      <c r="BN8" s="37">
        <v>2</v>
      </c>
      <c r="BO8" s="35">
        <v>3</v>
      </c>
      <c r="BP8" s="36">
        <v>3</v>
      </c>
      <c r="BQ8" s="36">
        <v>3</v>
      </c>
      <c r="BR8" s="37">
        <v>3</v>
      </c>
      <c r="BS8" s="35">
        <v>0</v>
      </c>
      <c r="BT8" s="36">
        <v>0</v>
      </c>
      <c r="BU8" s="36">
        <v>0</v>
      </c>
      <c r="BV8" s="37">
        <v>0</v>
      </c>
      <c r="BW8" s="35" t="str">
        <v>Y</v>
      </c>
      <c r="BX8" s="36" t="str">
        <v>Y</v>
      </c>
      <c r="BY8" s="36" t="str">
        <v>Y</v>
      </c>
      <c r="BZ8" s="37" t="str">
        <v>Y</v>
      </c>
      <c r="CA8" s="35">
        <v>5</v>
      </c>
      <c r="CB8" s="36">
        <v>5</v>
      </c>
      <c r="CC8" s="36">
        <v>5</v>
      </c>
      <c r="CD8" s="37">
        <v>5</v>
      </c>
      <c r="CE8" s="35">
        <v>1</v>
      </c>
      <c r="CF8" s="36">
        <v>1</v>
      </c>
      <c r="CG8" s="36">
        <v>1</v>
      </c>
      <c r="CH8" s="37">
        <v>1</v>
      </c>
      <c r="CI8" s="35">
        <v>2</v>
      </c>
      <c r="CJ8" s="36">
        <v>2</v>
      </c>
      <c r="CK8" s="36">
        <v>2</v>
      </c>
      <c r="CL8" s="37">
        <v>2</v>
      </c>
      <c r="CM8" s="35">
        <v>1</v>
      </c>
      <c r="CN8" s="36">
        <v>1</v>
      </c>
      <c r="CO8" s="36">
        <v>1</v>
      </c>
      <c r="CP8" s="37">
        <v>1</v>
      </c>
      <c r="CQ8" s="35">
        <v>1</v>
      </c>
      <c r="CR8" s="36">
        <v>1</v>
      </c>
      <c r="CS8" s="36">
        <v>1</v>
      </c>
      <c r="CT8" s="37">
        <v>1</v>
      </c>
      <c r="CU8" s="35">
        <v>3</v>
      </c>
      <c r="CV8" s="36">
        <v>3</v>
      </c>
      <c r="CW8" s="36">
        <v>3</v>
      </c>
      <c r="CX8" s="37">
        <v>3</v>
      </c>
      <c r="CY8" s="35">
        <v>18</v>
      </c>
      <c r="CZ8" s="36">
        <v>15</v>
      </c>
      <c r="DA8" s="36">
        <v>18</v>
      </c>
      <c r="DB8" s="37">
        <v>15</v>
      </c>
      <c r="DC8" s="35">
        <v>4</v>
      </c>
      <c r="DD8" s="36">
        <v>4</v>
      </c>
      <c r="DE8" s="36">
        <v>4</v>
      </c>
      <c r="DF8" s="37">
        <v>4</v>
      </c>
      <c r="DG8" s="35">
        <v>7</v>
      </c>
      <c r="DH8" s="36">
        <v>8</v>
      </c>
      <c r="DI8" s="36">
        <v>7</v>
      </c>
      <c r="DJ8" s="37">
        <v>8</v>
      </c>
      <c r="DK8" s="35">
        <v>12</v>
      </c>
      <c r="DL8" s="36">
        <v>12</v>
      </c>
      <c r="DM8" s="36">
        <v>12</v>
      </c>
      <c r="DN8" s="37">
        <v>12</v>
      </c>
      <c r="DO8" s="35">
        <v>4</v>
      </c>
      <c r="DP8" s="36">
        <v>4</v>
      </c>
      <c r="DQ8" s="36">
        <v>4</v>
      </c>
      <c r="DR8" s="37">
        <v>5</v>
      </c>
      <c r="DS8" s="31">
        <v>48</v>
      </c>
      <c r="DT8" s="31">
        <v>46</v>
      </c>
      <c r="DU8" s="31">
        <v>48</v>
      </c>
      <c r="DV8" s="37">
        <v>47</v>
      </c>
      <c r="DX8" s="50">
        <f t="shared" si="0"/>
        <v>47.5</v>
      </c>
      <c r="DY8" s="6" t="str">
        <f t="shared" si="1"/>
        <v>Moderate</v>
      </c>
    </row>
    <row r="9" spans="1:129" x14ac:dyDescent="0.35">
      <c r="A9" s="41">
        <v>6</v>
      </c>
      <c r="B9" s="42" t="s">
        <v>161</v>
      </c>
      <c r="C9" s="35">
        <f>'APPRAISE-AI (Round 1)'!H6</f>
        <v>0</v>
      </c>
      <c r="D9" s="36">
        <v>0</v>
      </c>
      <c r="E9" s="36">
        <v>1</v>
      </c>
      <c r="F9" s="37">
        <v>0</v>
      </c>
      <c r="G9" s="35">
        <v>1</v>
      </c>
      <c r="H9" s="36">
        <v>1</v>
      </c>
      <c r="I9" s="36">
        <v>1</v>
      </c>
      <c r="J9" s="37">
        <v>1</v>
      </c>
      <c r="K9" s="35">
        <v>1</v>
      </c>
      <c r="L9" s="36">
        <v>1</v>
      </c>
      <c r="M9" s="36">
        <v>1</v>
      </c>
      <c r="N9" s="37">
        <v>1</v>
      </c>
      <c r="O9" s="35">
        <v>1</v>
      </c>
      <c r="P9" s="36">
        <v>0</v>
      </c>
      <c r="Q9" s="36">
        <v>1</v>
      </c>
      <c r="R9" s="37">
        <v>0</v>
      </c>
      <c r="S9" s="35">
        <v>1</v>
      </c>
      <c r="T9" s="36">
        <v>1</v>
      </c>
      <c r="U9" s="36">
        <v>3</v>
      </c>
      <c r="V9" s="37">
        <v>1</v>
      </c>
      <c r="W9" s="35">
        <v>6</v>
      </c>
      <c r="X9" s="36">
        <v>6</v>
      </c>
      <c r="Y9" s="36">
        <v>6</v>
      </c>
      <c r="Z9" s="37">
        <v>6</v>
      </c>
      <c r="AA9" s="35">
        <v>6</v>
      </c>
      <c r="AB9" s="36">
        <v>5</v>
      </c>
      <c r="AC9" s="36">
        <v>6</v>
      </c>
      <c r="AD9" s="37">
        <v>5</v>
      </c>
      <c r="AE9" s="35">
        <v>4</v>
      </c>
      <c r="AF9" s="36">
        <v>4</v>
      </c>
      <c r="AG9" s="36">
        <v>4</v>
      </c>
      <c r="AH9" s="37">
        <v>4</v>
      </c>
      <c r="AI9" s="35">
        <v>0</v>
      </c>
      <c r="AJ9" s="36">
        <v>0</v>
      </c>
      <c r="AK9" s="36">
        <v>0</v>
      </c>
      <c r="AL9" s="37">
        <v>0</v>
      </c>
      <c r="AM9" s="35">
        <v>6</v>
      </c>
      <c r="AN9" s="36">
        <v>6</v>
      </c>
      <c r="AO9" s="36">
        <v>6</v>
      </c>
      <c r="AP9" s="37">
        <v>6</v>
      </c>
      <c r="AQ9" s="35">
        <v>1</v>
      </c>
      <c r="AR9" s="36">
        <v>1</v>
      </c>
      <c r="AS9" s="36">
        <v>1</v>
      </c>
      <c r="AT9" s="37">
        <v>1</v>
      </c>
      <c r="AU9" s="35">
        <v>2</v>
      </c>
      <c r="AV9" s="36">
        <v>1</v>
      </c>
      <c r="AW9" s="36">
        <v>2</v>
      </c>
      <c r="AX9" s="37">
        <v>1</v>
      </c>
      <c r="AY9" s="35">
        <v>4</v>
      </c>
      <c r="AZ9" s="36">
        <v>2</v>
      </c>
      <c r="BA9" s="36">
        <v>4</v>
      </c>
      <c r="BB9" s="37">
        <v>2</v>
      </c>
      <c r="BC9" s="35">
        <v>1</v>
      </c>
      <c r="BD9" s="36">
        <v>1</v>
      </c>
      <c r="BE9" s="36">
        <v>1</v>
      </c>
      <c r="BF9" s="37">
        <v>2</v>
      </c>
      <c r="BG9" s="35">
        <v>2</v>
      </c>
      <c r="BH9" s="36">
        <v>2</v>
      </c>
      <c r="BI9" s="36">
        <v>2</v>
      </c>
      <c r="BJ9" s="37">
        <v>2</v>
      </c>
      <c r="BK9" s="35">
        <v>2</v>
      </c>
      <c r="BL9" s="36">
        <v>2</v>
      </c>
      <c r="BM9" s="36">
        <v>2</v>
      </c>
      <c r="BN9" s="37">
        <v>2</v>
      </c>
      <c r="BO9" s="35">
        <v>0</v>
      </c>
      <c r="BP9" s="36">
        <v>0</v>
      </c>
      <c r="BQ9" s="36">
        <v>0</v>
      </c>
      <c r="BR9" s="37">
        <v>0</v>
      </c>
      <c r="BS9" s="35">
        <v>0</v>
      </c>
      <c r="BT9" s="36">
        <v>0</v>
      </c>
      <c r="BU9" s="36">
        <v>0</v>
      </c>
      <c r="BV9" s="37">
        <v>0</v>
      </c>
      <c r="BW9" s="35" t="str">
        <v>N</v>
      </c>
      <c r="BX9" s="36" t="str">
        <v>N</v>
      </c>
      <c r="BY9" s="36" t="str">
        <v>N</v>
      </c>
      <c r="BZ9" s="37" t="str">
        <v>N</v>
      </c>
      <c r="CA9" s="35">
        <v>5</v>
      </c>
      <c r="CB9" s="36">
        <v>5</v>
      </c>
      <c r="CC9" s="36">
        <v>5</v>
      </c>
      <c r="CD9" s="37">
        <v>5</v>
      </c>
      <c r="CE9" s="35">
        <v>1</v>
      </c>
      <c r="CF9" s="36">
        <v>1</v>
      </c>
      <c r="CG9" s="36">
        <v>1</v>
      </c>
      <c r="CH9" s="37">
        <v>1</v>
      </c>
      <c r="CI9" s="35">
        <v>0</v>
      </c>
      <c r="CJ9" s="36">
        <v>0</v>
      </c>
      <c r="CK9" s="36">
        <v>0</v>
      </c>
      <c r="CL9" s="37">
        <v>0</v>
      </c>
      <c r="CM9" s="35">
        <v>1</v>
      </c>
      <c r="CN9" s="36">
        <v>1</v>
      </c>
      <c r="CO9" s="36">
        <v>1</v>
      </c>
      <c r="CP9" s="37">
        <v>1</v>
      </c>
      <c r="CQ9" s="35">
        <v>0</v>
      </c>
      <c r="CR9" s="36">
        <v>0</v>
      </c>
      <c r="CS9" s="36">
        <v>0</v>
      </c>
      <c r="CT9" s="37">
        <v>0</v>
      </c>
      <c r="CU9" s="35">
        <v>3</v>
      </c>
      <c r="CV9" s="36">
        <v>3</v>
      </c>
      <c r="CW9" s="36">
        <v>4</v>
      </c>
      <c r="CX9" s="37">
        <v>3</v>
      </c>
      <c r="CY9" s="35">
        <v>14</v>
      </c>
      <c r="CZ9" s="36">
        <v>12</v>
      </c>
      <c r="DA9" s="36">
        <v>16</v>
      </c>
      <c r="DB9" s="37">
        <v>12</v>
      </c>
      <c r="DC9" s="35">
        <v>10</v>
      </c>
      <c r="DD9" s="36">
        <v>10</v>
      </c>
      <c r="DE9" s="36">
        <v>10</v>
      </c>
      <c r="DF9" s="37">
        <v>10</v>
      </c>
      <c r="DG9" s="35">
        <v>4</v>
      </c>
      <c r="DH9" s="36">
        <v>4</v>
      </c>
      <c r="DI9" s="36">
        <v>4</v>
      </c>
      <c r="DJ9" s="37">
        <v>4</v>
      </c>
      <c r="DK9" s="35">
        <v>10</v>
      </c>
      <c r="DL9" s="36">
        <v>8</v>
      </c>
      <c r="DM9" s="36">
        <v>10</v>
      </c>
      <c r="DN9" s="37">
        <v>8</v>
      </c>
      <c r="DO9" s="35">
        <v>4</v>
      </c>
      <c r="DP9" s="36">
        <v>3</v>
      </c>
      <c r="DQ9" s="36">
        <v>4</v>
      </c>
      <c r="DR9" s="37">
        <v>4</v>
      </c>
      <c r="DS9" s="31">
        <v>45</v>
      </c>
      <c r="DT9" s="31">
        <v>40</v>
      </c>
      <c r="DU9" s="31">
        <v>48</v>
      </c>
      <c r="DV9" s="37">
        <v>41</v>
      </c>
      <c r="DX9" s="50">
        <f t="shared" si="0"/>
        <v>43</v>
      </c>
      <c r="DY9" s="6" t="str">
        <f t="shared" si="1"/>
        <v>Moderate</v>
      </c>
    </row>
    <row r="10" spans="1:129" x14ac:dyDescent="0.35">
      <c r="A10" s="41">
        <v>7</v>
      </c>
      <c r="B10" s="42" t="s">
        <v>162</v>
      </c>
      <c r="C10" s="35">
        <f>'APPRAISE-AI (Round 1)'!I6</f>
        <v>1</v>
      </c>
      <c r="D10" s="36">
        <v>1</v>
      </c>
      <c r="E10" s="36">
        <v>1</v>
      </c>
      <c r="F10" s="37">
        <v>1</v>
      </c>
      <c r="G10" s="35">
        <v>1</v>
      </c>
      <c r="H10" s="36">
        <v>1</v>
      </c>
      <c r="I10" s="36">
        <v>1</v>
      </c>
      <c r="J10" s="37">
        <v>1</v>
      </c>
      <c r="K10" s="35">
        <v>1</v>
      </c>
      <c r="L10" s="36">
        <v>1</v>
      </c>
      <c r="M10" s="36">
        <v>1</v>
      </c>
      <c r="N10" s="37">
        <v>1</v>
      </c>
      <c r="O10" s="35">
        <v>5</v>
      </c>
      <c r="P10" s="36">
        <v>4</v>
      </c>
      <c r="Q10" s="36">
        <v>6</v>
      </c>
      <c r="R10" s="37">
        <v>4</v>
      </c>
      <c r="S10" s="35">
        <v>3</v>
      </c>
      <c r="T10" s="36">
        <v>3</v>
      </c>
      <c r="U10" s="36">
        <v>3</v>
      </c>
      <c r="V10" s="37">
        <v>3</v>
      </c>
      <c r="W10" s="35">
        <v>6</v>
      </c>
      <c r="X10" s="36">
        <v>6</v>
      </c>
      <c r="Y10" s="36">
        <v>6</v>
      </c>
      <c r="Z10" s="37">
        <v>6</v>
      </c>
      <c r="AA10" s="35">
        <v>3</v>
      </c>
      <c r="AB10" s="36">
        <v>3</v>
      </c>
      <c r="AC10" s="36">
        <v>3</v>
      </c>
      <c r="AD10" s="37">
        <v>3</v>
      </c>
      <c r="AE10" s="35">
        <v>6</v>
      </c>
      <c r="AF10" s="36">
        <v>6</v>
      </c>
      <c r="AG10" s="36">
        <v>6</v>
      </c>
      <c r="AH10" s="37">
        <v>6</v>
      </c>
      <c r="AI10" s="35">
        <v>0</v>
      </c>
      <c r="AJ10" s="36">
        <v>0</v>
      </c>
      <c r="AK10" s="36">
        <v>0</v>
      </c>
      <c r="AL10" s="37">
        <v>0</v>
      </c>
      <c r="AM10" s="35">
        <v>2</v>
      </c>
      <c r="AN10" s="36">
        <v>6</v>
      </c>
      <c r="AO10" s="36">
        <v>2</v>
      </c>
      <c r="AP10" s="37">
        <v>6</v>
      </c>
      <c r="AQ10" s="35">
        <v>0</v>
      </c>
      <c r="AR10" s="36">
        <v>0</v>
      </c>
      <c r="AS10" s="36">
        <v>0</v>
      </c>
      <c r="AT10" s="37">
        <v>0</v>
      </c>
      <c r="AU10" s="35">
        <v>0</v>
      </c>
      <c r="AV10" s="36">
        <v>0</v>
      </c>
      <c r="AW10" s="36">
        <v>0</v>
      </c>
      <c r="AX10" s="37">
        <v>0</v>
      </c>
      <c r="AY10" s="35">
        <v>4</v>
      </c>
      <c r="AZ10" s="36">
        <v>4</v>
      </c>
      <c r="BA10" s="36">
        <v>4</v>
      </c>
      <c r="BB10" s="37">
        <v>4</v>
      </c>
      <c r="BC10" s="35">
        <v>0</v>
      </c>
      <c r="BD10" s="36">
        <v>0</v>
      </c>
      <c r="BE10" s="36">
        <v>0</v>
      </c>
      <c r="BF10" s="37">
        <v>0</v>
      </c>
      <c r="BG10" s="35">
        <v>3</v>
      </c>
      <c r="BH10" s="36">
        <v>3</v>
      </c>
      <c r="BI10" s="36">
        <v>3</v>
      </c>
      <c r="BJ10" s="37">
        <v>3</v>
      </c>
      <c r="BK10" s="35">
        <v>5</v>
      </c>
      <c r="BL10" s="36">
        <v>5</v>
      </c>
      <c r="BM10" s="36">
        <v>5</v>
      </c>
      <c r="BN10" s="37">
        <v>5</v>
      </c>
      <c r="BO10" s="35">
        <v>1</v>
      </c>
      <c r="BP10" s="36">
        <v>1</v>
      </c>
      <c r="BQ10" s="36">
        <v>1</v>
      </c>
      <c r="BR10" s="37">
        <v>1</v>
      </c>
      <c r="BS10" s="35">
        <v>0</v>
      </c>
      <c r="BT10" s="36">
        <v>0</v>
      </c>
      <c r="BU10" s="36">
        <v>0</v>
      </c>
      <c r="BV10" s="37">
        <v>0</v>
      </c>
      <c r="BW10" s="35" t="str">
        <v>N</v>
      </c>
      <c r="BX10" s="36" t="str">
        <v>N</v>
      </c>
      <c r="BY10" s="36" t="str">
        <v>N</v>
      </c>
      <c r="BZ10" s="37" t="str">
        <v>N</v>
      </c>
      <c r="CA10" s="35">
        <v>5</v>
      </c>
      <c r="CB10" s="36">
        <v>5</v>
      </c>
      <c r="CC10" s="36">
        <v>5</v>
      </c>
      <c r="CD10" s="37">
        <v>5</v>
      </c>
      <c r="CE10" s="35">
        <v>1</v>
      </c>
      <c r="CF10" s="36">
        <v>1</v>
      </c>
      <c r="CG10" s="36">
        <v>1</v>
      </c>
      <c r="CH10" s="37">
        <v>1</v>
      </c>
      <c r="CI10" s="35">
        <v>2</v>
      </c>
      <c r="CJ10" s="36">
        <v>2</v>
      </c>
      <c r="CK10" s="36">
        <v>2</v>
      </c>
      <c r="CL10" s="37">
        <v>2</v>
      </c>
      <c r="CM10" s="35">
        <v>1</v>
      </c>
      <c r="CN10" s="36">
        <v>1</v>
      </c>
      <c r="CO10" s="36">
        <v>1</v>
      </c>
      <c r="CP10" s="37">
        <v>1</v>
      </c>
      <c r="CQ10" s="35">
        <v>0</v>
      </c>
      <c r="CR10" s="36">
        <v>0</v>
      </c>
      <c r="CS10" s="36">
        <v>0</v>
      </c>
      <c r="CT10" s="37">
        <v>0</v>
      </c>
      <c r="CU10" s="35">
        <v>4</v>
      </c>
      <c r="CV10" s="36">
        <v>4</v>
      </c>
      <c r="CW10" s="36">
        <v>4</v>
      </c>
      <c r="CX10" s="37">
        <v>4</v>
      </c>
      <c r="CY10" s="35">
        <v>17</v>
      </c>
      <c r="CZ10" s="36">
        <v>16</v>
      </c>
      <c r="DA10" s="36">
        <v>18</v>
      </c>
      <c r="DB10" s="37">
        <v>16</v>
      </c>
      <c r="DC10" s="35">
        <v>8</v>
      </c>
      <c r="DD10" s="36">
        <v>12</v>
      </c>
      <c r="DE10" s="36">
        <v>8</v>
      </c>
      <c r="DF10" s="37">
        <v>12</v>
      </c>
      <c r="DG10" s="35">
        <v>9</v>
      </c>
      <c r="DH10" s="36">
        <v>9</v>
      </c>
      <c r="DI10" s="36">
        <v>9</v>
      </c>
      <c r="DJ10" s="37">
        <v>9</v>
      </c>
      <c r="DK10" s="35">
        <v>12</v>
      </c>
      <c r="DL10" s="36">
        <v>12</v>
      </c>
      <c r="DM10" s="36">
        <v>12</v>
      </c>
      <c r="DN10" s="37">
        <v>12</v>
      </c>
      <c r="DO10" s="35">
        <v>0</v>
      </c>
      <c r="DP10" s="36">
        <v>0</v>
      </c>
      <c r="DQ10" s="36">
        <v>0</v>
      </c>
      <c r="DR10" s="37">
        <v>0</v>
      </c>
      <c r="DS10" s="31">
        <v>50</v>
      </c>
      <c r="DT10" s="31">
        <v>53</v>
      </c>
      <c r="DU10" s="31">
        <v>51</v>
      </c>
      <c r="DV10" s="37">
        <v>53</v>
      </c>
      <c r="DX10" s="50">
        <f t="shared" si="0"/>
        <v>52</v>
      </c>
      <c r="DY10" s="6" t="str">
        <f t="shared" si="1"/>
        <v>Moderate</v>
      </c>
    </row>
    <row r="11" spans="1:129" x14ac:dyDescent="0.35">
      <c r="A11" s="41">
        <v>8</v>
      </c>
      <c r="B11" s="42" t="s">
        <v>163</v>
      </c>
      <c r="C11" s="35">
        <f>'APPRAISE-AI (Round 1)'!J6</f>
        <v>0</v>
      </c>
      <c r="D11" s="36">
        <v>0</v>
      </c>
      <c r="E11" s="36">
        <v>0</v>
      </c>
      <c r="F11" s="37">
        <v>0</v>
      </c>
      <c r="G11" s="35">
        <v>1</v>
      </c>
      <c r="H11" s="36">
        <v>1</v>
      </c>
      <c r="I11" s="36">
        <v>1</v>
      </c>
      <c r="J11" s="37">
        <v>1</v>
      </c>
      <c r="K11" s="35">
        <v>1</v>
      </c>
      <c r="L11" s="36">
        <v>1</v>
      </c>
      <c r="M11" s="36">
        <v>1</v>
      </c>
      <c r="N11" s="37">
        <v>1</v>
      </c>
      <c r="O11" s="35">
        <v>4</v>
      </c>
      <c r="P11" s="36">
        <v>4</v>
      </c>
      <c r="Q11" s="36">
        <v>4</v>
      </c>
      <c r="R11" s="37">
        <v>4</v>
      </c>
      <c r="S11" s="35">
        <v>1</v>
      </c>
      <c r="T11" s="36">
        <v>1</v>
      </c>
      <c r="U11" s="36">
        <v>1</v>
      </c>
      <c r="V11" s="37">
        <v>1</v>
      </c>
      <c r="W11" s="35">
        <v>6</v>
      </c>
      <c r="X11" s="36">
        <v>6</v>
      </c>
      <c r="Y11" s="36">
        <v>6</v>
      </c>
      <c r="Z11" s="37">
        <v>6</v>
      </c>
      <c r="AA11" s="35">
        <v>6</v>
      </c>
      <c r="AB11" s="36">
        <v>6</v>
      </c>
      <c r="AC11" s="36">
        <v>6</v>
      </c>
      <c r="AD11" s="37">
        <v>6</v>
      </c>
      <c r="AE11" s="35">
        <v>5</v>
      </c>
      <c r="AF11" s="36">
        <v>5</v>
      </c>
      <c r="AG11" s="36">
        <v>5</v>
      </c>
      <c r="AH11" s="37">
        <v>5</v>
      </c>
      <c r="AI11" s="35">
        <v>0</v>
      </c>
      <c r="AJ11" s="36">
        <v>0</v>
      </c>
      <c r="AK11" s="36">
        <v>0</v>
      </c>
      <c r="AL11" s="37">
        <v>0</v>
      </c>
      <c r="AM11" s="35">
        <v>2</v>
      </c>
      <c r="AN11" s="36">
        <v>0</v>
      </c>
      <c r="AO11" s="36">
        <v>2</v>
      </c>
      <c r="AP11" s="37">
        <v>0</v>
      </c>
      <c r="AQ11" s="35">
        <v>1</v>
      </c>
      <c r="AR11" s="36">
        <v>2</v>
      </c>
      <c r="AS11" s="36">
        <v>1</v>
      </c>
      <c r="AT11" s="37">
        <v>2</v>
      </c>
      <c r="AU11" s="35">
        <v>3</v>
      </c>
      <c r="AV11" s="36">
        <v>3</v>
      </c>
      <c r="AW11" s="36">
        <v>3</v>
      </c>
      <c r="AX11" s="37">
        <v>3</v>
      </c>
      <c r="AY11" s="35">
        <v>1</v>
      </c>
      <c r="AZ11" s="36">
        <v>2</v>
      </c>
      <c r="BA11" s="36">
        <v>1</v>
      </c>
      <c r="BB11" s="37">
        <v>2</v>
      </c>
      <c r="BC11" s="35">
        <v>2</v>
      </c>
      <c r="BD11" s="36">
        <v>2</v>
      </c>
      <c r="BE11" s="36">
        <v>2</v>
      </c>
      <c r="BF11" s="37">
        <v>2</v>
      </c>
      <c r="BG11" s="35">
        <v>3</v>
      </c>
      <c r="BH11" s="36">
        <v>3</v>
      </c>
      <c r="BI11" s="36">
        <v>3</v>
      </c>
      <c r="BJ11" s="37">
        <v>3</v>
      </c>
      <c r="BK11" s="35">
        <v>0</v>
      </c>
      <c r="BL11" s="36">
        <v>2</v>
      </c>
      <c r="BM11" s="36">
        <v>0</v>
      </c>
      <c r="BN11" s="37">
        <v>2</v>
      </c>
      <c r="BO11" s="35">
        <v>0</v>
      </c>
      <c r="BP11" s="36">
        <v>0</v>
      </c>
      <c r="BQ11" s="36">
        <v>0</v>
      </c>
      <c r="BR11" s="37">
        <v>0</v>
      </c>
      <c r="BS11" s="35">
        <v>0</v>
      </c>
      <c r="BT11" s="36">
        <v>0</v>
      </c>
      <c r="BU11" s="36">
        <v>0</v>
      </c>
      <c r="BV11" s="37">
        <v>0</v>
      </c>
      <c r="BW11" s="35" t="str">
        <v>N</v>
      </c>
      <c r="BX11" s="36" t="str">
        <v>N</v>
      </c>
      <c r="BY11" s="36" t="str">
        <v>N</v>
      </c>
      <c r="BZ11" s="37" t="str">
        <v>N</v>
      </c>
      <c r="CA11" s="35">
        <v>5</v>
      </c>
      <c r="CB11" s="36">
        <v>5</v>
      </c>
      <c r="CC11" s="36">
        <v>5</v>
      </c>
      <c r="CD11" s="37">
        <v>5</v>
      </c>
      <c r="CE11" s="35">
        <v>0</v>
      </c>
      <c r="CF11" s="36">
        <v>0</v>
      </c>
      <c r="CG11" s="36">
        <v>0</v>
      </c>
      <c r="CH11" s="37">
        <v>0</v>
      </c>
      <c r="CI11" s="35">
        <v>0</v>
      </c>
      <c r="CJ11" s="36">
        <v>0</v>
      </c>
      <c r="CK11" s="36">
        <v>0</v>
      </c>
      <c r="CL11" s="37">
        <v>0</v>
      </c>
      <c r="CM11" s="35">
        <v>1</v>
      </c>
      <c r="CN11" s="36">
        <v>1</v>
      </c>
      <c r="CO11" s="36">
        <v>1</v>
      </c>
      <c r="CP11" s="37">
        <v>1</v>
      </c>
      <c r="CQ11" s="35">
        <v>0</v>
      </c>
      <c r="CR11" s="36">
        <v>0</v>
      </c>
      <c r="CS11" s="36">
        <v>0</v>
      </c>
      <c r="CT11" s="37">
        <v>0</v>
      </c>
      <c r="CU11" s="35">
        <v>2</v>
      </c>
      <c r="CV11" s="36">
        <v>2</v>
      </c>
      <c r="CW11" s="36">
        <v>2</v>
      </c>
      <c r="CX11" s="37">
        <v>2</v>
      </c>
      <c r="CY11" s="35">
        <v>17</v>
      </c>
      <c r="CZ11" s="36">
        <v>17</v>
      </c>
      <c r="DA11" s="36">
        <v>17</v>
      </c>
      <c r="DB11" s="37">
        <v>17</v>
      </c>
      <c r="DC11" s="35">
        <v>7</v>
      </c>
      <c r="DD11" s="36">
        <v>5</v>
      </c>
      <c r="DE11" s="36">
        <v>7</v>
      </c>
      <c r="DF11" s="37">
        <v>5</v>
      </c>
      <c r="DG11" s="35">
        <v>3</v>
      </c>
      <c r="DH11" s="36">
        <v>5</v>
      </c>
      <c r="DI11" s="36">
        <v>3</v>
      </c>
      <c r="DJ11" s="37">
        <v>5</v>
      </c>
      <c r="DK11" s="35">
        <v>7</v>
      </c>
      <c r="DL11" s="36">
        <v>8</v>
      </c>
      <c r="DM11" s="36">
        <v>7</v>
      </c>
      <c r="DN11" s="37">
        <v>8</v>
      </c>
      <c r="DO11" s="35">
        <v>6</v>
      </c>
      <c r="DP11" s="36">
        <v>7</v>
      </c>
      <c r="DQ11" s="36">
        <v>6</v>
      </c>
      <c r="DR11" s="37">
        <v>7</v>
      </c>
      <c r="DS11" s="31">
        <v>42</v>
      </c>
      <c r="DT11" s="31">
        <v>44</v>
      </c>
      <c r="DU11" s="31">
        <v>42</v>
      </c>
      <c r="DV11" s="37">
        <v>44</v>
      </c>
      <c r="DX11" s="50">
        <f t="shared" si="0"/>
        <v>43</v>
      </c>
      <c r="DY11" s="6" t="str">
        <f t="shared" si="1"/>
        <v>Moderate</v>
      </c>
    </row>
    <row r="12" spans="1:129" x14ac:dyDescent="0.35">
      <c r="A12" s="41">
        <v>9</v>
      </c>
      <c r="B12" s="42" t="s">
        <v>164</v>
      </c>
      <c r="C12" s="35">
        <f>'APPRAISE-AI (Round 1)'!K6</f>
        <v>0</v>
      </c>
      <c r="D12" s="36">
        <v>0</v>
      </c>
      <c r="E12" s="36">
        <v>0</v>
      </c>
      <c r="F12" s="37">
        <v>0</v>
      </c>
      <c r="G12" s="35">
        <v>1</v>
      </c>
      <c r="H12" s="36">
        <v>1</v>
      </c>
      <c r="I12" s="36">
        <v>1</v>
      </c>
      <c r="J12" s="37">
        <v>1</v>
      </c>
      <c r="K12" s="35">
        <v>0</v>
      </c>
      <c r="L12" s="36">
        <v>0</v>
      </c>
      <c r="M12" s="36">
        <v>0</v>
      </c>
      <c r="N12" s="37">
        <v>0</v>
      </c>
      <c r="O12" s="35">
        <v>5</v>
      </c>
      <c r="P12" s="36">
        <v>4</v>
      </c>
      <c r="Q12" s="36">
        <v>6</v>
      </c>
      <c r="R12" s="37">
        <v>4</v>
      </c>
      <c r="S12" s="35">
        <v>1</v>
      </c>
      <c r="T12" s="36">
        <v>1</v>
      </c>
      <c r="U12" s="36">
        <v>1</v>
      </c>
      <c r="V12" s="37">
        <v>1</v>
      </c>
      <c r="W12" s="35">
        <v>6</v>
      </c>
      <c r="X12" s="36">
        <v>6</v>
      </c>
      <c r="Y12" s="36">
        <v>6</v>
      </c>
      <c r="Z12" s="37">
        <v>6</v>
      </c>
      <c r="AA12" s="35">
        <v>4</v>
      </c>
      <c r="AB12" s="36">
        <v>5</v>
      </c>
      <c r="AC12" s="36">
        <v>4</v>
      </c>
      <c r="AD12" s="37">
        <v>5</v>
      </c>
      <c r="AE12" s="35">
        <v>5</v>
      </c>
      <c r="AF12" s="36">
        <v>5</v>
      </c>
      <c r="AG12" s="36">
        <v>5</v>
      </c>
      <c r="AH12" s="37">
        <v>5</v>
      </c>
      <c r="AI12" s="35">
        <v>0</v>
      </c>
      <c r="AJ12" s="36">
        <v>0</v>
      </c>
      <c r="AK12" s="36">
        <v>0</v>
      </c>
      <c r="AL12" s="37">
        <v>0</v>
      </c>
      <c r="AM12" s="35">
        <v>4</v>
      </c>
      <c r="AN12" s="36">
        <v>2</v>
      </c>
      <c r="AO12" s="36">
        <v>4</v>
      </c>
      <c r="AP12" s="37">
        <v>0</v>
      </c>
      <c r="AQ12" s="35">
        <v>1</v>
      </c>
      <c r="AR12" s="36">
        <v>1</v>
      </c>
      <c r="AS12" s="36">
        <v>1</v>
      </c>
      <c r="AT12" s="37">
        <v>1</v>
      </c>
      <c r="AU12" s="35">
        <v>2</v>
      </c>
      <c r="AV12" s="36">
        <v>2</v>
      </c>
      <c r="AW12" s="36">
        <v>2</v>
      </c>
      <c r="AX12" s="37">
        <v>2</v>
      </c>
      <c r="AY12" s="35">
        <v>1</v>
      </c>
      <c r="AZ12" s="36">
        <v>2</v>
      </c>
      <c r="BA12" s="36">
        <v>1</v>
      </c>
      <c r="BB12" s="37">
        <v>2</v>
      </c>
      <c r="BC12" s="35">
        <v>2</v>
      </c>
      <c r="BD12" s="36">
        <v>2</v>
      </c>
      <c r="BE12" s="36">
        <v>2</v>
      </c>
      <c r="BF12" s="37">
        <v>2</v>
      </c>
      <c r="BG12" s="35">
        <v>3</v>
      </c>
      <c r="BH12" s="36">
        <v>2</v>
      </c>
      <c r="BI12" s="36">
        <v>3</v>
      </c>
      <c r="BJ12" s="37">
        <v>2</v>
      </c>
      <c r="BK12" s="35">
        <v>0</v>
      </c>
      <c r="BL12" s="36">
        <v>2</v>
      </c>
      <c r="BM12" s="36">
        <v>0</v>
      </c>
      <c r="BN12" s="37">
        <v>2</v>
      </c>
      <c r="BO12" s="35">
        <v>0</v>
      </c>
      <c r="BP12" s="36">
        <v>0</v>
      </c>
      <c r="BQ12" s="36">
        <v>0</v>
      </c>
      <c r="BR12" s="37">
        <v>0</v>
      </c>
      <c r="BS12" s="35">
        <v>0</v>
      </c>
      <c r="BT12" s="36">
        <v>0</v>
      </c>
      <c r="BU12" s="36">
        <v>0</v>
      </c>
      <c r="BV12" s="37">
        <v>0</v>
      </c>
      <c r="BW12" s="35" t="str">
        <v>Y</v>
      </c>
      <c r="BX12" s="36" t="str">
        <v>Y</v>
      </c>
      <c r="BY12" s="36" t="str">
        <v>Y</v>
      </c>
      <c r="BZ12" s="37" t="str">
        <v>Y</v>
      </c>
      <c r="CA12" s="35">
        <v>5</v>
      </c>
      <c r="CB12" s="36">
        <v>5</v>
      </c>
      <c r="CC12" s="36">
        <v>5</v>
      </c>
      <c r="CD12" s="37">
        <v>5</v>
      </c>
      <c r="CE12" s="35">
        <v>0</v>
      </c>
      <c r="CF12" s="36">
        <v>0</v>
      </c>
      <c r="CG12" s="36">
        <v>0</v>
      </c>
      <c r="CH12" s="37">
        <v>0</v>
      </c>
      <c r="CI12" s="35">
        <v>0</v>
      </c>
      <c r="CJ12" s="36">
        <v>0</v>
      </c>
      <c r="CK12" s="36">
        <v>0</v>
      </c>
      <c r="CL12" s="37">
        <v>0</v>
      </c>
      <c r="CM12" s="35">
        <v>1</v>
      </c>
      <c r="CN12" s="36">
        <v>1</v>
      </c>
      <c r="CO12" s="36">
        <v>1</v>
      </c>
      <c r="CP12" s="37">
        <v>1</v>
      </c>
      <c r="CQ12" s="35">
        <v>1</v>
      </c>
      <c r="CR12" s="36">
        <v>0</v>
      </c>
      <c r="CS12" s="36">
        <v>2</v>
      </c>
      <c r="CT12" s="37">
        <v>0</v>
      </c>
      <c r="CU12" s="35">
        <v>1</v>
      </c>
      <c r="CV12" s="36">
        <v>1</v>
      </c>
      <c r="CW12" s="36">
        <v>1</v>
      </c>
      <c r="CX12" s="37">
        <v>1</v>
      </c>
      <c r="CY12" s="35">
        <v>16</v>
      </c>
      <c r="CZ12" s="36">
        <v>16</v>
      </c>
      <c r="DA12" s="36">
        <v>17</v>
      </c>
      <c r="DB12" s="37">
        <v>16</v>
      </c>
      <c r="DC12" s="35">
        <v>9</v>
      </c>
      <c r="DD12" s="36">
        <v>7</v>
      </c>
      <c r="DE12" s="36">
        <v>9</v>
      </c>
      <c r="DF12" s="37">
        <v>5</v>
      </c>
      <c r="DG12" s="35">
        <v>3</v>
      </c>
      <c r="DH12" s="36">
        <v>4</v>
      </c>
      <c r="DI12" s="36">
        <v>3</v>
      </c>
      <c r="DJ12" s="37">
        <v>4</v>
      </c>
      <c r="DK12" s="35">
        <v>7</v>
      </c>
      <c r="DL12" s="36">
        <v>8</v>
      </c>
      <c r="DM12" s="36">
        <v>7</v>
      </c>
      <c r="DN12" s="37">
        <v>8</v>
      </c>
      <c r="DO12" s="35">
        <v>6</v>
      </c>
      <c r="DP12" s="36">
        <v>5</v>
      </c>
      <c r="DQ12" s="36">
        <v>7</v>
      </c>
      <c r="DR12" s="37">
        <v>5</v>
      </c>
      <c r="DS12" s="31">
        <v>42</v>
      </c>
      <c r="DT12" s="31">
        <v>41</v>
      </c>
      <c r="DU12" s="31">
        <v>44</v>
      </c>
      <c r="DV12" s="37">
        <v>39</v>
      </c>
      <c r="DX12" s="50">
        <f t="shared" si="0"/>
        <v>41.5</v>
      </c>
      <c r="DY12" s="6" t="str">
        <f t="shared" si="1"/>
        <v>Moderate</v>
      </c>
    </row>
    <row r="13" spans="1:129" x14ac:dyDescent="0.35">
      <c r="A13" s="41">
        <v>10</v>
      </c>
      <c r="B13" s="42" t="s">
        <v>165</v>
      </c>
      <c r="C13" s="35">
        <f>'APPRAISE-AI (Round 1)'!L6</f>
        <v>0</v>
      </c>
      <c r="D13" s="36">
        <v>0</v>
      </c>
      <c r="E13" s="36">
        <v>0</v>
      </c>
      <c r="F13" s="37">
        <v>0</v>
      </c>
      <c r="G13" s="35">
        <v>1</v>
      </c>
      <c r="H13" s="36">
        <v>1</v>
      </c>
      <c r="I13" s="36">
        <v>1</v>
      </c>
      <c r="J13" s="37">
        <v>1</v>
      </c>
      <c r="K13" s="35">
        <v>1</v>
      </c>
      <c r="L13" s="36">
        <v>1</v>
      </c>
      <c r="M13" s="36">
        <v>1</v>
      </c>
      <c r="N13" s="37">
        <v>1</v>
      </c>
      <c r="O13" s="35">
        <v>1</v>
      </c>
      <c r="P13" s="36">
        <v>1</v>
      </c>
      <c r="Q13" s="36">
        <v>1</v>
      </c>
      <c r="R13" s="37">
        <v>1</v>
      </c>
      <c r="S13" s="35">
        <v>3</v>
      </c>
      <c r="T13" s="36">
        <v>3</v>
      </c>
      <c r="U13" s="36">
        <v>3</v>
      </c>
      <c r="V13" s="37">
        <v>3</v>
      </c>
      <c r="W13" s="35">
        <v>6</v>
      </c>
      <c r="X13" s="36">
        <v>6</v>
      </c>
      <c r="Y13" s="36">
        <v>6</v>
      </c>
      <c r="Z13" s="37">
        <v>6</v>
      </c>
      <c r="AA13" s="35">
        <v>7</v>
      </c>
      <c r="AB13" s="36">
        <v>7</v>
      </c>
      <c r="AC13" s="36">
        <v>7</v>
      </c>
      <c r="AD13" s="37">
        <v>7</v>
      </c>
      <c r="AE13" s="35">
        <v>6</v>
      </c>
      <c r="AF13" s="36">
        <v>5</v>
      </c>
      <c r="AG13" s="36">
        <v>6</v>
      </c>
      <c r="AH13" s="37">
        <v>5</v>
      </c>
      <c r="AI13" s="35">
        <v>0</v>
      </c>
      <c r="AJ13" s="36">
        <v>0</v>
      </c>
      <c r="AK13" s="36">
        <v>0</v>
      </c>
      <c r="AL13" s="37">
        <v>0</v>
      </c>
      <c r="AM13" s="35">
        <v>0</v>
      </c>
      <c r="AN13" s="36">
        <v>0</v>
      </c>
      <c r="AO13" s="36">
        <v>0</v>
      </c>
      <c r="AP13" s="37">
        <v>0</v>
      </c>
      <c r="AQ13" s="35">
        <v>2</v>
      </c>
      <c r="AR13" s="36">
        <v>2</v>
      </c>
      <c r="AS13" s="36">
        <v>2</v>
      </c>
      <c r="AT13" s="37">
        <v>2</v>
      </c>
      <c r="AU13" s="35">
        <v>0</v>
      </c>
      <c r="AV13" s="36">
        <v>0</v>
      </c>
      <c r="AW13" s="36">
        <v>0</v>
      </c>
      <c r="AX13" s="37">
        <v>0</v>
      </c>
      <c r="AY13" s="35">
        <v>3</v>
      </c>
      <c r="AZ13" s="36">
        <v>2</v>
      </c>
      <c r="BA13" s="36">
        <v>4</v>
      </c>
      <c r="BB13" s="37">
        <v>2</v>
      </c>
      <c r="BC13" s="35">
        <v>3</v>
      </c>
      <c r="BD13" s="36">
        <v>3</v>
      </c>
      <c r="BE13" s="36">
        <v>3</v>
      </c>
      <c r="BF13" s="37">
        <v>3</v>
      </c>
      <c r="BG13" s="35">
        <v>1</v>
      </c>
      <c r="BH13" s="36">
        <v>1</v>
      </c>
      <c r="BI13" s="36">
        <v>1</v>
      </c>
      <c r="BJ13" s="37">
        <v>1</v>
      </c>
      <c r="BK13" s="35">
        <v>2</v>
      </c>
      <c r="BL13" s="36">
        <v>2</v>
      </c>
      <c r="BM13" s="36">
        <v>2</v>
      </c>
      <c r="BN13" s="37">
        <v>2</v>
      </c>
      <c r="BO13" s="35">
        <v>2</v>
      </c>
      <c r="BP13" s="36">
        <v>2</v>
      </c>
      <c r="BQ13" s="36">
        <v>2</v>
      </c>
      <c r="BR13" s="37">
        <v>2</v>
      </c>
      <c r="BS13" s="35">
        <v>0</v>
      </c>
      <c r="BT13" s="36">
        <v>0</v>
      </c>
      <c r="BU13" s="36">
        <v>0</v>
      </c>
      <c r="BV13" s="37">
        <v>0</v>
      </c>
      <c r="BW13" s="35" t="str">
        <v>Y</v>
      </c>
      <c r="BX13" s="36" t="str">
        <v>Y</v>
      </c>
      <c r="BY13" s="36" t="str">
        <v>Y</v>
      </c>
      <c r="BZ13" s="37" t="str">
        <v>Y</v>
      </c>
      <c r="CA13" s="35">
        <v>5</v>
      </c>
      <c r="CB13" s="36">
        <v>5</v>
      </c>
      <c r="CC13" s="36">
        <v>5</v>
      </c>
      <c r="CD13" s="37">
        <v>5</v>
      </c>
      <c r="CE13" s="35">
        <v>1</v>
      </c>
      <c r="CF13" s="36">
        <v>1</v>
      </c>
      <c r="CG13" s="36">
        <v>1</v>
      </c>
      <c r="CH13" s="37">
        <v>1</v>
      </c>
      <c r="CI13" s="35">
        <v>2</v>
      </c>
      <c r="CJ13" s="36">
        <v>2</v>
      </c>
      <c r="CK13" s="36">
        <v>2</v>
      </c>
      <c r="CL13" s="37">
        <v>2</v>
      </c>
      <c r="CM13" s="35">
        <v>1</v>
      </c>
      <c r="CN13" s="36">
        <v>1</v>
      </c>
      <c r="CO13" s="36">
        <v>1</v>
      </c>
      <c r="CP13" s="37">
        <v>1</v>
      </c>
      <c r="CQ13" s="35">
        <v>2</v>
      </c>
      <c r="CR13" s="36">
        <v>2</v>
      </c>
      <c r="CS13" s="36">
        <v>2</v>
      </c>
      <c r="CT13" s="37">
        <v>2</v>
      </c>
      <c r="CU13" s="35">
        <v>3</v>
      </c>
      <c r="CV13" s="36">
        <v>3</v>
      </c>
      <c r="CW13" s="36">
        <v>3</v>
      </c>
      <c r="CX13" s="37">
        <v>3</v>
      </c>
      <c r="CY13" s="35">
        <v>17</v>
      </c>
      <c r="CZ13" s="36">
        <v>17</v>
      </c>
      <c r="DA13" s="36">
        <v>17</v>
      </c>
      <c r="DB13" s="37">
        <v>17</v>
      </c>
      <c r="DC13" s="35">
        <v>6</v>
      </c>
      <c r="DD13" s="36">
        <v>5</v>
      </c>
      <c r="DE13" s="36">
        <v>6</v>
      </c>
      <c r="DF13" s="37">
        <v>5</v>
      </c>
      <c r="DG13" s="35">
        <v>5</v>
      </c>
      <c r="DH13" s="36">
        <v>5</v>
      </c>
      <c r="DI13" s="36">
        <v>5</v>
      </c>
      <c r="DJ13" s="37">
        <v>5</v>
      </c>
      <c r="DK13" s="35">
        <v>11</v>
      </c>
      <c r="DL13" s="36">
        <v>10</v>
      </c>
      <c r="DM13" s="36">
        <v>12</v>
      </c>
      <c r="DN13" s="37">
        <v>10</v>
      </c>
      <c r="DO13" s="35">
        <v>7</v>
      </c>
      <c r="DP13" s="36">
        <v>7</v>
      </c>
      <c r="DQ13" s="36">
        <v>7</v>
      </c>
      <c r="DR13" s="37">
        <v>7</v>
      </c>
      <c r="DS13" s="31">
        <v>49</v>
      </c>
      <c r="DT13" s="31">
        <v>47</v>
      </c>
      <c r="DU13" s="31">
        <v>50</v>
      </c>
      <c r="DV13" s="37">
        <v>47</v>
      </c>
      <c r="DX13" s="50">
        <f t="shared" si="0"/>
        <v>48</v>
      </c>
      <c r="DY13" s="6" t="str">
        <f t="shared" si="1"/>
        <v>Moderate</v>
      </c>
    </row>
    <row r="14" spans="1:129" x14ac:dyDescent="0.35">
      <c r="A14" s="41">
        <v>11</v>
      </c>
      <c r="B14" s="42" t="s">
        <v>166</v>
      </c>
      <c r="C14" s="35">
        <f>'APPRAISE-AI (Round 1)'!M6</f>
        <v>0</v>
      </c>
      <c r="D14" s="36">
        <v>0</v>
      </c>
      <c r="E14" s="36">
        <v>0</v>
      </c>
      <c r="F14" s="37">
        <v>0</v>
      </c>
      <c r="G14" s="35">
        <v>1</v>
      </c>
      <c r="H14" s="36">
        <v>1</v>
      </c>
      <c r="I14" s="36">
        <v>1</v>
      </c>
      <c r="J14" s="37">
        <v>1</v>
      </c>
      <c r="K14" s="35">
        <v>1</v>
      </c>
      <c r="L14" s="36">
        <v>1</v>
      </c>
      <c r="M14" s="36">
        <v>1</v>
      </c>
      <c r="N14" s="37">
        <v>1</v>
      </c>
      <c r="O14" s="35">
        <v>3</v>
      </c>
      <c r="P14" s="36">
        <v>3</v>
      </c>
      <c r="Q14" s="36">
        <v>3</v>
      </c>
      <c r="R14" s="37">
        <v>3</v>
      </c>
      <c r="S14" s="35">
        <v>1</v>
      </c>
      <c r="T14" s="36">
        <v>1</v>
      </c>
      <c r="U14" s="36">
        <v>1</v>
      </c>
      <c r="V14" s="37">
        <v>1</v>
      </c>
      <c r="W14" s="35">
        <v>6</v>
      </c>
      <c r="X14" s="36">
        <v>6</v>
      </c>
      <c r="Y14" s="36">
        <v>6</v>
      </c>
      <c r="Z14" s="37">
        <v>6</v>
      </c>
      <c r="AA14" s="35">
        <v>5</v>
      </c>
      <c r="AB14" s="36">
        <v>5</v>
      </c>
      <c r="AC14" s="36">
        <v>5</v>
      </c>
      <c r="AD14" s="37">
        <v>5</v>
      </c>
      <c r="AE14" s="35">
        <v>5</v>
      </c>
      <c r="AF14" s="36">
        <v>6</v>
      </c>
      <c r="AG14" s="36">
        <v>5</v>
      </c>
      <c r="AH14" s="37">
        <v>6</v>
      </c>
      <c r="AI14" s="35">
        <v>0</v>
      </c>
      <c r="AJ14" s="36">
        <v>0</v>
      </c>
      <c r="AK14" s="36">
        <v>0</v>
      </c>
      <c r="AL14" s="37">
        <v>0</v>
      </c>
      <c r="AM14" s="35">
        <v>0</v>
      </c>
      <c r="AN14" s="36">
        <v>0</v>
      </c>
      <c r="AO14" s="36">
        <v>0</v>
      </c>
      <c r="AP14" s="37">
        <v>0</v>
      </c>
      <c r="AQ14" s="35">
        <v>2</v>
      </c>
      <c r="AR14" s="36">
        <v>2</v>
      </c>
      <c r="AS14" s="36">
        <v>2</v>
      </c>
      <c r="AT14" s="37">
        <v>2</v>
      </c>
      <c r="AU14" s="35">
        <v>3</v>
      </c>
      <c r="AV14" s="36">
        <v>2</v>
      </c>
      <c r="AW14" s="36">
        <v>3</v>
      </c>
      <c r="AX14" s="37">
        <v>2</v>
      </c>
      <c r="AY14" s="35">
        <v>4</v>
      </c>
      <c r="AZ14" s="36">
        <v>4</v>
      </c>
      <c r="BA14" s="36">
        <v>4</v>
      </c>
      <c r="BB14" s="37">
        <v>4</v>
      </c>
      <c r="BC14" s="35">
        <v>2</v>
      </c>
      <c r="BD14" s="36">
        <v>2</v>
      </c>
      <c r="BE14" s="36">
        <v>2</v>
      </c>
      <c r="BF14" s="37">
        <v>2</v>
      </c>
      <c r="BG14" s="35">
        <v>3</v>
      </c>
      <c r="BH14" s="36">
        <v>3</v>
      </c>
      <c r="BI14" s="36">
        <v>3</v>
      </c>
      <c r="BJ14" s="37">
        <v>2</v>
      </c>
      <c r="BK14" s="35">
        <v>5</v>
      </c>
      <c r="BL14" s="36">
        <v>5</v>
      </c>
      <c r="BM14" s="36">
        <v>5</v>
      </c>
      <c r="BN14" s="37">
        <v>5</v>
      </c>
      <c r="BO14" s="35">
        <v>0</v>
      </c>
      <c r="BP14" s="36">
        <v>0</v>
      </c>
      <c r="BQ14" s="36">
        <v>0</v>
      </c>
      <c r="BR14" s="37">
        <v>0</v>
      </c>
      <c r="BS14" s="35">
        <v>0</v>
      </c>
      <c r="BT14" s="36">
        <v>0</v>
      </c>
      <c r="BU14" s="36">
        <v>0</v>
      </c>
      <c r="BV14" s="37">
        <v>0</v>
      </c>
      <c r="BW14" s="35" t="str">
        <v>Y</v>
      </c>
      <c r="BX14" s="36" t="str">
        <v>Y</v>
      </c>
      <c r="BY14" s="36" t="str">
        <v>Y</v>
      </c>
      <c r="BZ14" s="37" t="str">
        <v>Y</v>
      </c>
      <c r="CA14" s="35">
        <v>0</v>
      </c>
      <c r="CB14" s="36">
        <v>5</v>
      </c>
      <c r="CC14" s="36">
        <v>0</v>
      </c>
      <c r="CD14" s="37">
        <v>5</v>
      </c>
      <c r="CE14" s="35">
        <v>1</v>
      </c>
      <c r="CF14" s="36">
        <v>1</v>
      </c>
      <c r="CG14" s="36">
        <v>1</v>
      </c>
      <c r="CH14" s="37">
        <v>1</v>
      </c>
      <c r="CI14" s="35">
        <v>2</v>
      </c>
      <c r="CJ14" s="36">
        <v>2</v>
      </c>
      <c r="CK14" s="36">
        <v>2</v>
      </c>
      <c r="CL14" s="37">
        <v>2</v>
      </c>
      <c r="CM14" s="35">
        <v>1</v>
      </c>
      <c r="CN14" s="36">
        <v>1</v>
      </c>
      <c r="CO14" s="36">
        <v>1</v>
      </c>
      <c r="CP14" s="37">
        <v>1</v>
      </c>
      <c r="CQ14" s="35">
        <v>1</v>
      </c>
      <c r="CR14" s="36">
        <v>0</v>
      </c>
      <c r="CS14" s="36">
        <v>1</v>
      </c>
      <c r="CT14" s="37">
        <v>0</v>
      </c>
      <c r="CU14" s="35">
        <v>3</v>
      </c>
      <c r="CV14" s="36">
        <v>3</v>
      </c>
      <c r="CW14" s="36">
        <v>3</v>
      </c>
      <c r="CX14" s="37">
        <v>3</v>
      </c>
      <c r="CY14" s="35">
        <v>15</v>
      </c>
      <c r="CZ14" s="36">
        <v>15</v>
      </c>
      <c r="DA14" s="36">
        <v>15</v>
      </c>
      <c r="DB14" s="37">
        <v>15</v>
      </c>
      <c r="DC14" s="35">
        <v>5</v>
      </c>
      <c r="DD14" s="36">
        <v>6</v>
      </c>
      <c r="DE14" s="36">
        <v>5</v>
      </c>
      <c r="DF14" s="37">
        <v>6</v>
      </c>
      <c r="DG14" s="35">
        <v>8</v>
      </c>
      <c r="DH14" s="36">
        <v>8</v>
      </c>
      <c r="DI14" s="36">
        <v>8</v>
      </c>
      <c r="DJ14" s="37">
        <v>7</v>
      </c>
      <c r="DK14" s="35">
        <v>7</v>
      </c>
      <c r="DL14" s="36">
        <v>12</v>
      </c>
      <c r="DM14" s="36">
        <v>7</v>
      </c>
      <c r="DN14" s="37">
        <v>12</v>
      </c>
      <c r="DO14" s="35">
        <v>8</v>
      </c>
      <c r="DP14" s="36">
        <v>6</v>
      </c>
      <c r="DQ14" s="36">
        <v>8</v>
      </c>
      <c r="DR14" s="37">
        <v>6</v>
      </c>
      <c r="DS14" s="31">
        <v>46</v>
      </c>
      <c r="DT14" s="31">
        <v>50</v>
      </c>
      <c r="DU14" s="31">
        <v>46</v>
      </c>
      <c r="DV14" s="37">
        <v>49</v>
      </c>
      <c r="DX14" s="50">
        <f t="shared" si="0"/>
        <v>47.5</v>
      </c>
      <c r="DY14" s="6" t="str">
        <f t="shared" si="1"/>
        <v>Moderate</v>
      </c>
    </row>
    <row r="15" spans="1:129" x14ac:dyDescent="0.35">
      <c r="A15" s="41">
        <v>12</v>
      </c>
      <c r="B15" s="42" t="s">
        <v>167</v>
      </c>
      <c r="C15" s="35">
        <f>'APPRAISE-AI (Round 1)'!N6</f>
        <v>0</v>
      </c>
      <c r="D15" s="36">
        <v>0</v>
      </c>
      <c r="E15" s="36">
        <v>0</v>
      </c>
      <c r="F15" s="37">
        <v>0</v>
      </c>
      <c r="G15" s="35">
        <v>0</v>
      </c>
      <c r="H15" s="36">
        <v>0</v>
      </c>
      <c r="I15" s="36">
        <v>0</v>
      </c>
      <c r="J15" s="37">
        <v>0</v>
      </c>
      <c r="K15" s="35">
        <v>1</v>
      </c>
      <c r="L15" s="36">
        <v>1</v>
      </c>
      <c r="M15" s="36">
        <v>1</v>
      </c>
      <c r="N15" s="37">
        <v>1</v>
      </c>
      <c r="O15" s="35">
        <v>0</v>
      </c>
      <c r="P15" s="36">
        <v>0</v>
      </c>
      <c r="Q15" s="36">
        <v>0</v>
      </c>
      <c r="R15" s="37">
        <v>0</v>
      </c>
      <c r="S15" s="35">
        <v>2</v>
      </c>
      <c r="T15" s="36">
        <v>1</v>
      </c>
      <c r="U15" s="36">
        <v>2</v>
      </c>
      <c r="V15" s="37">
        <v>1</v>
      </c>
      <c r="W15" s="35">
        <v>6</v>
      </c>
      <c r="X15" s="36">
        <v>6</v>
      </c>
      <c r="Y15" s="36">
        <v>6</v>
      </c>
      <c r="Z15" s="37">
        <v>6</v>
      </c>
      <c r="AA15" s="35">
        <v>5</v>
      </c>
      <c r="AB15" s="36">
        <v>6</v>
      </c>
      <c r="AC15" s="36">
        <v>5</v>
      </c>
      <c r="AD15" s="37">
        <v>6</v>
      </c>
      <c r="AE15" s="35">
        <v>3</v>
      </c>
      <c r="AF15" s="36">
        <v>5</v>
      </c>
      <c r="AG15" s="36">
        <v>3</v>
      </c>
      <c r="AH15" s="37">
        <v>5</v>
      </c>
      <c r="AI15" s="35">
        <v>0</v>
      </c>
      <c r="AJ15" s="36">
        <v>0</v>
      </c>
      <c r="AK15" s="36">
        <v>0</v>
      </c>
      <c r="AL15" s="37">
        <v>0</v>
      </c>
      <c r="AM15" s="35">
        <v>0</v>
      </c>
      <c r="AN15" s="36">
        <v>2</v>
      </c>
      <c r="AO15" s="36">
        <v>0</v>
      </c>
      <c r="AP15" s="37">
        <v>2</v>
      </c>
      <c r="AQ15" s="35">
        <v>1</v>
      </c>
      <c r="AR15" s="36">
        <v>1</v>
      </c>
      <c r="AS15" s="36">
        <v>1</v>
      </c>
      <c r="AT15" s="37">
        <v>1</v>
      </c>
      <c r="AU15" s="35">
        <v>1</v>
      </c>
      <c r="AV15" s="36">
        <v>1</v>
      </c>
      <c r="AW15" s="36">
        <v>1</v>
      </c>
      <c r="AX15" s="37">
        <v>1</v>
      </c>
      <c r="AY15" s="35">
        <v>2</v>
      </c>
      <c r="AZ15" s="36">
        <v>2</v>
      </c>
      <c r="BA15" s="36">
        <v>2</v>
      </c>
      <c r="BB15" s="37">
        <v>2</v>
      </c>
      <c r="BC15" s="35">
        <v>2</v>
      </c>
      <c r="BD15" s="36">
        <v>2</v>
      </c>
      <c r="BE15" s="36">
        <v>2</v>
      </c>
      <c r="BF15" s="37">
        <v>2</v>
      </c>
      <c r="BG15" s="35">
        <v>1</v>
      </c>
      <c r="BH15" s="36">
        <v>1</v>
      </c>
      <c r="BI15" s="36">
        <v>1</v>
      </c>
      <c r="BJ15" s="37">
        <v>1</v>
      </c>
      <c r="BK15" s="35">
        <v>0</v>
      </c>
      <c r="BL15" s="36">
        <v>2</v>
      </c>
      <c r="BM15" s="36">
        <v>0</v>
      </c>
      <c r="BN15" s="37">
        <v>2</v>
      </c>
      <c r="BO15" s="35">
        <v>0</v>
      </c>
      <c r="BP15" s="36">
        <v>0</v>
      </c>
      <c r="BQ15" s="36">
        <v>0</v>
      </c>
      <c r="BR15" s="37">
        <v>0</v>
      </c>
      <c r="BS15" s="35">
        <v>0</v>
      </c>
      <c r="BT15" s="36">
        <v>0</v>
      </c>
      <c r="BU15" s="36">
        <v>0</v>
      </c>
      <c r="BV15" s="37">
        <v>0</v>
      </c>
      <c r="BW15" s="35" t="str">
        <v>N</v>
      </c>
      <c r="BX15" s="36" t="str">
        <v>N</v>
      </c>
      <c r="BY15" s="36" t="str">
        <v>N</v>
      </c>
      <c r="BZ15" s="37" t="str">
        <v>N</v>
      </c>
      <c r="CA15" s="35">
        <v>0</v>
      </c>
      <c r="CB15" s="36">
        <v>0</v>
      </c>
      <c r="CC15" s="36">
        <v>0</v>
      </c>
      <c r="CD15" s="37">
        <v>0</v>
      </c>
      <c r="CE15" s="35">
        <v>1</v>
      </c>
      <c r="CF15" s="36">
        <v>0</v>
      </c>
      <c r="CG15" s="36">
        <v>1</v>
      </c>
      <c r="CH15" s="37">
        <v>0</v>
      </c>
      <c r="CI15" s="35">
        <v>0</v>
      </c>
      <c r="CJ15" s="36">
        <v>0</v>
      </c>
      <c r="CK15" s="36">
        <v>0</v>
      </c>
      <c r="CL15" s="37">
        <v>0</v>
      </c>
      <c r="CM15" s="35">
        <v>1</v>
      </c>
      <c r="CN15" s="36">
        <v>1</v>
      </c>
      <c r="CO15" s="36">
        <v>1</v>
      </c>
      <c r="CP15" s="37">
        <v>1</v>
      </c>
      <c r="CQ15" s="35">
        <v>4</v>
      </c>
      <c r="CR15" s="36">
        <v>4</v>
      </c>
      <c r="CS15" s="36">
        <v>4</v>
      </c>
      <c r="CT15" s="37">
        <v>4</v>
      </c>
      <c r="CU15" s="35">
        <v>2</v>
      </c>
      <c r="CV15" s="36">
        <v>1</v>
      </c>
      <c r="CW15" s="36">
        <v>2</v>
      </c>
      <c r="CX15" s="37">
        <v>1</v>
      </c>
      <c r="CY15" s="35">
        <v>13</v>
      </c>
      <c r="CZ15" s="36">
        <v>13</v>
      </c>
      <c r="DA15" s="36">
        <v>13</v>
      </c>
      <c r="DB15" s="37">
        <v>13</v>
      </c>
      <c r="DC15" s="35">
        <v>3</v>
      </c>
      <c r="DD15" s="36">
        <v>7</v>
      </c>
      <c r="DE15" s="36">
        <v>3</v>
      </c>
      <c r="DF15" s="37">
        <v>7</v>
      </c>
      <c r="DG15" s="35">
        <v>1</v>
      </c>
      <c r="DH15" s="36">
        <v>3</v>
      </c>
      <c r="DI15" s="36">
        <v>1</v>
      </c>
      <c r="DJ15" s="37">
        <v>3</v>
      </c>
      <c r="DK15" s="35">
        <v>3</v>
      </c>
      <c r="DL15" s="36">
        <v>3</v>
      </c>
      <c r="DM15" s="36">
        <v>3</v>
      </c>
      <c r="DN15" s="37">
        <v>3</v>
      </c>
      <c r="DO15" s="35">
        <v>8</v>
      </c>
      <c r="DP15" s="36">
        <v>8</v>
      </c>
      <c r="DQ15" s="36">
        <v>8</v>
      </c>
      <c r="DR15" s="37">
        <v>8</v>
      </c>
      <c r="DS15" s="31">
        <v>30</v>
      </c>
      <c r="DT15" s="31">
        <v>35</v>
      </c>
      <c r="DU15" s="31">
        <v>30</v>
      </c>
      <c r="DV15" s="37">
        <v>35</v>
      </c>
      <c r="DX15" s="50">
        <f t="shared" si="0"/>
        <v>32.5</v>
      </c>
      <c r="DY15" s="6" t="str">
        <f t="shared" si="1"/>
        <v>Low</v>
      </c>
    </row>
    <row r="16" spans="1:129" x14ac:dyDescent="0.35">
      <c r="A16" s="41">
        <v>13</v>
      </c>
      <c r="B16" s="42" t="s">
        <v>168</v>
      </c>
      <c r="C16" s="35">
        <f>'APPRAISE-AI (Round 1)'!O6</f>
        <v>0</v>
      </c>
      <c r="D16" s="36">
        <v>0</v>
      </c>
      <c r="E16" s="36">
        <v>0</v>
      </c>
      <c r="F16" s="37">
        <v>0</v>
      </c>
      <c r="G16" s="35">
        <v>1</v>
      </c>
      <c r="H16" s="36">
        <v>1</v>
      </c>
      <c r="I16" s="36">
        <v>1</v>
      </c>
      <c r="J16" s="37">
        <v>1</v>
      </c>
      <c r="K16" s="35">
        <v>1</v>
      </c>
      <c r="L16" s="36">
        <v>1</v>
      </c>
      <c r="M16" s="36">
        <v>1</v>
      </c>
      <c r="N16" s="37">
        <v>1</v>
      </c>
      <c r="O16" s="35">
        <v>0</v>
      </c>
      <c r="P16" s="36">
        <v>0</v>
      </c>
      <c r="Q16" s="36">
        <v>0</v>
      </c>
      <c r="R16" s="37">
        <v>0</v>
      </c>
      <c r="S16" s="35">
        <v>1</v>
      </c>
      <c r="T16" s="36">
        <v>1</v>
      </c>
      <c r="U16" s="36">
        <v>2</v>
      </c>
      <c r="V16" s="37">
        <v>1</v>
      </c>
      <c r="W16" s="35">
        <v>6</v>
      </c>
      <c r="X16" s="36">
        <v>6</v>
      </c>
      <c r="Y16" s="36">
        <v>6</v>
      </c>
      <c r="Z16" s="37">
        <v>6</v>
      </c>
      <c r="AA16" s="35">
        <v>2</v>
      </c>
      <c r="AB16" s="36">
        <v>4</v>
      </c>
      <c r="AC16" s="36">
        <v>2</v>
      </c>
      <c r="AD16" s="37">
        <v>4</v>
      </c>
      <c r="AE16" s="35">
        <v>5</v>
      </c>
      <c r="AF16" s="36">
        <v>5</v>
      </c>
      <c r="AG16" s="36">
        <v>5</v>
      </c>
      <c r="AH16" s="37">
        <v>5</v>
      </c>
      <c r="AI16" s="35">
        <v>0</v>
      </c>
      <c r="AJ16" s="36">
        <v>0</v>
      </c>
      <c r="AK16" s="36">
        <v>0</v>
      </c>
      <c r="AL16" s="37">
        <v>0</v>
      </c>
      <c r="AM16" s="35">
        <v>0</v>
      </c>
      <c r="AN16" s="36">
        <v>0</v>
      </c>
      <c r="AO16" s="36">
        <v>0</v>
      </c>
      <c r="AP16" s="37">
        <v>0</v>
      </c>
      <c r="AQ16" s="35">
        <v>1</v>
      </c>
      <c r="AR16" s="36">
        <v>1</v>
      </c>
      <c r="AS16" s="36">
        <v>1</v>
      </c>
      <c r="AT16" s="37">
        <v>1</v>
      </c>
      <c r="AU16" s="35">
        <v>0</v>
      </c>
      <c r="AV16" s="36">
        <v>1</v>
      </c>
      <c r="AW16" s="36">
        <v>0</v>
      </c>
      <c r="AX16" s="37">
        <v>1</v>
      </c>
      <c r="AY16" s="35">
        <v>4</v>
      </c>
      <c r="AZ16" s="36">
        <v>4</v>
      </c>
      <c r="BA16" s="36">
        <v>4</v>
      </c>
      <c r="BB16" s="37">
        <v>4</v>
      </c>
      <c r="BC16" s="35">
        <v>1</v>
      </c>
      <c r="BD16" s="36">
        <v>1</v>
      </c>
      <c r="BE16" s="36">
        <v>1</v>
      </c>
      <c r="BF16" s="37">
        <v>1</v>
      </c>
      <c r="BG16" s="35">
        <v>2</v>
      </c>
      <c r="BH16" s="36">
        <v>2</v>
      </c>
      <c r="BI16" s="36">
        <v>2</v>
      </c>
      <c r="BJ16" s="37">
        <v>1</v>
      </c>
      <c r="BK16" s="35">
        <v>0</v>
      </c>
      <c r="BL16" s="36">
        <v>2</v>
      </c>
      <c r="BM16" s="36">
        <v>0</v>
      </c>
      <c r="BN16" s="37">
        <v>2</v>
      </c>
      <c r="BO16" s="35">
        <v>0</v>
      </c>
      <c r="BP16" s="36">
        <v>0</v>
      </c>
      <c r="BQ16" s="36">
        <v>0</v>
      </c>
      <c r="BR16" s="37">
        <v>0</v>
      </c>
      <c r="BS16" s="35">
        <v>0</v>
      </c>
      <c r="BT16" s="36">
        <v>0</v>
      </c>
      <c r="BU16" s="36">
        <v>0</v>
      </c>
      <c r="BV16" s="37">
        <v>0</v>
      </c>
      <c r="BW16" s="35" t="str">
        <v>N</v>
      </c>
      <c r="BX16" s="36" t="str">
        <v>N</v>
      </c>
      <c r="BY16" s="36" t="str">
        <v>N</v>
      </c>
      <c r="BZ16" s="37" t="str">
        <v>N</v>
      </c>
      <c r="CA16" s="35">
        <v>5</v>
      </c>
      <c r="CB16" s="36">
        <v>5</v>
      </c>
      <c r="CC16" s="36">
        <v>5</v>
      </c>
      <c r="CD16" s="37">
        <v>5</v>
      </c>
      <c r="CE16" s="35">
        <v>1</v>
      </c>
      <c r="CF16" s="36">
        <v>1</v>
      </c>
      <c r="CG16" s="36">
        <v>1</v>
      </c>
      <c r="CH16" s="37">
        <v>1</v>
      </c>
      <c r="CI16" s="35">
        <v>2</v>
      </c>
      <c r="CJ16" s="36">
        <v>2</v>
      </c>
      <c r="CK16" s="36">
        <v>2</v>
      </c>
      <c r="CL16" s="37">
        <v>2</v>
      </c>
      <c r="CM16" s="35">
        <v>1</v>
      </c>
      <c r="CN16" s="36">
        <v>1</v>
      </c>
      <c r="CO16" s="36">
        <v>1</v>
      </c>
      <c r="CP16" s="37">
        <v>1</v>
      </c>
      <c r="CQ16" s="35">
        <v>0</v>
      </c>
      <c r="CR16" s="36">
        <v>0</v>
      </c>
      <c r="CS16" s="36">
        <v>0</v>
      </c>
      <c r="CT16" s="37">
        <v>0</v>
      </c>
      <c r="CU16" s="35">
        <v>3</v>
      </c>
      <c r="CV16" s="36">
        <v>3</v>
      </c>
      <c r="CW16" s="36">
        <v>3</v>
      </c>
      <c r="CX16" s="37">
        <v>3</v>
      </c>
      <c r="CY16" s="35">
        <v>9</v>
      </c>
      <c r="CZ16" s="36">
        <v>11</v>
      </c>
      <c r="DA16" s="36">
        <v>10</v>
      </c>
      <c r="DB16" s="37">
        <v>11</v>
      </c>
      <c r="DC16" s="35">
        <v>5</v>
      </c>
      <c r="DD16" s="36">
        <v>5</v>
      </c>
      <c r="DE16" s="36">
        <v>5</v>
      </c>
      <c r="DF16" s="37">
        <v>5</v>
      </c>
      <c r="DG16" s="35">
        <v>2</v>
      </c>
      <c r="DH16" s="36">
        <v>4</v>
      </c>
      <c r="DI16" s="36">
        <v>2</v>
      </c>
      <c r="DJ16" s="37">
        <v>3</v>
      </c>
      <c r="DK16" s="35">
        <v>12</v>
      </c>
      <c r="DL16" s="36">
        <v>12</v>
      </c>
      <c r="DM16" s="36">
        <v>12</v>
      </c>
      <c r="DN16" s="37">
        <v>12</v>
      </c>
      <c r="DO16" s="35">
        <v>2</v>
      </c>
      <c r="DP16" s="36">
        <v>3</v>
      </c>
      <c r="DQ16" s="36">
        <v>2</v>
      </c>
      <c r="DR16" s="37">
        <v>3</v>
      </c>
      <c r="DS16" s="31">
        <v>33</v>
      </c>
      <c r="DT16" s="31">
        <v>38</v>
      </c>
      <c r="DU16" s="31">
        <v>34</v>
      </c>
      <c r="DV16" s="37">
        <v>37</v>
      </c>
      <c r="DX16" s="50">
        <f t="shared" si="0"/>
        <v>35.5</v>
      </c>
      <c r="DY16" s="6" t="str">
        <f t="shared" si="1"/>
        <v>Low</v>
      </c>
    </row>
    <row r="17" spans="1:129" x14ac:dyDescent="0.35">
      <c r="A17" s="41">
        <v>14</v>
      </c>
      <c r="B17" s="42" t="s">
        <v>169</v>
      </c>
      <c r="C17" s="35">
        <f>'APPRAISE-AI (Round 1)'!P6</f>
        <v>0</v>
      </c>
      <c r="D17" s="36">
        <v>0</v>
      </c>
      <c r="E17" s="36">
        <v>1</v>
      </c>
      <c r="F17" s="37">
        <v>0</v>
      </c>
      <c r="G17" s="35">
        <v>1</v>
      </c>
      <c r="H17" s="36">
        <v>1</v>
      </c>
      <c r="I17" s="36">
        <v>0</v>
      </c>
      <c r="J17" s="37">
        <v>1</v>
      </c>
      <c r="K17" s="35">
        <v>1</v>
      </c>
      <c r="L17" s="36">
        <v>0</v>
      </c>
      <c r="M17" s="36">
        <v>1</v>
      </c>
      <c r="N17" s="37">
        <v>0</v>
      </c>
      <c r="O17" s="35">
        <v>1</v>
      </c>
      <c r="P17" s="36">
        <v>0</v>
      </c>
      <c r="Q17" s="36">
        <v>1</v>
      </c>
      <c r="R17" s="37">
        <v>0</v>
      </c>
      <c r="S17" s="35">
        <v>1</v>
      </c>
      <c r="T17" s="36">
        <v>1</v>
      </c>
      <c r="U17" s="36">
        <v>1</v>
      </c>
      <c r="V17" s="37">
        <v>1</v>
      </c>
      <c r="W17" s="35">
        <v>6</v>
      </c>
      <c r="X17" s="36">
        <v>6</v>
      </c>
      <c r="Y17" s="36">
        <v>6</v>
      </c>
      <c r="Z17" s="37">
        <v>6</v>
      </c>
      <c r="AA17" s="35">
        <v>5</v>
      </c>
      <c r="AB17" s="36">
        <v>4</v>
      </c>
      <c r="AC17" s="36">
        <v>5</v>
      </c>
      <c r="AD17" s="37">
        <v>4</v>
      </c>
      <c r="AE17" s="35">
        <v>5</v>
      </c>
      <c r="AF17" s="36">
        <v>5</v>
      </c>
      <c r="AG17" s="36">
        <v>5</v>
      </c>
      <c r="AH17" s="37">
        <v>5</v>
      </c>
      <c r="AI17" s="35">
        <v>0</v>
      </c>
      <c r="AJ17" s="36">
        <v>0</v>
      </c>
      <c r="AK17" s="36">
        <v>0</v>
      </c>
      <c r="AL17" s="37">
        <v>0</v>
      </c>
      <c r="AM17" s="35">
        <v>2</v>
      </c>
      <c r="AN17" s="36">
        <v>0</v>
      </c>
      <c r="AO17" s="36">
        <v>4</v>
      </c>
      <c r="AP17" s="37">
        <v>0</v>
      </c>
      <c r="AQ17" s="35">
        <v>2</v>
      </c>
      <c r="AR17" s="36">
        <v>2</v>
      </c>
      <c r="AS17" s="36">
        <v>2</v>
      </c>
      <c r="AT17" s="37">
        <v>2</v>
      </c>
      <c r="AU17" s="35">
        <v>3</v>
      </c>
      <c r="AV17" s="36">
        <v>2</v>
      </c>
      <c r="AW17" s="36">
        <v>3</v>
      </c>
      <c r="AX17" s="37">
        <v>2</v>
      </c>
      <c r="AY17" s="35">
        <v>4</v>
      </c>
      <c r="AZ17" s="36">
        <v>4</v>
      </c>
      <c r="BA17" s="36">
        <v>4</v>
      </c>
      <c r="BB17" s="37">
        <v>4</v>
      </c>
      <c r="BC17" s="35">
        <v>2</v>
      </c>
      <c r="BD17" s="36">
        <v>1</v>
      </c>
      <c r="BE17" s="36">
        <v>2</v>
      </c>
      <c r="BF17" s="37">
        <v>1</v>
      </c>
      <c r="BG17" s="35">
        <v>2</v>
      </c>
      <c r="BH17" s="36">
        <v>1</v>
      </c>
      <c r="BI17" s="36">
        <v>2</v>
      </c>
      <c r="BJ17" s="37">
        <v>1</v>
      </c>
      <c r="BK17" s="35">
        <v>2</v>
      </c>
      <c r="BL17" s="36">
        <v>2</v>
      </c>
      <c r="BM17" s="36">
        <v>2</v>
      </c>
      <c r="BN17" s="37">
        <v>2</v>
      </c>
      <c r="BO17" s="35">
        <v>0</v>
      </c>
      <c r="BP17" s="36">
        <v>0</v>
      </c>
      <c r="BQ17" s="36">
        <v>0</v>
      </c>
      <c r="BR17" s="37">
        <v>0</v>
      </c>
      <c r="BS17" s="35">
        <v>0</v>
      </c>
      <c r="BT17" s="36">
        <v>0</v>
      </c>
      <c r="BU17" s="36">
        <v>0</v>
      </c>
      <c r="BV17" s="37">
        <v>0</v>
      </c>
      <c r="BW17" s="35" t="str">
        <v>N</v>
      </c>
      <c r="BX17" s="36" t="str">
        <v>N</v>
      </c>
      <c r="BY17" s="36" t="str">
        <v>N</v>
      </c>
      <c r="BZ17" s="37" t="str">
        <v>N</v>
      </c>
      <c r="CA17" s="35">
        <v>5</v>
      </c>
      <c r="CB17" s="36">
        <v>5</v>
      </c>
      <c r="CC17" s="36">
        <v>5</v>
      </c>
      <c r="CD17" s="37">
        <v>5</v>
      </c>
      <c r="CE17" s="35">
        <v>1</v>
      </c>
      <c r="CF17" s="36">
        <v>1</v>
      </c>
      <c r="CG17" s="36">
        <v>1</v>
      </c>
      <c r="CH17" s="37">
        <v>1</v>
      </c>
      <c r="CI17" s="35">
        <v>0</v>
      </c>
      <c r="CJ17" s="36">
        <v>0</v>
      </c>
      <c r="CK17" s="36">
        <v>0</v>
      </c>
      <c r="CL17" s="37">
        <v>0</v>
      </c>
      <c r="CM17" s="35">
        <v>1</v>
      </c>
      <c r="CN17" s="36">
        <v>1</v>
      </c>
      <c r="CO17" s="36">
        <v>1</v>
      </c>
      <c r="CP17" s="37">
        <v>1</v>
      </c>
      <c r="CQ17" s="35">
        <v>0</v>
      </c>
      <c r="CR17" s="36">
        <v>0</v>
      </c>
      <c r="CS17" s="36">
        <v>0</v>
      </c>
      <c r="CT17" s="37">
        <v>0</v>
      </c>
      <c r="CU17" s="35">
        <v>3</v>
      </c>
      <c r="CV17" s="36">
        <v>2</v>
      </c>
      <c r="CW17" s="36">
        <v>3</v>
      </c>
      <c r="CX17" s="37">
        <v>2</v>
      </c>
      <c r="CY17" s="35">
        <v>13</v>
      </c>
      <c r="CZ17" s="36">
        <v>11</v>
      </c>
      <c r="DA17" s="36">
        <v>13</v>
      </c>
      <c r="DB17" s="37">
        <v>11</v>
      </c>
      <c r="DC17" s="35">
        <v>7</v>
      </c>
      <c r="DD17" s="36">
        <v>5</v>
      </c>
      <c r="DE17" s="36">
        <v>9</v>
      </c>
      <c r="DF17" s="37">
        <v>5</v>
      </c>
      <c r="DG17" s="35">
        <v>4</v>
      </c>
      <c r="DH17" s="36">
        <v>3</v>
      </c>
      <c r="DI17" s="36">
        <v>4</v>
      </c>
      <c r="DJ17" s="37">
        <v>3</v>
      </c>
      <c r="DK17" s="35">
        <v>10</v>
      </c>
      <c r="DL17" s="36">
        <v>10</v>
      </c>
      <c r="DM17" s="36">
        <v>10</v>
      </c>
      <c r="DN17" s="37">
        <v>10</v>
      </c>
      <c r="DO17" s="35">
        <v>7</v>
      </c>
      <c r="DP17" s="36">
        <v>5</v>
      </c>
      <c r="DQ17" s="36">
        <v>7</v>
      </c>
      <c r="DR17" s="37">
        <v>5</v>
      </c>
      <c r="DS17" s="31">
        <v>44</v>
      </c>
      <c r="DT17" s="31">
        <v>36</v>
      </c>
      <c r="DU17" s="31">
        <v>46</v>
      </c>
      <c r="DV17" s="37">
        <v>36</v>
      </c>
      <c r="DX17" s="50">
        <f t="shared" si="0"/>
        <v>40</v>
      </c>
      <c r="DY17" s="6" t="str">
        <f t="shared" si="1"/>
        <v>Moderate</v>
      </c>
    </row>
    <row r="18" spans="1:129" x14ac:dyDescent="0.35">
      <c r="A18" s="41">
        <v>15</v>
      </c>
      <c r="B18" s="42" t="s">
        <v>170</v>
      </c>
      <c r="C18" s="35">
        <f>'APPRAISE-AI (Round 1)'!Q6</f>
        <v>0</v>
      </c>
      <c r="D18" s="36">
        <v>0</v>
      </c>
      <c r="E18" s="36">
        <v>0</v>
      </c>
      <c r="F18" s="37">
        <v>0</v>
      </c>
      <c r="G18" s="35">
        <v>1</v>
      </c>
      <c r="H18" s="36">
        <v>1</v>
      </c>
      <c r="I18" s="36">
        <v>1</v>
      </c>
      <c r="J18" s="37">
        <v>1</v>
      </c>
      <c r="K18" s="35">
        <v>1</v>
      </c>
      <c r="L18" s="36">
        <v>1</v>
      </c>
      <c r="M18" s="36">
        <v>1</v>
      </c>
      <c r="N18" s="37">
        <v>1</v>
      </c>
      <c r="O18" s="35">
        <v>1</v>
      </c>
      <c r="P18" s="36">
        <v>1</v>
      </c>
      <c r="Q18" s="36">
        <v>1</v>
      </c>
      <c r="R18" s="37">
        <v>1</v>
      </c>
      <c r="S18" s="35">
        <v>3</v>
      </c>
      <c r="T18" s="36">
        <v>2</v>
      </c>
      <c r="U18" s="36">
        <v>3</v>
      </c>
      <c r="V18" s="37">
        <v>2</v>
      </c>
      <c r="W18" s="35">
        <v>6</v>
      </c>
      <c r="X18" s="36">
        <v>6</v>
      </c>
      <c r="Y18" s="36">
        <v>6</v>
      </c>
      <c r="Z18" s="37">
        <v>6</v>
      </c>
      <c r="AA18" s="35">
        <v>4</v>
      </c>
      <c r="AB18" s="36">
        <v>5</v>
      </c>
      <c r="AC18" s="36">
        <v>4</v>
      </c>
      <c r="AD18" s="37">
        <v>5</v>
      </c>
      <c r="AE18" s="35">
        <v>5</v>
      </c>
      <c r="AF18" s="36">
        <v>5</v>
      </c>
      <c r="AG18" s="36">
        <v>5</v>
      </c>
      <c r="AH18" s="37">
        <v>5</v>
      </c>
      <c r="AI18" s="35">
        <v>0</v>
      </c>
      <c r="AJ18" s="36">
        <v>0</v>
      </c>
      <c r="AK18" s="36">
        <v>0</v>
      </c>
      <c r="AL18" s="37">
        <v>0</v>
      </c>
      <c r="AM18" s="35">
        <v>4</v>
      </c>
      <c r="AN18" s="36">
        <v>2</v>
      </c>
      <c r="AO18" s="36">
        <v>4</v>
      </c>
      <c r="AP18" s="37">
        <v>2</v>
      </c>
      <c r="AQ18" s="35">
        <v>1</v>
      </c>
      <c r="AR18" s="36">
        <v>1</v>
      </c>
      <c r="AS18" s="36">
        <v>2</v>
      </c>
      <c r="AT18" s="37">
        <v>1</v>
      </c>
      <c r="AU18" s="35">
        <v>1</v>
      </c>
      <c r="AV18" s="36">
        <v>2</v>
      </c>
      <c r="AW18" s="36">
        <v>1</v>
      </c>
      <c r="AX18" s="37">
        <v>3</v>
      </c>
      <c r="AY18" s="35">
        <v>1</v>
      </c>
      <c r="AZ18" s="36">
        <v>1</v>
      </c>
      <c r="BA18" s="36">
        <v>2</v>
      </c>
      <c r="BB18" s="37">
        <v>2</v>
      </c>
      <c r="BC18" s="35">
        <v>2</v>
      </c>
      <c r="BD18" s="36">
        <v>2</v>
      </c>
      <c r="BE18" s="36">
        <v>2</v>
      </c>
      <c r="BF18" s="37">
        <v>2</v>
      </c>
      <c r="BG18" s="35">
        <v>3</v>
      </c>
      <c r="BH18" s="36">
        <v>2</v>
      </c>
      <c r="BI18" s="36">
        <v>3</v>
      </c>
      <c r="BJ18" s="37">
        <v>2</v>
      </c>
      <c r="BK18" s="35">
        <v>2</v>
      </c>
      <c r="BL18" s="36">
        <v>2</v>
      </c>
      <c r="BM18" s="36">
        <v>2</v>
      </c>
      <c r="BN18" s="37">
        <v>2</v>
      </c>
      <c r="BO18" s="35">
        <v>2</v>
      </c>
      <c r="BP18" s="36">
        <v>2</v>
      </c>
      <c r="BQ18" s="36">
        <v>2</v>
      </c>
      <c r="BR18" s="37">
        <v>2</v>
      </c>
      <c r="BS18" s="35">
        <v>0</v>
      </c>
      <c r="BT18" s="36">
        <v>0</v>
      </c>
      <c r="BU18" s="36">
        <v>0</v>
      </c>
      <c r="BV18" s="37">
        <v>0</v>
      </c>
      <c r="BW18" s="35" t="str">
        <v>N</v>
      </c>
      <c r="BX18" s="36" t="str">
        <v>N</v>
      </c>
      <c r="BY18" s="36" t="str">
        <v>N</v>
      </c>
      <c r="BZ18" s="37" t="str">
        <v>N</v>
      </c>
      <c r="CA18" s="35">
        <v>5</v>
      </c>
      <c r="CB18" s="36">
        <v>5</v>
      </c>
      <c r="CC18" s="36">
        <v>5</v>
      </c>
      <c r="CD18" s="37">
        <v>5</v>
      </c>
      <c r="CE18" s="35">
        <v>0</v>
      </c>
      <c r="CF18" s="36">
        <v>1</v>
      </c>
      <c r="CG18" s="36">
        <v>1</v>
      </c>
      <c r="CH18" s="37">
        <v>1</v>
      </c>
      <c r="CI18" s="35">
        <v>0</v>
      </c>
      <c r="CJ18" s="36">
        <v>2</v>
      </c>
      <c r="CK18" s="36">
        <v>0</v>
      </c>
      <c r="CL18" s="37">
        <v>2</v>
      </c>
      <c r="CM18" s="35">
        <v>1</v>
      </c>
      <c r="CN18" s="36">
        <v>1</v>
      </c>
      <c r="CO18" s="36">
        <v>1</v>
      </c>
      <c r="CP18" s="37">
        <v>1</v>
      </c>
      <c r="CQ18" s="35">
        <v>5</v>
      </c>
      <c r="CR18" s="36">
        <v>5</v>
      </c>
      <c r="CS18" s="36">
        <v>5</v>
      </c>
      <c r="CT18" s="37">
        <v>5</v>
      </c>
      <c r="CU18" s="35">
        <v>2</v>
      </c>
      <c r="CV18" s="36">
        <v>3</v>
      </c>
      <c r="CW18" s="36">
        <v>3</v>
      </c>
      <c r="CX18" s="37">
        <v>3</v>
      </c>
      <c r="CY18" s="35">
        <v>14</v>
      </c>
      <c r="CZ18" s="36">
        <v>14</v>
      </c>
      <c r="DA18" s="36">
        <v>14</v>
      </c>
      <c r="DB18" s="37">
        <v>14</v>
      </c>
      <c r="DC18" s="35">
        <v>9</v>
      </c>
      <c r="DD18" s="36">
        <v>7</v>
      </c>
      <c r="DE18" s="36">
        <v>9</v>
      </c>
      <c r="DF18" s="37">
        <v>7</v>
      </c>
      <c r="DG18" s="35">
        <v>7</v>
      </c>
      <c r="DH18" s="36">
        <v>6</v>
      </c>
      <c r="DI18" s="36">
        <v>7</v>
      </c>
      <c r="DJ18" s="37">
        <v>6</v>
      </c>
      <c r="DK18" s="35">
        <v>7</v>
      </c>
      <c r="DL18" s="36">
        <v>9</v>
      </c>
      <c r="DM18" s="36">
        <v>8</v>
      </c>
      <c r="DN18" s="37">
        <v>10</v>
      </c>
      <c r="DO18" s="35">
        <v>9</v>
      </c>
      <c r="DP18" s="36">
        <v>10</v>
      </c>
      <c r="DQ18" s="36">
        <v>10</v>
      </c>
      <c r="DR18" s="37">
        <v>11</v>
      </c>
      <c r="DS18" s="31">
        <v>48</v>
      </c>
      <c r="DT18" s="31">
        <v>49</v>
      </c>
      <c r="DU18" s="31">
        <v>51</v>
      </c>
      <c r="DV18" s="37">
        <v>51</v>
      </c>
      <c r="DX18" s="50">
        <f t="shared" si="0"/>
        <v>50</v>
      </c>
      <c r="DY18" s="6" t="str">
        <f t="shared" si="1"/>
        <v>Moderate</v>
      </c>
    </row>
    <row r="19" spans="1:129" x14ac:dyDescent="0.35">
      <c r="A19" s="41">
        <v>16</v>
      </c>
      <c r="B19" s="42" t="s">
        <v>171</v>
      </c>
      <c r="C19" s="35">
        <f>'APPRAISE-AI (Round 1)'!R6</f>
        <v>1</v>
      </c>
      <c r="D19" s="36">
        <v>1</v>
      </c>
      <c r="E19" s="36">
        <v>1</v>
      </c>
      <c r="F19" s="37">
        <v>1</v>
      </c>
      <c r="G19" s="35">
        <v>0</v>
      </c>
      <c r="H19" s="36">
        <v>0</v>
      </c>
      <c r="I19" s="36">
        <v>1</v>
      </c>
      <c r="J19" s="37">
        <v>0</v>
      </c>
      <c r="K19" s="35">
        <v>1</v>
      </c>
      <c r="L19" s="36">
        <v>1</v>
      </c>
      <c r="M19" s="36">
        <v>1</v>
      </c>
      <c r="N19" s="37">
        <v>1</v>
      </c>
      <c r="O19" s="35">
        <v>1</v>
      </c>
      <c r="P19" s="36">
        <v>0</v>
      </c>
      <c r="Q19" s="36">
        <v>1</v>
      </c>
      <c r="R19" s="37">
        <v>0</v>
      </c>
      <c r="S19" s="35">
        <v>3</v>
      </c>
      <c r="T19" s="36">
        <v>2</v>
      </c>
      <c r="U19" s="36">
        <v>3</v>
      </c>
      <c r="V19" s="37">
        <v>2</v>
      </c>
      <c r="W19" s="35">
        <v>6</v>
      </c>
      <c r="X19" s="36">
        <v>6</v>
      </c>
      <c r="Y19" s="36">
        <v>6</v>
      </c>
      <c r="Z19" s="37">
        <v>6</v>
      </c>
      <c r="AA19" s="35">
        <v>6</v>
      </c>
      <c r="AB19" s="36">
        <v>7</v>
      </c>
      <c r="AC19" s="36">
        <v>6</v>
      </c>
      <c r="AD19" s="37">
        <v>7</v>
      </c>
      <c r="AE19" s="35">
        <v>5</v>
      </c>
      <c r="AF19" s="36">
        <v>5</v>
      </c>
      <c r="AG19" s="36">
        <v>5</v>
      </c>
      <c r="AH19" s="37">
        <v>5</v>
      </c>
      <c r="AI19" s="35">
        <v>0</v>
      </c>
      <c r="AJ19" s="36">
        <v>0</v>
      </c>
      <c r="AK19" s="36">
        <v>0</v>
      </c>
      <c r="AL19" s="37">
        <v>0</v>
      </c>
      <c r="AM19" s="35">
        <v>6</v>
      </c>
      <c r="AN19" s="36">
        <v>6</v>
      </c>
      <c r="AO19" s="36">
        <v>6</v>
      </c>
      <c r="AP19" s="37">
        <v>6</v>
      </c>
      <c r="AQ19" s="35">
        <v>1</v>
      </c>
      <c r="AR19" s="36">
        <v>1</v>
      </c>
      <c r="AS19" s="36">
        <v>1</v>
      </c>
      <c r="AT19" s="37">
        <v>1</v>
      </c>
      <c r="AU19" s="35">
        <v>1</v>
      </c>
      <c r="AV19" s="36">
        <v>0</v>
      </c>
      <c r="AW19" s="36">
        <v>1</v>
      </c>
      <c r="AX19" s="37">
        <v>0</v>
      </c>
      <c r="AY19" s="35">
        <v>2</v>
      </c>
      <c r="AZ19" s="36">
        <v>4</v>
      </c>
      <c r="BA19" s="36">
        <v>2</v>
      </c>
      <c r="BB19" s="37">
        <v>4</v>
      </c>
      <c r="BC19" s="35">
        <v>2</v>
      </c>
      <c r="BD19" s="36">
        <v>2</v>
      </c>
      <c r="BE19" s="36">
        <v>2</v>
      </c>
      <c r="BF19" s="37">
        <v>2</v>
      </c>
      <c r="BG19" s="35">
        <v>3</v>
      </c>
      <c r="BH19" s="36">
        <v>2</v>
      </c>
      <c r="BI19" s="36">
        <v>3</v>
      </c>
      <c r="BJ19" s="37">
        <v>2</v>
      </c>
      <c r="BK19" s="35">
        <v>0</v>
      </c>
      <c r="BL19" s="36">
        <v>0</v>
      </c>
      <c r="BM19" s="36">
        <v>0</v>
      </c>
      <c r="BN19" s="37">
        <v>2</v>
      </c>
      <c r="BO19" s="35">
        <v>0</v>
      </c>
      <c r="BP19" s="36">
        <v>0</v>
      </c>
      <c r="BQ19" s="36">
        <v>0</v>
      </c>
      <c r="BR19" s="37">
        <v>2</v>
      </c>
      <c r="BS19" s="35">
        <v>0</v>
      </c>
      <c r="BT19" s="36">
        <v>0</v>
      </c>
      <c r="BU19" s="36">
        <v>0</v>
      </c>
      <c r="BV19" s="37">
        <v>0</v>
      </c>
      <c r="BW19" s="35" t="str">
        <v>N</v>
      </c>
      <c r="BX19" s="36" t="str">
        <v>N</v>
      </c>
      <c r="BY19" s="36" t="str">
        <v>N</v>
      </c>
      <c r="BZ19" s="37" t="str">
        <v>N</v>
      </c>
      <c r="CA19" s="35">
        <v>5</v>
      </c>
      <c r="CB19" s="36">
        <v>5</v>
      </c>
      <c r="CC19" s="36">
        <v>5</v>
      </c>
      <c r="CD19" s="37">
        <v>5</v>
      </c>
      <c r="CE19" s="35">
        <v>1</v>
      </c>
      <c r="CF19" s="36">
        <v>1</v>
      </c>
      <c r="CG19" s="36">
        <v>1</v>
      </c>
      <c r="CH19" s="37">
        <v>1</v>
      </c>
      <c r="CI19" s="35">
        <v>2</v>
      </c>
      <c r="CJ19" s="36">
        <v>2</v>
      </c>
      <c r="CK19" s="36">
        <v>2</v>
      </c>
      <c r="CL19" s="37">
        <v>2</v>
      </c>
      <c r="CM19" s="35">
        <v>1</v>
      </c>
      <c r="CN19" s="36">
        <v>1</v>
      </c>
      <c r="CO19" s="36">
        <v>1</v>
      </c>
      <c r="CP19" s="37">
        <v>1</v>
      </c>
      <c r="CQ19" s="35">
        <v>4</v>
      </c>
      <c r="CR19" s="36">
        <v>5</v>
      </c>
      <c r="CS19" s="36">
        <v>4</v>
      </c>
      <c r="CT19" s="37">
        <v>5</v>
      </c>
      <c r="CU19" s="35">
        <v>3</v>
      </c>
      <c r="CV19" s="36">
        <v>3</v>
      </c>
      <c r="CW19" s="36">
        <v>4</v>
      </c>
      <c r="CX19" s="37">
        <v>3</v>
      </c>
      <c r="CY19" s="35">
        <v>16</v>
      </c>
      <c r="CZ19" s="36">
        <v>15</v>
      </c>
      <c r="DA19" s="36">
        <v>16</v>
      </c>
      <c r="DB19" s="37">
        <v>15</v>
      </c>
      <c r="DC19" s="35">
        <v>11</v>
      </c>
      <c r="DD19" s="36">
        <v>11</v>
      </c>
      <c r="DE19" s="36">
        <v>11</v>
      </c>
      <c r="DF19" s="37">
        <v>11</v>
      </c>
      <c r="DG19" s="35">
        <v>3</v>
      </c>
      <c r="DH19" s="36">
        <v>2</v>
      </c>
      <c r="DI19" s="36">
        <v>3</v>
      </c>
      <c r="DJ19" s="37">
        <v>6</v>
      </c>
      <c r="DK19" s="35">
        <v>10</v>
      </c>
      <c r="DL19" s="36">
        <v>12</v>
      </c>
      <c r="DM19" s="36">
        <v>10</v>
      </c>
      <c r="DN19" s="37">
        <v>12</v>
      </c>
      <c r="DO19" s="35">
        <v>8</v>
      </c>
      <c r="DP19" s="36">
        <v>8</v>
      </c>
      <c r="DQ19" s="36">
        <v>8</v>
      </c>
      <c r="DR19" s="37">
        <v>8</v>
      </c>
      <c r="DS19" s="31">
        <v>51</v>
      </c>
      <c r="DT19" s="31">
        <v>51</v>
      </c>
      <c r="DU19" s="31">
        <v>52</v>
      </c>
      <c r="DV19" s="37">
        <v>55</v>
      </c>
      <c r="DX19" s="50">
        <f t="shared" si="0"/>
        <v>51.5</v>
      </c>
      <c r="DY19" s="6" t="str">
        <f t="shared" si="1"/>
        <v>Moderate</v>
      </c>
    </row>
    <row r="20" spans="1:129" x14ac:dyDescent="0.35">
      <c r="A20" s="41">
        <v>17</v>
      </c>
      <c r="B20" s="42" t="s">
        <v>172</v>
      </c>
      <c r="C20" s="35">
        <f>'APPRAISE-AI (Round 1)'!S6</f>
        <v>1</v>
      </c>
      <c r="D20" s="36">
        <v>1</v>
      </c>
      <c r="E20" s="36">
        <v>1</v>
      </c>
      <c r="F20" s="37">
        <v>1</v>
      </c>
      <c r="G20" s="35">
        <v>1</v>
      </c>
      <c r="H20" s="36">
        <v>1</v>
      </c>
      <c r="I20" s="36">
        <v>1</v>
      </c>
      <c r="J20" s="37">
        <v>1</v>
      </c>
      <c r="K20" s="35">
        <v>1</v>
      </c>
      <c r="L20" s="36">
        <v>1</v>
      </c>
      <c r="M20" s="36">
        <v>1</v>
      </c>
      <c r="N20" s="37">
        <v>1</v>
      </c>
      <c r="O20" s="35">
        <v>2</v>
      </c>
      <c r="P20" s="36">
        <v>3</v>
      </c>
      <c r="Q20" s="36">
        <v>4</v>
      </c>
      <c r="R20" s="37">
        <v>3</v>
      </c>
      <c r="S20" s="35">
        <v>2</v>
      </c>
      <c r="T20" s="36">
        <v>2</v>
      </c>
      <c r="U20" s="36">
        <v>2</v>
      </c>
      <c r="V20" s="37">
        <v>2</v>
      </c>
      <c r="W20" s="35">
        <v>6</v>
      </c>
      <c r="X20" s="36">
        <v>6</v>
      </c>
      <c r="Y20" s="36">
        <v>6</v>
      </c>
      <c r="Z20" s="37">
        <v>6</v>
      </c>
      <c r="AA20" s="35">
        <v>4</v>
      </c>
      <c r="AB20" s="36">
        <v>5</v>
      </c>
      <c r="AC20" s="36">
        <v>4</v>
      </c>
      <c r="AD20" s="37">
        <v>6</v>
      </c>
      <c r="AE20" s="35">
        <v>7</v>
      </c>
      <c r="AF20" s="36">
        <v>7</v>
      </c>
      <c r="AG20" s="36">
        <v>7</v>
      </c>
      <c r="AH20" s="37">
        <v>7</v>
      </c>
      <c r="AI20" s="35">
        <v>0</v>
      </c>
      <c r="AJ20" s="36">
        <v>0</v>
      </c>
      <c r="AK20" s="36">
        <v>0</v>
      </c>
      <c r="AL20" s="37">
        <v>0</v>
      </c>
      <c r="AM20" s="35">
        <v>2</v>
      </c>
      <c r="AN20" s="36">
        <v>0</v>
      </c>
      <c r="AO20" s="36">
        <v>2</v>
      </c>
      <c r="AP20" s="37">
        <v>0</v>
      </c>
      <c r="AQ20" s="35">
        <v>1</v>
      </c>
      <c r="AR20" s="36">
        <v>1</v>
      </c>
      <c r="AS20" s="36">
        <v>1</v>
      </c>
      <c r="AT20" s="37">
        <v>1</v>
      </c>
      <c r="AU20" s="35">
        <v>1</v>
      </c>
      <c r="AV20" s="36">
        <v>1</v>
      </c>
      <c r="AW20" s="36">
        <v>1</v>
      </c>
      <c r="AX20" s="37">
        <v>1</v>
      </c>
      <c r="AY20" s="35">
        <v>4</v>
      </c>
      <c r="AZ20" s="36">
        <v>4</v>
      </c>
      <c r="BA20" s="36">
        <v>4</v>
      </c>
      <c r="BB20" s="37">
        <v>4</v>
      </c>
      <c r="BC20" s="35">
        <v>2</v>
      </c>
      <c r="BD20" s="36">
        <v>2</v>
      </c>
      <c r="BE20" s="36">
        <v>2</v>
      </c>
      <c r="BF20" s="37">
        <v>2</v>
      </c>
      <c r="BG20" s="35">
        <v>1</v>
      </c>
      <c r="BH20" s="36">
        <v>1</v>
      </c>
      <c r="BI20" s="36">
        <v>1</v>
      </c>
      <c r="BJ20" s="37">
        <v>1</v>
      </c>
      <c r="BK20" s="35">
        <v>5</v>
      </c>
      <c r="BL20" s="36">
        <v>5</v>
      </c>
      <c r="BM20" s="36">
        <v>5</v>
      </c>
      <c r="BN20" s="37">
        <v>2</v>
      </c>
      <c r="BO20" s="35">
        <v>0</v>
      </c>
      <c r="BP20" s="36">
        <v>2</v>
      </c>
      <c r="BQ20" s="36">
        <v>0</v>
      </c>
      <c r="BR20" s="37">
        <v>2</v>
      </c>
      <c r="BS20" s="35">
        <v>2</v>
      </c>
      <c r="BT20" s="36">
        <v>2</v>
      </c>
      <c r="BU20" s="36">
        <v>2</v>
      </c>
      <c r="BV20" s="37">
        <v>2</v>
      </c>
      <c r="BW20" s="35" t="str">
        <v>Y</v>
      </c>
      <c r="BX20" s="36" t="str">
        <v>Y</v>
      </c>
      <c r="BY20" s="36" t="str">
        <v>Y</v>
      </c>
      <c r="BZ20" s="37" t="str">
        <v>Y</v>
      </c>
      <c r="CA20" s="35">
        <v>5</v>
      </c>
      <c r="CB20" s="36">
        <v>5</v>
      </c>
      <c r="CC20" s="36">
        <v>5</v>
      </c>
      <c r="CD20" s="37">
        <v>5</v>
      </c>
      <c r="CE20" s="35">
        <v>1</v>
      </c>
      <c r="CF20" s="36">
        <v>1</v>
      </c>
      <c r="CG20" s="36">
        <v>1</v>
      </c>
      <c r="CH20" s="37">
        <v>1</v>
      </c>
      <c r="CI20" s="35">
        <v>2</v>
      </c>
      <c r="CJ20" s="36">
        <v>2</v>
      </c>
      <c r="CK20" s="36">
        <v>2</v>
      </c>
      <c r="CL20" s="37">
        <v>2</v>
      </c>
      <c r="CM20" s="35">
        <v>1</v>
      </c>
      <c r="CN20" s="36">
        <v>1</v>
      </c>
      <c r="CO20" s="36">
        <v>1</v>
      </c>
      <c r="CP20" s="37">
        <v>1</v>
      </c>
      <c r="CQ20" s="35">
        <v>5</v>
      </c>
      <c r="CR20" s="36">
        <v>5</v>
      </c>
      <c r="CS20" s="36">
        <v>5</v>
      </c>
      <c r="CT20" s="37">
        <v>5</v>
      </c>
      <c r="CU20" s="35">
        <v>4</v>
      </c>
      <c r="CV20" s="36">
        <v>4</v>
      </c>
      <c r="CW20" s="36">
        <v>4</v>
      </c>
      <c r="CX20" s="37">
        <v>4</v>
      </c>
      <c r="CY20" s="35">
        <v>14</v>
      </c>
      <c r="CZ20" s="36">
        <v>16</v>
      </c>
      <c r="DA20" s="36">
        <v>16</v>
      </c>
      <c r="DB20" s="37">
        <v>17</v>
      </c>
      <c r="DC20" s="35">
        <v>9</v>
      </c>
      <c r="DD20" s="36">
        <v>7</v>
      </c>
      <c r="DE20" s="36">
        <v>9</v>
      </c>
      <c r="DF20" s="37">
        <v>7</v>
      </c>
      <c r="DG20" s="35">
        <v>8</v>
      </c>
      <c r="DH20" s="36">
        <v>10</v>
      </c>
      <c r="DI20" s="36">
        <v>8</v>
      </c>
      <c r="DJ20" s="37">
        <v>7</v>
      </c>
      <c r="DK20" s="35">
        <v>12</v>
      </c>
      <c r="DL20" s="36">
        <v>12</v>
      </c>
      <c r="DM20" s="36">
        <v>12</v>
      </c>
      <c r="DN20" s="37">
        <v>12</v>
      </c>
      <c r="DO20" s="35">
        <v>9</v>
      </c>
      <c r="DP20" s="36">
        <v>9</v>
      </c>
      <c r="DQ20" s="36">
        <v>9</v>
      </c>
      <c r="DR20" s="37">
        <v>9</v>
      </c>
      <c r="DS20" s="31">
        <v>56</v>
      </c>
      <c r="DT20" s="31">
        <v>58</v>
      </c>
      <c r="DU20" s="31">
        <v>58</v>
      </c>
      <c r="DV20" s="37">
        <v>56</v>
      </c>
      <c r="DX20" s="50">
        <f t="shared" si="0"/>
        <v>57</v>
      </c>
      <c r="DY20" s="6" t="str">
        <f t="shared" si="1"/>
        <v>Moderate</v>
      </c>
    </row>
    <row r="21" spans="1:129" x14ac:dyDescent="0.35">
      <c r="A21" s="41">
        <v>18</v>
      </c>
      <c r="B21" s="42" t="s">
        <v>173</v>
      </c>
      <c r="C21" s="35">
        <f>'APPRAISE-AI (Round 1)'!T6</f>
        <v>0</v>
      </c>
      <c r="D21" s="36">
        <v>0</v>
      </c>
      <c r="E21" s="36">
        <v>0</v>
      </c>
      <c r="F21" s="37">
        <v>0</v>
      </c>
      <c r="G21" s="35">
        <v>1</v>
      </c>
      <c r="H21" s="36">
        <v>1</v>
      </c>
      <c r="I21" s="36">
        <v>1</v>
      </c>
      <c r="J21" s="37">
        <v>1</v>
      </c>
      <c r="K21" s="35">
        <v>1</v>
      </c>
      <c r="L21" s="36">
        <v>1</v>
      </c>
      <c r="M21" s="36">
        <v>1</v>
      </c>
      <c r="N21" s="37">
        <v>1</v>
      </c>
      <c r="O21" s="35">
        <v>1</v>
      </c>
      <c r="P21" s="36">
        <v>0</v>
      </c>
      <c r="Q21" s="36">
        <v>1</v>
      </c>
      <c r="R21" s="37">
        <v>0</v>
      </c>
      <c r="S21" s="35">
        <v>1</v>
      </c>
      <c r="T21" s="36">
        <v>1</v>
      </c>
      <c r="U21" s="36">
        <v>1</v>
      </c>
      <c r="V21" s="37">
        <v>1</v>
      </c>
      <c r="W21" s="35">
        <v>6</v>
      </c>
      <c r="X21" s="36">
        <v>6</v>
      </c>
      <c r="Y21" s="36">
        <v>6</v>
      </c>
      <c r="Z21" s="37">
        <v>6</v>
      </c>
      <c r="AA21" s="35">
        <v>5</v>
      </c>
      <c r="AB21" s="36">
        <v>5</v>
      </c>
      <c r="AC21" s="36">
        <v>5</v>
      </c>
      <c r="AD21" s="37">
        <v>5</v>
      </c>
      <c r="AE21" s="35">
        <v>5</v>
      </c>
      <c r="AF21" s="36">
        <v>5</v>
      </c>
      <c r="AG21" s="36">
        <v>5</v>
      </c>
      <c r="AH21" s="37">
        <v>5</v>
      </c>
      <c r="AI21" s="35">
        <v>0</v>
      </c>
      <c r="AJ21" s="36">
        <v>0</v>
      </c>
      <c r="AK21" s="36">
        <v>0</v>
      </c>
      <c r="AL21" s="37">
        <v>0</v>
      </c>
      <c r="AM21" s="35">
        <v>6</v>
      </c>
      <c r="AN21" s="36">
        <v>6</v>
      </c>
      <c r="AO21" s="36">
        <v>6</v>
      </c>
      <c r="AP21" s="37">
        <v>6</v>
      </c>
      <c r="AQ21" s="35">
        <v>1</v>
      </c>
      <c r="AR21" s="36">
        <v>1</v>
      </c>
      <c r="AS21" s="36">
        <v>1</v>
      </c>
      <c r="AT21" s="37">
        <v>1</v>
      </c>
      <c r="AU21" s="35">
        <v>2</v>
      </c>
      <c r="AV21" s="36">
        <v>2</v>
      </c>
      <c r="AW21" s="36">
        <v>2</v>
      </c>
      <c r="AX21" s="37">
        <v>3</v>
      </c>
      <c r="AY21" s="35">
        <v>2</v>
      </c>
      <c r="AZ21" s="36">
        <v>2</v>
      </c>
      <c r="BA21" s="36">
        <v>2</v>
      </c>
      <c r="BB21" s="37">
        <v>2</v>
      </c>
      <c r="BC21" s="35">
        <v>2</v>
      </c>
      <c r="BD21" s="36">
        <v>2</v>
      </c>
      <c r="BE21" s="36">
        <v>2</v>
      </c>
      <c r="BF21" s="37">
        <v>2</v>
      </c>
      <c r="BG21" s="35">
        <v>3</v>
      </c>
      <c r="BH21" s="36">
        <v>2</v>
      </c>
      <c r="BI21" s="36">
        <v>3</v>
      </c>
      <c r="BJ21" s="37">
        <v>2</v>
      </c>
      <c r="BK21" s="35">
        <v>2</v>
      </c>
      <c r="BL21" s="36">
        <v>2</v>
      </c>
      <c r="BM21" s="36">
        <v>2</v>
      </c>
      <c r="BN21" s="37">
        <v>2</v>
      </c>
      <c r="BO21" s="35">
        <v>0</v>
      </c>
      <c r="BP21" s="36">
        <v>0</v>
      </c>
      <c r="BQ21" s="36">
        <v>0</v>
      </c>
      <c r="BR21" s="37">
        <v>0</v>
      </c>
      <c r="BS21" s="35">
        <v>0</v>
      </c>
      <c r="BT21" s="36">
        <v>0</v>
      </c>
      <c r="BU21" s="36">
        <v>0</v>
      </c>
      <c r="BV21" s="37">
        <v>0</v>
      </c>
      <c r="BW21" s="35" t="str">
        <v>Y</v>
      </c>
      <c r="BX21" s="36" t="str">
        <v>Y</v>
      </c>
      <c r="BY21" s="36" t="str">
        <v>Y</v>
      </c>
      <c r="BZ21" s="37" t="str">
        <v>Y</v>
      </c>
      <c r="CA21" s="35">
        <v>5</v>
      </c>
      <c r="CB21" s="36">
        <v>5</v>
      </c>
      <c r="CC21" s="36">
        <v>5</v>
      </c>
      <c r="CD21" s="37">
        <v>5</v>
      </c>
      <c r="CE21" s="35">
        <v>1</v>
      </c>
      <c r="CF21" s="36">
        <v>1</v>
      </c>
      <c r="CG21" s="36">
        <v>1</v>
      </c>
      <c r="CH21" s="37">
        <v>1</v>
      </c>
      <c r="CI21" s="35">
        <v>2</v>
      </c>
      <c r="CJ21" s="36">
        <v>2</v>
      </c>
      <c r="CK21" s="36">
        <v>2</v>
      </c>
      <c r="CL21" s="37">
        <v>2</v>
      </c>
      <c r="CM21" s="35">
        <v>1</v>
      </c>
      <c r="CN21" s="36">
        <v>1</v>
      </c>
      <c r="CO21" s="36">
        <v>1</v>
      </c>
      <c r="CP21" s="37">
        <v>1</v>
      </c>
      <c r="CQ21" s="35">
        <v>4</v>
      </c>
      <c r="CR21" s="36">
        <v>4</v>
      </c>
      <c r="CS21" s="36">
        <v>4</v>
      </c>
      <c r="CT21" s="37">
        <v>4</v>
      </c>
      <c r="CU21" s="35">
        <v>3</v>
      </c>
      <c r="CV21" s="36">
        <v>3</v>
      </c>
      <c r="CW21" s="36">
        <v>3</v>
      </c>
      <c r="CX21" s="37">
        <v>3</v>
      </c>
      <c r="CY21" s="35">
        <v>13</v>
      </c>
      <c r="CZ21" s="36">
        <v>12</v>
      </c>
      <c r="DA21" s="36">
        <v>13</v>
      </c>
      <c r="DB21" s="37">
        <v>12</v>
      </c>
      <c r="DC21" s="35">
        <v>11</v>
      </c>
      <c r="DD21" s="36">
        <v>11</v>
      </c>
      <c r="DE21" s="36">
        <v>11</v>
      </c>
      <c r="DF21" s="37">
        <v>11</v>
      </c>
      <c r="DG21" s="35">
        <v>5</v>
      </c>
      <c r="DH21" s="36">
        <v>4</v>
      </c>
      <c r="DI21" s="36">
        <v>5</v>
      </c>
      <c r="DJ21" s="37">
        <v>4</v>
      </c>
      <c r="DK21" s="35">
        <v>10</v>
      </c>
      <c r="DL21" s="36">
        <v>10</v>
      </c>
      <c r="DM21" s="36">
        <v>10</v>
      </c>
      <c r="DN21" s="37">
        <v>10</v>
      </c>
      <c r="DO21" s="35">
        <v>9</v>
      </c>
      <c r="DP21" s="36">
        <v>9</v>
      </c>
      <c r="DQ21" s="36">
        <v>9</v>
      </c>
      <c r="DR21" s="37">
        <v>10</v>
      </c>
      <c r="DS21" s="31">
        <v>51</v>
      </c>
      <c r="DT21" s="31">
        <v>49</v>
      </c>
      <c r="DU21" s="31">
        <v>51</v>
      </c>
      <c r="DV21" s="37">
        <v>50</v>
      </c>
      <c r="DX21" s="50">
        <f t="shared" si="0"/>
        <v>50.5</v>
      </c>
      <c r="DY21" s="6" t="str">
        <f t="shared" si="1"/>
        <v>Moderate</v>
      </c>
    </row>
    <row r="22" spans="1:129" x14ac:dyDescent="0.35">
      <c r="A22" s="41">
        <v>19</v>
      </c>
      <c r="B22" s="42" t="s">
        <v>174</v>
      </c>
      <c r="C22" s="35">
        <f>'APPRAISE-AI (Round 1)'!U6</f>
        <v>0</v>
      </c>
      <c r="D22" s="36">
        <v>0</v>
      </c>
      <c r="E22" s="36">
        <v>0</v>
      </c>
      <c r="F22" s="37">
        <v>0</v>
      </c>
      <c r="G22" s="35">
        <v>1</v>
      </c>
      <c r="H22" s="36">
        <v>1</v>
      </c>
      <c r="I22" s="36">
        <v>1</v>
      </c>
      <c r="J22" s="37">
        <v>1</v>
      </c>
      <c r="K22" s="35">
        <v>1</v>
      </c>
      <c r="L22" s="36">
        <v>1</v>
      </c>
      <c r="M22" s="36">
        <v>1</v>
      </c>
      <c r="N22" s="37">
        <v>1</v>
      </c>
      <c r="O22" s="35">
        <v>1</v>
      </c>
      <c r="P22" s="36">
        <v>0</v>
      </c>
      <c r="Q22" s="36">
        <v>1</v>
      </c>
      <c r="R22" s="37">
        <v>0</v>
      </c>
      <c r="S22" s="35">
        <v>2</v>
      </c>
      <c r="T22" s="36">
        <v>2</v>
      </c>
      <c r="U22" s="36">
        <v>2</v>
      </c>
      <c r="V22" s="37">
        <v>1</v>
      </c>
      <c r="W22" s="35">
        <v>6</v>
      </c>
      <c r="X22" s="36">
        <v>6</v>
      </c>
      <c r="Y22" s="36">
        <v>6</v>
      </c>
      <c r="Z22" s="37">
        <v>6</v>
      </c>
      <c r="AA22" s="35">
        <v>5</v>
      </c>
      <c r="AB22" s="36">
        <v>5</v>
      </c>
      <c r="AC22" s="36">
        <v>5</v>
      </c>
      <c r="AD22" s="37">
        <v>5</v>
      </c>
      <c r="AE22" s="35">
        <v>5</v>
      </c>
      <c r="AF22" s="36">
        <v>4</v>
      </c>
      <c r="AG22" s="36">
        <v>5</v>
      </c>
      <c r="AH22" s="37">
        <v>4</v>
      </c>
      <c r="AI22" s="35">
        <v>0</v>
      </c>
      <c r="AJ22" s="36">
        <v>0</v>
      </c>
      <c r="AK22" s="36">
        <v>0</v>
      </c>
      <c r="AL22" s="37">
        <v>0</v>
      </c>
      <c r="AM22" s="35">
        <v>6</v>
      </c>
      <c r="AN22" s="36">
        <v>6</v>
      </c>
      <c r="AO22" s="36">
        <v>6</v>
      </c>
      <c r="AP22" s="37">
        <v>6</v>
      </c>
      <c r="AQ22" s="35">
        <v>1</v>
      </c>
      <c r="AR22" s="36">
        <v>2</v>
      </c>
      <c r="AS22" s="36">
        <v>1</v>
      </c>
      <c r="AT22" s="37">
        <v>2</v>
      </c>
      <c r="AU22" s="35">
        <v>2</v>
      </c>
      <c r="AV22" s="36">
        <v>1</v>
      </c>
      <c r="AW22" s="36">
        <v>2</v>
      </c>
      <c r="AX22" s="37">
        <v>2</v>
      </c>
      <c r="AY22" s="35">
        <v>1</v>
      </c>
      <c r="AZ22" s="36">
        <v>2</v>
      </c>
      <c r="BA22" s="36">
        <v>1</v>
      </c>
      <c r="BB22" s="37">
        <v>2</v>
      </c>
      <c r="BC22" s="35">
        <v>2</v>
      </c>
      <c r="BD22" s="36">
        <v>2</v>
      </c>
      <c r="BE22" s="36">
        <v>2</v>
      </c>
      <c r="BF22" s="37">
        <v>2</v>
      </c>
      <c r="BG22" s="35">
        <v>1</v>
      </c>
      <c r="BH22" s="36">
        <v>1</v>
      </c>
      <c r="BI22" s="36">
        <v>1</v>
      </c>
      <c r="BJ22" s="37">
        <v>1</v>
      </c>
      <c r="BK22" s="35">
        <v>2</v>
      </c>
      <c r="BL22" s="36">
        <v>2</v>
      </c>
      <c r="BM22" s="36">
        <v>2</v>
      </c>
      <c r="BN22" s="37">
        <v>2</v>
      </c>
      <c r="BO22" s="35">
        <v>0</v>
      </c>
      <c r="BP22" s="36">
        <v>2</v>
      </c>
      <c r="BQ22" s="36">
        <v>0</v>
      </c>
      <c r="BR22" s="37">
        <v>2</v>
      </c>
      <c r="BS22" s="35">
        <v>0</v>
      </c>
      <c r="BT22" s="36">
        <v>0</v>
      </c>
      <c r="BU22" s="36">
        <v>0</v>
      </c>
      <c r="BV22" s="37">
        <v>0</v>
      </c>
      <c r="BW22" s="35" t="str">
        <v>N</v>
      </c>
      <c r="BX22" s="36" t="str">
        <v>N</v>
      </c>
      <c r="BY22" s="36" t="str">
        <v>N</v>
      </c>
      <c r="BZ22" s="37" t="str">
        <v>N</v>
      </c>
      <c r="CA22" s="35">
        <v>5</v>
      </c>
      <c r="CB22" s="36">
        <v>5</v>
      </c>
      <c r="CC22" s="36">
        <v>5</v>
      </c>
      <c r="CD22" s="37">
        <v>5</v>
      </c>
      <c r="CE22" s="35">
        <v>1</v>
      </c>
      <c r="CF22" s="36">
        <v>1</v>
      </c>
      <c r="CG22" s="36">
        <v>1</v>
      </c>
      <c r="CH22" s="37">
        <v>1</v>
      </c>
      <c r="CI22" s="35">
        <v>2</v>
      </c>
      <c r="CJ22" s="36">
        <v>2</v>
      </c>
      <c r="CK22" s="36">
        <v>2</v>
      </c>
      <c r="CL22" s="37">
        <v>2</v>
      </c>
      <c r="CM22" s="35">
        <v>1</v>
      </c>
      <c r="CN22" s="36">
        <v>1</v>
      </c>
      <c r="CO22" s="36">
        <v>1</v>
      </c>
      <c r="CP22" s="37">
        <v>1</v>
      </c>
      <c r="CQ22" s="35">
        <v>4</v>
      </c>
      <c r="CR22" s="36">
        <v>5</v>
      </c>
      <c r="CS22" s="36">
        <v>4</v>
      </c>
      <c r="CT22" s="37">
        <v>5</v>
      </c>
      <c r="CU22" s="35">
        <v>3</v>
      </c>
      <c r="CV22" s="36">
        <v>3</v>
      </c>
      <c r="CW22" s="36">
        <v>3</v>
      </c>
      <c r="CX22" s="37">
        <v>3</v>
      </c>
      <c r="CY22" s="35">
        <v>14</v>
      </c>
      <c r="CZ22" s="36">
        <v>13</v>
      </c>
      <c r="DA22" s="36">
        <v>14</v>
      </c>
      <c r="DB22" s="37">
        <v>12</v>
      </c>
      <c r="DC22" s="35">
        <v>11</v>
      </c>
      <c r="DD22" s="36">
        <v>10</v>
      </c>
      <c r="DE22" s="36">
        <v>11</v>
      </c>
      <c r="DF22" s="37">
        <v>10</v>
      </c>
      <c r="DG22" s="35">
        <v>3</v>
      </c>
      <c r="DH22" s="36">
        <v>5</v>
      </c>
      <c r="DI22" s="36">
        <v>3</v>
      </c>
      <c r="DJ22" s="37">
        <v>5</v>
      </c>
      <c r="DK22" s="35">
        <v>9</v>
      </c>
      <c r="DL22" s="36">
        <v>10</v>
      </c>
      <c r="DM22" s="36">
        <v>9</v>
      </c>
      <c r="DN22" s="37">
        <v>10</v>
      </c>
      <c r="DO22" s="35">
        <v>9</v>
      </c>
      <c r="DP22" s="36">
        <v>10</v>
      </c>
      <c r="DQ22" s="36">
        <v>9</v>
      </c>
      <c r="DR22" s="37">
        <v>11</v>
      </c>
      <c r="DS22" s="31">
        <v>49</v>
      </c>
      <c r="DT22" s="31">
        <v>51</v>
      </c>
      <c r="DU22" s="31">
        <v>49</v>
      </c>
      <c r="DV22" s="37">
        <v>51</v>
      </c>
      <c r="DX22" s="50">
        <f t="shared" si="0"/>
        <v>50</v>
      </c>
      <c r="DY22" s="6" t="str">
        <f t="shared" si="1"/>
        <v>Moderate</v>
      </c>
    </row>
    <row r="23" spans="1:129" x14ac:dyDescent="0.35">
      <c r="A23" s="41">
        <v>20</v>
      </c>
      <c r="B23" s="42" t="s">
        <v>175</v>
      </c>
      <c r="C23" s="35">
        <f>'APPRAISE-AI (Round 1)'!V6</f>
        <v>0</v>
      </c>
      <c r="D23" s="36">
        <v>0</v>
      </c>
      <c r="E23" s="36">
        <v>1</v>
      </c>
      <c r="F23" s="37">
        <v>0</v>
      </c>
      <c r="G23" s="35">
        <v>1</v>
      </c>
      <c r="H23" s="36">
        <v>1</v>
      </c>
      <c r="I23" s="36">
        <v>1</v>
      </c>
      <c r="J23" s="37">
        <v>1</v>
      </c>
      <c r="K23" s="35">
        <v>1</v>
      </c>
      <c r="L23" s="36">
        <v>1</v>
      </c>
      <c r="M23" s="36">
        <v>1</v>
      </c>
      <c r="N23" s="37">
        <v>1</v>
      </c>
      <c r="O23" s="35">
        <v>5</v>
      </c>
      <c r="P23" s="36">
        <v>4</v>
      </c>
      <c r="Q23" s="36">
        <v>5</v>
      </c>
      <c r="R23" s="37">
        <v>4</v>
      </c>
      <c r="S23" s="35">
        <v>3</v>
      </c>
      <c r="T23" s="36">
        <v>3</v>
      </c>
      <c r="U23" s="36">
        <v>3</v>
      </c>
      <c r="V23" s="37">
        <v>3</v>
      </c>
      <c r="W23" s="35">
        <v>6</v>
      </c>
      <c r="X23" s="36">
        <v>6</v>
      </c>
      <c r="Y23" s="36">
        <v>6</v>
      </c>
      <c r="Z23" s="37">
        <v>6</v>
      </c>
      <c r="AA23" s="35">
        <v>2</v>
      </c>
      <c r="AB23" s="36">
        <v>2</v>
      </c>
      <c r="AC23" s="36">
        <v>2</v>
      </c>
      <c r="AD23" s="37">
        <v>2</v>
      </c>
      <c r="AE23" s="35">
        <v>4</v>
      </c>
      <c r="AF23" s="36">
        <v>4</v>
      </c>
      <c r="AG23" s="36">
        <v>4</v>
      </c>
      <c r="AH23" s="37">
        <v>4</v>
      </c>
      <c r="AI23" s="35">
        <v>0</v>
      </c>
      <c r="AJ23" s="36">
        <v>0</v>
      </c>
      <c r="AK23" s="36">
        <v>0</v>
      </c>
      <c r="AL23" s="37">
        <v>0</v>
      </c>
      <c r="AM23" s="35">
        <v>2</v>
      </c>
      <c r="AN23" s="36">
        <v>2</v>
      </c>
      <c r="AO23" s="36">
        <v>2</v>
      </c>
      <c r="AP23" s="37">
        <v>2</v>
      </c>
      <c r="AQ23" s="35">
        <v>2</v>
      </c>
      <c r="AR23" s="36">
        <v>2</v>
      </c>
      <c r="AS23" s="36">
        <v>2</v>
      </c>
      <c r="AT23" s="37">
        <v>2</v>
      </c>
      <c r="AU23" s="35">
        <v>1</v>
      </c>
      <c r="AV23" s="36">
        <v>1</v>
      </c>
      <c r="AW23" s="36">
        <v>1</v>
      </c>
      <c r="AX23" s="37">
        <v>2</v>
      </c>
      <c r="AY23" s="35">
        <v>4</v>
      </c>
      <c r="AZ23" s="36">
        <v>4</v>
      </c>
      <c r="BA23" s="36">
        <v>4</v>
      </c>
      <c r="BB23" s="37">
        <v>4</v>
      </c>
      <c r="BC23" s="35">
        <v>2</v>
      </c>
      <c r="BD23" s="36">
        <v>2</v>
      </c>
      <c r="BE23" s="36">
        <v>2</v>
      </c>
      <c r="BF23" s="37">
        <v>2</v>
      </c>
      <c r="BG23" s="35">
        <v>2</v>
      </c>
      <c r="BH23" s="36">
        <v>2</v>
      </c>
      <c r="BI23" s="36">
        <v>2</v>
      </c>
      <c r="BJ23" s="37">
        <v>2</v>
      </c>
      <c r="BK23" s="35">
        <v>2</v>
      </c>
      <c r="BL23" s="36">
        <v>2</v>
      </c>
      <c r="BM23" s="36">
        <v>2</v>
      </c>
      <c r="BN23" s="37">
        <v>2</v>
      </c>
      <c r="BO23" s="35">
        <v>2</v>
      </c>
      <c r="BP23" s="36">
        <v>2</v>
      </c>
      <c r="BQ23" s="36">
        <v>2</v>
      </c>
      <c r="BR23" s="37">
        <v>2</v>
      </c>
      <c r="BS23" s="35">
        <v>0</v>
      </c>
      <c r="BT23" s="36">
        <v>0</v>
      </c>
      <c r="BU23" s="36">
        <v>0</v>
      </c>
      <c r="BV23" s="37">
        <v>0</v>
      </c>
      <c r="BW23" s="35" t="str">
        <v>Y</v>
      </c>
      <c r="BX23" s="36" t="str">
        <v>Y</v>
      </c>
      <c r="BY23" s="36" t="str">
        <v>Y</v>
      </c>
      <c r="BZ23" s="37" t="str">
        <v>Y</v>
      </c>
      <c r="CA23" s="35">
        <v>5</v>
      </c>
      <c r="CB23" s="36">
        <v>5</v>
      </c>
      <c r="CC23" s="36">
        <v>5</v>
      </c>
      <c r="CD23" s="37">
        <v>5</v>
      </c>
      <c r="CE23" s="35">
        <v>1</v>
      </c>
      <c r="CF23" s="36">
        <v>1</v>
      </c>
      <c r="CG23" s="36">
        <v>1</v>
      </c>
      <c r="CH23" s="37">
        <v>1</v>
      </c>
      <c r="CI23" s="35">
        <v>2</v>
      </c>
      <c r="CJ23" s="36">
        <v>2</v>
      </c>
      <c r="CK23" s="36">
        <v>2</v>
      </c>
      <c r="CL23" s="37">
        <v>2</v>
      </c>
      <c r="CM23" s="35">
        <v>1</v>
      </c>
      <c r="CN23" s="36">
        <v>1</v>
      </c>
      <c r="CO23" s="36">
        <v>1</v>
      </c>
      <c r="CP23" s="37">
        <v>1</v>
      </c>
      <c r="CQ23" s="35">
        <v>0</v>
      </c>
      <c r="CR23" s="36">
        <v>1</v>
      </c>
      <c r="CS23" s="36">
        <v>0</v>
      </c>
      <c r="CT23" s="37">
        <v>1</v>
      </c>
      <c r="CU23" s="35">
        <v>3</v>
      </c>
      <c r="CV23" s="36">
        <v>3</v>
      </c>
      <c r="CW23" s="36">
        <v>4</v>
      </c>
      <c r="CX23" s="37">
        <v>3</v>
      </c>
      <c r="CY23" s="35">
        <v>16</v>
      </c>
      <c r="CZ23" s="36">
        <v>15</v>
      </c>
      <c r="DA23" s="36">
        <v>16</v>
      </c>
      <c r="DB23" s="37">
        <v>15</v>
      </c>
      <c r="DC23" s="35">
        <v>6</v>
      </c>
      <c r="DD23" s="36">
        <v>6</v>
      </c>
      <c r="DE23" s="36">
        <v>6</v>
      </c>
      <c r="DF23" s="37">
        <v>6</v>
      </c>
      <c r="DG23" s="35">
        <v>6</v>
      </c>
      <c r="DH23" s="36">
        <v>6</v>
      </c>
      <c r="DI23" s="36">
        <v>6</v>
      </c>
      <c r="DJ23" s="37">
        <v>6</v>
      </c>
      <c r="DK23" s="35">
        <v>12</v>
      </c>
      <c r="DL23" s="36">
        <v>12</v>
      </c>
      <c r="DM23" s="36">
        <v>12</v>
      </c>
      <c r="DN23" s="37">
        <v>12</v>
      </c>
      <c r="DO23" s="35">
        <v>5</v>
      </c>
      <c r="DP23" s="36">
        <v>6</v>
      </c>
      <c r="DQ23" s="36">
        <v>5</v>
      </c>
      <c r="DR23" s="37">
        <v>7</v>
      </c>
      <c r="DS23" s="31">
        <v>48</v>
      </c>
      <c r="DT23" s="31">
        <v>48</v>
      </c>
      <c r="DU23" s="31">
        <v>49</v>
      </c>
      <c r="DV23" s="37">
        <v>49</v>
      </c>
      <c r="DX23" s="50">
        <f t="shared" si="0"/>
        <v>48.5</v>
      </c>
      <c r="DY23" s="6" t="str">
        <f t="shared" si="1"/>
        <v>Moderate</v>
      </c>
    </row>
    <row r="24" spans="1:129" x14ac:dyDescent="0.35">
      <c r="A24" s="41">
        <v>21</v>
      </c>
      <c r="B24" s="42" t="s">
        <v>176</v>
      </c>
      <c r="C24" s="35">
        <f>'APPRAISE-AI (Round 1)'!W6</f>
        <v>0</v>
      </c>
      <c r="D24" s="36">
        <v>0</v>
      </c>
      <c r="E24" s="36">
        <v>0</v>
      </c>
      <c r="F24" s="37">
        <v>0</v>
      </c>
      <c r="G24" s="35">
        <v>1</v>
      </c>
      <c r="H24" s="36">
        <v>1</v>
      </c>
      <c r="I24" s="36">
        <v>1</v>
      </c>
      <c r="J24" s="37">
        <v>1</v>
      </c>
      <c r="K24" s="35">
        <v>1</v>
      </c>
      <c r="L24" s="36">
        <v>1</v>
      </c>
      <c r="M24" s="36">
        <v>1</v>
      </c>
      <c r="N24" s="37">
        <v>1</v>
      </c>
      <c r="O24" s="35">
        <v>4</v>
      </c>
      <c r="P24" s="36">
        <v>4</v>
      </c>
      <c r="Q24" s="36">
        <v>4</v>
      </c>
      <c r="R24" s="37">
        <v>4</v>
      </c>
      <c r="S24" s="35">
        <v>2</v>
      </c>
      <c r="T24" s="36">
        <v>2</v>
      </c>
      <c r="U24" s="36">
        <v>2</v>
      </c>
      <c r="V24" s="37">
        <v>2</v>
      </c>
      <c r="W24" s="35">
        <v>6</v>
      </c>
      <c r="X24" s="36">
        <v>6</v>
      </c>
      <c r="Y24" s="36">
        <v>6</v>
      </c>
      <c r="Z24" s="37">
        <v>6</v>
      </c>
      <c r="AA24" s="35">
        <v>3</v>
      </c>
      <c r="AB24" s="36">
        <v>4</v>
      </c>
      <c r="AC24" s="36">
        <v>3</v>
      </c>
      <c r="AD24" s="37">
        <v>4</v>
      </c>
      <c r="AE24" s="35">
        <v>4</v>
      </c>
      <c r="AF24" s="36">
        <v>4</v>
      </c>
      <c r="AG24" s="36">
        <v>4</v>
      </c>
      <c r="AH24" s="37">
        <v>4</v>
      </c>
      <c r="AI24" s="35">
        <v>0</v>
      </c>
      <c r="AJ24" s="36">
        <v>0</v>
      </c>
      <c r="AK24" s="36">
        <v>0</v>
      </c>
      <c r="AL24" s="37">
        <v>0</v>
      </c>
      <c r="AM24" s="35">
        <v>2</v>
      </c>
      <c r="AN24" s="36">
        <v>0</v>
      </c>
      <c r="AO24" s="36">
        <v>2</v>
      </c>
      <c r="AP24" s="37">
        <v>0</v>
      </c>
      <c r="AQ24" s="35">
        <v>1</v>
      </c>
      <c r="AR24" s="36">
        <v>1</v>
      </c>
      <c r="AS24" s="36">
        <v>1</v>
      </c>
      <c r="AT24" s="37">
        <v>1</v>
      </c>
      <c r="AU24" s="35">
        <v>2</v>
      </c>
      <c r="AV24" s="36">
        <v>2</v>
      </c>
      <c r="AW24" s="36">
        <v>2</v>
      </c>
      <c r="AX24" s="37">
        <v>3</v>
      </c>
      <c r="AY24" s="35">
        <v>2</v>
      </c>
      <c r="AZ24" s="36">
        <v>2</v>
      </c>
      <c r="BA24" s="36">
        <v>2</v>
      </c>
      <c r="BB24" s="37">
        <v>2</v>
      </c>
      <c r="BC24" s="35">
        <v>2</v>
      </c>
      <c r="BD24" s="36">
        <v>2</v>
      </c>
      <c r="BE24" s="36">
        <v>2</v>
      </c>
      <c r="BF24" s="37">
        <v>2</v>
      </c>
      <c r="BG24" s="35">
        <v>2</v>
      </c>
      <c r="BH24" s="36">
        <v>2</v>
      </c>
      <c r="BI24" s="36">
        <v>2</v>
      </c>
      <c r="BJ24" s="37">
        <v>3</v>
      </c>
      <c r="BK24" s="35">
        <v>2</v>
      </c>
      <c r="BL24" s="36">
        <v>2</v>
      </c>
      <c r="BM24" s="36">
        <v>2</v>
      </c>
      <c r="BN24" s="37">
        <v>2</v>
      </c>
      <c r="BO24" s="35">
        <v>2</v>
      </c>
      <c r="BP24" s="36">
        <v>2</v>
      </c>
      <c r="BQ24" s="36">
        <v>2</v>
      </c>
      <c r="BR24" s="37">
        <v>2</v>
      </c>
      <c r="BS24" s="35">
        <v>0</v>
      </c>
      <c r="BT24" s="36">
        <v>0</v>
      </c>
      <c r="BU24" s="36">
        <v>0</v>
      </c>
      <c r="BV24" s="37">
        <v>0</v>
      </c>
      <c r="BW24" s="35" t="str">
        <v>N</v>
      </c>
      <c r="BX24" s="36" t="str">
        <v>N</v>
      </c>
      <c r="BY24" s="36" t="str">
        <v>N</v>
      </c>
      <c r="BZ24" s="37" t="str">
        <v>N</v>
      </c>
      <c r="CA24" s="35">
        <v>5</v>
      </c>
      <c r="CB24" s="36">
        <v>5</v>
      </c>
      <c r="CC24" s="36">
        <v>5</v>
      </c>
      <c r="CD24" s="37">
        <v>5</v>
      </c>
      <c r="CE24" s="35">
        <v>1</v>
      </c>
      <c r="CF24" s="36">
        <v>1</v>
      </c>
      <c r="CG24" s="36">
        <v>1</v>
      </c>
      <c r="CH24" s="37">
        <v>1</v>
      </c>
      <c r="CI24" s="35">
        <v>2</v>
      </c>
      <c r="CJ24" s="36">
        <v>2</v>
      </c>
      <c r="CK24" s="36">
        <v>2</v>
      </c>
      <c r="CL24" s="37">
        <v>2</v>
      </c>
      <c r="CM24" s="35">
        <v>1</v>
      </c>
      <c r="CN24" s="36">
        <v>1</v>
      </c>
      <c r="CO24" s="36">
        <v>1</v>
      </c>
      <c r="CP24" s="37">
        <v>1</v>
      </c>
      <c r="CQ24" s="35">
        <v>1</v>
      </c>
      <c r="CR24" s="36">
        <v>1</v>
      </c>
      <c r="CS24" s="36">
        <v>1</v>
      </c>
      <c r="CT24" s="37">
        <v>1</v>
      </c>
      <c r="CU24" s="35">
        <v>3</v>
      </c>
      <c r="CV24" s="36">
        <v>3</v>
      </c>
      <c r="CW24" s="36">
        <v>3</v>
      </c>
      <c r="CX24" s="37">
        <v>3</v>
      </c>
      <c r="CY24" s="35">
        <v>15</v>
      </c>
      <c r="CZ24" s="36">
        <v>16</v>
      </c>
      <c r="DA24" s="36">
        <v>15</v>
      </c>
      <c r="DB24" s="37">
        <v>16</v>
      </c>
      <c r="DC24" s="35">
        <v>6</v>
      </c>
      <c r="DD24" s="36">
        <v>4</v>
      </c>
      <c r="DE24" s="36">
        <v>6</v>
      </c>
      <c r="DF24" s="37">
        <v>4</v>
      </c>
      <c r="DG24" s="35">
        <v>6</v>
      </c>
      <c r="DH24" s="36">
        <v>6</v>
      </c>
      <c r="DI24" s="36">
        <v>6</v>
      </c>
      <c r="DJ24" s="37">
        <v>7</v>
      </c>
      <c r="DK24" s="35">
        <v>10</v>
      </c>
      <c r="DL24" s="36">
        <v>10</v>
      </c>
      <c r="DM24" s="36">
        <v>10</v>
      </c>
      <c r="DN24" s="37">
        <v>10</v>
      </c>
      <c r="DO24" s="35">
        <v>6</v>
      </c>
      <c r="DP24" s="36">
        <v>6</v>
      </c>
      <c r="DQ24" s="36">
        <v>6</v>
      </c>
      <c r="DR24" s="37">
        <v>7</v>
      </c>
      <c r="DS24" s="31">
        <v>46</v>
      </c>
      <c r="DT24" s="31">
        <v>45</v>
      </c>
      <c r="DU24" s="31">
        <v>46</v>
      </c>
      <c r="DV24" s="37">
        <v>47</v>
      </c>
      <c r="DX24" s="50">
        <f t="shared" si="0"/>
        <v>46</v>
      </c>
      <c r="DY24" s="6" t="str">
        <f t="shared" si="1"/>
        <v>Moderate</v>
      </c>
    </row>
    <row r="25" spans="1:129" x14ac:dyDescent="0.35">
      <c r="A25" s="41">
        <v>22</v>
      </c>
      <c r="B25" s="42" t="s">
        <v>177</v>
      </c>
      <c r="C25" s="35">
        <f>'APPRAISE-AI (Round 1)'!X6</f>
        <v>0</v>
      </c>
      <c r="D25" s="36">
        <v>0</v>
      </c>
      <c r="E25" s="36">
        <v>0</v>
      </c>
      <c r="F25" s="37">
        <v>0</v>
      </c>
      <c r="G25" s="35">
        <v>1</v>
      </c>
      <c r="H25" s="36">
        <v>1</v>
      </c>
      <c r="I25" s="36">
        <v>1</v>
      </c>
      <c r="J25" s="37">
        <v>1</v>
      </c>
      <c r="K25" s="35">
        <v>1</v>
      </c>
      <c r="L25" s="36">
        <v>1</v>
      </c>
      <c r="M25" s="36">
        <v>1</v>
      </c>
      <c r="N25" s="37">
        <v>1</v>
      </c>
      <c r="O25" s="35">
        <v>1</v>
      </c>
      <c r="P25" s="36">
        <v>0</v>
      </c>
      <c r="Q25" s="36">
        <v>1</v>
      </c>
      <c r="R25" s="37">
        <v>0</v>
      </c>
      <c r="S25" s="35">
        <v>3</v>
      </c>
      <c r="T25" s="36">
        <v>3</v>
      </c>
      <c r="U25" s="36">
        <v>3</v>
      </c>
      <c r="V25" s="37">
        <v>3</v>
      </c>
      <c r="W25" s="35">
        <v>6</v>
      </c>
      <c r="X25" s="36">
        <v>6</v>
      </c>
      <c r="Y25" s="36">
        <v>6</v>
      </c>
      <c r="Z25" s="37">
        <v>6</v>
      </c>
      <c r="AA25" s="35">
        <v>5</v>
      </c>
      <c r="AB25" s="36">
        <v>6</v>
      </c>
      <c r="AC25" s="36">
        <v>5</v>
      </c>
      <c r="AD25" s="37">
        <v>6</v>
      </c>
      <c r="AE25" s="35">
        <v>7</v>
      </c>
      <c r="AF25" s="36">
        <v>5</v>
      </c>
      <c r="AG25" s="36">
        <v>7</v>
      </c>
      <c r="AH25" s="37">
        <v>5</v>
      </c>
      <c r="AI25" s="35">
        <v>0</v>
      </c>
      <c r="AJ25" s="36">
        <v>0</v>
      </c>
      <c r="AK25" s="36">
        <v>0</v>
      </c>
      <c r="AL25" s="37">
        <v>0</v>
      </c>
      <c r="AM25" s="35">
        <v>0</v>
      </c>
      <c r="AN25" s="36">
        <v>0</v>
      </c>
      <c r="AO25" s="36">
        <v>4</v>
      </c>
      <c r="AP25" s="37">
        <v>0</v>
      </c>
      <c r="AQ25" s="35">
        <v>2</v>
      </c>
      <c r="AR25" s="36">
        <v>2</v>
      </c>
      <c r="AS25" s="36">
        <v>2</v>
      </c>
      <c r="AT25" s="37">
        <v>2</v>
      </c>
      <c r="AU25" s="35">
        <v>2</v>
      </c>
      <c r="AV25" s="36">
        <v>0</v>
      </c>
      <c r="AW25" s="36">
        <v>2</v>
      </c>
      <c r="AX25" s="37">
        <v>0</v>
      </c>
      <c r="AY25" s="35">
        <v>4</v>
      </c>
      <c r="AZ25" s="36">
        <v>4</v>
      </c>
      <c r="BA25" s="36">
        <v>4</v>
      </c>
      <c r="BB25" s="37">
        <v>4</v>
      </c>
      <c r="BC25" s="35">
        <v>2</v>
      </c>
      <c r="BD25" s="36">
        <v>1</v>
      </c>
      <c r="BE25" s="36">
        <v>2</v>
      </c>
      <c r="BF25" s="37">
        <v>2</v>
      </c>
      <c r="BG25" s="35">
        <v>2</v>
      </c>
      <c r="BH25" s="36">
        <v>2</v>
      </c>
      <c r="BI25" s="36">
        <v>2</v>
      </c>
      <c r="BJ25" s="37">
        <v>2</v>
      </c>
      <c r="BK25" s="35">
        <v>0</v>
      </c>
      <c r="BL25" s="36">
        <v>0</v>
      </c>
      <c r="BM25" s="36">
        <v>0</v>
      </c>
      <c r="BN25" s="37">
        <v>0</v>
      </c>
      <c r="BO25" s="35">
        <v>4</v>
      </c>
      <c r="BP25" s="36">
        <v>4</v>
      </c>
      <c r="BQ25" s="36">
        <v>5</v>
      </c>
      <c r="BR25" s="37">
        <v>4</v>
      </c>
      <c r="BS25" s="35">
        <v>0</v>
      </c>
      <c r="BT25" s="36">
        <v>0</v>
      </c>
      <c r="BU25" s="36">
        <v>0</v>
      </c>
      <c r="BV25" s="37">
        <v>0</v>
      </c>
      <c r="BW25" s="35" t="str">
        <v>Y</v>
      </c>
      <c r="BX25" s="36" t="str">
        <v>Y</v>
      </c>
      <c r="BY25" s="36" t="str">
        <v>Y</v>
      </c>
      <c r="BZ25" s="37" t="str">
        <v>Y</v>
      </c>
      <c r="CA25" s="35">
        <v>5</v>
      </c>
      <c r="CB25" s="36">
        <v>5</v>
      </c>
      <c r="CC25" s="36">
        <v>5</v>
      </c>
      <c r="CD25" s="37">
        <v>5</v>
      </c>
      <c r="CE25" s="35">
        <v>1</v>
      </c>
      <c r="CF25" s="36">
        <v>1</v>
      </c>
      <c r="CG25" s="36">
        <v>1</v>
      </c>
      <c r="CH25" s="37">
        <v>1</v>
      </c>
      <c r="CI25" s="35">
        <v>2</v>
      </c>
      <c r="CJ25" s="36">
        <v>2</v>
      </c>
      <c r="CK25" s="36">
        <v>2</v>
      </c>
      <c r="CL25" s="37">
        <v>2</v>
      </c>
      <c r="CM25" s="35">
        <v>1</v>
      </c>
      <c r="CN25" s="36">
        <v>1</v>
      </c>
      <c r="CO25" s="36">
        <v>1</v>
      </c>
      <c r="CP25" s="37">
        <v>1</v>
      </c>
      <c r="CQ25" s="35">
        <v>0</v>
      </c>
      <c r="CR25" s="36">
        <v>0</v>
      </c>
      <c r="CS25" s="36">
        <v>0</v>
      </c>
      <c r="CT25" s="37">
        <v>0</v>
      </c>
      <c r="CU25" s="35">
        <v>3</v>
      </c>
      <c r="CV25" s="36">
        <v>3</v>
      </c>
      <c r="CW25" s="36">
        <v>3</v>
      </c>
      <c r="CX25" s="37">
        <v>3</v>
      </c>
      <c r="CY25" s="35">
        <v>15</v>
      </c>
      <c r="CZ25" s="36">
        <v>15</v>
      </c>
      <c r="DA25" s="36">
        <v>15</v>
      </c>
      <c r="DB25" s="37">
        <v>15</v>
      </c>
      <c r="DC25" s="35">
        <v>7</v>
      </c>
      <c r="DD25" s="36">
        <v>5</v>
      </c>
      <c r="DE25" s="36">
        <v>11</v>
      </c>
      <c r="DF25" s="37">
        <v>5</v>
      </c>
      <c r="DG25" s="35">
        <v>6</v>
      </c>
      <c r="DH25" s="36">
        <v>6</v>
      </c>
      <c r="DI25" s="36">
        <v>7</v>
      </c>
      <c r="DJ25" s="37">
        <v>6</v>
      </c>
      <c r="DK25" s="35">
        <v>12</v>
      </c>
      <c r="DL25" s="36">
        <v>12</v>
      </c>
      <c r="DM25" s="36">
        <v>12</v>
      </c>
      <c r="DN25" s="37">
        <v>12</v>
      </c>
      <c r="DO25" s="35">
        <v>6</v>
      </c>
      <c r="DP25" s="36">
        <v>3</v>
      </c>
      <c r="DQ25" s="36">
        <v>6</v>
      </c>
      <c r="DR25" s="37">
        <v>4</v>
      </c>
      <c r="DS25" s="31">
        <v>49</v>
      </c>
      <c r="DT25" s="31">
        <v>44</v>
      </c>
      <c r="DU25" s="31">
        <v>54</v>
      </c>
      <c r="DV25" s="37">
        <v>45</v>
      </c>
      <c r="DX25" s="50">
        <f t="shared" si="0"/>
        <v>47</v>
      </c>
      <c r="DY25" s="6" t="str">
        <f t="shared" si="1"/>
        <v>Moderate</v>
      </c>
    </row>
    <row r="26" spans="1:129" x14ac:dyDescent="0.35">
      <c r="A26" s="41">
        <v>23</v>
      </c>
      <c r="B26" s="42" t="s">
        <v>178</v>
      </c>
      <c r="C26" s="35">
        <f>'APPRAISE-AI (Round 1)'!Y6</f>
        <v>0</v>
      </c>
      <c r="D26" s="36">
        <v>0</v>
      </c>
      <c r="E26" s="36">
        <v>0</v>
      </c>
      <c r="F26" s="37">
        <v>0</v>
      </c>
      <c r="G26" s="35">
        <v>1</v>
      </c>
      <c r="H26" s="36">
        <v>1</v>
      </c>
      <c r="I26" s="36">
        <v>1</v>
      </c>
      <c r="J26" s="37">
        <v>1</v>
      </c>
      <c r="K26" s="35">
        <v>1</v>
      </c>
      <c r="L26" s="36">
        <v>1</v>
      </c>
      <c r="M26" s="36">
        <v>1</v>
      </c>
      <c r="N26" s="37">
        <v>1</v>
      </c>
      <c r="O26" s="35">
        <v>0</v>
      </c>
      <c r="P26" s="36">
        <v>0</v>
      </c>
      <c r="Q26" s="36">
        <v>0</v>
      </c>
      <c r="R26" s="37">
        <v>0</v>
      </c>
      <c r="S26" s="35">
        <v>2</v>
      </c>
      <c r="T26" s="36">
        <v>2</v>
      </c>
      <c r="U26" s="36">
        <v>2</v>
      </c>
      <c r="V26" s="37">
        <v>2</v>
      </c>
      <c r="W26" s="35">
        <v>6</v>
      </c>
      <c r="X26" s="36">
        <v>6</v>
      </c>
      <c r="Y26" s="36">
        <v>6</v>
      </c>
      <c r="Z26" s="37">
        <v>6</v>
      </c>
      <c r="AA26" s="35">
        <v>6</v>
      </c>
      <c r="AB26" s="36">
        <v>7</v>
      </c>
      <c r="AC26" s="36">
        <v>6</v>
      </c>
      <c r="AD26" s="37">
        <v>7</v>
      </c>
      <c r="AE26" s="35">
        <v>5</v>
      </c>
      <c r="AF26" s="36">
        <v>5</v>
      </c>
      <c r="AG26" s="36">
        <v>5</v>
      </c>
      <c r="AH26" s="37">
        <v>5</v>
      </c>
      <c r="AI26" s="35">
        <v>0</v>
      </c>
      <c r="AJ26" s="36">
        <v>0</v>
      </c>
      <c r="AK26" s="36">
        <v>0</v>
      </c>
      <c r="AL26" s="37">
        <v>0</v>
      </c>
      <c r="AM26" s="35">
        <v>2</v>
      </c>
      <c r="AN26" s="36">
        <v>2</v>
      </c>
      <c r="AO26" s="36">
        <v>2</v>
      </c>
      <c r="AP26" s="37">
        <v>2</v>
      </c>
      <c r="AQ26" s="35">
        <v>1</v>
      </c>
      <c r="AR26" s="36">
        <v>1</v>
      </c>
      <c r="AS26" s="36">
        <v>1</v>
      </c>
      <c r="AT26" s="37">
        <v>1</v>
      </c>
      <c r="AU26" s="35">
        <v>3</v>
      </c>
      <c r="AV26" s="36">
        <v>2</v>
      </c>
      <c r="AW26" s="36">
        <v>3</v>
      </c>
      <c r="AX26" s="37">
        <v>3</v>
      </c>
      <c r="AY26" s="35">
        <v>4</v>
      </c>
      <c r="AZ26" s="36">
        <v>4</v>
      </c>
      <c r="BA26" s="36">
        <v>4</v>
      </c>
      <c r="BB26" s="37">
        <v>4</v>
      </c>
      <c r="BC26" s="35">
        <v>1</v>
      </c>
      <c r="BD26" s="36">
        <v>2</v>
      </c>
      <c r="BE26" s="36">
        <v>2</v>
      </c>
      <c r="BF26" s="37">
        <v>2</v>
      </c>
      <c r="BG26" s="35">
        <v>3</v>
      </c>
      <c r="BH26" s="36">
        <v>3</v>
      </c>
      <c r="BI26" s="36">
        <v>3</v>
      </c>
      <c r="BJ26" s="37">
        <v>3</v>
      </c>
      <c r="BK26" s="35">
        <v>0</v>
      </c>
      <c r="BL26" s="36">
        <v>2</v>
      </c>
      <c r="BM26" s="36">
        <v>0</v>
      </c>
      <c r="BN26" s="37">
        <v>2</v>
      </c>
      <c r="BO26" s="35">
        <v>0</v>
      </c>
      <c r="BP26" s="36">
        <v>0</v>
      </c>
      <c r="BQ26" s="36">
        <v>0</v>
      </c>
      <c r="BR26" s="37">
        <v>0</v>
      </c>
      <c r="BS26" s="35">
        <v>0</v>
      </c>
      <c r="BT26" s="36">
        <v>0</v>
      </c>
      <c r="BU26" s="36">
        <v>0</v>
      </c>
      <c r="BV26" s="37">
        <v>0</v>
      </c>
      <c r="BW26" s="35" t="str">
        <v>N</v>
      </c>
      <c r="BX26" s="36" t="str">
        <v>N</v>
      </c>
      <c r="BY26" s="36" t="str">
        <v>N</v>
      </c>
      <c r="BZ26" s="37" t="str">
        <v>N</v>
      </c>
      <c r="CA26" s="35">
        <v>0</v>
      </c>
      <c r="CB26" s="36">
        <v>0</v>
      </c>
      <c r="CC26" s="36">
        <v>0</v>
      </c>
      <c r="CD26" s="37">
        <v>0</v>
      </c>
      <c r="CE26" s="35">
        <v>1</v>
      </c>
      <c r="CF26" s="36">
        <v>1</v>
      </c>
      <c r="CG26" s="36">
        <v>1</v>
      </c>
      <c r="CH26" s="37">
        <v>1</v>
      </c>
      <c r="CI26" s="35">
        <v>2</v>
      </c>
      <c r="CJ26" s="36">
        <v>2</v>
      </c>
      <c r="CK26" s="36">
        <v>2</v>
      </c>
      <c r="CL26" s="37">
        <v>2</v>
      </c>
      <c r="CM26" s="35">
        <v>1</v>
      </c>
      <c r="CN26" s="36">
        <v>1</v>
      </c>
      <c r="CO26" s="36">
        <v>1</v>
      </c>
      <c r="CP26" s="37">
        <v>1</v>
      </c>
      <c r="CQ26" s="35">
        <v>4</v>
      </c>
      <c r="CR26" s="36">
        <v>5</v>
      </c>
      <c r="CS26" s="36">
        <v>4</v>
      </c>
      <c r="CT26" s="37">
        <v>5</v>
      </c>
      <c r="CU26" s="35">
        <v>3</v>
      </c>
      <c r="CV26" s="36">
        <v>3</v>
      </c>
      <c r="CW26" s="36">
        <v>3</v>
      </c>
      <c r="CX26" s="37">
        <v>3</v>
      </c>
      <c r="CY26" s="35">
        <v>14</v>
      </c>
      <c r="CZ26" s="36">
        <v>15</v>
      </c>
      <c r="DA26" s="36">
        <v>14</v>
      </c>
      <c r="DB26" s="37">
        <v>15</v>
      </c>
      <c r="DC26" s="35">
        <v>7</v>
      </c>
      <c r="DD26" s="36">
        <v>7</v>
      </c>
      <c r="DE26" s="36">
        <v>7</v>
      </c>
      <c r="DF26" s="37">
        <v>7</v>
      </c>
      <c r="DG26" s="35">
        <v>3</v>
      </c>
      <c r="DH26" s="36">
        <v>5</v>
      </c>
      <c r="DI26" s="36">
        <v>3</v>
      </c>
      <c r="DJ26" s="37">
        <v>5</v>
      </c>
      <c r="DK26" s="35">
        <v>7</v>
      </c>
      <c r="DL26" s="36">
        <v>7</v>
      </c>
      <c r="DM26" s="36">
        <v>7</v>
      </c>
      <c r="DN26" s="37">
        <v>7</v>
      </c>
      <c r="DO26" s="35">
        <v>9</v>
      </c>
      <c r="DP26" s="36">
        <v>10</v>
      </c>
      <c r="DQ26" s="36">
        <v>10</v>
      </c>
      <c r="DR26" s="37">
        <v>11</v>
      </c>
      <c r="DS26" s="31">
        <v>43</v>
      </c>
      <c r="DT26" s="31">
        <v>47</v>
      </c>
      <c r="DU26" s="31">
        <v>44</v>
      </c>
      <c r="DV26" s="37">
        <v>48</v>
      </c>
      <c r="DX26" s="50">
        <f t="shared" si="0"/>
        <v>45.5</v>
      </c>
      <c r="DY26" s="6" t="str">
        <f t="shared" si="1"/>
        <v>Moderate</v>
      </c>
    </row>
    <row r="27" spans="1:129" x14ac:dyDescent="0.35">
      <c r="A27" s="41">
        <v>24</v>
      </c>
      <c r="B27" s="42" t="s">
        <v>179</v>
      </c>
      <c r="C27" s="35">
        <f>'APPRAISE-AI (Round 1)'!Z6</f>
        <v>1</v>
      </c>
      <c r="D27" s="36">
        <v>1</v>
      </c>
      <c r="E27" s="36">
        <v>1</v>
      </c>
      <c r="F27" s="37">
        <v>1</v>
      </c>
      <c r="G27" s="35">
        <v>1</v>
      </c>
      <c r="H27" s="36">
        <v>1</v>
      </c>
      <c r="I27" s="36">
        <v>1</v>
      </c>
      <c r="J27" s="37">
        <v>1</v>
      </c>
      <c r="K27" s="35">
        <v>1</v>
      </c>
      <c r="L27" s="36">
        <v>1</v>
      </c>
      <c r="M27" s="36">
        <v>1</v>
      </c>
      <c r="N27" s="37">
        <v>1</v>
      </c>
      <c r="O27" s="35">
        <v>0</v>
      </c>
      <c r="P27" s="36">
        <v>1</v>
      </c>
      <c r="Q27" s="36">
        <v>0</v>
      </c>
      <c r="R27" s="37">
        <v>1</v>
      </c>
      <c r="S27" s="35">
        <v>3</v>
      </c>
      <c r="T27" s="36">
        <v>2</v>
      </c>
      <c r="U27" s="36">
        <v>3</v>
      </c>
      <c r="V27" s="37">
        <v>2</v>
      </c>
      <c r="W27" s="35">
        <v>6</v>
      </c>
      <c r="X27" s="36">
        <v>6</v>
      </c>
      <c r="Y27" s="36">
        <v>6</v>
      </c>
      <c r="Z27" s="37">
        <v>6</v>
      </c>
      <c r="AA27" s="35">
        <v>4</v>
      </c>
      <c r="AB27" s="36">
        <v>3</v>
      </c>
      <c r="AC27" s="36">
        <v>4</v>
      </c>
      <c r="AD27" s="37">
        <v>4</v>
      </c>
      <c r="AE27" s="35">
        <v>5</v>
      </c>
      <c r="AF27" s="36">
        <v>7</v>
      </c>
      <c r="AG27" s="36">
        <v>5</v>
      </c>
      <c r="AH27" s="37">
        <v>7</v>
      </c>
      <c r="AI27" s="35">
        <v>5</v>
      </c>
      <c r="AJ27" s="36">
        <v>5</v>
      </c>
      <c r="AK27" s="36">
        <v>5</v>
      </c>
      <c r="AL27" s="37">
        <v>5</v>
      </c>
      <c r="AM27" s="35">
        <v>6</v>
      </c>
      <c r="AN27" s="36">
        <v>6</v>
      </c>
      <c r="AO27" s="36">
        <v>6</v>
      </c>
      <c r="AP27" s="37">
        <v>6</v>
      </c>
      <c r="AQ27" s="35">
        <v>1</v>
      </c>
      <c r="AR27" s="36">
        <v>1</v>
      </c>
      <c r="AS27" s="36">
        <v>1</v>
      </c>
      <c r="AT27" s="37">
        <v>1</v>
      </c>
      <c r="AU27" s="35">
        <v>0</v>
      </c>
      <c r="AV27" s="36">
        <v>0</v>
      </c>
      <c r="AW27" s="36">
        <v>0</v>
      </c>
      <c r="AX27" s="37">
        <v>0</v>
      </c>
      <c r="AY27" s="35">
        <v>4</v>
      </c>
      <c r="AZ27" s="36">
        <v>4</v>
      </c>
      <c r="BA27" s="36">
        <v>4</v>
      </c>
      <c r="BB27" s="37">
        <v>4</v>
      </c>
      <c r="BC27" s="35">
        <v>2</v>
      </c>
      <c r="BD27" s="36">
        <v>2</v>
      </c>
      <c r="BE27" s="36">
        <v>2</v>
      </c>
      <c r="BF27" s="37">
        <v>2</v>
      </c>
      <c r="BG27" s="35">
        <v>2</v>
      </c>
      <c r="BH27" s="36">
        <v>3</v>
      </c>
      <c r="BI27" s="36">
        <v>2</v>
      </c>
      <c r="BJ27" s="37">
        <v>3</v>
      </c>
      <c r="BK27" s="35">
        <v>5</v>
      </c>
      <c r="BL27" s="36">
        <v>5</v>
      </c>
      <c r="BM27" s="36">
        <v>5</v>
      </c>
      <c r="BN27" s="37">
        <v>5</v>
      </c>
      <c r="BO27" s="35">
        <v>0</v>
      </c>
      <c r="BP27" s="36">
        <v>1</v>
      </c>
      <c r="BQ27" s="36">
        <v>0</v>
      </c>
      <c r="BR27" s="37">
        <v>1</v>
      </c>
      <c r="BS27" s="35">
        <v>0</v>
      </c>
      <c r="BT27" s="36">
        <v>0</v>
      </c>
      <c r="BU27" s="36">
        <v>0</v>
      </c>
      <c r="BV27" s="37">
        <v>0</v>
      </c>
      <c r="BW27" s="35" t="str">
        <v>N</v>
      </c>
      <c r="BX27" s="36" t="str">
        <v>N</v>
      </c>
      <c r="BY27" s="36" t="str">
        <v>N</v>
      </c>
      <c r="BZ27" s="37" t="str">
        <v>N</v>
      </c>
      <c r="CA27" s="35">
        <v>5</v>
      </c>
      <c r="CB27" s="36">
        <v>5</v>
      </c>
      <c r="CC27" s="36">
        <v>5</v>
      </c>
      <c r="CD27" s="37">
        <v>5</v>
      </c>
      <c r="CE27" s="35">
        <v>1</v>
      </c>
      <c r="CF27" s="36">
        <v>1</v>
      </c>
      <c r="CG27" s="36">
        <v>1</v>
      </c>
      <c r="CH27" s="37">
        <v>1</v>
      </c>
      <c r="CI27" s="35">
        <v>2</v>
      </c>
      <c r="CJ27" s="36">
        <v>2</v>
      </c>
      <c r="CK27" s="36">
        <v>2</v>
      </c>
      <c r="CL27" s="37">
        <v>2</v>
      </c>
      <c r="CM27" s="35">
        <v>1</v>
      </c>
      <c r="CN27" s="36">
        <v>1</v>
      </c>
      <c r="CO27" s="36">
        <v>1</v>
      </c>
      <c r="CP27" s="37">
        <v>1</v>
      </c>
      <c r="CQ27" s="35">
        <v>2</v>
      </c>
      <c r="CR27" s="36">
        <v>2</v>
      </c>
      <c r="CS27" s="36">
        <v>2</v>
      </c>
      <c r="CT27" s="37">
        <v>2</v>
      </c>
      <c r="CU27" s="35">
        <v>4</v>
      </c>
      <c r="CV27" s="36">
        <v>4</v>
      </c>
      <c r="CW27" s="36">
        <v>4</v>
      </c>
      <c r="CX27" s="37">
        <v>4</v>
      </c>
      <c r="CY27" s="35">
        <v>13</v>
      </c>
      <c r="CZ27" s="36">
        <v>12</v>
      </c>
      <c r="DA27" s="36">
        <v>13</v>
      </c>
      <c r="DB27" s="37">
        <v>13</v>
      </c>
      <c r="DC27" s="35">
        <v>16</v>
      </c>
      <c r="DD27" s="36">
        <v>18</v>
      </c>
      <c r="DE27" s="36">
        <v>16</v>
      </c>
      <c r="DF27" s="37">
        <v>18</v>
      </c>
      <c r="DG27" s="35">
        <v>7</v>
      </c>
      <c r="DH27" s="36">
        <v>9</v>
      </c>
      <c r="DI27" s="36">
        <v>7</v>
      </c>
      <c r="DJ27" s="37">
        <v>9</v>
      </c>
      <c r="DK27" s="35">
        <v>12</v>
      </c>
      <c r="DL27" s="36">
        <v>12</v>
      </c>
      <c r="DM27" s="36">
        <v>12</v>
      </c>
      <c r="DN27" s="37">
        <v>12</v>
      </c>
      <c r="DO27" s="35">
        <v>5</v>
      </c>
      <c r="DP27" s="36">
        <v>5</v>
      </c>
      <c r="DQ27" s="36">
        <v>5</v>
      </c>
      <c r="DR27" s="37">
        <v>5</v>
      </c>
      <c r="DS27" s="31">
        <v>57</v>
      </c>
      <c r="DT27" s="31">
        <v>60</v>
      </c>
      <c r="DU27" s="31">
        <v>57</v>
      </c>
      <c r="DV27" s="37">
        <v>61</v>
      </c>
      <c r="DX27" s="50">
        <f t="shared" si="0"/>
        <v>58.5</v>
      </c>
      <c r="DY27" s="6" t="str">
        <f t="shared" si="1"/>
        <v>Moderate</v>
      </c>
    </row>
    <row r="28" spans="1:129" x14ac:dyDescent="0.35">
      <c r="A28" s="41">
        <v>25</v>
      </c>
      <c r="B28" s="42" t="s">
        <v>180</v>
      </c>
      <c r="C28" s="35">
        <f>'APPRAISE-AI (Round 1)'!AA6</f>
        <v>0</v>
      </c>
      <c r="D28" s="36">
        <v>0</v>
      </c>
      <c r="E28" s="36">
        <v>1</v>
      </c>
      <c r="F28" s="37">
        <v>0</v>
      </c>
      <c r="G28" s="35">
        <v>1</v>
      </c>
      <c r="H28" s="36">
        <v>1</v>
      </c>
      <c r="I28" s="36">
        <v>1</v>
      </c>
      <c r="J28" s="37">
        <v>1</v>
      </c>
      <c r="K28" s="35">
        <v>1</v>
      </c>
      <c r="L28" s="36">
        <v>1</v>
      </c>
      <c r="M28" s="36">
        <v>1</v>
      </c>
      <c r="N28" s="37">
        <v>1</v>
      </c>
      <c r="O28" s="35">
        <v>1</v>
      </c>
      <c r="P28" s="36">
        <v>0</v>
      </c>
      <c r="Q28" s="36">
        <v>1</v>
      </c>
      <c r="R28" s="37">
        <v>0</v>
      </c>
      <c r="S28" s="35">
        <v>1</v>
      </c>
      <c r="T28" s="36">
        <v>1</v>
      </c>
      <c r="U28" s="36">
        <v>1</v>
      </c>
      <c r="V28" s="37">
        <v>1</v>
      </c>
      <c r="W28" s="35">
        <v>6</v>
      </c>
      <c r="X28" s="36">
        <v>6</v>
      </c>
      <c r="Y28" s="36">
        <v>6</v>
      </c>
      <c r="Z28" s="37">
        <v>6</v>
      </c>
      <c r="AA28" s="35">
        <v>6</v>
      </c>
      <c r="AB28" s="36">
        <v>7</v>
      </c>
      <c r="AC28" s="36">
        <v>6</v>
      </c>
      <c r="AD28" s="37">
        <v>7</v>
      </c>
      <c r="AE28" s="35">
        <v>4</v>
      </c>
      <c r="AF28" s="36">
        <v>4</v>
      </c>
      <c r="AG28" s="36">
        <v>4</v>
      </c>
      <c r="AH28" s="37">
        <v>4</v>
      </c>
      <c r="AI28" s="35">
        <v>0</v>
      </c>
      <c r="AJ28" s="36">
        <v>0</v>
      </c>
      <c r="AK28" s="36">
        <v>0</v>
      </c>
      <c r="AL28" s="37">
        <v>0</v>
      </c>
      <c r="AM28" s="35">
        <v>4</v>
      </c>
      <c r="AN28" s="36">
        <v>6</v>
      </c>
      <c r="AO28" s="36">
        <v>4</v>
      </c>
      <c r="AP28" s="37">
        <v>6</v>
      </c>
      <c r="AQ28" s="35">
        <v>1</v>
      </c>
      <c r="AR28" s="36">
        <v>2</v>
      </c>
      <c r="AS28" s="36">
        <v>1</v>
      </c>
      <c r="AT28" s="37">
        <v>2</v>
      </c>
      <c r="AU28" s="35">
        <v>2</v>
      </c>
      <c r="AV28" s="36">
        <v>2</v>
      </c>
      <c r="AW28" s="36">
        <v>2</v>
      </c>
      <c r="AX28" s="37">
        <v>2</v>
      </c>
      <c r="AY28" s="35">
        <v>4</v>
      </c>
      <c r="AZ28" s="36">
        <v>4</v>
      </c>
      <c r="BA28" s="36">
        <v>4</v>
      </c>
      <c r="BB28" s="37">
        <v>4</v>
      </c>
      <c r="BC28" s="35">
        <v>3</v>
      </c>
      <c r="BD28" s="36">
        <v>3</v>
      </c>
      <c r="BE28" s="36">
        <v>3</v>
      </c>
      <c r="BF28" s="37">
        <v>3</v>
      </c>
      <c r="BG28" s="35">
        <v>2</v>
      </c>
      <c r="BH28" s="36">
        <v>2</v>
      </c>
      <c r="BI28" s="36">
        <v>2</v>
      </c>
      <c r="BJ28" s="37">
        <v>2</v>
      </c>
      <c r="BK28" s="35">
        <v>5</v>
      </c>
      <c r="BL28" s="36">
        <v>5</v>
      </c>
      <c r="BM28" s="36">
        <v>5</v>
      </c>
      <c r="BN28" s="37">
        <v>5</v>
      </c>
      <c r="BO28" s="35">
        <v>0</v>
      </c>
      <c r="BP28" s="36">
        <v>1</v>
      </c>
      <c r="BQ28" s="36">
        <v>0</v>
      </c>
      <c r="BR28" s="37">
        <v>2</v>
      </c>
      <c r="BS28" s="35">
        <v>0</v>
      </c>
      <c r="BT28" s="36">
        <v>0</v>
      </c>
      <c r="BU28" s="36">
        <v>0</v>
      </c>
      <c r="BV28" s="37">
        <v>0</v>
      </c>
      <c r="BW28" s="35" t="str">
        <v>N</v>
      </c>
      <c r="BX28" s="36" t="str">
        <v>Y</v>
      </c>
      <c r="BY28" s="36" t="str">
        <v>N</v>
      </c>
      <c r="BZ28" s="37" t="str">
        <v>Y</v>
      </c>
      <c r="CA28" s="35">
        <v>5</v>
      </c>
      <c r="CB28" s="36">
        <v>5</v>
      </c>
      <c r="CC28" s="36">
        <v>5</v>
      </c>
      <c r="CD28" s="37">
        <v>5</v>
      </c>
      <c r="CE28" s="35">
        <v>1</v>
      </c>
      <c r="CF28" s="36">
        <v>1</v>
      </c>
      <c r="CG28" s="36">
        <v>1</v>
      </c>
      <c r="CH28" s="37">
        <v>1</v>
      </c>
      <c r="CI28" s="35">
        <v>2</v>
      </c>
      <c r="CJ28" s="36">
        <v>2</v>
      </c>
      <c r="CK28" s="36">
        <v>2</v>
      </c>
      <c r="CL28" s="37">
        <v>2</v>
      </c>
      <c r="CM28" s="35">
        <v>1</v>
      </c>
      <c r="CN28" s="36">
        <v>1</v>
      </c>
      <c r="CO28" s="36">
        <v>1</v>
      </c>
      <c r="CP28" s="37">
        <v>1</v>
      </c>
      <c r="CQ28" s="35">
        <v>5</v>
      </c>
      <c r="CR28" s="36">
        <v>5</v>
      </c>
      <c r="CS28" s="36">
        <v>5</v>
      </c>
      <c r="CT28" s="37">
        <v>5</v>
      </c>
      <c r="CU28" s="35">
        <v>3</v>
      </c>
      <c r="CV28" s="36">
        <v>3</v>
      </c>
      <c r="CW28" s="36">
        <v>4</v>
      </c>
      <c r="CX28" s="37">
        <v>3</v>
      </c>
      <c r="CY28" s="35">
        <v>14</v>
      </c>
      <c r="CZ28" s="36">
        <v>14</v>
      </c>
      <c r="DA28" s="36">
        <v>14</v>
      </c>
      <c r="DB28" s="37">
        <v>14</v>
      </c>
      <c r="DC28" s="35">
        <v>8</v>
      </c>
      <c r="DD28" s="36">
        <v>10</v>
      </c>
      <c r="DE28" s="36">
        <v>8</v>
      </c>
      <c r="DF28" s="37">
        <v>10</v>
      </c>
      <c r="DG28" s="35">
        <v>7</v>
      </c>
      <c r="DH28" s="36">
        <v>8</v>
      </c>
      <c r="DI28" s="36">
        <v>7</v>
      </c>
      <c r="DJ28" s="37">
        <v>9</v>
      </c>
      <c r="DK28" s="35">
        <v>12</v>
      </c>
      <c r="DL28" s="36">
        <v>12</v>
      </c>
      <c r="DM28" s="36">
        <v>12</v>
      </c>
      <c r="DN28" s="37">
        <v>12</v>
      </c>
      <c r="DO28" s="35">
        <v>11</v>
      </c>
      <c r="DP28" s="36">
        <v>12</v>
      </c>
      <c r="DQ28" s="36">
        <v>11</v>
      </c>
      <c r="DR28" s="37">
        <v>12</v>
      </c>
      <c r="DS28" s="31">
        <v>55</v>
      </c>
      <c r="DT28" s="31">
        <v>59</v>
      </c>
      <c r="DU28" s="31">
        <v>56</v>
      </c>
      <c r="DV28" s="37">
        <v>60</v>
      </c>
      <c r="DX28" s="50">
        <f t="shared" si="0"/>
        <v>57.5</v>
      </c>
      <c r="DY28" s="6" t="str">
        <f t="shared" si="1"/>
        <v>Moderate</v>
      </c>
    </row>
    <row r="29" spans="1:129" x14ac:dyDescent="0.35">
      <c r="A29" s="41">
        <v>26</v>
      </c>
      <c r="B29" s="42" t="s">
        <v>181</v>
      </c>
      <c r="C29" s="35">
        <f>'APPRAISE-AI (Round 1)'!AB6</f>
        <v>0</v>
      </c>
      <c r="D29" s="36">
        <v>0</v>
      </c>
      <c r="E29" s="36">
        <v>0</v>
      </c>
      <c r="F29" s="37">
        <v>0</v>
      </c>
      <c r="G29" s="35">
        <v>0</v>
      </c>
      <c r="H29" s="36">
        <v>0</v>
      </c>
      <c r="I29" s="36">
        <v>1</v>
      </c>
      <c r="J29" s="37">
        <v>0</v>
      </c>
      <c r="K29" s="35">
        <v>1</v>
      </c>
      <c r="L29" s="36">
        <v>1</v>
      </c>
      <c r="M29" s="36">
        <v>1</v>
      </c>
      <c r="N29" s="37">
        <v>1</v>
      </c>
      <c r="O29" s="35">
        <v>1</v>
      </c>
      <c r="P29" s="36">
        <v>0</v>
      </c>
      <c r="Q29" s="36">
        <v>1</v>
      </c>
      <c r="R29" s="37">
        <v>0</v>
      </c>
      <c r="S29" s="35">
        <v>2</v>
      </c>
      <c r="T29" s="36">
        <v>2</v>
      </c>
      <c r="U29" s="36">
        <v>2</v>
      </c>
      <c r="V29" s="37">
        <v>2</v>
      </c>
      <c r="W29" s="35">
        <v>6</v>
      </c>
      <c r="X29" s="36">
        <v>6</v>
      </c>
      <c r="Y29" s="36">
        <v>6</v>
      </c>
      <c r="Z29" s="37">
        <v>6</v>
      </c>
      <c r="AA29" s="35">
        <v>4</v>
      </c>
      <c r="AB29" s="36">
        <v>4</v>
      </c>
      <c r="AC29" s="36">
        <v>4</v>
      </c>
      <c r="AD29" s="37">
        <v>4</v>
      </c>
      <c r="AE29" s="35">
        <v>5</v>
      </c>
      <c r="AF29" s="36">
        <v>5</v>
      </c>
      <c r="AG29" s="36">
        <v>5</v>
      </c>
      <c r="AH29" s="37">
        <v>5</v>
      </c>
      <c r="AI29" s="35">
        <v>0</v>
      </c>
      <c r="AJ29" s="36">
        <v>0</v>
      </c>
      <c r="AK29" s="36">
        <v>0</v>
      </c>
      <c r="AL29" s="37">
        <v>0</v>
      </c>
      <c r="AM29" s="35">
        <v>6</v>
      </c>
      <c r="AN29" s="36">
        <v>6</v>
      </c>
      <c r="AO29" s="36">
        <v>6</v>
      </c>
      <c r="AP29" s="37">
        <v>6</v>
      </c>
      <c r="AQ29" s="35">
        <v>1</v>
      </c>
      <c r="AR29" s="36">
        <v>1</v>
      </c>
      <c r="AS29" s="36">
        <v>1</v>
      </c>
      <c r="AT29" s="37">
        <v>1</v>
      </c>
      <c r="AU29" s="35">
        <v>1</v>
      </c>
      <c r="AV29" s="36">
        <v>0</v>
      </c>
      <c r="AW29" s="36">
        <v>1</v>
      </c>
      <c r="AX29" s="37">
        <v>0</v>
      </c>
      <c r="AY29" s="35">
        <v>2</v>
      </c>
      <c r="AZ29" s="36">
        <v>2</v>
      </c>
      <c r="BA29" s="36">
        <v>2</v>
      </c>
      <c r="BB29" s="37">
        <v>2</v>
      </c>
      <c r="BC29" s="35">
        <v>2</v>
      </c>
      <c r="BD29" s="36">
        <v>1</v>
      </c>
      <c r="BE29" s="36">
        <v>2</v>
      </c>
      <c r="BF29" s="37">
        <v>1</v>
      </c>
      <c r="BG29" s="35">
        <v>1</v>
      </c>
      <c r="BH29" s="36">
        <v>1</v>
      </c>
      <c r="BI29" s="36">
        <v>1</v>
      </c>
      <c r="BJ29" s="37">
        <v>1</v>
      </c>
      <c r="BK29" s="35">
        <v>2</v>
      </c>
      <c r="BL29" s="36">
        <v>2</v>
      </c>
      <c r="BM29" s="36">
        <v>2</v>
      </c>
      <c r="BN29" s="37">
        <v>2</v>
      </c>
      <c r="BO29" s="35">
        <v>0</v>
      </c>
      <c r="BP29" s="36">
        <v>2</v>
      </c>
      <c r="BQ29" s="36">
        <v>0</v>
      </c>
      <c r="BR29" s="37">
        <v>2</v>
      </c>
      <c r="BS29" s="35">
        <v>0</v>
      </c>
      <c r="BT29" s="36">
        <v>0</v>
      </c>
      <c r="BU29" s="36">
        <v>0</v>
      </c>
      <c r="BV29" s="37">
        <v>0</v>
      </c>
      <c r="BW29" s="35" t="str">
        <v>N</v>
      </c>
      <c r="BX29" s="36" t="str">
        <v>N</v>
      </c>
      <c r="BY29" s="36" t="str">
        <v>N</v>
      </c>
      <c r="BZ29" s="37" t="str">
        <v>N</v>
      </c>
      <c r="CA29" s="35">
        <v>5</v>
      </c>
      <c r="CB29" s="36">
        <v>5</v>
      </c>
      <c r="CC29" s="36">
        <v>5</v>
      </c>
      <c r="CD29" s="37">
        <v>5</v>
      </c>
      <c r="CE29" s="35">
        <v>1</v>
      </c>
      <c r="CF29" s="36">
        <v>1</v>
      </c>
      <c r="CG29" s="36">
        <v>1</v>
      </c>
      <c r="CH29" s="37">
        <v>1</v>
      </c>
      <c r="CI29" s="35">
        <v>2</v>
      </c>
      <c r="CJ29" s="36">
        <v>0</v>
      </c>
      <c r="CK29" s="36">
        <v>2</v>
      </c>
      <c r="CL29" s="37">
        <v>0</v>
      </c>
      <c r="CM29" s="35">
        <v>1</v>
      </c>
      <c r="CN29" s="36">
        <v>1</v>
      </c>
      <c r="CO29" s="36">
        <v>1</v>
      </c>
      <c r="CP29" s="37">
        <v>1</v>
      </c>
      <c r="CQ29" s="35">
        <v>4</v>
      </c>
      <c r="CR29" s="36">
        <v>4</v>
      </c>
      <c r="CS29" s="36">
        <v>4</v>
      </c>
      <c r="CT29" s="37">
        <v>4</v>
      </c>
      <c r="CU29" s="35">
        <v>2</v>
      </c>
      <c r="CV29" s="36">
        <v>2</v>
      </c>
      <c r="CW29" s="36">
        <v>3</v>
      </c>
      <c r="CX29" s="37">
        <v>2</v>
      </c>
      <c r="CY29" s="35">
        <v>13</v>
      </c>
      <c r="CZ29" s="36">
        <v>12</v>
      </c>
      <c r="DA29" s="36">
        <v>13</v>
      </c>
      <c r="DB29" s="37">
        <v>12</v>
      </c>
      <c r="DC29" s="35">
        <v>11</v>
      </c>
      <c r="DD29" s="36">
        <v>11</v>
      </c>
      <c r="DE29" s="36">
        <v>11</v>
      </c>
      <c r="DF29" s="37">
        <v>11</v>
      </c>
      <c r="DG29" s="35">
        <v>3</v>
      </c>
      <c r="DH29" s="36">
        <v>5</v>
      </c>
      <c r="DI29" s="36">
        <v>3</v>
      </c>
      <c r="DJ29" s="37">
        <v>5</v>
      </c>
      <c r="DK29" s="35">
        <v>10</v>
      </c>
      <c r="DL29" s="36">
        <v>8</v>
      </c>
      <c r="DM29" s="36">
        <v>10</v>
      </c>
      <c r="DN29" s="37">
        <v>8</v>
      </c>
      <c r="DO29" s="35">
        <v>8</v>
      </c>
      <c r="DP29" s="36">
        <v>6</v>
      </c>
      <c r="DQ29" s="36">
        <v>8</v>
      </c>
      <c r="DR29" s="37">
        <v>6</v>
      </c>
      <c r="DS29" s="31">
        <v>47</v>
      </c>
      <c r="DT29" s="31">
        <v>44</v>
      </c>
      <c r="DU29" s="31">
        <v>48</v>
      </c>
      <c r="DV29" s="37">
        <v>44</v>
      </c>
      <c r="DX29" s="50">
        <f t="shared" si="0"/>
        <v>45.5</v>
      </c>
      <c r="DY29" s="6" t="str">
        <f t="shared" si="1"/>
        <v>Moderate</v>
      </c>
    </row>
    <row r="30" spans="1:129" x14ac:dyDescent="0.35">
      <c r="A30" s="41">
        <v>27</v>
      </c>
      <c r="B30" s="42" t="s">
        <v>182</v>
      </c>
      <c r="C30" s="35">
        <f>'APPRAISE-AI (Round 1)'!AC6</f>
        <v>0</v>
      </c>
      <c r="D30" s="36">
        <v>0</v>
      </c>
      <c r="E30" s="36">
        <v>0</v>
      </c>
      <c r="F30" s="37">
        <v>0</v>
      </c>
      <c r="G30" s="35">
        <v>1</v>
      </c>
      <c r="H30" s="36">
        <v>1</v>
      </c>
      <c r="I30" s="36">
        <v>1</v>
      </c>
      <c r="J30" s="37">
        <v>1</v>
      </c>
      <c r="K30" s="35">
        <v>1</v>
      </c>
      <c r="L30" s="36">
        <v>1</v>
      </c>
      <c r="M30" s="36">
        <v>1</v>
      </c>
      <c r="N30" s="37">
        <v>1</v>
      </c>
      <c r="O30" s="35">
        <v>2</v>
      </c>
      <c r="P30" s="36">
        <v>3</v>
      </c>
      <c r="Q30" s="36">
        <v>2</v>
      </c>
      <c r="R30" s="37">
        <v>3</v>
      </c>
      <c r="S30" s="35">
        <v>2</v>
      </c>
      <c r="T30" s="36">
        <v>2</v>
      </c>
      <c r="U30" s="36">
        <v>2</v>
      </c>
      <c r="V30" s="37">
        <v>2</v>
      </c>
      <c r="W30" s="35">
        <v>6</v>
      </c>
      <c r="X30" s="36">
        <v>6</v>
      </c>
      <c r="Y30" s="36">
        <v>6</v>
      </c>
      <c r="Z30" s="37">
        <v>6</v>
      </c>
      <c r="AA30" s="35">
        <v>6</v>
      </c>
      <c r="AB30" s="36">
        <v>6</v>
      </c>
      <c r="AC30" s="36">
        <v>6</v>
      </c>
      <c r="AD30" s="37">
        <v>7</v>
      </c>
      <c r="AE30" s="35">
        <v>7</v>
      </c>
      <c r="AF30" s="36">
        <v>7</v>
      </c>
      <c r="AG30" s="36">
        <v>7</v>
      </c>
      <c r="AH30" s="37">
        <v>7</v>
      </c>
      <c r="AI30" s="35">
        <v>0</v>
      </c>
      <c r="AJ30" s="36">
        <v>0</v>
      </c>
      <c r="AK30" s="36">
        <v>0</v>
      </c>
      <c r="AL30" s="37">
        <v>0</v>
      </c>
      <c r="AM30" s="35">
        <v>6</v>
      </c>
      <c r="AN30" s="36">
        <v>6</v>
      </c>
      <c r="AO30" s="36">
        <v>6</v>
      </c>
      <c r="AP30" s="37">
        <v>6</v>
      </c>
      <c r="AQ30" s="35">
        <v>2</v>
      </c>
      <c r="AR30" s="36">
        <v>2</v>
      </c>
      <c r="AS30" s="36">
        <v>2</v>
      </c>
      <c r="AT30" s="37">
        <v>2</v>
      </c>
      <c r="AU30" s="35">
        <v>4</v>
      </c>
      <c r="AV30" s="36">
        <v>4</v>
      </c>
      <c r="AW30" s="36">
        <v>4</v>
      </c>
      <c r="AX30" s="37">
        <v>4</v>
      </c>
      <c r="AY30" s="35">
        <v>4</v>
      </c>
      <c r="AZ30" s="36">
        <v>4</v>
      </c>
      <c r="BA30" s="36">
        <v>4</v>
      </c>
      <c r="BB30" s="37">
        <v>4</v>
      </c>
      <c r="BC30" s="35">
        <v>2</v>
      </c>
      <c r="BD30" s="36">
        <v>2</v>
      </c>
      <c r="BE30" s="36">
        <v>2</v>
      </c>
      <c r="BF30" s="37">
        <v>2</v>
      </c>
      <c r="BG30" s="35">
        <v>2</v>
      </c>
      <c r="BH30" s="36">
        <v>3</v>
      </c>
      <c r="BI30" s="36">
        <v>2</v>
      </c>
      <c r="BJ30" s="37">
        <v>3</v>
      </c>
      <c r="BK30" s="35">
        <v>2</v>
      </c>
      <c r="BL30" s="36">
        <v>2</v>
      </c>
      <c r="BM30" s="36">
        <v>2</v>
      </c>
      <c r="BN30" s="37">
        <v>2</v>
      </c>
      <c r="BO30" s="35">
        <v>2</v>
      </c>
      <c r="BP30" s="36">
        <v>2</v>
      </c>
      <c r="BQ30" s="36">
        <v>2</v>
      </c>
      <c r="BR30" s="37">
        <v>2</v>
      </c>
      <c r="BS30" s="35">
        <v>0</v>
      </c>
      <c r="BT30" s="36">
        <v>0</v>
      </c>
      <c r="BU30" s="36">
        <v>0</v>
      </c>
      <c r="BV30" s="37">
        <v>0</v>
      </c>
      <c r="BW30" s="35" t="str">
        <v>Y</v>
      </c>
      <c r="BX30" s="36" t="str">
        <v>Y</v>
      </c>
      <c r="BY30" s="36" t="str">
        <v>N</v>
      </c>
      <c r="BZ30" s="37" t="str">
        <v>Y</v>
      </c>
      <c r="CA30" s="35">
        <v>5</v>
      </c>
      <c r="CB30" s="36">
        <v>5</v>
      </c>
      <c r="CC30" s="36">
        <v>5</v>
      </c>
      <c r="CD30" s="37">
        <v>5</v>
      </c>
      <c r="CE30" s="35">
        <v>1</v>
      </c>
      <c r="CF30" s="36">
        <v>1</v>
      </c>
      <c r="CG30" s="36">
        <v>1</v>
      </c>
      <c r="CH30" s="37">
        <v>1</v>
      </c>
      <c r="CI30" s="35">
        <v>2</v>
      </c>
      <c r="CJ30" s="36">
        <v>2</v>
      </c>
      <c r="CK30" s="36">
        <v>2</v>
      </c>
      <c r="CL30" s="37">
        <v>2</v>
      </c>
      <c r="CM30" s="35">
        <v>1</v>
      </c>
      <c r="CN30" s="36">
        <v>1</v>
      </c>
      <c r="CO30" s="36">
        <v>1</v>
      </c>
      <c r="CP30" s="37">
        <v>1</v>
      </c>
      <c r="CQ30" s="35">
        <v>4</v>
      </c>
      <c r="CR30" s="36">
        <v>5</v>
      </c>
      <c r="CS30" s="36">
        <v>4</v>
      </c>
      <c r="CT30" s="37">
        <v>5</v>
      </c>
      <c r="CU30" s="35">
        <v>3</v>
      </c>
      <c r="CV30" s="36">
        <v>3</v>
      </c>
      <c r="CW30" s="36">
        <v>3</v>
      </c>
      <c r="CX30" s="37">
        <v>3</v>
      </c>
      <c r="CY30" s="35">
        <v>16</v>
      </c>
      <c r="CZ30" s="36">
        <v>17</v>
      </c>
      <c r="DA30" s="36">
        <v>16</v>
      </c>
      <c r="DB30" s="37">
        <v>18</v>
      </c>
      <c r="DC30" s="35">
        <v>13</v>
      </c>
      <c r="DD30" s="36">
        <v>13</v>
      </c>
      <c r="DE30" s="36">
        <v>13</v>
      </c>
      <c r="DF30" s="37">
        <v>13</v>
      </c>
      <c r="DG30" s="35">
        <v>6</v>
      </c>
      <c r="DH30" s="36">
        <v>7</v>
      </c>
      <c r="DI30" s="36">
        <v>6</v>
      </c>
      <c r="DJ30" s="37">
        <v>7</v>
      </c>
      <c r="DK30" s="35">
        <v>12</v>
      </c>
      <c r="DL30" s="36">
        <v>12</v>
      </c>
      <c r="DM30" s="36">
        <v>12</v>
      </c>
      <c r="DN30" s="37">
        <v>12</v>
      </c>
      <c r="DO30" s="35">
        <v>12</v>
      </c>
      <c r="DP30" s="36">
        <v>13</v>
      </c>
      <c r="DQ30" s="36">
        <v>12</v>
      </c>
      <c r="DR30" s="37">
        <v>13</v>
      </c>
      <c r="DS30" s="31">
        <v>62</v>
      </c>
      <c r="DT30" s="31">
        <v>65</v>
      </c>
      <c r="DU30" s="31">
        <v>62</v>
      </c>
      <c r="DV30" s="37">
        <v>66</v>
      </c>
      <c r="DX30" s="50">
        <f t="shared" si="0"/>
        <v>63.5</v>
      </c>
      <c r="DY30" s="6" t="str">
        <f t="shared" si="1"/>
        <v>High</v>
      </c>
    </row>
    <row r="31" spans="1:129" ht="15" thickBot="1" x14ac:dyDescent="0.4">
      <c r="A31" s="33">
        <v>28</v>
      </c>
      <c r="B31" s="43" t="s">
        <v>183</v>
      </c>
      <c r="C31" s="38">
        <f>'APPRAISE-AI (Round 1)'!AD6</f>
        <v>1</v>
      </c>
      <c r="D31" s="34">
        <v>1</v>
      </c>
      <c r="E31" s="34">
        <v>1</v>
      </c>
      <c r="F31" s="39">
        <v>1</v>
      </c>
      <c r="G31" s="38">
        <v>1</v>
      </c>
      <c r="H31" s="34">
        <v>1</v>
      </c>
      <c r="I31" s="34">
        <v>1</v>
      </c>
      <c r="J31" s="39">
        <v>1</v>
      </c>
      <c r="K31" s="38">
        <v>1</v>
      </c>
      <c r="L31" s="34">
        <v>1</v>
      </c>
      <c r="M31" s="34">
        <v>1</v>
      </c>
      <c r="N31" s="39">
        <v>1</v>
      </c>
      <c r="O31" s="38">
        <v>5</v>
      </c>
      <c r="P31" s="34">
        <v>5</v>
      </c>
      <c r="Q31" s="34">
        <v>5</v>
      </c>
      <c r="R31" s="39">
        <v>5</v>
      </c>
      <c r="S31" s="38">
        <v>1</v>
      </c>
      <c r="T31" s="34">
        <v>1</v>
      </c>
      <c r="U31" s="34">
        <v>1</v>
      </c>
      <c r="V31" s="39">
        <v>1</v>
      </c>
      <c r="W31" s="38">
        <v>6</v>
      </c>
      <c r="X31" s="34">
        <v>6</v>
      </c>
      <c r="Y31" s="34">
        <v>6</v>
      </c>
      <c r="Z31" s="39">
        <v>6</v>
      </c>
      <c r="AA31" s="38">
        <v>6</v>
      </c>
      <c r="AB31" s="34">
        <v>6</v>
      </c>
      <c r="AC31" s="34">
        <v>6</v>
      </c>
      <c r="AD31" s="39">
        <v>7</v>
      </c>
      <c r="AE31" s="38">
        <v>7</v>
      </c>
      <c r="AF31" s="34">
        <v>7</v>
      </c>
      <c r="AG31" s="34">
        <v>7</v>
      </c>
      <c r="AH31" s="39">
        <v>7</v>
      </c>
      <c r="AI31" s="38">
        <v>0</v>
      </c>
      <c r="AJ31" s="34">
        <v>0</v>
      </c>
      <c r="AK31" s="34">
        <v>0</v>
      </c>
      <c r="AL31" s="39">
        <v>0</v>
      </c>
      <c r="AM31" s="38">
        <v>6</v>
      </c>
      <c r="AN31" s="34">
        <v>6</v>
      </c>
      <c r="AO31" s="34">
        <v>6</v>
      </c>
      <c r="AP31" s="39">
        <v>6</v>
      </c>
      <c r="AQ31" s="38">
        <v>1</v>
      </c>
      <c r="AR31" s="34">
        <v>1</v>
      </c>
      <c r="AS31" s="34">
        <v>1</v>
      </c>
      <c r="AT31" s="39">
        <v>1</v>
      </c>
      <c r="AU31" s="38">
        <v>2</v>
      </c>
      <c r="AV31" s="34">
        <v>1</v>
      </c>
      <c r="AW31" s="34">
        <v>2</v>
      </c>
      <c r="AX31" s="39">
        <v>1</v>
      </c>
      <c r="AY31" s="38">
        <v>4</v>
      </c>
      <c r="AZ31" s="34">
        <v>4</v>
      </c>
      <c r="BA31" s="34">
        <v>4</v>
      </c>
      <c r="BB31" s="39">
        <v>4</v>
      </c>
      <c r="BC31" s="38">
        <v>2</v>
      </c>
      <c r="BD31" s="34">
        <v>2</v>
      </c>
      <c r="BE31" s="34">
        <v>2</v>
      </c>
      <c r="BF31" s="39">
        <v>2</v>
      </c>
      <c r="BG31" s="38">
        <v>3</v>
      </c>
      <c r="BH31" s="34">
        <v>2</v>
      </c>
      <c r="BI31" s="34">
        <v>3</v>
      </c>
      <c r="BJ31" s="39">
        <v>2</v>
      </c>
      <c r="BK31" s="38">
        <v>2</v>
      </c>
      <c r="BL31" s="34">
        <v>2</v>
      </c>
      <c r="BM31" s="34">
        <v>2</v>
      </c>
      <c r="BN31" s="39">
        <v>2</v>
      </c>
      <c r="BO31" s="38">
        <v>5</v>
      </c>
      <c r="BP31" s="34">
        <v>5</v>
      </c>
      <c r="BQ31" s="34">
        <v>5</v>
      </c>
      <c r="BR31" s="39">
        <v>5</v>
      </c>
      <c r="BS31" s="38">
        <v>0</v>
      </c>
      <c r="BT31" s="34">
        <v>0</v>
      </c>
      <c r="BU31" s="34">
        <v>0</v>
      </c>
      <c r="BV31" s="39">
        <v>0</v>
      </c>
      <c r="BW31" s="38" t="str">
        <v>N</v>
      </c>
      <c r="BX31" s="34" t="str">
        <v>Y</v>
      </c>
      <c r="BY31" s="34" t="str">
        <v>N</v>
      </c>
      <c r="BZ31" s="39" t="str">
        <v>Y</v>
      </c>
      <c r="CA31" s="38">
        <v>5</v>
      </c>
      <c r="CB31" s="34">
        <v>5</v>
      </c>
      <c r="CC31" s="34">
        <v>5</v>
      </c>
      <c r="CD31" s="39">
        <v>5</v>
      </c>
      <c r="CE31" s="38">
        <v>1</v>
      </c>
      <c r="CF31" s="34">
        <v>1</v>
      </c>
      <c r="CG31" s="34">
        <v>1</v>
      </c>
      <c r="CH31" s="39">
        <v>1</v>
      </c>
      <c r="CI31" s="38">
        <v>2</v>
      </c>
      <c r="CJ31" s="34">
        <v>2</v>
      </c>
      <c r="CK31" s="34">
        <v>2</v>
      </c>
      <c r="CL31" s="39">
        <v>2</v>
      </c>
      <c r="CM31" s="38">
        <v>1</v>
      </c>
      <c r="CN31" s="34">
        <v>1</v>
      </c>
      <c r="CO31" s="34">
        <v>1</v>
      </c>
      <c r="CP31" s="39">
        <v>1</v>
      </c>
      <c r="CQ31" s="38">
        <v>5</v>
      </c>
      <c r="CR31" s="34">
        <v>5</v>
      </c>
      <c r="CS31" s="34">
        <v>5</v>
      </c>
      <c r="CT31" s="39">
        <v>5</v>
      </c>
      <c r="CU31" s="38">
        <v>4</v>
      </c>
      <c r="CV31" s="34">
        <v>4</v>
      </c>
      <c r="CW31" s="34">
        <v>4</v>
      </c>
      <c r="CX31" s="39">
        <v>4</v>
      </c>
      <c r="CY31" s="38">
        <v>18</v>
      </c>
      <c r="CZ31" s="34">
        <v>18</v>
      </c>
      <c r="DA31" s="34">
        <v>18</v>
      </c>
      <c r="DB31" s="39">
        <v>19</v>
      </c>
      <c r="DC31" s="38">
        <v>13</v>
      </c>
      <c r="DD31" s="34">
        <v>13</v>
      </c>
      <c r="DE31" s="34">
        <v>13</v>
      </c>
      <c r="DF31" s="39">
        <v>13</v>
      </c>
      <c r="DG31" s="38">
        <v>10</v>
      </c>
      <c r="DH31" s="34">
        <v>9</v>
      </c>
      <c r="DI31" s="34">
        <v>10</v>
      </c>
      <c r="DJ31" s="39">
        <v>9</v>
      </c>
      <c r="DK31" s="38">
        <v>12</v>
      </c>
      <c r="DL31" s="34">
        <v>12</v>
      </c>
      <c r="DM31" s="34">
        <v>12</v>
      </c>
      <c r="DN31" s="39">
        <v>12</v>
      </c>
      <c r="DO31" s="38">
        <v>10</v>
      </c>
      <c r="DP31" s="34">
        <v>9</v>
      </c>
      <c r="DQ31" s="34">
        <v>10</v>
      </c>
      <c r="DR31" s="39">
        <v>9</v>
      </c>
      <c r="DS31" s="34">
        <v>67</v>
      </c>
      <c r="DT31" s="34">
        <v>65</v>
      </c>
      <c r="DU31" s="34">
        <v>67</v>
      </c>
      <c r="DV31" s="39">
        <v>66</v>
      </c>
      <c r="DX31" s="50">
        <f t="shared" si="0"/>
        <v>66.5</v>
      </c>
      <c r="DY31" s="6" t="str">
        <f t="shared" si="1"/>
        <v>High</v>
      </c>
    </row>
    <row r="32" spans="1:129" x14ac:dyDescent="0.35">
      <c r="A32" s="41"/>
      <c r="B32" s="67" t="s">
        <v>133</v>
      </c>
      <c r="C32" s="78">
        <f>AVERAGE(C4:F31)</f>
        <v>0.32142857142857145</v>
      </c>
      <c r="D32" s="78"/>
      <c r="E32" s="78"/>
      <c r="F32" s="78"/>
      <c r="G32" s="78">
        <f>AVERAGE(G4:J31)</f>
        <v>0.8660714285714286</v>
      </c>
      <c r="H32" s="78"/>
      <c r="I32" s="78"/>
      <c r="J32" s="78"/>
      <c r="K32" s="78">
        <f t="shared" ref="K32" si="2">AVERAGE(K4:N31)</f>
        <v>0.9285714285714286</v>
      </c>
      <c r="L32" s="78"/>
      <c r="M32" s="78"/>
      <c r="N32" s="78"/>
      <c r="O32" s="78">
        <f t="shared" ref="O32" si="3">AVERAGE(O4:R31)</f>
        <v>2.125</v>
      </c>
      <c r="P32" s="78"/>
      <c r="Q32" s="78"/>
      <c r="R32" s="78"/>
      <c r="S32" s="78">
        <f t="shared" ref="S32" si="4">AVERAGE(S4:V31)</f>
        <v>1.8839285714285714</v>
      </c>
      <c r="T32" s="78"/>
      <c r="U32" s="78"/>
      <c r="V32" s="78"/>
      <c r="W32" s="78">
        <f t="shared" ref="W32" si="5">AVERAGE(W4:Z31)</f>
        <v>6</v>
      </c>
      <c r="X32" s="78"/>
      <c r="Y32" s="78"/>
      <c r="Z32" s="78"/>
      <c r="AA32" s="78">
        <f t="shared" ref="AA32" si="6">AVERAGE(AA4:AD31)</f>
        <v>5.0714285714285712</v>
      </c>
      <c r="AB32" s="78"/>
      <c r="AC32" s="78"/>
      <c r="AD32" s="78"/>
      <c r="AE32" s="78">
        <f t="shared" ref="AE32" si="7">AVERAGE(AE4:AH31)</f>
        <v>5.0535714285714288</v>
      </c>
      <c r="AF32" s="78"/>
      <c r="AG32" s="78"/>
      <c r="AH32" s="78"/>
      <c r="AI32" s="78">
        <f t="shared" ref="AI32" si="8">AVERAGE(AI4:AL31)</f>
        <v>0.17857142857142858</v>
      </c>
      <c r="AJ32" s="78"/>
      <c r="AK32" s="78"/>
      <c r="AL32" s="78"/>
      <c r="AM32" s="78">
        <f t="shared" ref="AM32" si="9">AVERAGE(AM4:AP31)</f>
        <v>3.0357142857142856</v>
      </c>
      <c r="AN32" s="78"/>
      <c r="AO32" s="78"/>
      <c r="AP32" s="78"/>
      <c r="AQ32" s="78">
        <f t="shared" ref="AQ32" si="10">AVERAGE(AQ4:AT31)</f>
        <v>1.3571428571428572</v>
      </c>
      <c r="AR32" s="78"/>
      <c r="AS32" s="78"/>
      <c r="AT32" s="78"/>
      <c r="AU32" s="78">
        <f t="shared" ref="AU32" si="11">AVERAGE(AU4:AX31)</f>
        <v>1.5</v>
      </c>
      <c r="AV32" s="78"/>
      <c r="AW32" s="78"/>
      <c r="AX32" s="78"/>
      <c r="AY32" s="78">
        <f t="shared" ref="AY32" si="12">AVERAGE(AY4:BB31)</f>
        <v>3.1696428571428572</v>
      </c>
      <c r="AZ32" s="78"/>
      <c r="BA32" s="78"/>
      <c r="BB32" s="78"/>
      <c r="BC32" s="78">
        <f t="shared" ref="BC32" si="13">AVERAGE(BC4:BF31)</f>
        <v>1.8214285714285714</v>
      </c>
      <c r="BD32" s="78"/>
      <c r="BE32" s="78"/>
      <c r="BF32" s="78"/>
      <c r="BG32" s="78">
        <f t="shared" ref="BG32" si="14">AVERAGE(BG4:BJ31)</f>
        <v>2.3392857142857144</v>
      </c>
      <c r="BH32" s="78"/>
      <c r="BI32" s="78"/>
      <c r="BJ32" s="78"/>
      <c r="BK32" s="78">
        <f t="shared" ref="BK32" si="15">AVERAGE(BK4:BN31)</f>
        <v>2.2053571428571428</v>
      </c>
      <c r="BL32" s="78"/>
      <c r="BM32" s="78"/>
      <c r="BN32" s="78"/>
      <c r="BO32" s="78">
        <f t="shared" ref="BO32" si="16">AVERAGE(BO4:BR31)</f>
        <v>1.125</v>
      </c>
      <c r="BP32" s="78"/>
      <c r="BQ32" s="78"/>
      <c r="BR32" s="78"/>
      <c r="BS32" s="78">
        <f t="shared" ref="BS32" si="17">AVERAGE(BS4:BV31)</f>
        <v>7.1428571428571425E-2</v>
      </c>
      <c r="BT32" s="78"/>
      <c r="BU32" s="78"/>
      <c r="BV32" s="78"/>
      <c r="BW32" s="80"/>
      <c r="BX32" s="80"/>
      <c r="BY32" s="80"/>
      <c r="BZ32" s="80"/>
      <c r="CA32" s="78">
        <f t="shared" ref="CA32" si="18">AVERAGE(CA4:CD31)</f>
        <v>4.375</v>
      </c>
      <c r="CB32" s="78"/>
      <c r="CC32" s="78"/>
      <c r="CD32" s="78"/>
      <c r="CE32" s="78">
        <f t="shared" ref="CE32" si="19">AVERAGE(CE4:CH31)</f>
        <v>0.8660714285714286</v>
      </c>
      <c r="CF32" s="78"/>
      <c r="CG32" s="78"/>
      <c r="CH32" s="78"/>
      <c r="CI32" s="78">
        <f t="shared" ref="CI32" si="20">AVERAGE(CI4:CL31)</f>
        <v>1.5714285714285714</v>
      </c>
      <c r="CJ32" s="78"/>
      <c r="CK32" s="78"/>
      <c r="CL32" s="78"/>
      <c r="CM32" s="78">
        <f t="shared" ref="CM32" si="21">AVERAGE(CM4:CP31)</f>
        <v>1</v>
      </c>
      <c r="CN32" s="78"/>
      <c r="CO32" s="78"/>
      <c r="CP32" s="78"/>
      <c r="CQ32" s="78">
        <f t="shared" ref="CQ32" si="22">AVERAGE(CQ4:CT31)</f>
        <v>2.2142857142857144</v>
      </c>
      <c r="CR32" s="78"/>
      <c r="CS32" s="78"/>
      <c r="CT32" s="78"/>
      <c r="CU32" s="78">
        <f t="shared" ref="CU32" si="23">AVERAGE(CU4:CX31)</f>
        <v>2.9821428571428572</v>
      </c>
      <c r="CV32" s="78"/>
      <c r="CW32" s="78"/>
      <c r="CX32" s="78"/>
      <c r="CY32" s="78">
        <f t="shared" ref="CY32" si="24">AVERAGE(CY4:DB31)</f>
        <v>15.080357142857142</v>
      </c>
      <c r="CZ32" s="78"/>
      <c r="DA32" s="78"/>
      <c r="DB32" s="78"/>
      <c r="DC32" s="78">
        <f t="shared" ref="DC32" si="25">AVERAGE(DC4:DF31)</f>
        <v>8.2678571428571423</v>
      </c>
      <c r="DD32" s="78"/>
      <c r="DE32" s="78"/>
      <c r="DF32" s="78"/>
      <c r="DG32" s="78">
        <f t="shared" ref="DG32" si="26">AVERAGE(DG4:DJ31)</f>
        <v>5.7410714285714288</v>
      </c>
      <c r="DH32" s="78"/>
      <c r="DI32" s="78"/>
      <c r="DJ32" s="78"/>
      <c r="DK32" s="78">
        <f t="shared" ref="DK32" si="27">AVERAGE(DK4:DN31)</f>
        <v>10.116071428571429</v>
      </c>
      <c r="DL32" s="78"/>
      <c r="DM32" s="78"/>
      <c r="DN32" s="78"/>
      <c r="DO32" s="78">
        <f t="shared" ref="DO32" si="28">AVERAGE(DO4:DR31)</f>
        <v>6.8928571428571432</v>
      </c>
      <c r="DP32" s="78"/>
      <c r="DQ32" s="78"/>
      <c r="DR32" s="78"/>
      <c r="DS32" s="78">
        <f t="shared" ref="DS32" si="29">AVERAGE(DS4:DV31)</f>
        <v>49.080357142857146</v>
      </c>
      <c r="DT32" s="78"/>
      <c r="DU32" s="78"/>
      <c r="DV32" s="78"/>
    </row>
    <row r="33" spans="1:130" x14ac:dyDescent="0.35">
      <c r="A33" s="41"/>
      <c r="B33" s="67" t="s">
        <v>134</v>
      </c>
      <c r="C33" s="77">
        <f>_xlfn.STDEV.S(C4:F31)</f>
        <v>0.46912388563919882</v>
      </c>
      <c r="D33" s="77"/>
      <c r="E33" s="77"/>
      <c r="F33" s="77"/>
      <c r="G33" s="77">
        <f>_xlfn.STDEV.S(G4:J31)</f>
        <v>0.34210624013116092</v>
      </c>
      <c r="H33" s="77"/>
      <c r="I33" s="77"/>
      <c r="J33" s="77"/>
      <c r="K33" s="77">
        <f t="shared" ref="K33" si="30">_xlfn.STDEV.S(K4:N31)</f>
        <v>0.25869686299618505</v>
      </c>
      <c r="L33" s="77"/>
      <c r="M33" s="77"/>
      <c r="N33" s="77"/>
      <c r="O33" s="77">
        <f t="shared" ref="O33" si="31">_xlfn.STDEV.S(O4:R31)</f>
        <v>1.9687879840465621</v>
      </c>
      <c r="P33" s="77"/>
      <c r="Q33" s="77"/>
      <c r="R33" s="77"/>
      <c r="S33" s="77">
        <f t="shared" ref="S33" si="32">_xlfn.STDEV.S(S4:V31)</f>
        <v>0.79123049015169322</v>
      </c>
      <c r="T33" s="77"/>
      <c r="U33" s="77"/>
      <c r="V33" s="77"/>
      <c r="W33" s="77">
        <f t="shared" ref="W33" si="33">_xlfn.STDEV.S(W4:Z31)</f>
        <v>0</v>
      </c>
      <c r="X33" s="77"/>
      <c r="Y33" s="77"/>
      <c r="Z33" s="77"/>
      <c r="AA33" s="77">
        <f t="shared" ref="AA33" si="34">_xlfn.STDEV.S(AA4:AD31)</f>
        <v>1.3801311186847089</v>
      </c>
      <c r="AB33" s="77"/>
      <c r="AC33" s="77"/>
      <c r="AD33" s="77"/>
      <c r="AE33" s="77">
        <f t="shared" ref="AE33" si="35">_xlfn.STDEV.S(AE4:AH31)</f>
        <v>1.0296442638927832</v>
      </c>
      <c r="AF33" s="77"/>
      <c r="AG33" s="77"/>
      <c r="AH33" s="77"/>
      <c r="AI33" s="77">
        <f t="shared" ref="AI33" si="36">_xlfn.STDEV.S(AI4:AL31)</f>
        <v>0.93205464900180013</v>
      </c>
      <c r="AJ33" s="77"/>
      <c r="AK33" s="77"/>
      <c r="AL33" s="77"/>
      <c r="AM33" s="77">
        <f t="shared" ref="AM33" si="37">_xlfn.STDEV.S(AM4:AP31)</f>
        <v>2.6301391441579507</v>
      </c>
      <c r="AN33" s="77"/>
      <c r="AO33" s="77"/>
      <c r="AP33" s="77"/>
      <c r="AQ33" s="77">
        <f t="shared" ref="AQ33" si="38">_xlfn.STDEV.S(AQ4:AT31)</f>
        <v>0.55111913751230213</v>
      </c>
      <c r="AR33" s="77"/>
      <c r="AS33" s="77"/>
      <c r="AT33" s="77"/>
      <c r="AU33" s="77">
        <f t="shared" ref="AU33" si="39">_xlfn.STDEV.S(AU4:AX31)</f>
        <v>1.1230588859277422</v>
      </c>
      <c r="AV33" s="77"/>
      <c r="AW33" s="77"/>
      <c r="AX33" s="77"/>
      <c r="AY33" s="77">
        <f t="shared" ref="AY33" si="40">_xlfn.STDEV.S(AY4:BB31)</f>
        <v>1.0895770967114948</v>
      </c>
      <c r="AZ33" s="77"/>
      <c r="BA33" s="77"/>
      <c r="BB33" s="77"/>
      <c r="BC33" s="77">
        <f t="shared" ref="BC33" si="41">_xlfn.STDEV.S(BC4:BF31)</f>
        <v>0.60350755108893572</v>
      </c>
      <c r="BD33" s="77"/>
      <c r="BE33" s="77"/>
      <c r="BF33" s="77"/>
      <c r="BG33" s="77">
        <f t="shared" ref="BG33" si="42">_xlfn.STDEV.S(BG4:BJ31)</f>
        <v>1.0004825090751219</v>
      </c>
      <c r="BH33" s="77"/>
      <c r="BI33" s="77"/>
      <c r="BJ33" s="77"/>
      <c r="BK33" s="77">
        <f t="shared" ref="BK33" si="43">_xlfn.STDEV.S(BK4:BN31)</f>
        <v>1.4527909942939736</v>
      </c>
      <c r="BL33" s="77"/>
      <c r="BM33" s="77"/>
      <c r="BN33" s="77"/>
      <c r="BO33" s="77">
        <f t="shared" ref="BO33" si="44">_xlfn.STDEV.S(BO4:BR31)</f>
        <v>1.3957787067433713</v>
      </c>
      <c r="BP33" s="77"/>
      <c r="BQ33" s="77"/>
      <c r="BR33" s="77"/>
      <c r="BS33" s="77">
        <f t="shared" ref="BS33" si="45">_xlfn.STDEV.S(BS4:BV31)</f>
        <v>0.37282185960072001</v>
      </c>
      <c r="BT33" s="77"/>
      <c r="BU33" s="77"/>
      <c r="BV33" s="77"/>
      <c r="BW33" s="79"/>
      <c r="BX33" s="79"/>
      <c r="BY33" s="79"/>
      <c r="BZ33" s="79"/>
      <c r="CA33" s="77">
        <f t="shared" ref="CA33" si="46">_xlfn.STDEV.S(CA4:CD31)</f>
        <v>1.6610264925668732</v>
      </c>
      <c r="CB33" s="77"/>
      <c r="CC33" s="77"/>
      <c r="CD33" s="77"/>
      <c r="CE33" s="77">
        <f t="shared" ref="CE33" si="47">_xlfn.STDEV.S(CE4:CH31)</f>
        <v>0.34210624013116092</v>
      </c>
      <c r="CF33" s="77"/>
      <c r="CG33" s="77"/>
      <c r="CH33" s="77"/>
      <c r="CI33" s="77">
        <f t="shared" ref="CI33" si="48">_xlfn.STDEV.S(CI4:CL31)</f>
        <v>0.82434014795876576</v>
      </c>
      <c r="CJ33" s="77"/>
      <c r="CK33" s="77"/>
      <c r="CL33" s="77"/>
      <c r="CM33" s="77">
        <f t="shared" ref="CM33" si="49">_xlfn.STDEV.S(CM4:CP31)</f>
        <v>0</v>
      </c>
      <c r="CN33" s="77"/>
      <c r="CO33" s="77"/>
      <c r="CP33" s="77"/>
      <c r="CQ33" s="77">
        <f t="shared" ref="CQ33" si="50">_xlfn.STDEV.S(CQ4:CT31)</f>
        <v>2.0109097552496094</v>
      </c>
      <c r="CR33" s="77"/>
      <c r="CS33" s="77"/>
      <c r="CT33" s="77"/>
      <c r="CU33" s="77">
        <f t="shared" ref="CU33" si="51">_xlfn.STDEV.S(CU4:CX31)</f>
        <v>0.79391994578098357</v>
      </c>
      <c r="CV33" s="77"/>
      <c r="CW33" s="77"/>
      <c r="CX33" s="77"/>
      <c r="CY33" s="77">
        <f t="shared" ref="CY33" si="52">_xlfn.STDEV.S(CY4:DB31)</f>
        <v>2.2102887702461986</v>
      </c>
      <c r="CZ33" s="77"/>
      <c r="DA33" s="77"/>
      <c r="DB33" s="77"/>
      <c r="DC33" s="77">
        <f t="shared" ref="DC33" si="53">_xlfn.STDEV.S(DC4:DF31)</f>
        <v>3.3824724228173224</v>
      </c>
      <c r="DD33" s="77"/>
      <c r="DE33" s="77"/>
      <c r="DF33" s="77"/>
      <c r="DG33" s="77">
        <f t="shared" ref="DG33" si="54">_xlfn.STDEV.S(DG4:DJ31)</f>
        <v>2.1758110663965744</v>
      </c>
      <c r="DH33" s="77"/>
      <c r="DI33" s="77"/>
      <c r="DJ33" s="77"/>
      <c r="DK33" s="77">
        <f t="shared" ref="DK33" si="55">_xlfn.STDEV.S(DK4:DN31)</f>
        <v>2.4411839385591194</v>
      </c>
      <c r="DL33" s="77"/>
      <c r="DM33" s="77"/>
      <c r="DN33" s="77"/>
      <c r="DO33" s="77">
        <f t="shared" ref="DO33" si="56">_xlfn.STDEV.S(DO4:DR31)</f>
        <v>2.8956542239731213</v>
      </c>
      <c r="DP33" s="77"/>
      <c r="DQ33" s="77"/>
      <c r="DR33" s="77"/>
      <c r="DS33" s="77">
        <f t="shared" ref="DS33" si="57">_xlfn.STDEV.S(DS4:DV31)</f>
        <v>8.3278955875025655</v>
      </c>
      <c r="DT33" s="77"/>
      <c r="DU33" s="77"/>
      <c r="DV33" s="77"/>
    </row>
    <row r="34" spans="1:130" x14ac:dyDescent="0.35">
      <c r="A34" s="41"/>
      <c r="B34" s="67" t="s">
        <v>272</v>
      </c>
      <c r="C34" s="77" t="s">
        <v>271</v>
      </c>
      <c r="D34" s="77"/>
      <c r="E34" s="77"/>
      <c r="F34" s="77"/>
      <c r="G34" s="77" t="s">
        <v>275</v>
      </c>
      <c r="H34" s="77"/>
      <c r="I34" s="77"/>
      <c r="J34" s="77"/>
      <c r="K34" s="77" t="s">
        <v>276</v>
      </c>
      <c r="L34" s="77"/>
      <c r="M34" s="77"/>
      <c r="N34" s="77"/>
      <c r="O34" s="77" t="s">
        <v>277</v>
      </c>
      <c r="P34" s="77"/>
      <c r="Q34" s="77"/>
      <c r="R34" s="77"/>
      <c r="S34" s="77" t="s">
        <v>279</v>
      </c>
      <c r="T34" s="77"/>
      <c r="U34" s="77"/>
      <c r="V34" s="77"/>
      <c r="W34" s="77">
        <v>1</v>
      </c>
      <c r="X34" s="77"/>
      <c r="Y34" s="77"/>
      <c r="Z34" s="77"/>
      <c r="AA34" s="77" t="s">
        <v>281</v>
      </c>
      <c r="AB34" s="77"/>
      <c r="AC34" s="77"/>
      <c r="AD34" s="77"/>
      <c r="AE34" s="77" t="s">
        <v>283</v>
      </c>
      <c r="AF34" s="77"/>
      <c r="AG34" s="77"/>
      <c r="AH34" s="77"/>
      <c r="AI34" s="77">
        <v>1</v>
      </c>
      <c r="AJ34" s="77"/>
      <c r="AK34" s="77"/>
      <c r="AL34" s="77"/>
      <c r="AM34" s="77" t="s">
        <v>284</v>
      </c>
      <c r="AN34" s="77"/>
      <c r="AO34" s="77"/>
      <c r="AP34" s="77"/>
      <c r="AQ34" s="77" t="s">
        <v>288</v>
      </c>
      <c r="AR34" s="77"/>
      <c r="AS34" s="77"/>
      <c r="AT34" s="77"/>
      <c r="AU34" s="77" t="s">
        <v>274</v>
      </c>
      <c r="AV34" s="77"/>
      <c r="AW34" s="77"/>
      <c r="AX34" s="77"/>
      <c r="AY34" s="77" t="s">
        <v>290</v>
      </c>
      <c r="AZ34" s="77"/>
      <c r="BA34" s="77"/>
      <c r="BB34" s="77"/>
      <c r="BC34" s="77" t="s">
        <v>292</v>
      </c>
      <c r="BD34" s="77"/>
      <c r="BE34" s="77"/>
      <c r="BF34" s="77"/>
      <c r="BG34" s="77" t="s">
        <v>293</v>
      </c>
      <c r="BH34" s="77"/>
      <c r="BI34" s="77"/>
      <c r="BJ34" s="77"/>
      <c r="BK34" s="77" t="s">
        <v>295</v>
      </c>
      <c r="BL34" s="77"/>
      <c r="BM34" s="77"/>
      <c r="BN34" s="77"/>
      <c r="BO34" s="77" t="s">
        <v>297</v>
      </c>
      <c r="BP34" s="77"/>
      <c r="BQ34" s="77"/>
      <c r="BR34" s="77"/>
      <c r="BS34" s="77">
        <v>1</v>
      </c>
      <c r="BT34" s="77"/>
      <c r="BU34" s="77"/>
      <c r="BV34" s="77"/>
      <c r="BW34" s="77" t="s">
        <v>298</v>
      </c>
      <c r="BX34" s="77"/>
      <c r="BY34" s="77"/>
      <c r="BZ34" s="77"/>
      <c r="CA34" s="77" t="s">
        <v>299</v>
      </c>
      <c r="CB34" s="77"/>
      <c r="CC34" s="77"/>
      <c r="CD34" s="77"/>
      <c r="CE34" s="77" t="s">
        <v>275</v>
      </c>
      <c r="CF34" s="77"/>
      <c r="CG34" s="77"/>
      <c r="CH34" s="77"/>
      <c r="CI34" s="77" t="s">
        <v>301</v>
      </c>
      <c r="CJ34" s="77"/>
      <c r="CK34" s="77"/>
      <c r="CL34" s="77"/>
      <c r="CM34" s="77">
        <v>1</v>
      </c>
      <c r="CN34" s="77"/>
      <c r="CO34" s="77"/>
      <c r="CP34" s="77"/>
      <c r="CQ34" s="77" t="s">
        <v>302</v>
      </c>
      <c r="CR34" s="77"/>
      <c r="CS34" s="77"/>
      <c r="CT34" s="77"/>
      <c r="CU34" s="77" t="s">
        <v>305</v>
      </c>
      <c r="CV34" s="77"/>
      <c r="CW34" s="77"/>
      <c r="CX34" s="77"/>
      <c r="CY34" s="77" t="s">
        <v>307</v>
      </c>
      <c r="CZ34" s="77"/>
      <c r="DA34" s="77"/>
      <c r="DB34" s="77"/>
      <c r="DC34" s="77" t="s">
        <v>286</v>
      </c>
      <c r="DD34" s="77"/>
      <c r="DE34" s="77"/>
      <c r="DF34" s="77"/>
      <c r="DG34" s="77" t="s">
        <v>308</v>
      </c>
      <c r="DH34" s="77"/>
      <c r="DI34" s="77"/>
      <c r="DJ34" s="77"/>
      <c r="DK34" s="77" t="s">
        <v>310</v>
      </c>
      <c r="DL34" s="77"/>
      <c r="DM34" s="77"/>
      <c r="DN34" s="77"/>
      <c r="DO34" s="77" t="s">
        <v>311</v>
      </c>
      <c r="DP34" s="77"/>
      <c r="DQ34" s="77"/>
      <c r="DR34" s="77"/>
      <c r="DS34" s="77" t="s">
        <v>304</v>
      </c>
      <c r="DT34" s="77"/>
      <c r="DU34" s="77"/>
      <c r="DV34" s="77"/>
    </row>
    <row r="35" spans="1:130" x14ac:dyDescent="0.35">
      <c r="A35" s="41"/>
      <c r="B35" s="67" t="s">
        <v>273</v>
      </c>
      <c r="C35" s="77" t="s">
        <v>274</v>
      </c>
      <c r="D35" s="77"/>
      <c r="E35" s="77"/>
      <c r="F35" s="77"/>
      <c r="G35" s="77" t="s">
        <v>275</v>
      </c>
      <c r="H35" s="77"/>
      <c r="I35" s="77"/>
      <c r="J35" s="77"/>
      <c r="K35" s="77" t="s">
        <v>276</v>
      </c>
      <c r="L35" s="77"/>
      <c r="M35" s="77"/>
      <c r="N35" s="77"/>
      <c r="O35" s="77" t="s">
        <v>278</v>
      </c>
      <c r="P35" s="77"/>
      <c r="Q35" s="77"/>
      <c r="R35" s="77"/>
      <c r="S35" s="77" t="s">
        <v>280</v>
      </c>
      <c r="T35" s="77"/>
      <c r="U35" s="77"/>
      <c r="V35" s="77"/>
      <c r="W35" s="77">
        <v>1</v>
      </c>
      <c r="X35" s="77"/>
      <c r="Y35" s="77"/>
      <c r="Z35" s="77"/>
      <c r="AA35" s="77" t="s">
        <v>282</v>
      </c>
      <c r="AB35" s="77"/>
      <c r="AC35" s="77"/>
      <c r="AD35" s="77"/>
      <c r="AE35" s="77">
        <v>1</v>
      </c>
      <c r="AF35" s="77"/>
      <c r="AG35" s="77"/>
      <c r="AH35" s="77"/>
      <c r="AI35" s="77">
        <v>1</v>
      </c>
      <c r="AJ35" s="77"/>
      <c r="AK35" s="77"/>
      <c r="AL35" s="77"/>
      <c r="AM35" s="77" t="s">
        <v>285</v>
      </c>
      <c r="AN35" s="77"/>
      <c r="AO35" s="77"/>
      <c r="AP35" s="77"/>
      <c r="AQ35" s="77" t="s">
        <v>287</v>
      </c>
      <c r="AR35" s="77"/>
      <c r="AS35" s="77"/>
      <c r="AT35" s="77"/>
      <c r="AU35" s="77" t="s">
        <v>289</v>
      </c>
      <c r="AV35" s="77"/>
      <c r="AW35" s="77"/>
      <c r="AX35" s="77"/>
      <c r="AY35" s="77" t="s">
        <v>291</v>
      </c>
      <c r="AZ35" s="77"/>
      <c r="BA35" s="77"/>
      <c r="BB35" s="77"/>
      <c r="BC35" s="77" t="s">
        <v>280</v>
      </c>
      <c r="BD35" s="77"/>
      <c r="BE35" s="77"/>
      <c r="BF35" s="77"/>
      <c r="BG35" s="77" t="s">
        <v>294</v>
      </c>
      <c r="BH35" s="77"/>
      <c r="BI35" s="77"/>
      <c r="BJ35" s="77"/>
      <c r="BK35" s="77" t="s">
        <v>296</v>
      </c>
      <c r="BL35" s="77"/>
      <c r="BM35" s="77"/>
      <c r="BN35" s="77"/>
      <c r="BO35" s="77" t="s">
        <v>294</v>
      </c>
      <c r="BP35" s="77"/>
      <c r="BQ35" s="77"/>
      <c r="BR35" s="77"/>
      <c r="BS35" s="77">
        <v>1</v>
      </c>
      <c r="BT35" s="77"/>
      <c r="BU35" s="77"/>
      <c r="BV35" s="77"/>
      <c r="BW35" s="77" t="s">
        <v>294</v>
      </c>
      <c r="BX35" s="77"/>
      <c r="BY35" s="77"/>
      <c r="BZ35" s="77"/>
      <c r="CA35" s="77">
        <v>1</v>
      </c>
      <c r="CB35" s="77"/>
      <c r="CC35" s="77"/>
      <c r="CD35" s="77"/>
      <c r="CE35" s="77" t="s">
        <v>300</v>
      </c>
      <c r="CF35" s="77"/>
      <c r="CG35" s="77"/>
      <c r="CH35" s="77"/>
      <c r="CI35" s="77">
        <v>1</v>
      </c>
      <c r="CJ35" s="77"/>
      <c r="CK35" s="77"/>
      <c r="CL35" s="77"/>
      <c r="CM35" s="77">
        <v>1</v>
      </c>
      <c r="CN35" s="77"/>
      <c r="CO35" s="77"/>
      <c r="CP35" s="77"/>
      <c r="CQ35" s="77" t="s">
        <v>303</v>
      </c>
      <c r="CR35" s="77"/>
      <c r="CS35" s="77"/>
      <c r="CT35" s="77"/>
      <c r="CU35" s="77" t="s">
        <v>306</v>
      </c>
      <c r="CV35" s="77"/>
      <c r="CW35" s="77"/>
      <c r="CX35" s="77"/>
      <c r="CY35" s="77" t="s">
        <v>285</v>
      </c>
      <c r="CZ35" s="77"/>
      <c r="DA35" s="77"/>
      <c r="DB35" s="77"/>
      <c r="DC35" s="77" t="s">
        <v>282</v>
      </c>
      <c r="DD35" s="77"/>
      <c r="DE35" s="77"/>
      <c r="DF35" s="77"/>
      <c r="DG35" s="77" t="s">
        <v>309</v>
      </c>
      <c r="DH35" s="77"/>
      <c r="DI35" s="77"/>
      <c r="DJ35" s="77"/>
      <c r="DK35" s="77" t="s">
        <v>303</v>
      </c>
      <c r="DL35" s="77"/>
      <c r="DM35" s="77"/>
      <c r="DN35" s="77"/>
      <c r="DO35" s="77" t="s">
        <v>312</v>
      </c>
      <c r="DP35" s="77"/>
      <c r="DQ35" s="77"/>
      <c r="DR35" s="77"/>
      <c r="DS35" s="77" t="s">
        <v>291</v>
      </c>
      <c r="DT35" s="77"/>
      <c r="DU35" s="77"/>
      <c r="DV35" s="77"/>
    </row>
    <row r="36" spans="1:130" x14ac:dyDescent="0.35">
      <c r="B36" s="67" t="s">
        <v>315</v>
      </c>
      <c r="C36" s="89">
        <f>C32*100</f>
        <v>32.142857142857146</v>
      </c>
      <c r="D36" s="89"/>
      <c r="E36" s="89"/>
      <c r="F36" s="89"/>
      <c r="G36" s="89">
        <f t="shared" ref="G36" si="58">G32*100</f>
        <v>86.607142857142861</v>
      </c>
      <c r="H36" s="89"/>
      <c r="I36" s="89"/>
      <c r="J36" s="89"/>
      <c r="K36" s="89">
        <f t="shared" ref="K36" si="59">K32*100</f>
        <v>92.857142857142861</v>
      </c>
      <c r="L36" s="89"/>
      <c r="M36" s="89"/>
      <c r="N36" s="89"/>
      <c r="O36" s="89">
        <f>O32*100/8</f>
        <v>26.5625</v>
      </c>
      <c r="P36" s="89"/>
      <c r="Q36" s="89"/>
      <c r="R36" s="89"/>
      <c r="S36" s="89">
        <f>S32*100/3</f>
        <v>62.797619047619044</v>
      </c>
      <c r="T36" s="89"/>
      <c r="U36" s="89"/>
      <c r="V36" s="89"/>
      <c r="W36" s="89">
        <f>W32*100/6</f>
        <v>100</v>
      </c>
      <c r="X36" s="89"/>
      <c r="Y36" s="89"/>
      <c r="Z36" s="89"/>
      <c r="AA36" s="89">
        <f>AA32*100/7</f>
        <v>72.448979591836732</v>
      </c>
      <c r="AB36" s="89"/>
      <c r="AC36" s="89"/>
      <c r="AD36" s="89"/>
      <c r="AE36" s="89">
        <f>AE32*100/7</f>
        <v>72.193877551020407</v>
      </c>
      <c r="AF36" s="89"/>
      <c r="AG36" s="89"/>
      <c r="AH36" s="89"/>
      <c r="AI36" s="89">
        <f>AI32*100/5</f>
        <v>3.5714285714285716</v>
      </c>
      <c r="AJ36" s="89"/>
      <c r="AK36" s="89"/>
      <c r="AL36" s="89"/>
      <c r="AM36" s="89">
        <f>AM32*100/8</f>
        <v>37.946428571428569</v>
      </c>
      <c r="AN36" s="89"/>
      <c r="AO36" s="89"/>
      <c r="AP36" s="89"/>
      <c r="AQ36" s="89">
        <f>AQ32*100/2</f>
        <v>67.857142857142861</v>
      </c>
      <c r="AR36" s="89"/>
      <c r="AS36" s="89"/>
      <c r="AT36" s="89"/>
      <c r="AU36" s="89">
        <f>AU32*100/5</f>
        <v>30</v>
      </c>
      <c r="AV36" s="89"/>
      <c r="AW36" s="89"/>
      <c r="AX36" s="89"/>
      <c r="AY36" s="89">
        <f>AY32*100/4</f>
        <v>79.241071428571431</v>
      </c>
      <c r="AZ36" s="89"/>
      <c r="BA36" s="89"/>
      <c r="BB36" s="89"/>
      <c r="BC36" s="89">
        <f>BC32*100/3</f>
        <v>60.714285714285715</v>
      </c>
      <c r="BD36" s="89"/>
      <c r="BE36" s="89"/>
      <c r="BF36" s="89"/>
      <c r="BG36" s="89">
        <f>BG32*100/5</f>
        <v>46.785714285714292</v>
      </c>
      <c r="BH36" s="89"/>
      <c r="BI36" s="89"/>
      <c r="BJ36" s="89"/>
      <c r="BK36" s="89">
        <f>BK32*100/5</f>
        <v>44.107142857142854</v>
      </c>
      <c r="BL36" s="89"/>
      <c r="BM36" s="89"/>
      <c r="BN36" s="89"/>
      <c r="BO36" s="89">
        <f>BO32*100/6</f>
        <v>18.75</v>
      </c>
      <c r="BP36" s="89"/>
      <c r="BQ36" s="89"/>
      <c r="BR36" s="89"/>
      <c r="BS36" s="89">
        <f>BS32*100/4</f>
        <v>1.7857142857142856</v>
      </c>
      <c r="BT36" s="89"/>
      <c r="BU36" s="89"/>
      <c r="BV36" s="89"/>
      <c r="BW36" s="90">
        <v>45.535714285714285</v>
      </c>
      <c r="BX36" s="91"/>
      <c r="BY36" s="91"/>
      <c r="BZ36" s="92"/>
      <c r="CA36" s="89">
        <f>CA32*100/5</f>
        <v>87.5</v>
      </c>
      <c r="CB36" s="89"/>
      <c r="CC36" s="89"/>
      <c r="CD36" s="89"/>
      <c r="CE36" s="89">
        <f>CE32*100</f>
        <v>86.607142857142861</v>
      </c>
      <c r="CF36" s="89"/>
      <c r="CG36" s="89"/>
      <c r="CH36" s="89"/>
      <c r="CI36" s="89">
        <f>CI32*100/2</f>
        <v>78.571428571428569</v>
      </c>
      <c r="CJ36" s="89"/>
      <c r="CK36" s="89"/>
      <c r="CL36" s="89"/>
      <c r="CM36" s="89">
        <f>CM32*100</f>
        <v>100</v>
      </c>
      <c r="CN36" s="89"/>
      <c r="CO36" s="89"/>
      <c r="CP36" s="89"/>
      <c r="CQ36" s="89">
        <f>CQ32*100/10</f>
        <v>22.142857142857146</v>
      </c>
      <c r="CR36" s="89"/>
      <c r="CS36" s="89"/>
      <c r="CT36" s="89"/>
      <c r="CU36" s="89">
        <f>CU32*100/4</f>
        <v>74.553571428571431</v>
      </c>
      <c r="CV36" s="89"/>
      <c r="CW36" s="89"/>
      <c r="CX36" s="89"/>
      <c r="CY36" s="89">
        <f>CY32*100/24</f>
        <v>62.834821428571423</v>
      </c>
      <c r="CZ36" s="89"/>
      <c r="DA36" s="89"/>
      <c r="DB36" s="89"/>
      <c r="DC36" s="89">
        <f>DC32*100/20</f>
        <v>41.339285714285708</v>
      </c>
      <c r="DD36" s="89"/>
      <c r="DE36" s="89"/>
      <c r="DF36" s="89"/>
      <c r="DG36" s="89">
        <f>DG32*100/20</f>
        <v>28.705357142857146</v>
      </c>
      <c r="DH36" s="89"/>
      <c r="DI36" s="89"/>
      <c r="DJ36" s="89"/>
      <c r="DK36" s="89">
        <f>DK32*100/12</f>
        <v>84.300595238095241</v>
      </c>
      <c r="DL36" s="89"/>
      <c r="DM36" s="89"/>
      <c r="DN36" s="89"/>
      <c r="DO36" s="89">
        <f>DO32*100/20</f>
        <v>34.464285714285715</v>
      </c>
      <c r="DP36" s="89"/>
      <c r="DQ36" s="89"/>
      <c r="DR36" s="89"/>
      <c r="DS36" s="89">
        <f>DS32</f>
        <v>49.080357142857146</v>
      </c>
      <c r="DT36" s="89"/>
      <c r="DU36" s="89"/>
      <c r="DV36" s="89"/>
      <c r="DW36" s="49"/>
      <c r="DX36" s="48" t="s">
        <v>313</v>
      </c>
      <c r="DY36" s="51">
        <f>MIN(DX4:DX31)</f>
        <v>32.5</v>
      </c>
      <c r="DZ36" s="49"/>
    </row>
    <row r="37" spans="1:130" x14ac:dyDescent="0.35">
      <c r="B37" s="67" t="s">
        <v>316</v>
      </c>
      <c r="C37" s="89">
        <f>C33*100</f>
        <v>46.912388563919883</v>
      </c>
      <c r="D37" s="89"/>
      <c r="E37" s="89"/>
      <c r="F37" s="89"/>
      <c r="G37" s="89">
        <f t="shared" ref="G37" si="60">G33*100</f>
        <v>34.210624013116089</v>
      </c>
      <c r="H37" s="89"/>
      <c r="I37" s="89"/>
      <c r="J37" s="89"/>
      <c r="K37" s="89">
        <f t="shared" ref="K37" si="61">K33*100</f>
        <v>25.869686299618504</v>
      </c>
      <c r="L37" s="89"/>
      <c r="M37" s="89"/>
      <c r="N37" s="89"/>
      <c r="O37" s="89">
        <f>O33*100/8</f>
        <v>24.609849800582026</v>
      </c>
      <c r="P37" s="89"/>
      <c r="Q37" s="89"/>
      <c r="R37" s="89"/>
      <c r="S37" s="89">
        <f>S33*100/3</f>
        <v>26.37434967172311</v>
      </c>
      <c r="T37" s="89"/>
      <c r="U37" s="89"/>
      <c r="V37" s="89"/>
      <c r="W37" s="89">
        <f>W33*100/6</f>
        <v>0</v>
      </c>
      <c r="X37" s="89"/>
      <c r="Y37" s="89"/>
      <c r="Z37" s="89"/>
      <c r="AA37" s="89">
        <f>AA33*100/7</f>
        <v>19.716158838352985</v>
      </c>
      <c r="AB37" s="89"/>
      <c r="AC37" s="89"/>
      <c r="AD37" s="89"/>
      <c r="AE37" s="89">
        <f>AE33*100/7</f>
        <v>14.709203769896902</v>
      </c>
      <c r="AF37" s="89"/>
      <c r="AG37" s="89"/>
      <c r="AH37" s="89"/>
      <c r="AI37" s="89">
        <f>AI33*100/5</f>
        <v>18.641092980036003</v>
      </c>
      <c r="AJ37" s="89"/>
      <c r="AK37" s="89"/>
      <c r="AL37" s="89"/>
      <c r="AM37" s="89">
        <f>AM33*100/8</f>
        <v>32.876739301974382</v>
      </c>
      <c r="AN37" s="89"/>
      <c r="AO37" s="89"/>
      <c r="AP37" s="89"/>
      <c r="AQ37" s="89">
        <f>AQ33*100/2</f>
        <v>27.555956875615106</v>
      </c>
      <c r="AR37" s="89"/>
      <c r="AS37" s="89"/>
      <c r="AT37" s="89"/>
      <c r="AU37" s="89">
        <f>AU33*100/5</f>
        <v>22.461177718554843</v>
      </c>
      <c r="AV37" s="89"/>
      <c r="AW37" s="89"/>
      <c r="AX37" s="89"/>
      <c r="AY37" s="89">
        <f>AY33*100/4</f>
        <v>27.239427417787372</v>
      </c>
      <c r="AZ37" s="89"/>
      <c r="BA37" s="89"/>
      <c r="BB37" s="89"/>
      <c r="BC37" s="89">
        <f>BC33*100/3</f>
        <v>20.11691836963119</v>
      </c>
      <c r="BD37" s="89"/>
      <c r="BE37" s="89"/>
      <c r="BF37" s="89"/>
      <c r="BG37" s="89">
        <f>BG33*100/5</f>
        <v>20.00965018150244</v>
      </c>
      <c r="BH37" s="89"/>
      <c r="BI37" s="89"/>
      <c r="BJ37" s="89"/>
      <c r="BK37" s="89">
        <f>BK33*100/5</f>
        <v>29.055819885879476</v>
      </c>
      <c r="BL37" s="89"/>
      <c r="BM37" s="89"/>
      <c r="BN37" s="89"/>
      <c r="BO37" s="89">
        <f>BO33*100/6</f>
        <v>23.262978445722855</v>
      </c>
      <c r="BP37" s="89"/>
      <c r="BQ37" s="89"/>
      <c r="BR37" s="89"/>
      <c r="BS37" s="89">
        <f>BS33*100/4</f>
        <v>9.3205464900179997</v>
      </c>
      <c r="BT37" s="89"/>
      <c r="BU37" s="89"/>
      <c r="BV37" s="89"/>
      <c r="BW37" s="90">
        <v>50.024125453756085</v>
      </c>
      <c r="BX37" s="91"/>
      <c r="BY37" s="91"/>
      <c r="BZ37" s="92"/>
      <c r="CA37" s="89">
        <f>CA33*100/5</f>
        <v>33.220529851337467</v>
      </c>
      <c r="CB37" s="89"/>
      <c r="CC37" s="89"/>
      <c r="CD37" s="89"/>
      <c r="CE37" s="89">
        <f>CE33*100</f>
        <v>34.210624013116089</v>
      </c>
      <c r="CF37" s="89"/>
      <c r="CG37" s="89"/>
      <c r="CH37" s="89"/>
      <c r="CI37" s="89">
        <f>CI33*100/2</f>
        <v>41.217007397938289</v>
      </c>
      <c r="CJ37" s="89"/>
      <c r="CK37" s="89"/>
      <c r="CL37" s="89"/>
      <c r="CM37" s="89">
        <f>CM33*100</f>
        <v>0</v>
      </c>
      <c r="CN37" s="89"/>
      <c r="CO37" s="89"/>
      <c r="CP37" s="89"/>
      <c r="CQ37" s="89">
        <f>CQ33*100/10</f>
        <v>20.109097552496092</v>
      </c>
      <c r="CR37" s="89"/>
      <c r="CS37" s="89"/>
      <c r="CT37" s="89"/>
      <c r="CU37" s="89">
        <f>CU33*100/4</f>
        <v>19.847998644524591</v>
      </c>
      <c r="CV37" s="89"/>
      <c r="CW37" s="89"/>
      <c r="CX37" s="89"/>
      <c r="CY37" s="89">
        <f>CY33*100/24</f>
        <v>9.2095365426924953</v>
      </c>
      <c r="CZ37" s="89"/>
      <c r="DA37" s="89"/>
      <c r="DB37" s="89"/>
      <c r="DC37" s="89">
        <f>DC33*100/20</f>
        <v>16.912362114086612</v>
      </c>
      <c r="DD37" s="89"/>
      <c r="DE37" s="89"/>
      <c r="DF37" s="89"/>
      <c r="DG37" s="89">
        <f>DG33*100/20</f>
        <v>10.879055331982872</v>
      </c>
      <c r="DH37" s="89"/>
      <c r="DI37" s="89"/>
      <c r="DJ37" s="89"/>
      <c r="DK37" s="89">
        <f>DK33*100/12</f>
        <v>20.34319948799266</v>
      </c>
      <c r="DL37" s="89"/>
      <c r="DM37" s="89"/>
      <c r="DN37" s="89"/>
      <c r="DO37" s="89">
        <f>DO33*100/20</f>
        <v>14.478271119865607</v>
      </c>
      <c r="DP37" s="89"/>
      <c r="DQ37" s="89"/>
      <c r="DR37" s="89"/>
      <c r="DS37" s="89">
        <f>DS33</f>
        <v>8.3278955875025655</v>
      </c>
      <c r="DT37" s="89"/>
      <c r="DU37" s="89"/>
      <c r="DV37" s="89"/>
      <c r="DW37" s="32"/>
      <c r="DX37" s="48" t="s">
        <v>314</v>
      </c>
      <c r="DY37" s="51">
        <f>MAX(DX4:DX31)</f>
        <v>66.5</v>
      </c>
      <c r="DZ37" s="32"/>
    </row>
    <row r="56" spans="46:46" x14ac:dyDescent="0.35">
      <c r="AT56" s="36"/>
    </row>
  </sheetData>
  <mergeCells count="280">
    <mergeCell ref="CY36:DB36"/>
    <mergeCell ref="DC36:DF36"/>
    <mergeCell ref="DG36:DJ36"/>
    <mergeCell ref="DK36:DN36"/>
    <mergeCell ref="DO36:DR36"/>
    <mergeCell ref="DS36:DV36"/>
    <mergeCell ref="BO37:BR37"/>
    <mergeCell ref="BS37:BV37"/>
    <mergeCell ref="BW37:BZ37"/>
    <mergeCell ref="CA37:CD37"/>
    <mergeCell ref="CE37:CH37"/>
    <mergeCell ref="CI37:CL37"/>
    <mergeCell ref="CM37:CP37"/>
    <mergeCell ref="CQ37:CT37"/>
    <mergeCell ref="CU37:CX37"/>
    <mergeCell ref="CY37:DB37"/>
    <mergeCell ref="DC37:DF37"/>
    <mergeCell ref="DG37:DJ37"/>
    <mergeCell ref="DK37:DN37"/>
    <mergeCell ref="DO37:DR37"/>
    <mergeCell ref="DS37:DV37"/>
    <mergeCell ref="BO36:BR36"/>
    <mergeCell ref="BS36:BV36"/>
    <mergeCell ref="BW36:BZ36"/>
    <mergeCell ref="CA36:CD36"/>
    <mergeCell ref="CE36:CH36"/>
    <mergeCell ref="CI36:CL36"/>
    <mergeCell ref="CM36:CP36"/>
    <mergeCell ref="CQ36:CT36"/>
    <mergeCell ref="CU36:CX36"/>
    <mergeCell ref="AQ36:AT36"/>
    <mergeCell ref="AU36:AX36"/>
    <mergeCell ref="AY36:BB36"/>
    <mergeCell ref="BC36:BF36"/>
    <mergeCell ref="BG36:BJ36"/>
    <mergeCell ref="BK36:BN36"/>
    <mergeCell ref="AQ37:AT37"/>
    <mergeCell ref="AU37:AX37"/>
    <mergeCell ref="AY37:BB37"/>
    <mergeCell ref="BC37:BF37"/>
    <mergeCell ref="BG37:BJ37"/>
    <mergeCell ref="BK37:BN37"/>
    <mergeCell ref="W36:Z36"/>
    <mergeCell ref="AA36:AD36"/>
    <mergeCell ref="AE36:AH36"/>
    <mergeCell ref="S37:V37"/>
    <mergeCell ref="W37:Z37"/>
    <mergeCell ref="AA37:AD37"/>
    <mergeCell ref="AE37:AH37"/>
    <mergeCell ref="AI36:AL36"/>
    <mergeCell ref="AM36:AP36"/>
    <mergeCell ref="C36:F36"/>
    <mergeCell ref="C37:F37"/>
    <mergeCell ref="G36:J36"/>
    <mergeCell ref="G37:J37"/>
    <mergeCell ref="K36:N36"/>
    <mergeCell ref="O36:R36"/>
    <mergeCell ref="K37:N37"/>
    <mergeCell ref="O37:R37"/>
    <mergeCell ref="S36:V36"/>
    <mergeCell ref="AI37:AL37"/>
    <mergeCell ref="AM37:AP37"/>
    <mergeCell ref="K1:N1"/>
    <mergeCell ref="K2:L2"/>
    <mergeCell ref="M2:N2"/>
    <mergeCell ref="O1:R1"/>
    <mergeCell ref="O2:P2"/>
    <mergeCell ref="Q2:R2"/>
    <mergeCell ref="C2:D2"/>
    <mergeCell ref="E2:F2"/>
    <mergeCell ref="C1:F1"/>
    <mergeCell ref="G1:J1"/>
    <mergeCell ref="G2:H2"/>
    <mergeCell ref="I2:J2"/>
    <mergeCell ref="AA1:AD1"/>
    <mergeCell ref="AA2:AB2"/>
    <mergeCell ref="AC2:AD2"/>
    <mergeCell ref="AE1:AH1"/>
    <mergeCell ref="AE2:AF2"/>
    <mergeCell ref="AG2:AH2"/>
    <mergeCell ref="S1:V1"/>
    <mergeCell ref="S2:T2"/>
    <mergeCell ref="U2:V2"/>
    <mergeCell ref="W1:Z1"/>
    <mergeCell ref="W2:X2"/>
    <mergeCell ref="Y2:Z2"/>
    <mergeCell ref="AQ1:AT1"/>
    <mergeCell ref="AQ2:AR2"/>
    <mergeCell ref="AS2:AT2"/>
    <mergeCell ref="AU1:AX1"/>
    <mergeCell ref="AU2:AV2"/>
    <mergeCell ref="AW2:AX2"/>
    <mergeCell ref="AI1:AL1"/>
    <mergeCell ref="AI2:AJ2"/>
    <mergeCell ref="AK2:AL2"/>
    <mergeCell ref="AM1:AP1"/>
    <mergeCell ref="AM2:AN2"/>
    <mergeCell ref="AO2:AP2"/>
    <mergeCell ref="BG1:BJ1"/>
    <mergeCell ref="BG2:BH2"/>
    <mergeCell ref="BI2:BJ2"/>
    <mergeCell ref="BK1:BN1"/>
    <mergeCell ref="BK2:BL2"/>
    <mergeCell ref="BM2:BN2"/>
    <mergeCell ref="AY1:BB1"/>
    <mergeCell ref="AY2:AZ2"/>
    <mergeCell ref="BA2:BB2"/>
    <mergeCell ref="BC1:BF1"/>
    <mergeCell ref="BC2:BD2"/>
    <mergeCell ref="BE2:BF2"/>
    <mergeCell ref="BY2:BZ2"/>
    <mergeCell ref="CA1:CD1"/>
    <mergeCell ref="CA2:CB2"/>
    <mergeCell ref="CC2:CD2"/>
    <mergeCell ref="BO1:BR1"/>
    <mergeCell ref="BO2:BP2"/>
    <mergeCell ref="BQ2:BR2"/>
    <mergeCell ref="BS1:BV1"/>
    <mergeCell ref="BS2:BT2"/>
    <mergeCell ref="BU2:BV2"/>
    <mergeCell ref="A1:B2"/>
    <mergeCell ref="C32:F32"/>
    <mergeCell ref="C33:F33"/>
    <mergeCell ref="K32:N32"/>
    <mergeCell ref="K33:N33"/>
    <mergeCell ref="W32:Z32"/>
    <mergeCell ref="AA32:AD32"/>
    <mergeCell ref="DK1:DN1"/>
    <mergeCell ref="DK2:DL2"/>
    <mergeCell ref="DM2:DN2"/>
    <mergeCell ref="DC1:DF1"/>
    <mergeCell ref="DC2:DD2"/>
    <mergeCell ref="DE2:DF2"/>
    <mergeCell ref="DG1:DJ1"/>
    <mergeCell ref="DG2:DH2"/>
    <mergeCell ref="DI2:DJ2"/>
    <mergeCell ref="CU1:CX1"/>
    <mergeCell ref="CU2:CV2"/>
    <mergeCell ref="CW2:CX2"/>
    <mergeCell ref="CY1:DB1"/>
    <mergeCell ref="CY2:CZ2"/>
    <mergeCell ref="DA2:DB2"/>
    <mergeCell ref="CM1:CP1"/>
    <mergeCell ref="CM2:CN2"/>
    <mergeCell ref="C34:F34"/>
    <mergeCell ref="C35:F35"/>
    <mergeCell ref="G32:J32"/>
    <mergeCell ref="G33:J33"/>
    <mergeCell ref="G34:J34"/>
    <mergeCell ref="G35:J35"/>
    <mergeCell ref="DS1:DV1"/>
    <mergeCell ref="DS2:DT2"/>
    <mergeCell ref="DU2:DV2"/>
    <mergeCell ref="DO1:DR1"/>
    <mergeCell ref="DO2:DP2"/>
    <mergeCell ref="DQ2:DR2"/>
    <mergeCell ref="CO2:CP2"/>
    <mergeCell ref="CQ1:CT1"/>
    <mergeCell ref="CQ2:CR2"/>
    <mergeCell ref="CS2:CT2"/>
    <mergeCell ref="CE1:CH1"/>
    <mergeCell ref="CE2:CF2"/>
    <mergeCell ref="CG2:CH2"/>
    <mergeCell ref="CI1:CL1"/>
    <mergeCell ref="CI2:CJ2"/>
    <mergeCell ref="CK2:CL2"/>
    <mergeCell ref="BW1:BZ1"/>
    <mergeCell ref="BW2:BX2"/>
    <mergeCell ref="K34:N34"/>
    <mergeCell ref="K35:N35"/>
    <mergeCell ref="O32:R32"/>
    <mergeCell ref="S32:V32"/>
    <mergeCell ref="O33:R33"/>
    <mergeCell ref="S33:V33"/>
    <mergeCell ref="O34:R34"/>
    <mergeCell ref="S34:V34"/>
    <mergeCell ref="O35:R35"/>
    <mergeCell ref="S35:V35"/>
    <mergeCell ref="W34:Z34"/>
    <mergeCell ref="AA34:AD34"/>
    <mergeCell ref="AE34:AH34"/>
    <mergeCell ref="AI34:AL34"/>
    <mergeCell ref="W35:Z35"/>
    <mergeCell ref="AA35:AD35"/>
    <mergeCell ref="AE35:AH35"/>
    <mergeCell ref="AI35:AL35"/>
    <mergeCell ref="AE32:AH32"/>
    <mergeCell ref="AI32:AL32"/>
    <mergeCell ref="W33:Z33"/>
    <mergeCell ref="AA33:AD33"/>
    <mergeCell ref="AE33:AH33"/>
    <mergeCell ref="AI33:AL33"/>
    <mergeCell ref="BK32:BN32"/>
    <mergeCell ref="BO32:BR32"/>
    <mergeCell ref="AM33:AP33"/>
    <mergeCell ref="AQ33:AT33"/>
    <mergeCell ref="AU33:AX33"/>
    <mergeCell ref="AY33:BB33"/>
    <mergeCell ref="BC33:BF33"/>
    <mergeCell ref="BG33:BJ33"/>
    <mergeCell ref="BK33:BN33"/>
    <mergeCell ref="BO33:BR33"/>
    <mergeCell ref="AM32:AP32"/>
    <mergeCell ref="AQ32:AT32"/>
    <mergeCell ref="AU32:AX32"/>
    <mergeCell ref="AY32:BB32"/>
    <mergeCell ref="BC32:BF32"/>
    <mergeCell ref="BG32:BJ32"/>
    <mergeCell ref="BK34:BN34"/>
    <mergeCell ref="BO34:BR34"/>
    <mergeCell ref="AM35:AP35"/>
    <mergeCell ref="AQ35:AT35"/>
    <mergeCell ref="AU35:AX35"/>
    <mergeCell ref="AY35:BB35"/>
    <mergeCell ref="BC35:BF35"/>
    <mergeCell ref="BG35:BJ35"/>
    <mergeCell ref="BK35:BN35"/>
    <mergeCell ref="BO35:BR35"/>
    <mergeCell ref="AM34:AP34"/>
    <mergeCell ref="AQ34:AT34"/>
    <mergeCell ref="AU34:AX34"/>
    <mergeCell ref="AY34:BB34"/>
    <mergeCell ref="BC34:BF34"/>
    <mergeCell ref="BG34:BJ34"/>
    <mergeCell ref="DO32:DR32"/>
    <mergeCell ref="DS32:DV32"/>
    <mergeCell ref="BS33:BV33"/>
    <mergeCell ref="BW33:BZ33"/>
    <mergeCell ref="CA33:CD33"/>
    <mergeCell ref="CE33:CH33"/>
    <mergeCell ref="CI33:CL33"/>
    <mergeCell ref="CM33:CP33"/>
    <mergeCell ref="CQ32:CT32"/>
    <mergeCell ref="CU32:CX32"/>
    <mergeCell ref="CY32:DB32"/>
    <mergeCell ref="DC32:DF32"/>
    <mergeCell ref="DG32:DJ32"/>
    <mergeCell ref="DK32:DN32"/>
    <mergeCell ref="BS32:BV32"/>
    <mergeCell ref="BW32:BZ32"/>
    <mergeCell ref="CA32:CD32"/>
    <mergeCell ref="CE32:CH32"/>
    <mergeCell ref="CI32:CL32"/>
    <mergeCell ref="CM32:CP32"/>
    <mergeCell ref="DO33:DR33"/>
    <mergeCell ref="DS33:DV33"/>
    <mergeCell ref="DC33:DF33"/>
    <mergeCell ref="DG33:DJ33"/>
    <mergeCell ref="DK33:DN33"/>
    <mergeCell ref="BS35:BV35"/>
    <mergeCell ref="BW35:BZ35"/>
    <mergeCell ref="CA35:CD35"/>
    <mergeCell ref="CE35:CH35"/>
    <mergeCell ref="CI35:CL35"/>
    <mergeCell ref="CM35:CP35"/>
    <mergeCell ref="CQ34:CT34"/>
    <mergeCell ref="CU34:CX34"/>
    <mergeCell ref="CY34:DB34"/>
    <mergeCell ref="BS34:BV34"/>
    <mergeCell ref="BW34:BZ34"/>
    <mergeCell ref="CA34:CD34"/>
    <mergeCell ref="CE34:CH34"/>
    <mergeCell ref="CI34:CL34"/>
    <mergeCell ref="CM34:CP34"/>
    <mergeCell ref="CQ33:CT33"/>
    <mergeCell ref="CU33:CX33"/>
    <mergeCell ref="CY33:DB33"/>
    <mergeCell ref="DO35:DR35"/>
    <mergeCell ref="DS35:DV35"/>
    <mergeCell ref="CQ35:CT35"/>
    <mergeCell ref="CU35:CX35"/>
    <mergeCell ref="CY35:DB35"/>
    <mergeCell ref="DC35:DF35"/>
    <mergeCell ref="DG35:DJ35"/>
    <mergeCell ref="DK35:DN35"/>
    <mergeCell ref="DO34:DR34"/>
    <mergeCell ref="DS34:DV34"/>
    <mergeCell ref="DC34:DF34"/>
    <mergeCell ref="DG34:DJ34"/>
    <mergeCell ref="DK34:DN34"/>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3673F-8511-4C5B-AD75-CC739AEDC98F}">
  <dimension ref="A1:BK113"/>
  <sheetViews>
    <sheetView topLeftCell="A16" zoomScale="70" zoomScaleNormal="70" workbookViewId="0">
      <pane xSplit="2" topLeftCell="C1" activePane="topRight" state="frozen"/>
      <selection activeCell="B1" sqref="B1"/>
      <selection pane="topRight" activeCell="BH108" sqref="BH108"/>
    </sheetView>
  </sheetViews>
  <sheetFormatPr defaultRowHeight="14.5" x14ac:dyDescent="0.35"/>
  <cols>
    <col min="1" max="1" width="8.7265625" style="1" customWidth="1"/>
    <col min="2" max="2" width="79.1796875" style="65" customWidth="1"/>
    <col min="3" max="58" width="17.54296875" style="23" customWidth="1"/>
    <col min="60" max="60" width="38" bestFit="1" customWidth="1"/>
    <col min="61" max="61" width="17.26953125" style="10" customWidth="1"/>
    <col min="62" max="62" width="22.1796875" style="1" customWidth="1"/>
    <col min="63" max="63" width="20.81640625" style="1" customWidth="1"/>
  </cols>
  <sheetData>
    <row r="1" spans="1:63" x14ac:dyDescent="0.35">
      <c r="B1" s="22" t="s">
        <v>154</v>
      </c>
      <c r="C1" s="23" t="s">
        <v>151</v>
      </c>
      <c r="D1" s="23" t="s">
        <v>151</v>
      </c>
      <c r="E1" s="23" t="s">
        <v>151</v>
      </c>
      <c r="F1" s="23" t="s">
        <v>151</v>
      </c>
      <c r="G1" s="23" t="s">
        <v>151</v>
      </c>
      <c r="H1" s="23" t="s">
        <v>151</v>
      </c>
      <c r="I1" s="23" t="s">
        <v>151</v>
      </c>
      <c r="J1" s="23" t="s">
        <v>151</v>
      </c>
      <c r="K1" s="23" t="s">
        <v>151</v>
      </c>
      <c r="L1" s="23" t="s">
        <v>151</v>
      </c>
      <c r="M1" s="23" t="s">
        <v>151</v>
      </c>
      <c r="N1" s="23" t="s">
        <v>151</v>
      </c>
      <c r="O1" s="23" t="s">
        <v>151</v>
      </c>
      <c r="P1" s="23" t="s">
        <v>151</v>
      </c>
      <c r="Q1" s="23" t="s">
        <v>151</v>
      </c>
      <c r="R1" s="23" t="s">
        <v>151</v>
      </c>
      <c r="S1" s="23" t="s">
        <v>151</v>
      </c>
      <c r="T1" s="23" t="s">
        <v>151</v>
      </c>
      <c r="U1" s="23" t="s">
        <v>151</v>
      </c>
      <c r="V1" s="23" t="s">
        <v>151</v>
      </c>
      <c r="W1" s="23" t="s">
        <v>151</v>
      </c>
      <c r="X1" s="23" t="s">
        <v>151</v>
      </c>
      <c r="Y1" s="23" t="s">
        <v>151</v>
      </c>
      <c r="Z1" s="23" t="s">
        <v>151</v>
      </c>
      <c r="AA1" s="23" t="s">
        <v>151</v>
      </c>
      <c r="AB1" s="23" t="s">
        <v>151</v>
      </c>
      <c r="AC1" s="23" t="s">
        <v>151</v>
      </c>
      <c r="AD1" s="23" t="s">
        <v>151</v>
      </c>
      <c r="AE1" s="23" t="s">
        <v>155</v>
      </c>
      <c r="AF1" s="23" t="s">
        <v>155</v>
      </c>
      <c r="AG1" s="23" t="s">
        <v>155</v>
      </c>
      <c r="AH1" s="23" t="s">
        <v>155</v>
      </c>
      <c r="AI1" s="23" t="s">
        <v>155</v>
      </c>
      <c r="AJ1" s="23" t="s">
        <v>155</v>
      </c>
      <c r="AK1" s="23" t="s">
        <v>155</v>
      </c>
      <c r="AL1" s="23" t="s">
        <v>155</v>
      </c>
      <c r="AM1" s="23" t="s">
        <v>155</v>
      </c>
      <c r="AN1" s="23" t="s">
        <v>155</v>
      </c>
      <c r="AO1" s="23" t="s">
        <v>155</v>
      </c>
      <c r="AP1" s="23" t="s">
        <v>155</v>
      </c>
      <c r="AQ1" s="23" t="s">
        <v>155</v>
      </c>
      <c r="AR1" s="23" t="s">
        <v>155</v>
      </c>
      <c r="AS1" s="23" t="s">
        <v>155</v>
      </c>
      <c r="AT1" s="23" t="s">
        <v>155</v>
      </c>
      <c r="AU1" s="23" t="s">
        <v>155</v>
      </c>
      <c r="AV1" s="23" t="s">
        <v>155</v>
      </c>
      <c r="AW1" s="23" t="s">
        <v>155</v>
      </c>
      <c r="AX1" s="23" t="s">
        <v>155</v>
      </c>
      <c r="AY1" s="23" t="s">
        <v>155</v>
      </c>
      <c r="AZ1" s="23" t="s">
        <v>155</v>
      </c>
      <c r="BA1" s="23" t="s">
        <v>155</v>
      </c>
      <c r="BB1" s="23" t="s">
        <v>155</v>
      </c>
      <c r="BC1" s="23" t="s">
        <v>155</v>
      </c>
      <c r="BD1" s="23" t="s">
        <v>155</v>
      </c>
      <c r="BE1" s="23" t="s">
        <v>155</v>
      </c>
      <c r="BF1" s="23" t="s">
        <v>155</v>
      </c>
    </row>
    <row r="2" spans="1:63" x14ac:dyDescent="0.35">
      <c r="B2" s="22" t="s">
        <v>152</v>
      </c>
      <c r="C2" s="26" t="s">
        <v>156</v>
      </c>
      <c r="D2" s="26" t="s">
        <v>157</v>
      </c>
      <c r="E2" s="26" t="s">
        <v>158</v>
      </c>
      <c r="F2" s="26" t="s">
        <v>159</v>
      </c>
      <c r="G2" s="26" t="s">
        <v>160</v>
      </c>
      <c r="H2" s="26" t="s">
        <v>161</v>
      </c>
      <c r="I2" s="26" t="s">
        <v>162</v>
      </c>
      <c r="J2" s="26" t="s">
        <v>163</v>
      </c>
      <c r="K2" s="26" t="s">
        <v>164</v>
      </c>
      <c r="L2" s="26" t="s">
        <v>165</v>
      </c>
      <c r="M2" s="26" t="s">
        <v>166</v>
      </c>
      <c r="N2" s="26" t="s">
        <v>167</v>
      </c>
      <c r="O2" s="26" t="s">
        <v>168</v>
      </c>
      <c r="P2" s="26" t="s">
        <v>169</v>
      </c>
      <c r="Q2" s="26" t="s">
        <v>170</v>
      </c>
      <c r="R2" s="26" t="s">
        <v>171</v>
      </c>
      <c r="S2" s="26" t="s">
        <v>172</v>
      </c>
      <c r="T2" s="26" t="s">
        <v>173</v>
      </c>
      <c r="U2" s="26" t="s">
        <v>174</v>
      </c>
      <c r="V2" s="26" t="s">
        <v>175</v>
      </c>
      <c r="W2" s="26" t="s">
        <v>176</v>
      </c>
      <c r="X2" s="26" t="s">
        <v>177</v>
      </c>
      <c r="Y2" s="26" t="s">
        <v>178</v>
      </c>
      <c r="Z2" s="26" t="s">
        <v>179</v>
      </c>
      <c r="AA2" s="26" t="s">
        <v>180</v>
      </c>
      <c r="AB2" s="26" t="s">
        <v>181</v>
      </c>
      <c r="AC2" s="26" t="s">
        <v>182</v>
      </c>
      <c r="AD2" s="26" t="s">
        <v>183</v>
      </c>
      <c r="AE2" s="26" t="s">
        <v>156</v>
      </c>
      <c r="AF2" s="26" t="s">
        <v>157</v>
      </c>
      <c r="AG2" s="26" t="s">
        <v>158</v>
      </c>
      <c r="AH2" s="26" t="s">
        <v>159</v>
      </c>
      <c r="AI2" s="26" t="s">
        <v>160</v>
      </c>
      <c r="AJ2" s="26" t="s">
        <v>161</v>
      </c>
      <c r="AK2" s="26" t="s">
        <v>184</v>
      </c>
      <c r="AL2" s="26" t="s">
        <v>185</v>
      </c>
      <c r="AM2" s="26" t="s">
        <v>164</v>
      </c>
      <c r="AN2" s="26" t="s">
        <v>165</v>
      </c>
      <c r="AO2" s="26" t="s">
        <v>186</v>
      </c>
      <c r="AP2" s="26" t="s">
        <v>167</v>
      </c>
      <c r="AQ2" s="26" t="s">
        <v>168</v>
      </c>
      <c r="AR2" s="26" t="s">
        <v>169</v>
      </c>
      <c r="AS2" s="26" t="s">
        <v>170</v>
      </c>
      <c r="AT2" s="26" t="s">
        <v>187</v>
      </c>
      <c r="AU2" s="26" t="s">
        <v>172</v>
      </c>
      <c r="AV2" s="26" t="s">
        <v>173</v>
      </c>
      <c r="AW2" s="26" t="s">
        <v>174</v>
      </c>
      <c r="AX2" s="26" t="s">
        <v>175</v>
      </c>
      <c r="AY2" s="26" t="s">
        <v>176</v>
      </c>
      <c r="AZ2" s="26" t="s">
        <v>177</v>
      </c>
      <c r="BA2" s="26" t="s">
        <v>188</v>
      </c>
      <c r="BB2" s="26" t="s">
        <v>189</v>
      </c>
      <c r="BC2" s="26" t="s">
        <v>180</v>
      </c>
      <c r="BD2" s="26" t="s">
        <v>181</v>
      </c>
      <c r="BE2" s="26" t="s">
        <v>182</v>
      </c>
      <c r="BF2" s="26" t="s">
        <v>190</v>
      </c>
    </row>
    <row r="3" spans="1:63" x14ac:dyDescent="0.35">
      <c r="B3" s="22" t="s">
        <v>153</v>
      </c>
      <c r="C3" s="27" t="s">
        <v>191</v>
      </c>
      <c r="D3" s="27" t="s">
        <v>192</v>
      </c>
      <c r="E3" s="27" t="s">
        <v>193</v>
      </c>
      <c r="F3" s="27" t="s">
        <v>194</v>
      </c>
      <c r="G3" s="27" t="s">
        <v>195</v>
      </c>
      <c r="H3" s="27" t="s">
        <v>196</v>
      </c>
      <c r="I3" s="27" t="s">
        <v>197</v>
      </c>
      <c r="J3" s="27" t="s">
        <v>198</v>
      </c>
      <c r="K3" s="27" t="s">
        <v>199</v>
      </c>
      <c r="L3" s="27" t="s">
        <v>200</v>
      </c>
      <c r="M3" s="27" t="s">
        <v>201</v>
      </c>
      <c r="N3" s="27" t="s">
        <v>202</v>
      </c>
      <c r="O3" s="27" t="s">
        <v>203</v>
      </c>
      <c r="P3" s="27" t="s">
        <v>204</v>
      </c>
      <c r="Q3" s="27" t="s">
        <v>205</v>
      </c>
      <c r="R3" s="27" t="s">
        <v>206</v>
      </c>
      <c r="S3" s="27" t="s">
        <v>207</v>
      </c>
      <c r="T3" s="27" t="s">
        <v>208</v>
      </c>
      <c r="U3" s="27" t="s">
        <v>209</v>
      </c>
      <c r="V3" s="27" t="s">
        <v>210</v>
      </c>
      <c r="W3" s="27" t="s">
        <v>211</v>
      </c>
      <c r="X3" s="27" t="s">
        <v>212</v>
      </c>
      <c r="Y3" s="27" t="s">
        <v>213</v>
      </c>
      <c r="Z3" s="27" t="s">
        <v>214</v>
      </c>
      <c r="AA3" s="27" t="s">
        <v>215</v>
      </c>
      <c r="AB3" s="27" t="s">
        <v>216</v>
      </c>
      <c r="AC3" s="27" t="s">
        <v>217</v>
      </c>
      <c r="AD3" s="27" t="s">
        <v>218</v>
      </c>
      <c r="AE3" s="27" t="s">
        <v>191</v>
      </c>
      <c r="AF3" s="27" t="s">
        <v>219</v>
      </c>
      <c r="AG3" s="27" t="s">
        <v>220</v>
      </c>
      <c r="AH3" s="27" t="s">
        <v>221</v>
      </c>
      <c r="AI3" s="27" t="s">
        <v>222</v>
      </c>
      <c r="AJ3" s="27" t="s">
        <v>223</v>
      </c>
      <c r="AK3" s="27" t="s">
        <v>224</v>
      </c>
      <c r="AL3" s="27" t="s">
        <v>225</v>
      </c>
      <c r="AM3" s="27" t="s">
        <v>226</v>
      </c>
      <c r="AN3" s="27" t="s">
        <v>227</v>
      </c>
      <c r="AO3" s="27" t="s">
        <v>228</v>
      </c>
      <c r="AP3" s="27" t="s">
        <v>229</v>
      </c>
      <c r="AQ3" s="27" t="s">
        <v>203</v>
      </c>
      <c r="AR3" s="27" t="s">
        <v>204</v>
      </c>
      <c r="AS3" s="27" t="s">
        <v>205</v>
      </c>
      <c r="AT3" s="27" t="s">
        <v>206</v>
      </c>
      <c r="AU3" s="27" t="s">
        <v>207</v>
      </c>
      <c r="AV3" s="27" t="s">
        <v>208</v>
      </c>
      <c r="AW3" s="27" t="s">
        <v>209</v>
      </c>
      <c r="AX3" s="27" t="s">
        <v>210</v>
      </c>
      <c r="AY3" s="27" t="s">
        <v>211</v>
      </c>
      <c r="AZ3" s="27" t="s">
        <v>212</v>
      </c>
      <c r="BA3" s="27" t="s">
        <v>213</v>
      </c>
      <c r="BB3" s="27" t="s">
        <v>214</v>
      </c>
      <c r="BC3" s="27" t="s">
        <v>215</v>
      </c>
      <c r="BD3" s="27" t="s">
        <v>216</v>
      </c>
      <c r="BE3" s="27" t="s">
        <v>217</v>
      </c>
      <c r="BF3" s="27" t="s">
        <v>218</v>
      </c>
    </row>
    <row r="4" spans="1:63" x14ac:dyDescent="0.35">
      <c r="A4" s="4"/>
      <c r="B4" s="25" t="s">
        <v>230</v>
      </c>
      <c r="C4" s="24">
        <v>1</v>
      </c>
      <c r="D4" s="24">
        <v>2</v>
      </c>
      <c r="E4" s="24">
        <v>3</v>
      </c>
      <c r="F4" s="24">
        <v>4</v>
      </c>
      <c r="G4" s="24">
        <v>5</v>
      </c>
      <c r="H4" s="24">
        <v>6</v>
      </c>
      <c r="I4" s="24">
        <v>7</v>
      </c>
      <c r="J4" s="24">
        <v>8</v>
      </c>
      <c r="K4" s="24">
        <v>9</v>
      </c>
      <c r="L4" s="24">
        <v>10</v>
      </c>
      <c r="M4" s="24">
        <v>11</v>
      </c>
      <c r="N4" s="24">
        <v>12</v>
      </c>
      <c r="O4" s="24">
        <v>13</v>
      </c>
      <c r="P4" s="24">
        <v>14</v>
      </c>
      <c r="Q4" s="24">
        <v>15</v>
      </c>
      <c r="R4" s="24">
        <v>16</v>
      </c>
      <c r="S4" s="24">
        <v>17</v>
      </c>
      <c r="T4" s="24">
        <v>18</v>
      </c>
      <c r="U4" s="24">
        <v>19</v>
      </c>
      <c r="V4" s="24">
        <v>20</v>
      </c>
      <c r="W4" s="24">
        <v>21</v>
      </c>
      <c r="X4" s="24">
        <v>22</v>
      </c>
      <c r="Y4" s="24">
        <v>23</v>
      </c>
      <c r="Z4" s="24">
        <v>24</v>
      </c>
      <c r="AA4" s="24">
        <v>25</v>
      </c>
      <c r="AB4" s="24">
        <v>26</v>
      </c>
      <c r="AC4" s="24">
        <v>27</v>
      </c>
      <c r="AD4" s="24">
        <v>28</v>
      </c>
      <c r="AE4" s="24">
        <v>1</v>
      </c>
      <c r="AF4" s="24">
        <v>2</v>
      </c>
      <c r="AG4" s="24">
        <v>3</v>
      </c>
      <c r="AH4" s="24">
        <v>4</v>
      </c>
      <c r="AI4" s="24">
        <v>5</v>
      </c>
      <c r="AJ4" s="24">
        <v>6</v>
      </c>
      <c r="AK4" s="24">
        <v>7</v>
      </c>
      <c r="AL4" s="24">
        <v>8</v>
      </c>
      <c r="AM4" s="24">
        <v>9</v>
      </c>
      <c r="AN4" s="24">
        <v>10</v>
      </c>
      <c r="AO4" s="24">
        <v>11</v>
      </c>
      <c r="AP4" s="24">
        <v>12</v>
      </c>
      <c r="AQ4" s="24">
        <v>13</v>
      </c>
      <c r="AR4" s="24">
        <v>14</v>
      </c>
      <c r="AS4" s="24">
        <v>15</v>
      </c>
      <c r="AT4" s="24">
        <v>16</v>
      </c>
      <c r="AU4" s="24">
        <v>17</v>
      </c>
      <c r="AV4" s="24">
        <v>18</v>
      </c>
      <c r="AW4" s="24">
        <v>19</v>
      </c>
      <c r="AX4" s="24">
        <v>20</v>
      </c>
      <c r="AY4" s="24">
        <v>21</v>
      </c>
      <c r="AZ4" s="24">
        <v>22</v>
      </c>
      <c r="BA4" s="24">
        <v>23</v>
      </c>
      <c r="BB4" s="24">
        <v>24</v>
      </c>
      <c r="BC4" s="24">
        <v>25</v>
      </c>
      <c r="BD4" s="24">
        <v>26</v>
      </c>
      <c r="BE4" s="24">
        <v>27</v>
      </c>
      <c r="BF4" s="24">
        <v>28</v>
      </c>
      <c r="BI4" s="94" t="s">
        <v>131</v>
      </c>
      <c r="BJ4" s="94" t="s">
        <v>132</v>
      </c>
      <c r="BK4" s="95" t="s">
        <v>135</v>
      </c>
    </row>
    <row r="5" spans="1:63" x14ac:dyDescent="0.35">
      <c r="A5" s="96" t="s">
        <v>0</v>
      </c>
      <c r="B5" s="96"/>
      <c r="C5" s="28"/>
      <c r="D5" s="28"/>
      <c r="E5" s="28"/>
      <c r="F5" s="28"/>
      <c r="G5" s="28"/>
      <c r="H5" s="28"/>
      <c r="I5" s="28"/>
      <c r="J5" s="28"/>
      <c r="K5" s="28"/>
      <c r="L5" s="28"/>
      <c r="M5" s="28"/>
      <c r="N5" s="28"/>
      <c r="O5" s="28"/>
      <c r="P5" s="28"/>
      <c r="Q5" s="28"/>
      <c r="R5" s="28"/>
      <c r="S5" s="28"/>
      <c r="T5" s="28"/>
      <c r="U5" s="28"/>
      <c r="V5" s="28"/>
      <c r="W5" s="28"/>
      <c r="X5" s="28"/>
      <c r="Y5" s="28"/>
      <c r="Z5" s="28"/>
      <c r="AA5" s="28"/>
      <c r="AB5" s="28"/>
      <c r="AC5" s="28"/>
      <c r="AD5" s="28"/>
      <c r="AE5" s="28"/>
      <c r="AF5" s="28"/>
      <c r="AG5" s="28"/>
      <c r="AH5" s="28"/>
      <c r="AI5" s="28"/>
      <c r="AJ5" s="28"/>
      <c r="AK5" s="28"/>
      <c r="AL5" s="28"/>
      <c r="AM5" s="28"/>
      <c r="AN5" s="28"/>
      <c r="AO5" s="28"/>
      <c r="AP5" s="28"/>
      <c r="AQ5" s="28"/>
      <c r="AR5" s="28"/>
      <c r="AS5" s="28"/>
      <c r="AT5" s="28"/>
      <c r="AU5" s="28"/>
      <c r="AV5" s="28"/>
      <c r="AW5" s="28"/>
      <c r="AX5" s="28"/>
      <c r="AY5" s="28"/>
      <c r="AZ5" s="28"/>
      <c r="BA5" s="28"/>
      <c r="BB5" s="28"/>
      <c r="BC5" s="28"/>
      <c r="BD5" s="28"/>
      <c r="BE5" s="28"/>
      <c r="BF5" s="28"/>
      <c r="BI5" s="94"/>
      <c r="BJ5" s="94"/>
      <c r="BK5" s="95"/>
    </row>
    <row r="6" spans="1:63" s="3" customFormat="1" x14ac:dyDescent="0.35">
      <c r="A6" s="5">
        <v>1</v>
      </c>
      <c r="B6" s="57" t="s">
        <v>27</v>
      </c>
      <c r="C6" s="5">
        <f t="shared" ref="C6:AH6" si="0">IF(AND(C7="Y",C8="Y",C9="Y"),1,0)</f>
        <v>1</v>
      </c>
      <c r="D6" s="5">
        <f t="shared" si="0"/>
        <v>1</v>
      </c>
      <c r="E6" s="5">
        <f t="shared" si="0"/>
        <v>1</v>
      </c>
      <c r="F6" s="5">
        <f t="shared" si="0"/>
        <v>1</v>
      </c>
      <c r="G6" s="5">
        <f t="shared" si="0"/>
        <v>0</v>
      </c>
      <c r="H6" s="5">
        <f t="shared" si="0"/>
        <v>1</v>
      </c>
      <c r="I6" s="5">
        <f t="shared" si="0"/>
        <v>1</v>
      </c>
      <c r="J6" s="5">
        <f t="shared" si="0"/>
        <v>0</v>
      </c>
      <c r="K6" s="5">
        <f t="shared" si="0"/>
        <v>0</v>
      </c>
      <c r="L6" s="5">
        <f t="shared" si="0"/>
        <v>0</v>
      </c>
      <c r="M6" s="5">
        <f t="shared" si="0"/>
        <v>0</v>
      </c>
      <c r="N6" s="5">
        <f t="shared" si="0"/>
        <v>0</v>
      </c>
      <c r="O6" s="5">
        <f t="shared" si="0"/>
        <v>0</v>
      </c>
      <c r="P6" s="5">
        <f t="shared" si="0"/>
        <v>1</v>
      </c>
      <c r="Q6" s="5">
        <f t="shared" si="0"/>
        <v>0</v>
      </c>
      <c r="R6" s="5">
        <f t="shared" si="0"/>
        <v>1</v>
      </c>
      <c r="S6" s="5">
        <f t="shared" si="0"/>
        <v>1</v>
      </c>
      <c r="T6" s="5">
        <f t="shared" si="0"/>
        <v>0</v>
      </c>
      <c r="U6" s="5">
        <f t="shared" si="0"/>
        <v>0</v>
      </c>
      <c r="V6" s="5">
        <f t="shared" si="0"/>
        <v>1</v>
      </c>
      <c r="W6" s="5">
        <f t="shared" si="0"/>
        <v>0</v>
      </c>
      <c r="X6" s="5">
        <f t="shared" si="0"/>
        <v>0</v>
      </c>
      <c r="Y6" s="5">
        <f t="shared" si="0"/>
        <v>0</v>
      </c>
      <c r="Z6" s="5">
        <f t="shared" si="0"/>
        <v>1</v>
      </c>
      <c r="AA6" s="5">
        <f t="shared" si="0"/>
        <v>1</v>
      </c>
      <c r="AB6" s="5">
        <f t="shared" si="0"/>
        <v>0</v>
      </c>
      <c r="AC6" s="5">
        <f t="shared" si="0"/>
        <v>0</v>
      </c>
      <c r="AD6" s="5">
        <f t="shared" si="0"/>
        <v>1</v>
      </c>
      <c r="AE6" s="5">
        <f t="shared" si="0"/>
        <v>1</v>
      </c>
      <c r="AF6" s="5">
        <f t="shared" si="0"/>
        <v>0</v>
      </c>
      <c r="AG6" s="5">
        <f t="shared" si="0"/>
        <v>1</v>
      </c>
      <c r="AH6" s="5">
        <f t="shared" si="0"/>
        <v>0</v>
      </c>
      <c r="AI6" s="5">
        <f t="shared" ref="AI6:BF6" si="1">IF(AND(AI7="Y",AI8="Y",AI9="Y"),1,0)</f>
        <v>0</v>
      </c>
      <c r="AJ6" s="5">
        <f t="shared" si="1"/>
        <v>0</v>
      </c>
      <c r="AK6" s="5">
        <f t="shared" si="1"/>
        <v>1</v>
      </c>
      <c r="AL6" s="5">
        <f t="shared" si="1"/>
        <v>0</v>
      </c>
      <c r="AM6" s="5">
        <f t="shared" si="1"/>
        <v>0</v>
      </c>
      <c r="AN6" s="5">
        <f t="shared" si="1"/>
        <v>0</v>
      </c>
      <c r="AO6" s="5">
        <f t="shared" si="1"/>
        <v>0</v>
      </c>
      <c r="AP6" s="5">
        <f t="shared" si="1"/>
        <v>0</v>
      </c>
      <c r="AQ6" s="5">
        <f t="shared" si="1"/>
        <v>0</v>
      </c>
      <c r="AR6" s="5">
        <f t="shared" si="1"/>
        <v>0</v>
      </c>
      <c r="AS6" s="5">
        <f t="shared" si="1"/>
        <v>0</v>
      </c>
      <c r="AT6" s="5">
        <f t="shared" si="1"/>
        <v>1</v>
      </c>
      <c r="AU6" s="5">
        <f t="shared" si="1"/>
        <v>1</v>
      </c>
      <c r="AV6" s="5">
        <f t="shared" si="1"/>
        <v>0</v>
      </c>
      <c r="AW6" s="5">
        <f t="shared" si="1"/>
        <v>0</v>
      </c>
      <c r="AX6" s="5">
        <f t="shared" si="1"/>
        <v>0</v>
      </c>
      <c r="AY6" s="5">
        <f t="shared" si="1"/>
        <v>0</v>
      </c>
      <c r="AZ6" s="5">
        <f t="shared" si="1"/>
        <v>0</v>
      </c>
      <c r="BA6" s="5">
        <f t="shared" si="1"/>
        <v>0</v>
      </c>
      <c r="BB6" s="5">
        <f t="shared" si="1"/>
        <v>1</v>
      </c>
      <c r="BC6" s="5">
        <f t="shared" si="1"/>
        <v>0</v>
      </c>
      <c r="BD6" s="5">
        <f t="shared" si="1"/>
        <v>0</v>
      </c>
      <c r="BE6" s="5">
        <f t="shared" si="1"/>
        <v>0</v>
      </c>
      <c r="BF6" s="5">
        <f t="shared" si="1"/>
        <v>1</v>
      </c>
      <c r="BI6" s="5">
        <f>AVERAGE(C6:BF6)</f>
        <v>0.35714285714285715</v>
      </c>
      <c r="BJ6" s="5">
        <f>_xlfn.STDEV.S(C6:BF6)</f>
        <v>0.48349377841522823</v>
      </c>
      <c r="BK6" s="5">
        <f>MEDIAN(C6:BF6)</f>
        <v>0</v>
      </c>
    </row>
    <row r="7" spans="1:63" ht="29" x14ac:dyDescent="0.35">
      <c r="A7" s="16" t="s">
        <v>1</v>
      </c>
      <c r="B7" s="58" t="s">
        <v>3</v>
      </c>
      <c r="C7" s="30" t="s">
        <v>38</v>
      </c>
      <c r="D7" s="30" t="s">
        <v>38</v>
      </c>
      <c r="E7" s="30" t="s">
        <v>38</v>
      </c>
      <c r="F7" s="30" t="s">
        <v>38</v>
      </c>
      <c r="G7" s="30" t="s">
        <v>39</v>
      </c>
      <c r="H7" s="30" t="s">
        <v>38</v>
      </c>
      <c r="I7" s="30" t="s">
        <v>38</v>
      </c>
      <c r="J7" s="30" t="s">
        <v>38</v>
      </c>
      <c r="K7" s="30" t="s">
        <v>38</v>
      </c>
      <c r="L7" s="30" t="s">
        <v>39</v>
      </c>
      <c r="M7" s="30" t="s">
        <v>38</v>
      </c>
      <c r="N7" s="30" t="s">
        <v>39</v>
      </c>
      <c r="O7" s="30" t="s">
        <v>39</v>
      </c>
      <c r="P7" s="30" t="s">
        <v>38</v>
      </c>
      <c r="Q7" s="30" t="s">
        <v>38</v>
      </c>
      <c r="R7" s="30" t="s">
        <v>38</v>
      </c>
      <c r="S7" s="30" t="s">
        <v>38</v>
      </c>
      <c r="T7" s="30" t="s">
        <v>39</v>
      </c>
      <c r="U7" s="30" t="s">
        <v>38</v>
      </c>
      <c r="V7" s="30" t="s">
        <v>38</v>
      </c>
      <c r="W7" s="30" t="s">
        <v>39</v>
      </c>
      <c r="X7" s="30" t="s">
        <v>39</v>
      </c>
      <c r="Y7" s="30" t="s">
        <v>39</v>
      </c>
      <c r="Z7" s="30" t="s">
        <v>38</v>
      </c>
      <c r="AA7" s="30" t="s">
        <v>38</v>
      </c>
      <c r="AB7" s="30" t="s">
        <v>39</v>
      </c>
      <c r="AC7" s="30" t="s">
        <v>38</v>
      </c>
      <c r="AD7" s="30" t="s">
        <v>38</v>
      </c>
      <c r="AE7" s="29" t="s">
        <v>38</v>
      </c>
      <c r="AF7" s="29" t="s">
        <v>38</v>
      </c>
      <c r="AG7" s="29" t="s">
        <v>38</v>
      </c>
      <c r="AH7" s="29" t="s">
        <v>39</v>
      </c>
      <c r="AI7" s="29" t="s">
        <v>39</v>
      </c>
      <c r="AJ7" s="29" t="s">
        <v>38</v>
      </c>
      <c r="AK7" s="29" t="s">
        <v>38</v>
      </c>
      <c r="AL7" s="29" t="s">
        <v>38</v>
      </c>
      <c r="AM7" s="29" t="s">
        <v>38</v>
      </c>
      <c r="AN7" s="29" t="s">
        <v>39</v>
      </c>
      <c r="AO7" s="29" t="s">
        <v>38</v>
      </c>
      <c r="AP7" s="29" t="s">
        <v>39</v>
      </c>
      <c r="AQ7" s="29" t="s">
        <v>39</v>
      </c>
      <c r="AR7" s="29" t="s">
        <v>38</v>
      </c>
      <c r="AS7" s="29" t="s">
        <v>38</v>
      </c>
      <c r="AT7" s="29" t="s">
        <v>38</v>
      </c>
      <c r="AU7" s="29" t="s">
        <v>38</v>
      </c>
      <c r="AV7" s="29" t="s">
        <v>39</v>
      </c>
      <c r="AW7" s="29" t="s">
        <v>38</v>
      </c>
      <c r="AX7" s="29" t="s">
        <v>39</v>
      </c>
      <c r="AY7" s="29" t="s">
        <v>39</v>
      </c>
      <c r="AZ7" s="29" t="s">
        <v>39</v>
      </c>
      <c r="BA7" s="29" t="s">
        <v>39</v>
      </c>
      <c r="BB7" s="29" t="s">
        <v>38</v>
      </c>
      <c r="BC7" s="29" t="s">
        <v>38</v>
      </c>
      <c r="BD7" s="29" t="s">
        <v>39</v>
      </c>
      <c r="BE7" s="29" t="s">
        <v>38</v>
      </c>
      <c r="BF7" s="29" t="s">
        <v>38</v>
      </c>
      <c r="BI7" s="6"/>
      <c r="BJ7" s="6"/>
      <c r="BK7" s="6"/>
    </row>
    <row r="8" spans="1:63" x14ac:dyDescent="0.35">
      <c r="A8" s="16" t="s">
        <v>2</v>
      </c>
      <c r="B8" s="59" t="s">
        <v>4</v>
      </c>
      <c r="C8" s="30" t="s">
        <v>38</v>
      </c>
      <c r="D8" s="30" t="s">
        <v>38</v>
      </c>
      <c r="E8" s="30" t="s">
        <v>38</v>
      </c>
      <c r="F8" s="30" t="s">
        <v>38</v>
      </c>
      <c r="G8" s="30" t="s">
        <v>38</v>
      </c>
      <c r="H8" s="30" t="s">
        <v>38</v>
      </c>
      <c r="I8" s="30" t="s">
        <v>38</v>
      </c>
      <c r="J8" s="30" t="s">
        <v>38</v>
      </c>
      <c r="K8" s="30" t="s">
        <v>38</v>
      </c>
      <c r="L8" s="30" t="s">
        <v>38</v>
      </c>
      <c r="M8" s="30" t="s">
        <v>38</v>
      </c>
      <c r="N8" s="30" t="s">
        <v>38</v>
      </c>
      <c r="O8" s="30" t="s">
        <v>38</v>
      </c>
      <c r="P8" s="30" t="s">
        <v>38</v>
      </c>
      <c r="Q8" s="30" t="s">
        <v>38</v>
      </c>
      <c r="R8" s="30" t="s">
        <v>38</v>
      </c>
      <c r="S8" s="30" t="s">
        <v>38</v>
      </c>
      <c r="T8" s="30" t="s">
        <v>38</v>
      </c>
      <c r="U8" s="30" t="s">
        <v>38</v>
      </c>
      <c r="V8" s="30" t="s">
        <v>38</v>
      </c>
      <c r="W8" s="30" t="s">
        <v>39</v>
      </c>
      <c r="X8" s="30" t="s">
        <v>38</v>
      </c>
      <c r="Y8" s="30" t="s">
        <v>38</v>
      </c>
      <c r="Z8" s="30" t="s">
        <v>38</v>
      </c>
      <c r="AA8" s="30" t="s">
        <v>38</v>
      </c>
      <c r="AB8" s="30" t="s">
        <v>38</v>
      </c>
      <c r="AC8" s="30" t="s">
        <v>38</v>
      </c>
      <c r="AD8" s="30" t="s">
        <v>38</v>
      </c>
      <c r="AE8" s="29" t="s">
        <v>38</v>
      </c>
      <c r="AF8" s="29" t="s">
        <v>38</v>
      </c>
      <c r="AG8" s="29" t="s">
        <v>38</v>
      </c>
      <c r="AH8" s="29" t="s">
        <v>38</v>
      </c>
      <c r="AI8" s="29" t="s">
        <v>38</v>
      </c>
      <c r="AJ8" s="29" t="s">
        <v>38</v>
      </c>
      <c r="AK8" s="29" t="s">
        <v>38</v>
      </c>
      <c r="AL8" s="29" t="s">
        <v>38</v>
      </c>
      <c r="AM8" s="29" t="s">
        <v>38</v>
      </c>
      <c r="AN8" s="29" t="s">
        <v>38</v>
      </c>
      <c r="AO8" s="29" t="s">
        <v>38</v>
      </c>
      <c r="AP8" s="29" t="s">
        <v>38</v>
      </c>
      <c r="AQ8" s="29" t="s">
        <v>38</v>
      </c>
      <c r="AR8" s="29" t="s">
        <v>38</v>
      </c>
      <c r="AS8" s="29" t="s">
        <v>38</v>
      </c>
      <c r="AT8" s="29" t="s">
        <v>38</v>
      </c>
      <c r="AU8" s="29" t="s">
        <v>38</v>
      </c>
      <c r="AV8" s="29" t="s">
        <v>38</v>
      </c>
      <c r="AW8" s="29" t="s">
        <v>38</v>
      </c>
      <c r="AX8" s="29" t="s">
        <v>38</v>
      </c>
      <c r="AY8" s="29" t="s">
        <v>39</v>
      </c>
      <c r="AZ8" s="29" t="s">
        <v>38</v>
      </c>
      <c r="BA8" s="29" t="s">
        <v>38</v>
      </c>
      <c r="BB8" s="29" t="s">
        <v>38</v>
      </c>
      <c r="BC8" s="29" t="s">
        <v>38</v>
      </c>
      <c r="BD8" s="29" t="s">
        <v>38</v>
      </c>
      <c r="BE8" s="29" t="s">
        <v>38</v>
      </c>
      <c r="BF8" s="29" t="s">
        <v>38</v>
      </c>
      <c r="BI8" s="6"/>
      <c r="BJ8" s="6"/>
      <c r="BK8" s="6"/>
    </row>
    <row r="9" spans="1:63" x14ac:dyDescent="0.35">
      <c r="A9" s="16" t="s">
        <v>5</v>
      </c>
      <c r="B9" s="59" t="s">
        <v>6</v>
      </c>
      <c r="C9" s="30" t="s">
        <v>38</v>
      </c>
      <c r="D9" s="30" t="s">
        <v>38</v>
      </c>
      <c r="E9" s="30" t="s">
        <v>38</v>
      </c>
      <c r="F9" s="30" t="s">
        <v>38</v>
      </c>
      <c r="G9" s="30" t="s">
        <v>39</v>
      </c>
      <c r="H9" s="30" t="s">
        <v>38</v>
      </c>
      <c r="I9" s="30" t="s">
        <v>38</v>
      </c>
      <c r="J9" s="30" t="s">
        <v>39</v>
      </c>
      <c r="K9" s="30" t="s">
        <v>39</v>
      </c>
      <c r="L9" s="30" t="s">
        <v>38</v>
      </c>
      <c r="M9" s="30" t="s">
        <v>39</v>
      </c>
      <c r="N9" s="30" t="s">
        <v>38</v>
      </c>
      <c r="O9" s="30" t="s">
        <v>38</v>
      </c>
      <c r="P9" s="30" t="s">
        <v>38</v>
      </c>
      <c r="Q9" s="30" t="s">
        <v>39</v>
      </c>
      <c r="R9" s="30" t="s">
        <v>38</v>
      </c>
      <c r="S9" s="30" t="s">
        <v>38</v>
      </c>
      <c r="T9" s="30" t="s">
        <v>39</v>
      </c>
      <c r="U9" s="30" t="s">
        <v>39</v>
      </c>
      <c r="V9" s="30" t="s">
        <v>38</v>
      </c>
      <c r="W9" s="30" t="s">
        <v>39</v>
      </c>
      <c r="X9" s="30" t="s">
        <v>38</v>
      </c>
      <c r="Y9" s="30" t="s">
        <v>38</v>
      </c>
      <c r="Z9" s="30" t="s">
        <v>38</v>
      </c>
      <c r="AA9" s="30" t="s">
        <v>38</v>
      </c>
      <c r="AB9" s="30" t="s">
        <v>38</v>
      </c>
      <c r="AC9" s="30" t="s">
        <v>39</v>
      </c>
      <c r="AD9" s="30" t="s">
        <v>38</v>
      </c>
      <c r="AE9" s="29" t="s">
        <v>38</v>
      </c>
      <c r="AF9" s="29" t="s">
        <v>39</v>
      </c>
      <c r="AG9" s="29" t="s">
        <v>38</v>
      </c>
      <c r="AH9" s="29" t="s">
        <v>38</v>
      </c>
      <c r="AI9" s="29" t="s">
        <v>39</v>
      </c>
      <c r="AJ9" s="29" t="s">
        <v>39</v>
      </c>
      <c r="AK9" s="29" t="s">
        <v>38</v>
      </c>
      <c r="AL9" s="29" t="s">
        <v>39</v>
      </c>
      <c r="AM9" s="29" t="s">
        <v>39</v>
      </c>
      <c r="AN9" s="29" t="s">
        <v>38</v>
      </c>
      <c r="AO9" s="29" t="s">
        <v>39</v>
      </c>
      <c r="AP9" s="29" t="s">
        <v>38</v>
      </c>
      <c r="AQ9" s="29" t="s">
        <v>38</v>
      </c>
      <c r="AR9" s="29" t="s">
        <v>39</v>
      </c>
      <c r="AS9" s="29" t="s">
        <v>39</v>
      </c>
      <c r="AT9" s="29" t="s">
        <v>38</v>
      </c>
      <c r="AU9" s="29" t="s">
        <v>38</v>
      </c>
      <c r="AV9" s="29" t="s">
        <v>39</v>
      </c>
      <c r="AW9" s="29" t="s">
        <v>39</v>
      </c>
      <c r="AX9" s="29" t="s">
        <v>38</v>
      </c>
      <c r="AY9" s="29" t="s">
        <v>39</v>
      </c>
      <c r="AZ9" s="29" t="s">
        <v>38</v>
      </c>
      <c r="BA9" s="29" t="s">
        <v>38</v>
      </c>
      <c r="BB9" s="29" t="s">
        <v>38</v>
      </c>
      <c r="BC9" s="29" t="s">
        <v>39</v>
      </c>
      <c r="BD9" s="29" t="s">
        <v>38</v>
      </c>
      <c r="BE9" s="29" t="s">
        <v>39</v>
      </c>
      <c r="BF9" s="29" t="s">
        <v>38</v>
      </c>
      <c r="BI9" s="6"/>
      <c r="BJ9" s="6"/>
      <c r="BK9" s="6"/>
    </row>
    <row r="10" spans="1:63" x14ac:dyDescent="0.35">
      <c r="A10" s="97" t="s">
        <v>7</v>
      </c>
      <c r="B10" s="97"/>
      <c r="C10" s="28"/>
      <c r="D10" s="28"/>
      <c r="E10" s="28"/>
      <c r="F10" s="28"/>
      <c r="G10" s="28"/>
      <c r="H10" s="28"/>
      <c r="I10" s="28"/>
      <c r="J10" s="28"/>
      <c r="K10" s="28"/>
      <c r="L10" s="28"/>
      <c r="M10" s="28"/>
      <c r="N10" s="28"/>
      <c r="O10" s="28"/>
      <c r="P10" s="28"/>
      <c r="Q10" s="28"/>
      <c r="R10" s="28"/>
      <c r="S10" s="28"/>
      <c r="T10" s="28"/>
      <c r="U10" s="28"/>
      <c r="V10" s="28"/>
      <c r="W10" s="28"/>
      <c r="X10" s="28"/>
      <c r="Y10" s="28"/>
      <c r="Z10" s="28"/>
      <c r="AA10" s="28"/>
      <c r="AB10" s="28"/>
      <c r="AC10" s="28"/>
      <c r="AD10" s="28"/>
      <c r="AE10" s="28"/>
      <c r="AF10" s="28"/>
      <c r="AG10" s="28"/>
      <c r="AH10" s="28"/>
      <c r="AI10" s="28"/>
      <c r="AJ10" s="28"/>
      <c r="AK10" s="28"/>
      <c r="AL10" s="28"/>
      <c r="AM10" s="28"/>
      <c r="AN10" s="28"/>
      <c r="AO10" s="28"/>
      <c r="AP10" s="28"/>
      <c r="AQ10" s="28"/>
      <c r="AR10" s="28"/>
      <c r="AS10" s="28"/>
      <c r="AT10" s="28"/>
      <c r="AU10" s="28"/>
      <c r="AV10" s="28"/>
      <c r="AW10" s="28"/>
      <c r="AX10" s="28"/>
      <c r="AY10" s="28"/>
      <c r="AZ10" s="28"/>
      <c r="BA10" s="28"/>
      <c r="BB10" s="28"/>
      <c r="BC10" s="28"/>
      <c r="BD10" s="28"/>
      <c r="BE10" s="28"/>
      <c r="BF10" s="28"/>
      <c r="BI10" s="6"/>
      <c r="BJ10" s="6"/>
      <c r="BK10" s="6"/>
    </row>
    <row r="11" spans="1:63" ht="43.5" x14ac:dyDescent="0.35">
      <c r="A11" s="5">
        <v>2</v>
      </c>
      <c r="B11" s="60" t="s">
        <v>28</v>
      </c>
      <c r="C11" s="5">
        <f t="shared" ref="C11:AH11" si="2">IF(AND(C12="Y", C13="Y"),1,0)</f>
        <v>1</v>
      </c>
      <c r="D11" s="5">
        <f t="shared" si="2"/>
        <v>1</v>
      </c>
      <c r="E11" s="5">
        <f t="shared" si="2"/>
        <v>1</v>
      </c>
      <c r="F11" s="5">
        <f t="shared" si="2"/>
        <v>0</v>
      </c>
      <c r="G11" s="5">
        <f t="shared" si="2"/>
        <v>1</v>
      </c>
      <c r="H11" s="5">
        <f t="shared" si="2"/>
        <v>1</v>
      </c>
      <c r="I11" s="5">
        <f t="shared" si="2"/>
        <v>1</v>
      </c>
      <c r="J11" s="5">
        <f t="shared" si="2"/>
        <v>1</v>
      </c>
      <c r="K11" s="5">
        <f t="shared" si="2"/>
        <v>1</v>
      </c>
      <c r="L11" s="5">
        <f t="shared" si="2"/>
        <v>1</v>
      </c>
      <c r="M11" s="5">
        <f t="shared" si="2"/>
        <v>1</v>
      </c>
      <c r="N11" s="5">
        <f t="shared" si="2"/>
        <v>0</v>
      </c>
      <c r="O11" s="5">
        <f t="shared" si="2"/>
        <v>1</v>
      </c>
      <c r="P11" s="5">
        <f t="shared" si="2"/>
        <v>0</v>
      </c>
      <c r="Q11" s="5">
        <f t="shared" si="2"/>
        <v>1</v>
      </c>
      <c r="R11" s="5">
        <f t="shared" si="2"/>
        <v>1</v>
      </c>
      <c r="S11" s="5">
        <f t="shared" si="2"/>
        <v>1</v>
      </c>
      <c r="T11" s="5">
        <f t="shared" si="2"/>
        <v>1</v>
      </c>
      <c r="U11" s="5">
        <f t="shared" si="2"/>
        <v>1</v>
      </c>
      <c r="V11" s="5">
        <f t="shared" si="2"/>
        <v>1</v>
      </c>
      <c r="W11" s="5">
        <f t="shared" si="2"/>
        <v>1</v>
      </c>
      <c r="X11" s="5">
        <f t="shared" si="2"/>
        <v>1</v>
      </c>
      <c r="Y11" s="5">
        <f t="shared" si="2"/>
        <v>1</v>
      </c>
      <c r="Z11" s="5">
        <f t="shared" si="2"/>
        <v>1</v>
      </c>
      <c r="AA11" s="5">
        <f t="shared" si="2"/>
        <v>1</v>
      </c>
      <c r="AB11" s="5">
        <f t="shared" si="2"/>
        <v>1</v>
      </c>
      <c r="AC11" s="5">
        <f t="shared" si="2"/>
        <v>1</v>
      </c>
      <c r="AD11" s="5">
        <f t="shared" si="2"/>
        <v>1</v>
      </c>
      <c r="AE11" s="5">
        <f t="shared" si="2"/>
        <v>1</v>
      </c>
      <c r="AF11" s="5">
        <f t="shared" si="2"/>
        <v>1</v>
      </c>
      <c r="AG11" s="5">
        <f t="shared" si="2"/>
        <v>1</v>
      </c>
      <c r="AH11" s="5">
        <f t="shared" si="2"/>
        <v>0</v>
      </c>
      <c r="AI11" s="5">
        <f t="shared" ref="AI11:BF11" si="3">IF(AND(AI12="Y", AI13="Y"),1,0)</f>
        <v>1</v>
      </c>
      <c r="AJ11" s="5">
        <f t="shared" si="3"/>
        <v>1</v>
      </c>
      <c r="AK11" s="5">
        <f t="shared" si="3"/>
        <v>1</v>
      </c>
      <c r="AL11" s="5">
        <f t="shared" si="3"/>
        <v>1</v>
      </c>
      <c r="AM11" s="5">
        <f t="shared" si="3"/>
        <v>1</v>
      </c>
      <c r="AN11" s="5">
        <f t="shared" si="3"/>
        <v>1</v>
      </c>
      <c r="AO11" s="5">
        <f t="shared" si="3"/>
        <v>1</v>
      </c>
      <c r="AP11" s="5">
        <f t="shared" si="3"/>
        <v>0</v>
      </c>
      <c r="AQ11" s="5">
        <f t="shared" si="3"/>
        <v>1</v>
      </c>
      <c r="AR11" s="5">
        <f t="shared" si="3"/>
        <v>1</v>
      </c>
      <c r="AS11" s="5">
        <f t="shared" si="3"/>
        <v>1</v>
      </c>
      <c r="AT11" s="5">
        <f t="shared" si="3"/>
        <v>0</v>
      </c>
      <c r="AU11" s="5">
        <f t="shared" si="3"/>
        <v>1</v>
      </c>
      <c r="AV11" s="5">
        <f t="shared" si="3"/>
        <v>1</v>
      </c>
      <c r="AW11" s="5">
        <f t="shared" si="3"/>
        <v>1</v>
      </c>
      <c r="AX11" s="5">
        <f t="shared" si="3"/>
        <v>1</v>
      </c>
      <c r="AY11" s="5">
        <f t="shared" si="3"/>
        <v>1</v>
      </c>
      <c r="AZ11" s="5">
        <f t="shared" si="3"/>
        <v>1</v>
      </c>
      <c r="BA11" s="5">
        <f t="shared" si="3"/>
        <v>1</v>
      </c>
      <c r="BB11" s="5">
        <f t="shared" si="3"/>
        <v>1</v>
      </c>
      <c r="BC11" s="5">
        <f t="shared" si="3"/>
        <v>1</v>
      </c>
      <c r="BD11" s="5">
        <f t="shared" si="3"/>
        <v>0</v>
      </c>
      <c r="BE11" s="5">
        <f t="shared" si="3"/>
        <v>1</v>
      </c>
      <c r="BF11" s="5">
        <f t="shared" si="3"/>
        <v>1</v>
      </c>
      <c r="BI11" s="5">
        <f>AVERAGE(C11:BF11)</f>
        <v>0.875</v>
      </c>
      <c r="BJ11" s="5">
        <f>_xlfn.STDEV.S(C11:BF11)</f>
        <v>0.33371190623595731</v>
      </c>
      <c r="BK11" s="5">
        <f>MEDIAN(C11:BF11)</f>
        <v>1</v>
      </c>
    </row>
    <row r="12" spans="1:63" ht="29" x14ac:dyDescent="0.35">
      <c r="A12" s="16" t="s">
        <v>1</v>
      </c>
      <c r="B12" s="58" t="s">
        <v>9</v>
      </c>
      <c r="C12" s="30" t="s">
        <v>38</v>
      </c>
      <c r="D12" s="30" t="s">
        <v>38</v>
      </c>
      <c r="E12" s="30" t="s">
        <v>38</v>
      </c>
      <c r="F12" s="30" t="s">
        <v>38</v>
      </c>
      <c r="G12" s="30" t="s">
        <v>38</v>
      </c>
      <c r="H12" s="30" t="s">
        <v>38</v>
      </c>
      <c r="I12" s="30" t="s">
        <v>38</v>
      </c>
      <c r="J12" s="30" t="s">
        <v>38</v>
      </c>
      <c r="K12" s="30" t="s">
        <v>38</v>
      </c>
      <c r="L12" s="30" t="s">
        <v>38</v>
      </c>
      <c r="M12" s="30" t="s">
        <v>38</v>
      </c>
      <c r="N12" s="30" t="s">
        <v>38</v>
      </c>
      <c r="O12" s="30" t="s">
        <v>38</v>
      </c>
      <c r="P12" s="30" t="s">
        <v>38</v>
      </c>
      <c r="Q12" s="30" t="s">
        <v>38</v>
      </c>
      <c r="R12" s="30" t="s">
        <v>38</v>
      </c>
      <c r="S12" s="30" t="s">
        <v>38</v>
      </c>
      <c r="T12" s="30" t="s">
        <v>38</v>
      </c>
      <c r="U12" s="30" t="s">
        <v>38</v>
      </c>
      <c r="V12" s="30" t="s">
        <v>38</v>
      </c>
      <c r="W12" s="30" t="s">
        <v>38</v>
      </c>
      <c r="X12" s="30" t="s">
        <v>38</v>
      </c>
      <c r="Y12" s="30" t="s">
        <v>38</v>
      </c>
      <c r="Z12" s="30" t="s">
        <v>38</v>
      </c>
      <c r="AA12" s="30" t="s">
        <v>38</v>
      </c>
      <c r="AB12" s="30" t="s">
        <v>38</v>
      </c>
      <c r="AC12" s="30" t="s">
        <v>38</v>
      </c>
      <c r="AD12" s="30" t="s">
        <v>38</v>
      </c>
      <c r="AE12" s="29" t="s">
        <v>38</v>
      </c>
      <c r="AF12" s="29" t="s">
        <v>38</v>
      </c>
      <c r="AG12" s="29" t="s">
        <v>38</v>
      </c>
      <c r="AH12" s="29" t="s">
        <v>38</v>
      </c>
      <c r="AI12" s="29" t="s">
        <v>38</v>
      </c>
      <c r="AJ12" s="29" t="s">
        <v>38</v>
      </c>
      <c r="AK12" s="29" t="s">
        <v>38</v>
      </c>
      <c r="AL12" s="29" t="s">
        <v>38</v>
      </c>
      <c r="AM12" s="29" t="s">
        <v>38</v>
      </c>
      <c r="AN12" s="29" t="s">
        <v>38</v>
      </c>
      <c r="AO12" s="29" t="s">
        <v>38</v>
      </c>
      <c r="AP12" s="29" t="s">
        <v>38</v>
      </c>
      <c r="AQ12" s="29" t="s">
        <v>38</v>
      </c>
      <c r="AR12" s="29" t="s">
        <v>38</v>
      </c>
      <c r="AS12" s="29" t="s">
        <v>38</v>
      </c>
      <c r="AT12" s="29" t="s">
        <v>38</v>
      </c>
      <c r="AU12" s="29" t="s">
        <v>38</v>
      </c>
      <c r="AV12" s="29" t="s">
        <v>38</v>
      </c>
      <c r="AW12" s="29" t="s">
        <v>38</v>
      </c>
      <c r="AX12" s="29" t="s">
        <v>38</v>
      </c>
      <c r="AY12" s="29" t="s">
        <v>38</v>
      </c>
      <c r="AZ12" s="29" t="s">
        <v>38</v>
      </c>
      <c r="BA12" s="29" t="s">
        <v>38</v>
      </c>
      <c r="BB12" s="29" t="s">
        <v>38</v>
      </c>
      <c r="BC12" s="29" t="s">
        <v>38</v>
      </c>
      <c r="BD12" s="29" t="s">
        <v>38</v>
      </c>
      <c r="BE12" s="29" t="s">
        <v>38</v>
      </c>
      <c r="BF12" s="29" t="s">
        <v>38</v>
      </c>
      <c r="BI12" s="6"/>
      <c r="BJ12" s="6"/>
      <c r="BK12" s="6"/>
    </row>
    <row r="13" spans="1:63" ht="29" x14ac:dyDescent="0.35">
      <c r="A13" s="16" t="s">
        <v>2</v>
      </c>
      <c r="B13" s="58" t="s">
        <v>8</v>
      </c>
      <c r="C13" s="52" t="s">
        <v>38</v>
      </c>
      <c r="D13" s="52" t="s">
        <v>38</v>
      </c>
      <c r="E13" s="52" t="s">
        <v>38</v>
      </c>
      <c r="F13" s="52" t="s">
        <v>39</v>
      </c>
      <c r="G13" s="52" t="s">
        <v>38</v>
      </c>
      <c r="H13" s="52" t="s">
        <v>38</v>
      </c>
      <c r="I13" s="52" t="s">
        <v>38</v>
      </c>
      <c r="J13" s="52" t="s">
        <v>38</v>
      </c>
      <c r="K13" s="52" t="s">
        <v>38</v>
      </c>
      <c r="L13" s="52" t="s">
        <v>38</v>
      </c>
      <c r="M13" s="52" t="s">
        <v>38</v>
      </c>
      <c r="N13" s="52" t="s">
        <v>39</v>
      </c>
      <c r="O13" s="52" t="s">
        <v>38</v>
      </c>
      <c r="P13" s="52" t="s">
        <v>39</v>
      </c>
      <c r="Q13" s="52" t="s">
        <v>38</v>
      </c>
      <c r="R13" s="52" t="s">
        <v>38</v>
      </c>
      <c r="S13" s="52" t="s">
        <v>38</v>
      </c>
      <c r="T13" s="52" t="s">
        <v>38</v>
      </c>
      <c r="U13" s="52" t="s">
        <v>38</v>
      </c>
      <c r="V13" s="52" t="s">
        <v>38</v>
      </c>
      <c r="W13" s="52" t="s">
        <v>38</v>
      </c>
      <c r="X13" s="52" t="s">
        <v>38</v>
      </c>
      <c r="Y13" s="52" t="s">
        <v>38</v>
      </c>
      <c r="Z13" s="52" t="s">
        <v>38</v>
      </c>
      <c r="AA13" s="52" t="s">
        <v>38</v>
      </c>
      <c r="AB13" s="52" t="s">
        <v>38</v>
      </c>
      <c r="AC13" s="52" t="s">
        <v>38</v>
      </c>
      <c r="AD13" s="52" t="s">
        <v>38</v>
      </c>
      <c r="AE13" s="52" t="s">
        <v>38</v>
      </c>
      <c r="AF13" s="52" t="s">
        <v>38</v>
      </c>
      <c r="AG13" s="52" t="s">
        <v>38</v>
      </c>
      <c r="AH13" s="52" t="s">
        <v>39</v>
      </c>
      <c r="AI13" s="52" t="s">
        <v>38</v>
      </c>
      <c r="AJ13" s="52" t="s">
        <v>38</v>
      </c>
      <c r="AK13" s="52" t="s">
        <v>38</v>
      </c>
      <c r="AL13" s="52" t="s">
        <v>38</v>
      </c>
      <c r="AM13" s="52" t="s">
        <v>38</v>
      </c>
      <c r="AN13" s="52" t="s">
        <v>38</v>
      </c>
      <c r="AO13" s="52" t="s">
        <v>38</v>
      </c>
      <c r="AP13" s="52" t="s">
        <v>39</v>
      </c>
      <c r="AQ13" s="52" t="s">
        <v>38</v>
      </c>
      <c r="AR13" s="52" t="s">
        <v>38</v>
      </c>
      <c r="AS13" s="52" t="s">
        <v>38</v>
      </c>
      <c r="AT13" s="52" t="s">
        <v>39</v>
      </c>
      <c r="AU13" s="52" t="s">
        <v>38</v>
      </c>
      <c r="AV13" s="52" t="s">
        <v>38</v>
      </c>
      <c r="AW13" s="52" t="s">
        <v>38</v>
      </c>
      <c r="AX13" s="52" t="s">
        <v>38</v>
      </c>
      <c r="AY13" s="52" t="s">
        <v>38</v>
      </c>
      <c r="AZ13" s="52" t="s">
        <v>38</v>
      </c>
      <c r="BA13" s="52" t="s">
        <v>38</v>
      </c>
      <c r="BB13" s="52" t="s">
        <v>38</v>
      </c>
      <c r="BC13" s="52" t="s">
        <v>38</v>
      </c>
      <c r="BD13" s="52" t="s">
        <v>39</v>
      </c>
      <c r="BE13" s="52" t="s">
        <v>38</v>
      </c>
      <c r="BF13" s="52" t="s">
        <v>38</v>
      </c>
      <c r="BI13" s="6"/>
      <c r="BJ13" s="6"/>
      <c r="BK13" s="6"/>
    </row>
    <row r="14" spans="1:63" ht="29" x14ac:dyDescent="0.35">
      <c r="A14" s="5">
        <v>3</v>
      </c>
      <c r="B14" s="60" t="s">
        <v>29</v>
      </c>
      <c r="C14" s="5">
        <f t="shared" ref="C14:AH14" si="4">IF(AND(C15="Y", C16="Y"),1,0)</f>
        <v>1</v>
      </c>
      <c r="D14" s="5">
        <f t="shared" si="4"/>
        <v>1</v>
      </c>
      <c r="E14" s="5">
        <f t="shared" si="4"/>
        <v>1</v>
      </c>
      <c r="F14" s="5">
        <f t="shared" si="4"/>
        <v>1</v>
      </c>
      <c r="G14" s="5">
        <f t="shared" si="4"/>
        <v>1</v>
      </c>
      <c r="H14" s="5">
        <f t="shared" si="4"/>
        <v>1</v>
      </c>
      <c r="I14" s="5">
        <f t="shared" si="4"/>
        <v>1</v>
      </c>
      <c r="J14" s="5">
        <f t="shared" si="4"/>
        <v>1</v>
      </c>
      <c r="K14" s="5">
        <f t="shared" si="4"/>
        <v>0</v>
      </c>
      <c r="L14" s="5">
        <f t="shared" si="4"/>
        <v>1</v>
      </c>
      <c r="M14" s="5">
        <f t="shared" si="4"/>
        <v>1</v>
      </c>
      <c r="N14" s="5">
        <f t="shared" si="4"/>
        <v>1</v>
      </c>
      <c r="O14" s="5">
        <f t="shared" si="4"/>
        <v>1</v>
      </c>
      <c r="P14" s="5">
        <f t="shared" si="4"/>
        <v>1</v>
      </c>
      <c r="Q14" s="5">
        <f t="shared" si="4"/>
        <v>1</v>
      </c>
      <c r="R14" s="5">
        <f t="shared" si="4"/>
        <v>1</v>
      </c>
      <c r="S14" s="5">
        <f t="shared" si="4"/>
        <v>1</v>
      </c>
      <c r="T14" s="5">
        <f t="shared" si="4"/>
        <v>1</v>
      </c>
      <c r="U14" s="5">
        <f t="shared" si="4"/>
        <v>1</v>
      </c>
      <c r="V14" s="5">
        <f t="shared" si="4"/>
        <v>1</v>
      </c>
      <c r="W14" s="5">
        <f t="shared" si="4"/>
        <v>1</v>
      </c>
      <c r="X14" s="5">
        <f t="shared" si="4"/>
        <v>1</v>
      </c>
      <c r="Y14" s="5">
        <f t="shared" si="4"/>
        <v>1</v>
      </c>
      <c r="Z14" s="5">
        <f t="shared" si="4"/>
        <v>1</v>
      </c>
      <c r="AA14" s="5">
        <f t="shared" si="4"/>
        <v>1</v>
      </c>
      <c r="AB14" s="5">
        <f t="shared" si="4"/>
        <v>1</v>
      </c>
      <c r="AC14" s="5">
        <f t="shared" si="4"/>
        <v>1</v>
      </c>
      <c r="AD14" s="5">
        <f t="shared" si="4"/>
        <v>1</v>
      </c>
      <c r="AE14" s="5">
        <f t="shared" si="4"/>
        <v>1</v>
      </c>
      <c r="AF14" s="5">
        <f t="shared" si="4"/>
        <v>1</v>
      </c>
      <c r="AG14" s="5">
        <f t="shared" si="4"/>
        <v>1</v>
      </c>
      <c r="AH14" s="5">
        <f t="shared" si="4"/>
        <v>1</v>
      </c>
      <c r="AI14" s="5">
        <f t="shared" ref="AI14:BF14" si="5">IF(AND(AI15="Y", AI16="Y"),1,0)</f>
        <v>1</v>
      </c>
      <c r="AJ14" s="5">
        <f t="shared" si="5"/>
        <v>1</v>
      </c>
      <c r="AK14" s="5">
        <f t="shared" si="5"/>
        <v>1</v>
      </c>
      <c r="AL14" s="5">
        <f t="shared" si="5"/>
        <v>1</v>
      </c>
      <c r="AM14" s="5">
        <f t="shared" si="5"/>
        <v>0</v>
      </c>
      <c r="AN14" s="5">
        <f t="shared" si="5"/>
        <v>1</v>
      </c>
      <c r="AO14" s="5">
        <f t="shared" si="5"/>
        <v>1</v>
      </c>
      <c r="AP14" s="5">
        <f t="shared" si="5"/>
        <v>1</v>
      </c>
      <c r="AQ14" s="5">
        <f t="shared" si="5"/>
        <v>1</v>
      </c>
      <c r="AR14" s="5">
        <f t="shared" si="5"/>
        <v>0</v>
      </c>
      <c r="AS14" s="5">
        <f t="shared" si="5"/>
        <v>1</v>
      </c>
      <c r="AT14" s="5">
        <f t="shared" si="5"/>
        <v>1</v>
      </c>
      <c r="AU14" s="5">
        <f t="shared" si="5"/>
        <v>1</v>
      </c>
      <c r="AV14" s="5">
        <f t="shared" si="5"/>
        <v>1</v>
      </c>
      <c r="AW14" s="5">
        <f t="shared" si="5"/>
        <v>1</v>
      </c>
      <c r="AX14" s="5">
        <f t="shared" si="5"/>
        <v>1</v>
      </c>
      <c r="AY14" s="5">
        <f t="shared" si="5"/>
        <v>1</v>
      </c>
      <c r="AZ14" s="5">
        <f t="shared" si="5"/>
        <v>1</v>
      </c>
      <c r="BA14" s="5">
        <f t="shared" si="5"/>
        <v>1</v>
      </c>
      <c r="BB14" s="5">
        <f t="shared" si="5"/>
        <v>1</v>
      </c>
      <c r="BC14" s="5">
        <f t="shared" si="5"/>
        <v>1</v>
      </c>
      <c r="BD14" s="5">
        <f t="shared" si="5"/>
        <v>1</v>
      </c>
      <c r="BE14" s="5">
        <f t="shared" si="5"/>
        <v>1</v>
      </c>
      <c r="BF14" s="5">
        <f t="shared" si="5"/>
        <v>1</v>
      </c>
      <c r="BI14" s="5">
        <f>AVERAGE(C14:BF14)</f>
        <v>0.9464285714285714</v>
      </c>
      <c r="BJ14" s="5">
        <f>_xlfn.STDEV.S(C14:BF14)</f>
        <v>0.22720778292870303</v>
      </c>
      <c r="BK14" s="5">
        <f>MEDIAN(C14:BF14)</f>
        <v>1</v>
      </c>
    </row>
    <row r="15" spans="1:63" x14ac:dyDescent="0.35">
      <c r="A15" s="16" t="s">
        <v>1</v>
      </c>
      <c r="B15" s="58" t="s">
        <v>10</v>
      </c>
      <c r="C15" s="30" t="s">
        <v>38</v>
      </c>
      <c r="D15" s="30" t="s">
        <v>38</v>
      </c>
      <c r="E15" s="30" t="s">
        <v>38</v>
      </c>
      <c r="F15" s="30" t="s">
        <v>38</v>
      </c>
      <c r="G15" s="30" t="s">
        <v>38</v>
      </c>
      <c r="H15" s="30" t="s">
        <v>38</v>
      </c>
      <c r="I15" s="30" t="s">
        <v>38</v>
      </c>
      <c r="J15" s="30" t="s">
        <v>38</v>
      </c>
      <c r="K15" s="30" t="s">
        <v>38</v>
      </c>
      <c r="L15" s="30" t="s">
        <v>38</v>
      </c>
      <c r="M15" s="30" t="s">
        <v>38</v>
      </c>
      <c r="N15" s="30" t="s">
        <v>38</v>
      </c>
      <c r="O15" s="30" t="s">
        <v>38</v>
      </c>
      <c r="P15" s="30" t="s">
        <v>38</v>
      </c>
      <c r="Q15" s="30" t="s">
        <v>38</v>
      </c>
      <c r="R15" s="30" t="s">
        <v>38</v>
      </c>
      <c r="S15" s="30" t="s">
        <v>38</v>
      </c>
      <c r="T15" s="30" t="s">
        <v>38</v>
      </c>
      <c r="U15" s="30" t="s">
        <v>38</v>
      </c>
      <c r="V15" s="30" t="s">
        <v>38</v>
      </c>
      <c r="W15" s="30" t="s">
        <v>38</v>
      </c>
      <c r="X15" s="30" t="s">
        <v>38</v>
      </c>
      <c r="Y15" s="30" t="s">
        <v>38</v>
      </c>
      <c r="Z15" s="30" t="s">
        <v>38</v>
      </c>
      <c r="AA15" s="30" t="s">
        <v>38</v>
      </c>
      <c r="AB15" s="30" t="s">
        <v>38</v>
      </c>
      <c r="AC15" s="30" t="s">
        <v>38</v>
      </c>
      <c r="AD15" s="30" t="s">
        <v>38</v>
      </c>
      <c r="AE15" s="29" t="s">
        <v>38</v>
      </c>
      <c r="AF15" s="29" t="s">
        <v>38</v>
      </c>
      <c r="AG15" s="29" t="s">
        <v>38</v>
      </c>
      <c r="AH15" s="29" t="s">
        <v>38</v>
      </c>
      <c r="AI15" s="29" t="s">
        <v>38</v>
      </c>
      <c r="AJ15" s="29" t="s">
        <v>38</v>
      </c>
      <c r="AK15" s="29" t="s">
        <v>38</v>
      </c>
      <c r="AL15" s="29" t="s">
        <v>38</v>
      </c>
      <c r="AM15" s="29" t="s">
        <v>38</v>
      </c>
      <c r="AN15" s="29" t="s">
        <v>38</v>
      </c>
      <c r="AO15" s="29" t="s">
        <v>38</v>
      </c>
      <c r="AP15" s="29" t="s">
        <v>38</v>
      </c>
      <c r="AQ15" s="29" t="s">
        <v>38</v>
      </c>
      <c r="AR15" s="29" t="s">
        <v>38</v>
      </c>
      <c r="AS15" s="29" t="s">
        <v>38</v>
      </c>
      <c r="AT15" s="29" t="s">
        <v>38</v>
      </c>
      <c r="AU15" s="29" t="s">
        <v>38</v>
      </c>
      <c r="AV15" s="29" t="s">
        <v>38</v>
      </c>
      <c r="AW15" s="29" t="s">
        <v>38</v>
      </c>
      <c r="AX15" s="29" t="s">
        <v>38</v>
      </c>
      <c r="AY15" s="29" t="s">
        <v>38</v>
      </c>
      <c r="AZ15" s="29" t="s">
        <v>38</v>
      </c>
      <c r="BA15" s="29" t="s">
        <v>38</v>
      </c>
      <c r="BB15" s="29" t="s">
        <v>38</v>
      </c>
      <c r="BC15" s="29" t="s">
        <v>38</v>
      </c>
      <c r="BD15" s="29" t="s">
        <v>38</v>
      </c>
      <c r="BE15" s="29" t="s">
        <v>38</v>
      </c>
      <c r="BF15" s="29" t="s">
        <v>38</v>
      </c>
      <c r="BI15" s="6"/>
      <c r="BJ15" s="6"/>
      <c r="BK15" s="6"/>
    </row>
    <row r="16" spans="1:63" x14ac:dyDescent="0.35">
      <c r="A16" s="16" t="s">
        <v>2</v>
      </c>
      <c r="B16" s="58" t="s">
        <v>238</v>
      </c>
      <c r="C16" s="53" t="s">
        <v>38</v>
      </c>
      <c r="D16" s="53" t="s">
        <v>38</v>
      </c>
      <c r="E16" s="53" t="s">
        <v>38</v>
      </c>
      <c r="F16" s="53" t="s">
        <v>38</v>
      </c>
      <c r="G16" s="53" t="s">
        <v>38</v>
      </c>
      <c r="H16" s="53" t="s">
        <v>38</v>
      </c>
      <c r="I16" s="53" t="s">
        <v>38</v>
      </c>
      <c r="J16" s="53" t="s">
        <v>38</v>
      </c>
      <c r="K16" s="53" t="s">
        <v>39</v>
      </c>
      <c r="L16" s="53" t="s">
        <v>38</v>
      </c>
      <c r="M16" s="53" t="s">
        <v>38</v>
      </c>
      <c r="N16" s="53" t="s">
        <v>38</v>
      </c>
      <c r="O16" s="53" t="s">
        <v>38</v>
      </c>
      <c r="P16" s="53" t="s">
        <v>38</v>
      </c>
      <c r="Q16" s="53" t="s">
        <v>38</v>
      </c>
      <c r="R16" s="53" t="s">
        <v>38</v>
      </c>
      <c r="S16" s="53" t="s">
        <v>38</v>
      </c>
      <c r="T16" s="53" t="s">
        <v>38</v>
      </c>
      <c r="U16" s="53" t="s">
        <v>38</v>
      </c>
      <c r="V16" s="53" t="s">
        <v>38</v>
      </c>
      <c r="W16" s="53" t="s">
        <v>38</v>
      </c>
      <c r="X16" s="53" t="s">
        <v>38</v>
      </c>
      <c r="Y16" s="53" t="s">
        <v>38</v>
      </c>
      <c r="Z16" s="53" t="s">
        <v>38</v>
      </c>
      <c r="AA16" s="53" t="s">
        <v>38</v>
      </c>
      <c r="AB16" s="53" t="s">
        <v>38</v>
      </c>
      <c r="AC16" s="53" t="s">
        <v>38</v>
      </c>
      <c r="AD16" s="53" t="s">
        <v>38</v>
      </c>
      <c r="AE16" s="52" t="s">
        <v>38</v>
      </c>
      <c r="AF16" s="52" t="s">
        <v>38</v>
      </c>
      <c r="AG16" s="52" t="s">
        <v>38</v>
      </c>
      <c r="AH16" s="52" t="s">
        <v>38</v>
      </c>
      <c r="AI16" s="52" t="s">
        <v>38</v>
      </c>
      <c r="AJ16" s="52" t="s">
        <v>38</v>
      </c>
      <c r="AK16" s="52" t="s">
        <v>38</v>
      </c>
      <c r="AL16" s="52" t="s">
        <v>38</v>
      </c>
      <c r="AM16" s="52" t="s">
        <v>39</v>
      </c>
      <c r="AN16" s="52" t="s">
        <v>38</v>
      </c>
      <c r="AO16" s="52" t="s">
        <v>38</v>
      </c>
      <c r="AP16" s="52" t="s">
        <v>38</v>
      </c>
      <c r="AQ16" s="52" t="s">
        <v>38</v>
      </c>
      <c r="AR16" s="52" t="s">
        <v>39</v>
      </c>
      <c r="AS16" s="52" t="s">
        <v>38</v>
      </c>
      <c r="AT16" s="52" t="s">
        <v>38</v>
      </c>
      <c r="AU16" s="52" t="s">
        <v>38</v>
      </c>
      <c r="AV16" s="52" t="s">
        <v>38</v>
      </c>
      <c r="AW16" s="52" t="s">
        <v>38</v>
      </c>
      <c r="AX16" s="52" t="s">
        <v>38</v>
      </c>
      <c r="AY16" s="52" t="s">
        <v>38</v>
      </c>
      <c r="AZ16" s="52" t="s">
        <v>38</v>
      </c>
      <c r="BA16" s="52" t="s">
        <v>38</v>
      </c>
      <c r="BB16" s="52" t="s">
        <v>38</v>
      </c>
      <c r="BC16" s="52" t="s">
        <v>38</v>
      </c>
      <c r="BD16" s="52" t="s">
        <v>38</v>
      </c>
      <c r="BE16" s="52" t="s">
        <v>38</v>
      </c>
      <c r="BF16" s="52" t="s">
        <v>38</v>
      </c>
      <c r="BI16" s="6"/>
      <c r="BJ16" s="6"/>
      <c r="BK16" s="6"/>
    </row>
    <row r="17" spans="1:63" x14ac:dyDescent="0.35">
      <c r="A17" s="97" t="s">
        <v>11</v>
      </c>
      <c r="B17" s="97"/>
      <c r="C17" s="28"/>
      <c r="D17" s="28"/>
      <c r="E17" s="28"/>
      <c r="F17" s="28"/>
      <c r="G17" s="28"/>
      <c r="H17" s="28"/>
      <c r="I17" s="28"/>
      <c r="J17" s="28"/>
      <c r="K17" s="28"/>
      <c r="L17" s="28"/>
      <c r="M17" s="28"/>
      <c r="N17" s="28"/>
      <c r="O17" s="28"/>
      <c r="P17" s="28"/>
      <c r="Q17" s="28"/>
      <c r="R17" s="28"/>
      <c r="S17" s="28"/>
      <c r="T17" s="28"/>
      <c r="U17" s="28"/>
      <c r="V17" s="28"/>
      <c r="W17" s="28"/>
      <c r="X17" s="28"/>
      <c r="Y17" s="28"/>
      <c r="Z17" s="28"/>
      <c r="AA17" s="28"/>
      <c r="AB17" s="28"/>
      <c r="AC17" s="28"/>
      <c r="AD17" s="28"/>
      <c r="AE17" s="28"/>
      <c r="AF17" s="28"/>
      <c r="AG17" s="28"/>
      <c r="AH17" s="28"/>
      <c r="AI17" s="28"/>
      <c r="AJ17" s="28"/>
      <c r="AK17" s="28"/>
      <c r="AL17" s="28"/>
      <c r="AM17" s="28"/>
      <c r="AN17" s="28"/>
      <c r="AO17" s="28"/>
      <c r="AP17" s="28"/>
      <c r="AQ17" s="28"/>
      <c r="AR17" s="28"/>
      <c r="AS17" s="28"/>
      <c r="AT17" s="28"/>
      <c r="AU17" s="28"/>
      <c r="AV17" s="28"/>
      <c r="AW17" s="28"/>
      <c r="AX17" s="28"/>
      <c r="AY17" s="28"/>
      <c r="AZ17" s="28"/>
      <c r="BA17" s="28"/>
      <c r="BB17" s="28"/>
      <c r="BC17" s="28"/>
      <c r="BD17" s="28"/>
      <c r="BE17" s="28"/>
      <c r="BF17" s="28"/>
      <c r="BI17" s="6"/>
      <c r="BJ17" s="6"/>
      <c r="BK17" s="6"/>
    </row>
    <row r="18" spans="1:63" ht="58" x14ac:dyDescent="0.35">
      <c r="A18" s="5">
        <v>4</v>
      </c>
      <c r="B18" s="60" t="s">
        <v>138</v>
      </c>
      <c r="C18" s="5">
        <f t="shared" ref="C18:AH18" si="6">IF(C19="Multiple institutions",2,0)+IF(AND(C20="Y", OR(C21="Y",C21="NA")),1,0)+IF(C23="Y",1,0)+IF(C24="Y",2,0)+IF(C25="Y",2,0)</f>
        <v>0</v>
      </c>
      <c r="D18" s="5">
        <f t="shared" si="6"/>
        <v>4</v>
      </c>
      <c r="E18" s="5">
        <f t="shared" si="6"/>
        <v>5</v>
      </c>
      <c r="F18" s="5">
        <f t="shared" si="6"/>
        <v>5</v>
      </c>
      <c r="G18" s="5">
        <f t="shared" si="6"/>
        <v>4</v>
      </c>
      <c r="H18" s="5">
        <f t="shared" si="6"/>
        <v>1</v>
      </c>
      <c r="I18" s="5">
        <f t="shared" si="6"/>
        <v>6</v>
      </c>
      <c r="J18" s="5">
        <f t="shared" si="6"/>
        <v>4</v>
      </c>
      <c r="K18" s="5">
        <f t="shared" si="6"/>
        <v>6</v>
      </c>
      <c r="L18" s="5">
        <f t="shared" si="6"/>
        <v>1</v>
      </c>
      <c r="M18" s="5">
        <f t="shared" si="6"/>
        <v>3</v>
      </c>
      <c r="N18" s="5">
        <f t="shared" si="6"/>
        <v>0</v>
      </c>
      <c r="O18" s="5">
        <f t="shared" si="6"/>
        <v>0</v>
      </c>
      <c r="P18" s="5">
        <f t="shared" si="6"/>
        <v>1</v>
      </c>
      <c r="Q18" s="5">
        <f t="shared" si="6"/>
        <v>1</v>
      </c>
      <c r="R18" s="5">
        <f t="shared" si="6"/>
        <v>1</v>
      </c>
      <c r="S18" s="5">
        <f t="shared" si="6"/>
        <v>4</v>
      </c>
      <c r="T18" s="5">
        <f t="shared" si="6"/>
        <v>1</v>
      </c>
      <c r="U18" s="5">
        <f t="shared" si="6"/>
        <v>1</v>
      </c>
      <c r="V18" s="5">
        <f t="shared" si="6"/>
        <v>5</v>
      </c>
      <c r="W18" s="5">
        <f t="shared" si="6"/>
        <v>4</v>
      </c>
      <c r="X18" s="5">
        <f t="shared" si="6"/>
        <v>1</v>
      </c>
      <c r="Y18" s="5">
        <f t="shared" si="6"/>
        <v>0</v>
      </c>
      <c r="Z18" s="5">
        <f t="shared" si="6"/>
        <v>0</v>
      </c>
      <c r="AA18" s="5">
        <f t="shared" si="6"/>
        <v>1</v>
      </c>
      <c r="AB18" s="5">
        <f t="shared" si="6"/>
        <v>1</v>
      </c>
      <c r="AC18" s="5">
        <f t="shared" si="6"/>
        <v>2</v>
      </c>
      <c r="AD18" s="5">
        <f t="shared" si="6"/>
        <v>5</v>
      </c>
      <c r="AE18" s="5">
        <f t="shared" si="6"/>
        <v>0</v>
      </c>
      <c r="AF18" s="5">
        <f t="shared" si="6"/>
        <v>5</v>
      </c>
      <c r="AG18" s="5">
        <f t="shared" si="6"/>
        <v>5</v>
      </c>
      <c r="AH18" s="5">
        <f t="shared" si="6"/>
        <v>3</v>
      </c>
      <c r="AI18" s="5">
        <f t="shared" ref="AI18:BF18" si="7">IF(AI19="Multiple institutions",2,0)+IF(AND(AI20="Y", OR(AI21="Y",AI21="NA")),1,0)+IF(AI23="Y",1,0)+IF(AI24="Y",2,0)+IF(AI25="Y",2,0)</f>
        <v>4</v>
      </c>
      <c r="AJ18" s="5">
        <f t="shared" si="7"/>
        <v>0</v>
      </c>
      <c r="AK18" s="5">
        <f t="shared" si="7"/>
        <v>4</v>
      </c>
      <c r="AL18" s="5">
        <f t="shared" si="7"/>
        <v>4</v>
      </c>
      <c r="AM18" s="5">
        <f t="shared" si="7"/>
        <v>4</v>
      </c>
      <c r="AN18" s="5">
        <f t="shared" si="7"/>
        <v>1</v>
      </c>
      <c r="AO18" s="5">
        <f t="shared" si="7"/>
        <v>3</v>
      </c>
      <c r="AP18" s="5">
        <f t="shared" si="7"/>
        <v>0</v>
      </c>
      <c r="AQ18" s="5">
        <f t="shared" si="7"/>
        <v>0</v>
      </c>
      <c r="AR18" s="5">
        <f t="shared" si="7"/>
        <v>0</v>
      </c>
      <c r="AS18" s="5">
        <f t="shared" si="7"/>
        <v>1</v>
      </c>
      <c r="AT18" s="5">
        <f t="shared" si="7"/>
        <v>0</v>
      </c>
      <c r="AU18" s="5">
        <f t="shared" si="7"/>
        <v>3</v>
      </c>
      <c r="AV18" s="5">
        <f t="shared" si="7"/>
        <v>0</v>
      </c>
      <c r="AW18" s="5">
        <f t="shared" si="7"/>
        <v>0</v>
      </c>
      <c r="AX18" s="5">
        <f t="shared" si="7"/>
        <v>4</v>
      </c>
      <c r="AY18" s="5">
        <f t="shared" si="7"/>
        <v>4</v>
      </c>
      <c r="AZ18" s="5">
        <f t="shared" si="7"/>
        <v>0</v>
      </c>
      <c r="BA18" s="5">
        <f t="shared" si="7"/>
        <v>0</v>
      </c>
      <c r="BB18" s="5">
        <f t="shared" si="7"/>
        <v>1</v>
      </c>
      <c r="BC18" s="5">
        <f t="shared" si="7"/>
        <v>0</v>
      </c>
      <c r="BD18" s="5">
        <f t="shared" si="7"/>
        <v>0</v>
      </c>
      <c r="BE18" s="5">
        <f t="shared" si="7"/>
        <v>3</v>
      </c>
      <c r="BF18" s="5">
        <f t="shared" si="7"/>
        <v>5</v>
      </c>
      <c r="BI18" s="5">
        <f>AVERAGE(C18:BF18)</f>
        <v>2.1607142857142856</v>
      </c>
      <c r="BJ18" s="5">
        <f>_xlfn.STDEV.S(C18:BF18)</f>
        <v>2.0160878923326706</v>
      </c>
      <c r="BK18" s="5">
        <f>MEDIAN(C18:BF18)</f>
        <v>1</v>
      </c>
    </row>
    <row r="19" spans="1:63" ht="29" x14ac:dyDescent="0.35">
      <c r="A19" s="16" t="s">
        <v>1</v>
      </c>
      <c r="B19" s="59" t="s">
        <v>12</v>
      </c>
      <c r="C19" s="66" t="s">
        <v>15</v>
      </c>
      <c r="D19" s="66" t="s">
        <v>16</v>
      </c>
      <c r="E19" s="66" t="s">
        <v>16</v>
      </c>
      <c r="F19" s="66" t="s">
        <v>16</v>
      </c>
      <c r="G19" s="66" t="s">
        <v>16</v>
      </c>
      <c r="H19" s="66" t="s">
        <v>15</v>
      </c>
      <c r="I19" s="66" t="s">
        <v>16</v>
      </c>
      <c r="J19" s="66" t="s">
        <v>16</v>
      </c>
      <c r="K19" s="66" t="s">
        <v>16</v>
      </c>
      <c r="L19" s="66" t="s">
        <v>15</v>
      </c>
      <c r="M19" s="66" t="s">
        <v>16</v>
      </c>
      <c r="N19" s="66" t="s">
        <v>15</v>
      </c>
      <c r="O19" s="66" t="s">
        <v>15</v>
      </c>
      <c r="P19" s="66" t="s">
        <v>15</v>
      </c>
      <c r="Q19" s="66" t="s">
        <v>15</v>
      </c>
      <c r="R19" s="66" t="s">
        <v>15</v>
      </c>
      <c r="S19" s="66" t="s">
        <v>16</v>
      </c>
      <c r="T19" s="66" t="s">
        <v>15</v>
      </c>
      <c r="U19" s="66" t="s">
        <v>15</v>
      </c>
      <c r="V19" s="66" t="s">
        <v>16</v>
      </c>
      <c r="W19" s="66" t="s">
        <v>16</v>
      </c>
      <c r="X19" s="66" t="s">
        <v>15</v>
      </c>
      <c r="Y19" s="66" t="s">
        <v>15</v>
      </c>
      <c r="Z19" s="66" t="s">
        <v>15</v>
      </c>
      <c r="AA19" s="66" t="s">
        <v>15</v>
      </c>
      <c r="AB19" s="66" t="s">
        <v>15</v>
      </c>
      <c r="AC19" s="66" t="s">
        <v>16</v>
      </c>
      <c r="AD19" s="66" t="s">
        <v>16</v>
      </c>
      <c r="AE19" s="56" t="s">
        <v>15</v>
      </c>
      <c r="AF19" s="56" t="s">
        <v>16</v>
      </c>
      <c r="AG19" s="56" t="s">
        <v>16</v>
      </c>
      <c r="AH19" s="56" t="s">
        <v>16</v>
      </c>
      <c r="AI19" s="56" t="s">
        <v>16</v>
      </c>
      <c r="AJ19" s="56" t="s">
        <v>15</v>
      </c>
      <c r="AK19" s="56" t="s">
        <v>16</v>
      </c>
      <c r="AL19" s="56" t="s">
        <v>16</v>
      </c>
      <c r="AM19" s="56" t="s">
        <v>16</v>
      </c>
      <c r="AN19" s="56" t="s">
        <v>15</v>
      </c>
      <c r="AO19" s="56" t="s">
        <v>16</v>
      </c>
      <c r="AP19" s="56" t="s">
        <v>15</v>
      </c>
      <c r="AQ19" s="56" t="s">
        <v>15</v>
      </c>
      <c r="AR19" s="56" t="s">
        <v>15</v>
      </c>
      <c r="AS19" s="56" t="s">
        <v>15</v>
      </c>
      <c r="AT19" s="56" t="s">
        <v>15</v>
      </c>
      <c r="AU19" s="56" t="s">
        <v>16</v>
      </c>
      <c r="AV19" s="56" t="s">
        <v>15</v>
      </c>
      <c r="AW19" s="56" t="s">
        <v>15</v>
      </c>
      <c r="AX19" s="56" t="s">
        <v>16</v>
      </c>
      <c r="AY19" s="56" t="s">
        <v>16</v>
      </c>
      <c r="AZ19" s="56" t="s">
        <v>15</v>
      </c>
      <c r="BA19" s="56" t="s">
        <v>15</v>
      </c>
      <c r="BB19" s="56" t="s">
        <v>15</v>
      </c>
      <c r="BC19" s="56" t="s">
        <v>15</v>
      </c>
      <c r="BD19" s="56" t="s">
        <v>15</v>
      </c>
      <c r="BE19" s="56" t="s">
        <v>16</v>
      </c>
      <c r="BF19" s="56" t="s">
        <v>16</v>
      </c>
      <c r="BI19" s="6"/>
      <c r="BJ19" s="6"/>
      <c r="BK19" s="6"/>
    </row>
    <row r="20" spans="1:63" x14ac:dyDescent="0.35">
      <c r="A20" s="16" t="s">
        <v>2</v>
      </c>
      <c r="B20" s="59" t="s">
        <v>23</v>
      </c>
      <c r="C20" s="53" t="s">
        <v>39</v>
      </c>
      <c r="D20" s="53" t="s">
        <v>39</v>
      </c>
      <c r="E20" s="53" t="s">
        <v>38</v>
      </c>
      <c r="F20" s="53" t="s">
        <v>38</v>
      </c>
      <c r="G20" s="53" t="s">
        <v>39</v>
      </c>
      <c r="H20" s="53" t="s">
        <v>38</v>
      </c>
      <c r="I20" s="53" t="s">
        <v>38</v>
      </c>
      <c r="J20" s="53" t="s">
        <v>39</v>
      </c>
      <c r="K20" s="53" t="s">
        <v>38</v>
      </c>
      <c r="L20" s="53" t="s">
        <v>38</v>
      </c>
      <c r="M20" s="53" t="s">
        <v>38</v>
      </c>
      <c r="N20" s="53" t="s">
        <v>39</v>
      </c>
      <c r="O20" s="53" t="s">
        <v>39</v>
      </c>
      <c r="P20" s="53" t="s">
        <v>38</v>
      </c>
      <c r="Q20" s="53" t="s">
        <v>38</v>
      </c>
      <c r="R20" s="53" t="s">
        <v>38</v>
      </c>
      <c r="S20" s="53" t="s">
        <v>39</v>
      </c>
      <c r="T20" s="53" t="s">
        <v>38</v>
      </c>
      <c r="U20" s="53" t="s">
        <v>38</v>
      </c>
      <c r="V20" s="53" t="s">
        <v>38</v>
      </c>
      <c r="W20" s="53" t="s">
        <v>38</v>
      </c>
      <c r="X20" s="53" t="s">
        <v>38</v>
      </c>
      <c r="Y20" s="53" t="s">
        <v>39</v>
      </c>
      <c r="Z20" s="53" t="s">
        <v>38</v>
      </c>
      <c r="AA20" s="53" t="s">
        <v>38</v>
      </c>
      <c r="AB20" s="53" t="s">
        <v>38</v>
      </c>
      <c r="AC20" s="53" t="s">
        <v>38</v>
      </c>
      <c r="AD20" s="53" t="s">
        <v>38</v>
      </c>
      <c r="AE20" s="52" t="s">
        <v>38</v>
      </c>
      <c r="AF20" s="52" t="s">
        <v>38</v>
      </c>
      <c r="AG20" s="52" t="s">
        <v>38</v>
      </c>
      <c r="AH20" s="52" t="s">
        <v>38</v>
      </c>
      <c r="AI20" s="52" t="s">
        <v>38</v>
      </c>
      <c r="AJ20" s="52" t="s">
        <v>39</v>
      </c>
      <c r="AK20" s="52" t="s">
        <v>38</v>
      </c>
      <c r="AL20" s="52" t="s">
        <v>38</v>
      </c>
      <c r="AM20" s="52" t="s">
        <v>38</v>
      </c>
      <c r="AN20" s="52" t="s">
        <v>38</v>
      </c>
      <c r="AO20" s="52" t="s">
        <v>38</v>
      </c>
      <c r="AP20" s="52" t="s">
        <v>39</v>
      </c>
      <c r="AQ20" s="52" t="s">
        <v>39</v>
      </c>
      <c r="AR20" s="52" t="s">
        <v>39</v>
      </c>
      <c r="AS20" s="52" t="s">
        <v>38</v>
      </c>
      <c r="AT20" s="52" t="s">
        <v>38</v>
      </c>
      <c r="AU20" s="52" t="s">
        <v>38</v>
      </c>
      <c r="AV20" s="52" t="s">
        <v>38</v>
      </c>
      <c r="AW20" s="52" t="s">
        <v>38</v>
      </c>
      <c r="AX20" s="52" t="s">
        <v>38</v>
      </c>
      <c r="AY20" s="52" t="s">
        <v>38</v>
      </c>
      <c r="AZ20" s="52" t="s">
        <v>38</v>
      </c>
      <c r="BA20" s="52" t="s">
        <v>39</v>
      </c>
      <c r="BB20" s="52" t="s">
        <v>38</v>
      </c>
      <c r="BC20" s="52" t="s">
        <v>38</v>
      </c>
      <c r="BD20" s="52" t="s">
        <v>38</v>
      </c>
      <c r="BE20" s="52" t="s">
        <v>38</v>
      </c>
      <c r="BF20" s="52" t="s">
        <v>38</v>
      </c>
      <c r="BI20" s="6"/>
      <c r="BJ20" s="6"/>
      <c r="BK20" s="6"/>
    </row>
    <row r="21" spans="1:63" x14ac:dyDescent="0.35">
      <c r="A21" s="17" t="s">
        <v>5</v>
      </c>
      <c r="B21" s="59" t="s">
        <v>22</v>
      </c>
      <c r="C21" s="53" t="s">
        <v>38</v>
      </c>
      <c r="D21" s="53" t="s">
        <v>39</v>
      </c>
      <c r="E21" s="53" t="s">
        <v>38</v>
      </c>
      <c r="F21" s="53" t="s">
        <v>38</v>
      </c>
      <c r="G21" s="53" t="s">
        <v>38</v>
      </c>
      <c r="H21" s="53" t="s">
        <v>38</v>
      </c>
      <c r="I21" s="53" t="s">
        <v>38</v>
      </c>
      <c r="J21" s="53" t="s">
        <v>38</v>
      </c>
      <c r="K21" s="53" t="s">
        <v>38</v>
      </c>
      <c r="L21" s="53" t="s">
        <v>38</v>
      </c>
      <c r="M21" s="53" t="s">
        <v>38</v>
      </c>
      <c r="N21" s="53" t="s">
        <v>39</v>
      </c>
      <c r="O21" s="53" t="s">
        <v>39</v>
      </c>
      <c r="P21" s="53" t="s">
        <v>38</v>
      </c>
      <c r="Q21" s="53" t="s">
        <v>38</v>
      </c>
      <c r="R21" s="53" t="s">
        <v>38</v>
      </c>
      <c r="S21" s="53" t="s">
        <v>38</v>
      </c>
      <c r="T21" s="53" t="s">
        <v>38</v>
      </c>
      <c r="U21" s="53" t="s">
        <v>38</v>
      </c>
      <c r="V21" s="53" t="s">
        <v>38</v>
      </c>
      <c r="W21" s="53" t="s">
        <v>39</v>
      </c>
      <c r="X21" s="53" t="s">
        <v>38</v>
      </c>
      <c r="Y21" s="53" t="s">
        <v>39</v>
      </c>
      <c r="Z21" s="53" t="s">
        <v>39</v>
      </c>
      <c r="AA21" s="53" t="s">
        <v>38</v>
      </c>
      <c r="AB21" s="53" t="s">
        <v>38</v>
      </c>
      <c r="AC21" s="53" t="s">
        <v>39</v>
      </c>
      <c r="AD21" s="53" t="s">
        <v>38</v>
      </c>
      <c r="AE21" s="52" t="s">
        <v>39</v>
      </c>
      <c r="AF21" s="52" t="s">
        <v>38</v>
      </c>
      <c r="AG21" s="52" t="s">
        <v>38</v>
      </c>
      <c r="AH21" s="52" t="s">
        <v>38</v>
      </c>
      <c r="AI21" s="52" t="s">
        <v>39</v>
      </c>
      <c r="AJ21" s="52" t="s">
        <v>39</v>
      </c>
      <c r="AK21" s="52" t="s">
        <v>39</v>
      </c>
      <c r="AL21" s="52" t="s">
        <v>39</v>
      </c>
      <c r="AM21" s="52" t="s">
        <v>39</v>
      </c>
      <c r="AN21" s="52" t="s">
        <v>38</v>
      </c>
      <c r="AO21" s="52" t="s">
        <v>38</v>
      </c>
      <c r="AP21" s="52" t="s">
        <v>38</v>
      </c>
      <c r="AQ21" s="52" t="s">
        <v>38</v>
      </c>
      <c r="AR21" s="52" t="s">
        <v>39</v>
      </c>
      <c r="AS21" s="52" t="s">
        <v>38</v>
      </c>
      <c r="AT21" s="52" t="s">
        <v>39</v>
      </c>
      <c r="AU21" s="52" t="s">
        <v>38</v>
      </c>
      <c r="AV21" s="52" t="s">
        <v>39</v>
      </c>
      <c r="AW21" s="52" t="s">
        <v>39</v>
      </c>
      <c r="AX21" s="52" t="s">
        <v>39</v>
      </c>
      <c r="AY21" s="52" t="s">
        <v>39</v>
      </c>
      <c r="AZ21" s="52" t="s">
        <v>39</v>
      </c>
      <c r="BA21" s="52" t="s">
        <v>38</v>
      </c>
      <c r="BB21" s="52" t="s">
        <v>38</v>
      </c>
      <c r="BC21" s="52" t="s">
        <v>39</v>
      </c>
      <c r="BD21" s="52" t="s">
        <v>39</v>
      </c>
      <c r="BE21" s="52" t="s">
        <v>38</v>
      </c>
      <c r="BF21" s="52" t="s">
        <v>38</v>
      </c>
      <c r="BI21" s="6"/>
      <c r="BJ21" s="6"/>
      <c r="BK21" s="6"/>
    </row>
    <row r="22" spans="1:63" ht="58" x14ac:dyDescent="0.35">
      <c r="A22" s="98" t="s">
        <v>36</v>
      </c>
      <c r="B22" s="58" t="s">
        <v>319</v>
      </c>
      <c r="C22" s="30" t="s">
        <v>38</v>
      </c>
      <c r="D22" s="30" t="s">
        <v>38</v>
      </c>
      <c r="E22" s="30" t="s">
        <v>39</v>
      </c>
      <c r="F22" s="30" t="s">
        <v>38</v>
      </c>
      <c r="G22" s="30" t="s">
        <v>39</v>
      </c>
      <c r="H22" s="30" t="s">
        <v>38</v>
      </c>
      <c r="I22" s="30" t="s">
        <v>39</v>
      </c>
      <c r="J22" s="30" t="s">
        <v>39</v>
      </c>
      <c r="K22" s="30" t="s">
        <v>38</v>
      </c>
      <c r="L22" s="30" t="s">
        <v>38</v>
      </c>
      <c r="M22" s="30" t="s">
        <v>38</v>
      </c>
      <c r="N22" s="30" t="s">
        <v>38</v>
      </c>
      <c r="O22" s="30" t="s">
        <v>38</v>
      </c>
      <c r="P22" s="30" t="s">
        <v>38</v>
      </c>
      <c r="Q22" s="30" t="s">
        <v>38</v>
      </c>
      <c r="R22" s="30" t="s">
        <v>38</v>
      </c>
      <c r="S22" s="30" t="s">
        <v>38</v>
      </c>
      <c r="T22" s="30" t="s">
        <v>38</v>
      </c>
      <c r="U22" s="30" t="s">
        <v>38</v>
      </c>
      <c r="V22" s="30" t="s">
        <v>38</v>
      </c>
      <c r="W22" s="30" t="s">
        <v>39</v>
      </c>
      <c r="X22" s="30" t="s">
        <v>38</v>
      </c>
      <c r="Y22" s="30" t="s">
        <v>38</v>
      </c>
      <c r="Z22" s="30" t="s">
        <v>38</v>
      </c>
      <c r="AA22" s="30" t="s">
        <v>38</v>
      </c>
      <c r="AB22" s="30" t="s">
        <v>38</v>
      </c>
      <c r="AC22" s="30" t="s">
        <v>38</v>
      </c>
      <c r="AD22" s="30" t="s">
        <v>38</v>
      </c>
      <c r="AE22" s="29" t="s">
        <v>38</v>
      </c>
      <c r="AF22" s="29" t="s">
        <v>38</v>
      </c>
      <c r="AG22" s="29" t="s">
        <v>39</v>
      </c>
      <c r="AH22" s="29" t="s">
        <v>38</v>
      </c>
      <c r="AI22" s="29" t="s">
        <v>38</v>
      </c>
      <c r="AJ22" s="29" t="s">
        <v>38</v>
      </c>
      <c r="AK22" s="29" t="s">
        <v>39</v>
      </c>
      <c r="AL22" s="29" t="s">
        <v>38</v>
      </c>
      <c r="AM22" s="29" t="s">
        <v>38</v>
      </c>
      <c r="AN22" s="29" t="s">
        <v>38</v>
      </c>
      <c r="AO22" s="29" t="s">
        <v>38</v>
      </c>
      <c r="AP22" s="29" t="s">
        <v>38</v>
      </c>
      <c r="AQ22" s="29" t="s">
        <v>38</v>
      </c>
      <c r="AR22" s="29" t="s">
        <v>38</v>
      </c>
      <c r="AS22" s="29" t="s">
        <v>38</v>
      </c>
      <c r="AT22" s="29" t="s">
        <v>38</v>
      </c>
      <c r="AU22" s="29" t="s">
        <v>38</v>
      </c>
      <c r="AV22" s="29" t="s">
        <v>38</v>
      </c>
      <c r="AW22" s="29" t="s">
        <v>38</v>
      </c>
      <c r="AX22" s="29" t="s">
        <v>39</v>
      </c>
      <c r="AY22" s="29" t="s">
        <v>39</v>
      </c>
      <c r="AZ22" s="29" t="s">
        <v>38</v>
      </c>
      <c r="BA22" s="29" t="s">
        <v>38</v>
      </c>
      <c r="BB22" s="29" t="s">
        <v>38</v>
      </c>
      <c r="BC22" s="29" t="s">
        <v>38</v>
      </c>
      <c r="BD22" s="29" t="s">
        <v>38</v>
      </c>
      <c r="BE22" s="29" t="s">
        <v>38</v>
      </c>
      <c r="BF22" s="29" t="s">
        <v>38</v>
      </c>
      <c r="BI22" s="6"/>
      <c r="BJ22" s="6"/>
      <c r="BK22" s="6"/>
    </row>
    <row r="23" spans="1:63" x14ac:dyDescent="0.35">
      <c r="A23" s="99"/>
      <c r="B23" s="61" t="s">
        <v>17</v>
      </c>
      <c r="C23" s="30" t="s">
        <v>39</v>
      </c>
      <c r="D23" s="30" t="s">
        <v>39</v>
      </c>
      <c r="E23" s="30" t="s">
        <v>39</v>
      </c>
      <c r="F23" s="30" t="s">
        <v>39</v>
      </c>
      <c r="G23" s="30" t="s">
        <v>39</v>
      </c>
      <c r="H23" s="30" t="s">
        <v>39</v>
      </c>
      <c r="I23" s="30" t="s">
        <v>38</v>
      </c>
      <c r="J23" s="30" t="s">
        <v>39</v>
      </c>
      <c r="K23" s="30" t="s">
        <v>38</v>
      </c>
      <c r="L23" s="30" t="s">
        <v>39</v>
      </c>
      <c r="M23" s="30" t="s">
        <v>39</v>
      </c>
      <c r="N23" s="30" t="s">
        <v>39</v>
      </c>
      <c r="O23" s="30" t="s">
        <v>39</v>
      </c>
      <c r="P23" s="30" t="s">
        <v>39</v>
      </c>
      <c r="Q23" s="30" t="s">
        <v>39</v>
      </c>
      <c r="R23" s="30" t="s">
        <v>39</v>
      </c>
      <c r="S23" s="30" t="s">
        <v>39</v>
      </c>
      <c r="T23" s="30" t="s">
        <v>39</v>
      </c>
      <c r="U23" s="30" t="s">
        <v>39</v>
      </c>
      <c r="V23" s="30" t="s">
        <v>39</v>
      </c>
      <c r="W23" s="30" t="s">
        <v>39</v>
      </c>
      <c r="X23" s="30" t="s">
        <v>39</v>
      </c>
      <c r="Y23" s="30" t="s">
        <v>39</v>
      </c>
      <c r="Z23" s="30" t="s">
        <v>39</v>
      </c>
      <c r="AA23" s="30" t="s">
        <v>39</v>
      </c>
      <c r="AB23" s="30" t="s">
        <v>39</v>
      </c>
      <c r="AC23" s="30" t="s">
        <v>39</v>
      </c>
      <c r="AD23" s="30" t="s">
        <v>39</v>
      </c>
      <c r="AE23" s="29" t="s">
        <v>39</v>
      </c>
      <c r="AF23" s="29" t="s">
        <v>39</v>
      </c>
      <c r="AG23" s="29" t="s">
        <v>39</v>
      </c>
      <c r="AH23" s="29" t="s">
        <v>39</v>
      </c>
      <c r="AI23" s="29" t="s">
        <v>39</v>
      </c>
      <c r="AJ23" s="29" t="s">
        <v>39</v>
      </c>
      <c r="AK23" s="29" t="s">
        <v>39</v>
      </c>
      <c r="AL23" s="29" t="s">
        <v>39</v>
      </c>
      <c r="AM23" s="29" t="s">
        <v>39</v>
      </c>
      <c r="AN23" s="29" t="s">
        <v>39</v>
      </c>
      <c r="AO23" s="29" t="s">
        <v>39</v>
      </c>
      <c r="AP23" s="29" t="s">
        <v>39</v>
      </c>
      <c r="AQ23" s="29" t="s">
        <v>39</v>
      </c>
      <c r="AR23" s="29" t="s">
        <v>39</v>
      </c>
      <c r="AS23" s="29" t="s">
        <v>39</v>
      </c>
      <c r="AT23" s="29" t="s">
        <v>39</v>
      </c>
      <c r="AU23" s="29" t="s">
        <v>39</v>
      </c>
      <c r="AV23" s="29" t="s">
        <v>39</v>
      </c>
      <c r="AW23" s="29" t="s">
        <v>39</v>
      </c>
      <c r="AX23" s="29" t="s">
        <v>39</v>
      </c>
      <c r="AY23" s="29" t="s">
        <v>39</v>
      </c>
      <c r="AZ23" s="29" t="s">
        <v>39</v>
      </c>
      <c r="BA23" s="29" t="s">
        <v>39</v>
      </c>
      <c r="BB23" s="29" t="s">
        <v>39</v>
      </c>
      <c r="BC23" s="29" t="s">
        <v>39</v>
      </c>
      <c r="BD23" s="29" t="s">
        <v>39</v>
      </c>
      <c r="BE23" s="29" t="s">
        <v>39</v>
      </c>
      <c r="BF23" s="29" t="s">
        <v>39</v>
      </c>
      <c r="BI23" s="6"/>
      <c r="BJ23" s="6"/>
      <c r="BK23" s="6"/>
    </row>
    <row r="24" spans="1:63" x14ac:dyDescent="0.35">
      <c r="A24" s="99"/>
      <c r="B24" s="61" t="s">
        <v>18</v>
      </c>
      <c r="C24" s="30" t="s">
        <v>39</v>
      </c>
      <c r="D24" s="30" t="s">
        <v>38</v>
      </c>
      <c r="E24" s="30" t="s">
        <v>38</v>
      </c>
      <c r="F24" s="30" t="s">
        <v>38</v>
      </c>
      <c r="G24" s="30" t="s">
        <v>38</v>
      </c>
      <c r="H24" s="30" t="s">
        <v>39</v>
      </c>
      <c r="I24" s="30" t="s">
        <v>38</v>
      </c>
      <c r="J24" s="30" t="s">
        <v>38</v>
      </c>
      <c r="K24" s="30" t="s">
        <v>38</v>
      </c>
      <c r="L24" s="30" t="s">
        <v>39</v>
      </c>
      <c r="M24" s="30" t="s">
        <v>39</v>
      </c>
      <c r="N24" s="30" t="s">
        <v>39</v>
      </c>
      <c r="O24" s="30" t="s">
        <v>39</v>
      </c>
      <c r="P24" s="30" t="s">
        <v>39</v>
      </c>
      <c r="Q24" s="30" t="s">
        <v>39</v>
      </c>
      <c r="R24" s="30" t="s">
        <v>39</v>
      </c>
      <c r="S24" s="30" t="s">
        <v>38</v>
      </c>
      <c r="T24" s="30" t="s">
        <v>39</v>
      </c>
      <c r="U24" s="30" t="s">
        <v>39</v>
      </c>
      <c r="V24" s="30" t="s">
        <v>38</v>
      </c>
      <c r="W24" s="30" t="s">
        <v>38</v>
      </c>
      <c r="X24" s="30" t="s">
        <v>39</v>
      </c>
      <c r="Y24" s="30" t="s">
        <v>39</v>
      </c>
      <c r="Z24" s="30" t="s">
        <v>39</v>
      </c>
      <c r="AA24" s="30" t="s">
        <v>39</v>
      </c>
      <c r="AB24" s="30" t="s">
        <v>39</v>
      </c>
      <c r="AC24" s="30" t="s">
        <v>39</v>
      </c>
      <c r="AD24" s="30" t="s">
        <v>38</v>
      </c>
      <c r="AE24" s="29" t="s">
        <v>39</v>
      </c>
      <c r="AF24" s="29" t="s">
        <v>38</v>
      </c>
      <c r="AG24" s="29" t="s">
        <v>38</v>
      </c>
      <c r="AH24" s="29" t="s">
        <v>39</v>
      </c>
      <c r="AI24" s="29" t="s">
        <v>38</v>
      </c>
      <c r="AJ24" s="29" t="s">
        <v>39</v>
      </c>
      <c r="AK24" s="29" t="s">
        <v>38</v>
      </c>
      <c r="AL24" s="29" t="s">
        <v>38</v>
      </c>
      <c r="AM24" s="29" t="s">
        <v>38</v>
      </c>
      <c r="AN24" s="29" t="s">
        <v>39</v>
      </c>
      <c r="AO24" s="29" t="s">
        <v>39</v>
      </c>
      <c r="AP24" s="29" t="s">
        <v>39</v>
      </c>
      <c r="AQ24" s="29" t="s">
        <v>39</v>
      </c>
      <c r="AR24" s="29" t="s">
        <v>39</v>
      </c>
      <c r="AS24" s="29" t="s">
        <v>39</v>
      </c>
      <c r="AT24" s="29" t="s">
        <v>39</v>
      </c>
      <c r="AU24" s="29" t="s">
        <v>39</v>
      </c>
      <c r="AV24" s="29" t="s">
        <v>39</v>
      </c>
      <c r="AW24" s="29" t="s">
        <v>39</v>
      </c>
      <c r="AX24" s="29" t="s">
        <v>38</v>
      </c>
      <c r="AY24" s="29" t="s">
        <v>38</v>
      </c>
      <c r="AZ24" s="29" t="s">
        <v>39</v>
      </c>
      <c r="BA24" s="29" t="s">
        <v>39</v>
      </c>
      <c r="BB24" s="29" t="s">
        <v>39</v>
      </c>
      <c r="BC24" s="29" t="s">
        <v>39</v>
      </c>
      <c r="BD24" s="29" t="s">
        <v>39</v>
      </c>
      <c r="BE24" s="29" t="s">
        <v>39</v>
      </c>
      <c r="BF24" s="29" t="s">
        <v>38</v>
      </c>
      <c r="BI24" s="6"/>
      <c r="BJ24" s="6"/>
      <c r="BK24" s="6"/>
    </row>
    <row r="25" spans="1:63" x14ac:dyDescent="0.35">
      <c r="A25" s="100"/>
      <c r="B25" s="61" t="s">
        <v>19</v>
      </c>
      <c r="C25" s="30" t="s">
        <v>39</v>
      </c>
      <c r="D25" s="30" t="s">
        <v>39</v>
      </c>
      <c r="E25" s="30" t="s">
        <v>39</v>
      </c>
      <c r="F25" s="30" t="s">
        <v>39</v>
      </c>
      <c r="G25" s="30" t="s">
        <v>39</v>
      </c>
      <c r="H25" s="30" t="s">
        <v>39</v>
      </c>
      <c r="I25" s="30" t="s">
        <v>39</v>
      </c>
      <c r="J25" s="30" t="s">
        <v>39</v>
      </c>
      <c r="K25" s="30" t="s">
        <v>39</v>
      </c>
      <c r="L25" s="30" t="s">
        <v>39</v>
      </c>
      <c r="M25" s="30" t="s">
        <v>39</v>
      </c>
      <c r="N25" s="30" t="s">
        <v>39</v>
      </c>
      <c r="O25" s="30" t="s">
        <v>39</v>
      </c>
      <c r="P25" s="30" t="s">
        <v>39</v>
      </c>
      <c r="Q25" s="30" t="s">
        <v>39</v>
      </c>
      <c r="R25" s="30" t="s">
        <v>39</v>
      </c>
      <c r="S25" s="30" t="s">
        <v>39</v>
      </c>
      <c r="T25" s="30" t="s">
        <v>39</v>
      </c>
      <c r="U25" s="30" t="s">
        <v>39</v>
      </c>
      <c r="V25" s="30" t="s">
        <v>39</v>
      </c>
      <c r="W25" s="30" t="s">
        <v>39</v>
      </c>
      <c r="X25" s="30" t="s">
        <v>39</v>
      </c>
      <c r="Y25" s="30" t="s">
        <v>39</v>
      </c>
      <c r="Z25" s="30" t="s">
        <v>39</v>
      </c>
      <c r="AA25" s="30" t="s">
        <v>39</v>
      </c>
      <c r="AB25" s="30" t="s">
        <v>39</v>
      </c>
      <c r="AC25" s="30" t="s">
        <v>39</v>
      </c>
      <c r="AD25" s="30" t="s">
        <v>39</v>
      </c>
      <c r="AE25" s="29" t="s">
        <v>39</v>
      </c>
      <c r="AF25" s="29" t="s">
        <v>39</v>
      </c>
      <c r="AG25" s="29" t="s">
        <v>39</v>
      </c>
      <c r="AH25" s="29" t="s">
        <v>39</v>
      </c>
      <c r="AI25" s="29" t="s">
        <v>39</v>
      </c>
      <c r="AJ25" s="29" t="s">
        <v>39</v>
      </c>
      <c r="AK25" s="29" t="s">
        <v>39</v>
      </c>
      <c r="AL25" s="29" t="s">
        <v>39</v>
      </c>
      <c r="AM25" s="29" t="s">
        <v>39</v>
      </c>
      <c r="AN25" s="29" t="s">
        <v>39</v>
      </c>
      <c r="AO25" s="29" t="s">
        <v>39</v>
      </c>
      <c r="AP25" s="29" t="s">
        <v>39</v>
      </c>
      <c r="AQ25" s="29" t="s">
        <v>39</v>
      </c>
      <c r="AR25" s="29" t="s">
        <v>39</v>
      </c>
      <c r="AS25" s="29" t="s">
        <v>39</v>
      </c>
      <c r="AT25" s="29" t="s">
        <v>39</v>
      </c>
      <c r="AU25" s="29" t="s">
        <v>39</v>
      </c>
      <c r="AV25" s="29" t="s">
        <v>39</v>
      </c>
      <c r="AW25" s="29" t="s">
        <v>39</v>
      </c>
      <c r="AX25" s="29" t="s">
        <v>39</v>
      </c>
      <c r="AY25" s="29" t="s">
        <v>39</v>
      </c>
      <c r="AZ25" s="29" t="s">
        <v>39</v>
      </c>
      <c r="BA25" s="29" t="s">
        <v>39</v>
      </c>
      <c r="BB25" s="29" t="s">
        <v>39</v>
      </c>
      <c r="BC25" s="29" t="s">
        <v>39</v>
      </c>
      <c r="BD25" s="29" t="s">
        <v>39</v>
      </c>
      <c r="BE25" s="29" t="s">
        <v>39</v>
      </c>
      <c r="BF25" s="29" t="s">
        <v>39</v>
      </c>
      <c r="BI25" s="6"/>
      <c r="BJ25" s="6"/>
      <c r="BK25" s="6"/>
    </row>
    <row r="26" spans="1:63" ht="29" x14ac:dyDescent="0.35">
      <c r="A26" s="5">
        <v>5</v>
      </c>
      <c r="B26" s="62" t="s">
        <v>30</v>
      </c>
      <c r="C26" s="5">
        <f t="shared" ref="C26:AH26" si="8">COUNTIF(C27:C29,"Y")</f>
        <v>3</v>
      </c>
      <c r="D26" s="5">
        <f t="shared" si="8"/>
        <v>1</v>
      </c>
      <c r="E26" s="5">
        <f t="shared" si="8"/>
        <v>2</v>
      </c>
      <c r="F26" s="5">
        <f t="shared" si="8"/>
        <v>2</v>
      </c>
      <c r="G26" s="5">
        <f t="shared" si="8"/>
        <v>3</v>
      </c>
      <c r="H26" s="5">
        <f t="shared" si="8"/>
        <v>3</v>
      </c>
      <c r="I26" s="5">
        <f t="shared" si="8"/>
        <v>3</v>
      </c>
      <c r="J26" s="5">
        <f t="shared" si="8"/>
        <v>1</v>
      </c>
      <c r="K26" s="5">
        <f t="shared" si="8"/>
        <v>1</v>
      </c>
      <c r="L26" s="5">
        <f t="shared" si="8"/>
        <v>3</v>
      </c>
      <c r="M26" s="5">
        <f t="shared" si="8"/>
        <v>1</v>
      </c>
      <c r="N26" s="5">
        <f t="shared" si="8"/>
        <v>2</v>
      </c>
      <c r="O26" s="5">
        <f t="shared" si="8"/>
        <v>2</v>
      </c>
      <c r="P26" s="5">
        <f t="shared" si="8"/>
        <v>1</v>
      </c>
      <c r="Q26" s="5">
        <f t="shared" si="8"/>
        <v>3</v>
      </c>
      <c r="R26" s="5">
        <f t="shared" si="8"/>
        <v>3</v>
      </c>
      <c r="S26" s="5">
        <f t="shared" si="8"/>
        <v>2</v>
      </c>
      <c r="T26" s="5">
        <f t="shared" si="8"/>
        <v>1</v>
      </c>
      <c r="U26" s="5">
        <f t="shared" si="8"/>
        <v>2</v>
      </c>
      <c r="V26" s="5">
        <f t="shared" si="8"/>
        <v>3</v>
      </c>
      <c r="W26" s="5">
        <f t="shared" si="8"/>
        <v>2</v>
      </c>
      <c r="X26" s="5">
        <f t="shared" si="8"/>
        <v>3</v>
      </c>
      <c r="Y26" s="5">
        <f t="shared" si="8"/>
        <v>2</v>
      </c>
      <c r="Z26" s="5">
        <f t="shared" si="8"/>
        <v>3</v>
      </c>
      <c r="AA26" s="5">
        <f t="shared" si="8"/>
        <v>1</v>
      </c>
      <c r="AB26" s="5">
        <f t="shared" si="8"/>
        <v>2</v>
      </c>
      <c r="AC26" s="5">
        <f t="shared" si="8"/>
        <v>2</v>
      </c>
      <c r="AD26" s="5">
        <f t="shared" si="8"/>
        <v>1</v>
      </c>
      <c r="AE26" s="5">
        <f t="shared" si="8"/>
        <v>3</v>
      </c>
      <c r="AF26" s="5">
        <f t="shared" si="8"/>
        <v>1</v>
      </c>
      <c r="AG26" s="5">
        <f t="shared" si="8"/>
        <v>2</v>
      </c>
      <c r="AH26" s="5">
        <f t="shared" si="8"/>
        <v>1</v>
      </c>
      <c r="AI26" s="5">
        <f t="shared" ref="AI26:BF26" si="9">COUNTIF(AI27:AI29,"Y")</f>
        <v>2</v>
      </c>
      <c r="AJ26" s="5">
        <f t="shared" si="9"/>
        <v>1</v>
      </c>
      <c r="AK26" s="5">
        <f t="shared" si="9"/>
        <v>3</v>
      </c>
      <c r="AL26" s="5">
        <f t="shared" si="9"/>
        <v>1</v>
      </c>
      <c r="AM26" s="5">
        <f t="shared" si="9"/>
        <v>1</v>
      </c>
      <c r="AN26" s="5">
        <f t="shared" si="9"/>
        <v>3</v>
      </c>
      <c r="AO26" s="5">
        <f t="shared" si="9"/>
        <v>1</v>
      </c>
      <c r="AP26" s="5">
        <f t="shared" si="9"/>
        <v>1</v>
      </c>
      <c r="AQ26" s="5">
        <f t="shared" si="9"/>
        <v>1</v>
      </c>
      <c r="AR26" s="5">
        <f t="shared" si="9"/>
        <v>1</v>
      </c>
      <c r="AS26" s="5">
        <f t="shared" si="9"/>
        <v>2</v>
      </c>
      <c r="AT26" s="5">
        <f t="shared" si="9"/>
        <v>2</v>
      </c>
      <c r="AU26" s="5">
        <f t="shared" si="9"/>
        <v>2</v>
      </c>
      <c r="AV26" s="5">
        <f t="shared" si="9"/>
        <v>1</v>
      </c>
      <c r="AW26" s="5">
        <f t="shared" si="9"/>
        <v>1</v>
      </c>
      <c r="AX26" s="5">
        <f t="shared" si="9"/>
        <v>3</v>
      </c>
      <c r="AY26" s="5">
        <f t="shared" si="9"/>
        <v>2</v>
      </c>
      <c r="AZ26" s="5">
        <f t="shared" si="9"/>
        <v>3</v>
      </c>
      <c r="BA26" s="5">
        <f t="shared" si="9"/>
        <v>2</v>
      </c>
      <c r="BB26" s="5">
        <f t="shared" si="9"/>
        <v>2</v>
      </c>
      <c r="BC26" s="5">
        <f t="shared" si="9"/>
        <v>1</v>
      </c>
      <c r="BD26" s="5">
        <f t="shared" si="9"/>
        <v>2</v>
      </c>
      <c r="BE26" s="5">
        <f t="shared" si="9"/>
        <v>2</v>
      </c>
      <c r="BF26" s="5">
        <f t="shared" si="9"/>
        <v>1</v>
      </c>
      <c r="BI26" s="5">
        <f>AVERAGE(C26:BF26)</f>
        <v>1.8928571428571428</v>
      </c>
      <c r="BJ26" s="5">
        <f>_xlfn.STDEV.S(C26:BF26)</f>
        <v>0.80178372573727319</v>
      </c>
      <c r="BK26" s="5">
        <f>MEDIAN(C26:BF26)</f>
        <v>2</v>
      </c>
    </row>
    <row r="27" spans="1:63" x14ac:dyDescent="0.35">
      <c r="A27" s="16" t="s">
        <v>1</v>
      </c>
      <c r="B27" s="58" t="s">
        <v>78</v>
      </c>
      <c r="C27" s="30" t="s">
        <v>38</v>
      </c>
      <c r="D27" s="30" t="s">
        <v>38</v>
      </c>
      <c r="E27" s="30" t="s">
        <v>38</v>
      </c>
      <c r="F27" s="30" t="s">
        <v>38</v>
      </c>
      <c r="G27" s="30" t="s">
        <v>38</v>
      </c>
      <c r="H27" s="30" t="s">
        <v>38</v>
      </c>
      <c r="I27" s="30" t="s">
        <v>38</v>
      </c>
      <c r="J27" s="30" t="s">
        <v>38</v>
      </c>
      <c r="K27" s="30" t="s">
        <v>38</v>
      </c>
      <c r="L27" s="30" t="s">
        <v>38</v>
      </c>
      <c r="M27" s="30" t="s">
        <v>38</v>
      </c>
      <c r="N27" s="30" t="s">
        <v>38</v>
      </c>
      <c r="O27" s="30" t="s">
        <v>38</v>
      </c>
      <c r="P27" s="30" t="s">
        <v>38</v>
      </c>
      <c r="Q27" s="30" t="s">
        <v>38</v>
      </c>
      <c r="R27" s="30" t="s">
        <v>38</v>
      </c>
      <c r="S27" s="30" t="s">
        <v>38</v>
      </c>
      <c r="T27" s="30" t="s">
        <v>38</v>
      </c>
      <c r="U27" s="30" t="s">
        <v>38</v>
      </c>
      <c r="V27" s="30" t="s">
        <v>38</v>
      </c>
      <c r="W27" s="30" t="s">
        <v>38</v>
      </c>
      <c r="X27" s="30" t="s">
        <v>38</v>
      </c>
      <c r="Y27" s="30" t="s">
        <v>38</v>
      </c>
      <c r="Z27" s="30" t="s">
        <v>38</v>
      </c>
      <c r="AA27" s="30" t="s">
        <v>38</v>
      </c>
      <c r="AB27" s="30" t="s">
        <v>38</v>
      </c>
      <c r="AC27" s="30" t="s">
        <v>38</v>
      </c>
      <c r="AD27" s="30" t="s">
        <v>38</v>
      </c>
      <c r="AE27" s="29" t="s">
        <v>38</v>
      </c>
      <c r="AF27" s="29" t="s">
        <v>38</v>
      </c>
      <c r="AG27" s="29" t="s">
        <v>38</v>
      </c>
      <c r="AH27" s="29" t="s">
        <v>38</v>
      </c>
      <c r="AI27" s="29" t="s">
        <v>38</v>
      </c>
      <c r="AJ27" s="29" t="s">
        <v>38</v>
      </c>
      <c r="AK27" s="29" t="s">
        <v>38</v>
      </c>
      <c r="AL27" s="29" t="s">
        <v>38</v>
      </c>
      <c r="AM27" s="29" t="s">
        <v>38</v>
      </c>
      <c r="AN27" s="29" t="s">
        <v>38</v>
      </c>
      <c r="AO27" s="29" t="s">
        <v>38</v>
      </c>
      <c r="AP27" s="29" t="s">
        <v>38</v>
      </c>
      <c r="AQ27" s="29" t="s">
        <v>38</v>
      </c>
      <c r="AR27" s="29" t="s">
        <v>38</v>
      </c>
      <c r="AS27" s="29" t="s">
        <v>38</v>
      </c>
      <c r="AT27" s="29" t="s">
        <v>38</v>
      </c>
      <c r="AU27" s="29" t="s">
        <v>38</v>
      </c>
      <c r="AV27" s="29" t="s">
        <v>38</v>
      </c>
      <c r="AW27" s="29" t="s">
        <v>38</v>
      </c>
      <c r="AX27" s="29" t="s">
        <v>38</v>
      </c>
      <c r="AY27" s="29" t="s">
        <v>39</v>
      </c>
      <c r="AZ27" s="29" t="s">
        <v>38</v>
      </c>
      <c r="BA27" s="29" t="s">
        <v>38</v>
      </c>
      <c r="BB27" s="29" t="s">
        <v>38</v>
      </c>
      <c r="BC27" s="29" t="s">
        <v>38</v>
      </c>
      <c r="BD27" s="29" t="s">
        <v>38</v>
      </c>
      <c r="BE27" s="29" t="s">
        <v>38</v>
      </c>
      <c r="BF27" s="29" t="s">
        <v>38</v>
      </c>
      <c r="BI27" s="6"/>
      <c r="BJ27" s="6"/>
      <c r="BK27" s="6"/>
    </row>
    <row r="28" spans="1:63" x14ac:dyDescent="0.35">
      <c r="A28" s="16" t="s">
        <v>2</v>
      </c>
      <c r="B28" s="58" t="s">
        <v>79</v>
      </c>
      <c r="C28" s="30" t="s">
        <v>38</v>
      </c>
      <c r="D28" s="30" t="s">
        <v>39</v>
      </c>
      <c r="E28" s="30" t="s">
        <v>38</v>
      </c>
      <c r="F28" s="30" t="s">
        <v>38</v>
      </c>
      <c r="G28" s="30" t="s">
        <v>38</v>
      </c>
      <c r="H28" s="30" t="s">
        <v>38</v>
      </c>
      <c r="I28" s="30" t="s">
        <v>38</v>
      </c>
      <c r="J28" s="30" t="s">
        <v>39</v>
      </c>
      <c r="K28" s="30" t="s">
        <v>39</v>
      </c>
      <c r="L28" s="30" t="s">
        <v>38</v>
      </c>
      <c r="M28" s="30" t="s">
        <v>39</v>
      </c>
      <c r="N28" s="30" t="s">
        <v>38</v>
      </c>
      <c r="O28" s="30" t="s">
        <v>38</v>
      </c>
      <c r="P28" s="30" t="s">
        <v>39</v>
      </c>
      <c r="Q28" s="30" t="s">
        <v>38</v>
      </c>
      <c r="R28" s="30" t="s">
        <v>38</v>
      </c>
      <c r="S28" s="30" t="s">
        <v>38</v>
      </c>
      <c r="T28" s="30" t="s">
        <v>39</v>
      </c>
      <c r="U28" s="30" t="s">
        <v>38</v>
      </c>
      <c r="V28" s="30" t="s">
        <v>38</v>
      </c>
      <c r="W28" s="30" t="s">
        <v>38</v>
      </c>
      <c r="X28" s="30" t="s">
        <v>38</v>
      </c>
      <c r="Y28" s="30" t="s">
        <v>38</v>
      </c>
      <c r="Z28" s="30" t="s">
        <v>38</v>
      </c>
      <c r="AA28" s="30" t="s">
        <v>39</v>
      </c>
      <c r="AB28" s="30" t="s">
        <v>38</v>
      </c>
      <c r="AC28" s="30" t="s">
        <v>38</v>
      </c>
      <c r="AD28" s="30" t="s">
        <v>39</v>
      </c>
      <c r="AE28" s="29" t="s">
        <v>38</v>
      </c>
      <c r="AF28" s="29" t="s">
        <v>39</v>
      </c>
      <c r="AG28" s="29" t="s">
        <v>38</v>
      </c>
      <c r="AH28" s="29" t="s">
        <v>39</v>
      </c>
      <c r="AI28" s="29" t="s">
        <v>38</v>
      </c>
      <c r="AJ28" s="29" t="s">
        <v>39</v>
      </c>
      <c r="AK28" s="29" t="s">
        <v>38</v>
      </c>
      <c r="AL28" s="29" t="s">
        <v>39</v>
      </c>
      <c r="AM28" s="29" t="s">
        <v>39</v>
      </c>
      <c r="AN28" s="29" t="s">
        <v>38</v>
      </c>
      <c r="AO28" s="29" t="s">
        <v>39</v>
      </c>
      <c r="AP28" s="29" t="s">
        <v>39</v>
      </c>
      <c r="AQ28" s="29" t="s">
        <v>39</v>
      </c>
      <c r="AR28" s="29" t="s">
        <v>39</v>
      </c>
      <c r="AS28" s="29" t="s">
        <v>38</v>
      </c>
      <c r="AT28" s="29" t="s">
        <v>38</v>
      </c>
      <c r="AU28" s="29" t="s">
        <v>38</v>
      </c>
      <c r="AV28" s="29" t="s">
        <v>39</v>
      </c>
      <c r="AW28" s="29" t="s">
        <v>39</v>
      </c>
      <c r="AX28" s="29" t="s">
        <v>38</v>
      </c>
      <c r="AY28" s="29" t="s">
        <v>38</v>
      </c>
      <c r="AZ28" s="29" t="s">
        <v>38</v>
      </c>
      <c r="BA28" s="29" t="s">
        <v>38</v>
      </c>
      <c r="BB28" s="29" t="s">
        <v>38</v>
      </c>
      <c r="BC28" s="29" t="s">
        <v>39</v>
      </c>
      <c r="BD28" s="29" t="s">
        <v>39</v>
      </c>
      <c r="BE28" s="29" t="s">
        <v>38</v>
      </c>
      <c r="BF28" s="29" t="s">
        <v>39</v>
      </c>
      <c r="BI28" s="6"/>
      <c r="BJ28" s="6"/>
      <c r="BK28" s="6"/>
    </row>
    <row r="29" spans="1:63" x14ac:dyDescent="0.35">
      <c r="A29" s="16" t="s">
        <v>5</v>
      </c>
      <c r="B29" s="58" t="s">
        <v>77</v>
      </c>
      <c r="C29" s="30" t="s">
        <v>38</v>
      </c>
      <c r="D29" s="30" t="s">
        <v>39</v>
      </c>
      <c r="E29" s="30" t="s">
        <v>39</v>
      </c>
      <c r="F29" s="30" t="s">
        <v>39</v>
      </c>
      <c r="G29" s="30" t="s">
        <v>38</v>
      </c>
      <c r="H29" s="30" t="s">
        <v>38</v>
      </c>
      <c r="I29" s="30" t="s">
        <v>38</v>
      </c>
      <c r="J29" s="30" t="s">
        <v>39</v>
      </c>
      <c r="K29" s="30" t="s">
        <v>39</v>
      </c>
      <c r="L29" s="30" t="s">
        <v>38</v>
      </c>
      <c r="M29" s="30" t="s">
        <v>39</v>
      </c>
      <c r="N29" s="30" t="s">
        <v>39</v>
      </c>
      <c r="O29" s="30" t="s">
        <v>39</v>
      </c>
      <c r="P29" s="30" t="s">
        <v>39</v>
      </c>
      <c r="Q29" s="30" t="s">
        <v>38</v>
      </c>
      <c r="R29" s="30" t="s">
        <v>38</v>
      </c>
      <c r="S29" s="30" t="s">
        <v>39</v>
      </c>
      <c r="T29" s="30" t="s">
        <v>39</v>
      </c>
      <c r="U29" s="30" t="s">
        <v>39</v>
      </c>
      <c r="V29" s="30" t="s">
        <v>38</v>
      </c>
      <c r="W29" s="30" t="s">
        <v>39</v>
      </c>
      <c r="X29" s="30" t="s">
        <v>38</v>
      </c>
      <c r="Y29" s="30" t="s">
        <v>39</v>
      </c>
      <c r="Z29" s="30" t="s">
        <v>38</v>
      </c>
      <c r="AA29" s="30" t="s">
        <v>39</v>
      </c>
      <c r="AB29" s="30" t="s">
        <v>39</v>
      </c>
      <c r="AC29" s="30" t="s">
        <v>39</v>
      </c>
      <c r="AD29" s="30" t="s">
        <v>39</v>
      </c>
      <c r="AE29" s="29" t="s">
        <v>38</v>
      </c>
      <c r="AF29" s="29" t="s">
        <v>39</v>
      </c>
      <c r="AG29" s="29" t="s">
        <v>39</v>
      </c>
      <c r="AH29" s="29" t="s">
        <v>39</v>
      </c>
      <c r="AI29" s="29" t="s">
        <v>39</v>
      </c>
      <c r="AJ29" s="29" t="s">
        <v>39</v>
      </c>
      <c r="AK29" s="29" t="s">
        <v>38</v>
      </c>
      <c r="AL29" s="29" t="s">
        <v>39</v>
      </c>
      <c r="AM29" s="29" t="s">
        <v>39</v>
      </c>
      <c r="AN29" s="29" t="s">
        <v>38</v>
      </c>
      <c r="AO29" s="29" t="s">
        <v>39</v>
      </c>
      <c r="AP29" s="29" t="s">
        <v>39</v>
      </c>
      <c r="AQ29" s="29" t="s">
        <v>39</v>
      </c>
      <c r="AR29" s="29" t="s">
        <v>39</v>
      </c>
      <c r="AS29" s="29" t="s">
        <v>39</v>
      </c>
      <c r="AT29" s="29" t="s">
        <v>39</v>
      </c>
      <c r="AU29" s="29" t="s">
        <v>39</v>
      </c>
      <c r="AV29" s="29" t="s">
        <v>39</v>
      </c>
      <c r="AW29" s="29" t="s">
        <v>39</v>
      </c>
      <c r="AX29" s="29" t="s">
        <v>38</v>
      </c>
      <c r="AY29" s="29" t="s">
        <v>38</v>
      </c>
      <c r="AZ29" s="29" t="s">
        <v>38</v>
      </c>
      <c r="BA29" s="29" t="s">
        <v>39</v>
      </c>
      <c r="BB29" s="29" t="s">
        <v>39</v>
      </c>
      <c r="BC29" s="29" t="s">
        <v>39</v>
      </c>
      <c r="BD29" s="29" t="s">
        <v>38</v>
      </c>
      <c r="BE29" s="29" t="s">
        <v>39</v>
      </c>
      <c r="BF29" s="29" t="s">
        <v>39</v>
      </c>
      <c r="BI29" s="6"/>
      <c r="BJ29" s="6"/>
      <c r="BK29" s="6"/>
    </row>
    <row r="30" spans="1:63" ht="43.5" x14ac:dyDescent="0.35">
      <c r="A30" s="5">
        <v>6</v>
      </c>
      <c r="B30" s="60" t="s">
        <v>139</v>
      </c>
      <c r="C30" s="5">
        <f>IF(C31="Y",2,0)+IF(ISBLANK(C32),0,VLOOKUP(C32,Options!$A$11:$B$16,2,0))</f>
        <v>6</v>
      </c>
      <c r="D30" s="5">
        <f>IF(D31="Y",2,0)+IF(ISBLANK(D32),0,VLOOKUP(D32,Options!$A$11:$B$16,2,0))</f>
        <v>6</v>
      </c>
      <c r="E30" s="5">
        <f>IF(E31="Y",2,0)+IF(ISBLANK(E32),0,VLOOKUP(E32,Options!$A$11:$B$16,2,0))</f>
        <v>6</v>
      </c>
      <c r="F30" s="5">
        <f>IF(F31="Y",2,0)+IF(ISBLANK(F32),0,VLOOKUP(F32,Options!$A$11:$B$16,2,0))</f>
        <v>6</v>
      </c>
      <c r="G30" s="5">
        <f>IF(G31="Y",2,0)+IF(ISBLANK(G32),0,VLOOKUP(G32,Options!$A$11:$B$16,2,0))</f>
        <v>6</v>
      </c>
      <c r="H30" s="5">
        <f>IF(H31="Y",2,0)+IF(ISBLANK(H32),0,VLOOKUP(H32,Options!$A$11:$B$16,2,0))</f>
        <v>6</v>
      </c>
      <c r="I30" s="5">
        <f>IF(I31="Y",2,0)+IF(ISBLANK(I32),0,VLOOKUP(I32,Options!$A$11:$B$16,2,0))</f>
        <v>6</v>
      </c>
      <c r="J30" s="5">
        <f>IF(J31="Y",2,0)+IF(ISBLANK(J32),0,VLOOKUP(J32,Options!$A$11:$B$16,2,0))</f>
        <v>6</v>
      </c>
      <c r="K30" s="5">
        <f>IF(K31="Y",2,0)+IF(ISBLANK(K32),0,VLOOKUP(K32,Options!$A$11:$B$16,2,0))</f>
        <v>6</v>
      </c>
      <c r="L30" s="5">
        <f>IF(L31="Y",2,0)+IF(ISBLANK(L32),0,VLOOKUP(L32,Options!$A$11:$B$16,2,0))</f>
        <v>6</v>
      </c>
      <c r="M30" s="5">
        <f>IF(M31="Y",2,0)+IF(ISBLANK(M32),0,VLOOKUP(M32,Options!$A$11:$B$16,2,0))</f>
        <v>6</v>
      </c>
      <c r="N30" s="5">
        <f>IF(N31="Y",2,0)+IF(ISBLANK(N32),0,VLOOKUP(N32,Options!$A$11:$B$16,2,0))</f>
        <v>6</v>
      </c>
      <c r="O30" s="5">
        <f>IF(O31="Y",2,0)+IF(ISBLANK(O32),0,VLOOKUP(O32,Options!$A$11:$B$16,2,0))</f>
        <v>6</v>
      </c>
      <c r="P30" s="5">
        <f>IF(P31="Y",2,0)+IF(ISBLANK(P32),0,VLOOKUP(P32,Options!$A$11:$B$16,2,0))</f>
        <v>6</v>
      </c>
      <c r="Q30" s="5">
        <f>IF(Q31="Y",2,0)+IF(ISBLANK(Q32),0,VLOOKUP(Q32,Options!$A$11:$B$16,2,0))</f>
        <v>6</v>
      </c>
      <c r="R30" s="5">
        <f>IF(R31="Y",2,0)+IF(ISBLANK(R32),0,VLOOKUP(R32,Options!$A$11:$B$16,2,0))</f>
        <v>6</v>
      </c>
      <c r="S30" s="5">
        <f>IF(S31="Y",2,0)+IF(ISBLANK(S32),0,VLOOKUP(S32,Options!$A$11:$B$16,2,0))</f>
        <v>6</v>
      </c>
      <c r="T30" s="5">
        <f>IF(T31="Y",2,0)+IF(ISBLANK(T32),0,VLOOKUP(T32,Options!$A$11:$B$16,2,0))</f>
        <v>6</v>
      </c>
      <c r="U30" s="5">
        <f>IF(U31="Y",2,0)+IF(ISBLANK(U32),0,VLOOKUP(U32,Options!$A$11:$B$16,2,0))</f>
        <v>6</v>
      </c>
      <c r="V30" s="5">
        <f>IF(V31="Y",2,0)+IF(ISBLANK(V32),0,VLOOKUP(V32,Options!$A$11:$B$16,2,0))</f>
        <v>6</v>
      </c>
      <c r="W30" s="5">
        <f>IF(W31="Y",2,0)+IF(ISBLANK(W32),0,VLOOKUP(W32,Options!$A$11:$B$16,2,0))</f>
        <v>6</v>
      </c>
      <c r="X30" s="5">
        <f>IF(X31="Y",2,0)+IF(ISBLANK(X32),0,VLOOKUP(X32,Options!$A$11:$B$16,2,0))</f>
        <v>6</v>
      </c>
      <c r="Y30" s="5">
        <f>IF(Y31="Y",2,0)+IF(ISBLANK(Y32),0,VLOOKUP(Y32,Options!$A$11:$B$16,2,0))</f>
        <v>6</v>
      </c>
      <c r="Z30" s="5">
        <f>IF(Z31="Y",2,0)+IF(ISBLANK(Z32),0,VLOOKUP(Z32,Options!$A$11:$B$16,2,0))</f>
        <v>6</v>
      </c>
      <c r="AA30" s="5">
        <f>IF(AA31="Y",2,0)+IF(ISBLANK(AA32),0,VLOOKUP(AA32,Options!$A$11:$B$16,2,0))</f>
        <v>6</v>
      </c>
      <c r="AB30" s="5">
        <f>IF(AB31="Y",2,0)+IF(ISBLANK(AB32),0,VLOOKUP(AB32,Options!$A$11:$B$16,2,0))</f>
        <v>6</v>
      </c>
      <c r="AC30" s="5">
        <f>IF(AC31="Y",2,0)+IF(ISBLANK(AC32),0,VLOOKUP(AC32,Options!$A$11:$B$16,2,0))</f>
        <v>6</v>
      </c>
      <c r="AD30" s="5">
        <f>IF(AD31="Y",2,0)+IF(ISBLANK(AD32),0,VLOOKUP(AD32,Options!$A$11:$B$16,2,0))</f>
        <v>6</v>
      </c>
      <c r="AE30" s="5">
        <f>IF(AE31="Y",2,0)+IF(ISBLANK(AE32),0,VLOOKUP(AE32,Options!$A$11:$B$16,2,0))</f>
        <v>6</v>
      </c>
      <c r="AF30" s="5">
        <f>IF(AF31="Y",2,0)+IF(ISBLANK(AF32),0,VLOOKUP(AF32,Options!$A$11:$B$16,2,0))</f>
        <v>6</v>
      </c>
      <c r="AG30" s="5">
        <f>IF(AG31="Y",2,0)+IF(ISBLANK(AG32),0,VLOOKUP(AG32,Options!$A$11:$B$16,2,0))</f>
        <v>6</v>
      </c>
      <c r="AH30" s="5">
        <f>IF(AH31="Y",2,0)+IF(ISBLANK(AH32),0,VLOOKUP(AH32,Options!$A$11:$B$16,2,0))</f>
        <v>6</v>
      </c>
      <c r="AI30" s="5">
        <f>IF(AI31="Y",2,0)+IF(ISBLANK(AI32),0,VLOOKUP(AI32,Options!$A$11:$B$16,2,0))</f>
        <v>6</v>
      </c>
      <c r="AJ30" s="5">
        <f>IF(AJ31="Y",2,0)+IF(ISBLANK(AJ32),0,VLOOKUP(AJ32,Options!$A$11:$B$16,2,0))</f>
        <v>6</v>
      </c>
      <c r="AK30" s="5">
        <f>IF(AK31="Y",2,0)+IF(ISBLANK(AK32),0,VLOOKUP(AK32,Options!$A$11:$B$16,2,0))</f>
        <v>6</v>
      </c>
      <c r="AL30" s="5">
        <f>IF(AL31="Y",2,0)+IF(ISBLANK(AL32),0,VLOOKUP(AL32,Options!$A$11:$B$16,2,0))</f>
        <v>6</v>
      </c>
      <c r="AM30" s="5">
        <f>IF(AM31="Y",2,0)+IF(ISBLANK(AM32),0,VLOOKUP(AM32,Options!$A$11:$B$16,2,0))</f>
        <v>6</v>
      </c>
      <c r="AN30" s="5">
        <f>IF(AN31="Y",2,0)+IF(ISBLANK(AN32),0,VLOOKUP(AN32,Options!$A$11:$B$16,2,0))</f>
        <v>6</v>
      </c>
      <c r="AO30" s="5">
        <f>IF(AO31="Y",2,0)+IF(ISBLANK(AO32),0,VLOOKUP(AO32,Options!$A$11:$B$16,2,0))</f>
        <v>6</v>
      </c>
      <c r="AP30" s="5">
        <f>IF(AP31="Y",2,0)+IF(ISBLANK(AP32),0,VLOOKUP(AP32,Options!$A$11:$B$16,2,0))</f>
        <v>6</v>
      </c>
      <c r="AQ30" s="5">
        <f>IF(AQ31="Y",2,0)+IF(ISBLANK(AQ32),0,VLOOKUP(AQ32,Options!$A$11:$B$16,2,0))</f>
        <v>6</v>
      </c>
      <c r="AR30" s="5">
        <f>IF(AR31="Y",2,0)+IF(ISBLANK(AR32),0,VLOOKUP(AR32,Options!$A$11:$B$16,2,0))</f>
        <v>6</v>
      </c>
      <c r="AS30" s="5">
        <f>IF(AS31="Y",2,0)+IF(ISBLANK(AS32),0,VLOOKUP(AS32,Options!$A$11:$B$16,2,0))</f>
        <v>6</v>
      </c>
      <c r="AT30" s="5">
        <f>IF(AT31="Y",2,0)+IF(ISBLANK(AT32),0,VLOOKUP(AT32,Options!$A$11:$B$16,2,0))</f>
        <v>6</v>
      </c>
      <c r="AU30" s="5">
        <f>IF(AU31="Y",2,0)+IF(ISBLANK(AU32),0,VLOOKUP(AU32,Options!$A$11:$B$16,2,0))</f>
        <v>6</v>
      </c>
      <c r="AV30" s="5">
        <f>IF(AV31="Y",2,0)+IF(ISBLANK(AV32),0,VLOOKUP(AV32,Options!$A$11:$B$16,2,0))</f>
        <v>6</v>
      </c>
      <c r="AW30" s="5">
        <f>IF(AW31="Y",2,0)+IF(ISBLANK(AW32),0,VLOOKUP(AW32,Options!$A$11:$B$16,2,0))</f>
        <v>6</v>
      </c>
      <c r="AX30" s="5">
        <f>IF(AX31="Y",2,0)+IF(ISBLANK(AX32),0,VLOOKUP(AX32,Options!$A$11:$B$16,2,0))</f>
        <v>6</v>
      </c>
      <c r="AY30" s="5">
        <f>IF(AY31="Y",2,0)+IF(ISBLANK(AY32),0,VLOOKUP(AY32,Options!$A$11:$B$16,2,0))</f>
        <v>6</v>
      </c>
      <c r="AZ30" s="5">
        <f>IF(AZ31="Y",2,0)+IF(ISBLANK(AZ32),0,VLOOKUP(AZ32,Options!$A$11:$B$16,2,0))</f>
        <v>6</v>
      </c>
      <c r="BA30" s="5">
        <f>IF(BA31="Y",2,0)+IF(ISBLANK(BA32),0,VLOOKUP(BA32,Options!$A$11:$B$16,2,0))</f>
        <v>6</v>
      </c>
      <c r="BB30" s="5">
        <f>IF(BB31="Y",2,0)+IF(ISBLANK(BB32),0,VLOOKUP(BB32,Options!$A$11:$B$16,2,0))</f>
        <v>6</v>
      </c>
      <c r="BC30" s="5">
        <f>IF(BC31="Y",2,0)+IF(ISBLANK(BC32),0,VLOOKUP(BC32,Options!$A$11:$B$16,2,0))</f>
        <v>6</v>
      </c>
      <c r="BD30" s="5">
        <f>IF(BD31="Y",2,0)+IF(ISBLANK(BD32),0,VLOOKUP(BD32,Options!$A$11:$B$16,2,0))</f>
        <v>6</v>
      </c>
      <c r="BE30" s="5">
        <f>IF(BE31="Y",2,0)+IF(ISBLANK(BE32),0,VLOOKUP(BE32,Options!$A$11:$B$16,2,0))</f>
        <v>6</v>
      </c>
      <c r="BF30" s="5">
        <f>IF(BF31="Y",2,0)+IF(ISBLANK(BF32),0,VLOOKUP(BF32,Options!$A$11:$B$16,2,0))</f>
        <v>6</v>
      </c>
      <c r="BI30" s="5">
        <f>AVERAGE(C30:BF30)</f>
        <v>6</v>
      </c>
      <c r="BJ30" s="5">
        <f>_xlfn.STDEV.S(C30:BF30)</f>
        <v>0</v>
      </c>
      <c r="BK30" s="5">
        <f>MEDIAN(C30:BF30)</f>
        <v>6</v>
      </c>
    </row>
    <row r="31" spans="1:63" ht="43.5" x14ac:dyDescent="0.35">
      <c r="A31" s="16" t="s">
        <v>1</v>
      </c>
      <c r="B31" s="58" t="s">
        <v>231</v>
      </c>
      <c r="C31" s="30" t="s">
        <v>38</v>
      </c>
      <c r="D31" s="30" t="s">
        <v>38</v>
      </c>
      <c r="E31" s="30" t="s">
        <v>38</v>
      </c>
      <c r="F31" s="30" t="s">
        <v>38</v>
      </c>
      <c r="G31" s="30" t="s">
        <v>38</v>
      </c>
      <c r="H31" s="30" t="s">
        <v>38</v>
      </c>
      <c r="I31" s="30" t="s">
        <v>38</v>
      </c>
      <c r="J31" s="30" t="s">
        <v>38</v>
      </c>
      <c r="K31" s="30" t="s">
        <v>38</v>
      </c>
      <c r="L31" s="30" t="s">
        <v>38</v>
      </c>
      <c r="M31" s="30" t="s">
        <v>38</v>
      </c>
      <c r="N31" s="30" t="s">
        <v>38</v>
      </c>
      <c r="O31" s="30" t="s">
        <v>38</v>
      </c>
      <c r="P31" s="30" t="s">
        <v>38</v>
      </c>
      <c r="Q31" s="30" t="s">
        <v>38</v>
      </c>
      <c r="R31" s="30" t="s">
        <v>38</v>
      </c>
      <c r="S31" s="30" t="s">
        <v>38</v>
      </c>
      <c r="T31" s="30" t="s">
        <v>38</v>
      </c>
      <c r="U31" s="30" t="s">
        <v>38</v>
      </c>
      <c r="V31" s="30" t="s">
        <v>38</v>
      </c>
      <c r="W31" s="30" t="s">
        <v>38</v>
      </c>
      <c r="X31" s="30" t="s">
        <v>38</v>
      </c>
      <c r="Y31" s="30" t="s">
        <v>38</v>
      </c>
      <c r="Z31" s="30" t="s">
        <v>38</v>
      </c>
      <c r="AA31" s="30" t="s">
        <v>38</v>
      </c>
      <c r="AB31" s="30" t="s">
        <v>38</v>
      </c>
      <c r="AC31" s="30" t="s">
        <v>38</v>
      </c>
      <c r="AD31" s="30" t="s">
        <v>38</v>
      </c>
      <c r="AE31" s="29" t="s">
        <v>38</v>
      </c>
      <c r="AF31" s="29" t="s">
        <v>38</v>
      </c>
      <c r="AG31" s="29" t="s">
        <v>38</v>
      </c>
      <c r="AH31" s="29" t="s">
        <v>38</v>
      </c>
      <c r="AI31" s="29" t="s">
        <v>38</v>
      </c>
      <c r="AJ31" s="29" t="s">
        <v>38</v>
      </c>
      <c r="AK31" s="29" t="s">
        <v>38</v>
      </c>
      <c r="AL31" s="29" t="s">
        <v>38</v>
      </c>
      <c r="AM31" s="29" t="s">
        <v>38</v>
      </c>
      <c r="AN31" s="29" t="s">
        <v>38</v>
      </c>
      <c r="AO31" s="29" t="s">
        <v>38</v>
      </c>
      <c r="AP31" s="29" t="s">
        <v>38</v>
      </c>
      <c r="AQ31" s="29" t="s">
        <v>38</v>
      </c>
      <c r="AR31" s="29" t="s">
        <v>38</v>
      </c>
      <c r="AS31" s="29" t="s">
        <v>38</v>
      </c>
      <c r="AT31" s="29" t="s">
        <v>38</v>
      </c>
      <c r="AU31" s="29" t="s">
        <v>38</v>
      </c>
      <c r="AV31" s="29" t="s">
        <v>38</v>
      </c>
      <c r="AW31" s="29" t="s">
        <v>38</v>
      </c>
      <c r="AX31" s="29" t="s">
        <v>38</v>
      </c>
      <c r="AY31" s="29" t="s">
        <v>38</v>
      </c>
      <c r="AZ31" s="29" t="s">
        <v>38</v>
      </c>
      <c r="BA31" s="29" t="s">
        <v>38</v>
      </c>
      <c r="BB31" s="29" t="s">
        <v>38</v>
      </c>
      <c r="BC31" s="29" t="s">
        <v>38</v>
      </c>
      <c r="BD31" s="29" t="s">
        <v>38</v>
      </c>
      <c r="BE31" s="29" t="s">
        <v>38</v>
      </c>
      <c r="BF31" s="29" t="s">
        <v>38</v>
      </c>
      <c r="BI31" s="6"/>
      <c r="BJ31" s="6"/>
      <c r="BK31" s="6"/>
    </row>
    <row r="32" spans="1:63" ht="58" x14ac:dyDescent="0.35">
      <c r="A32" s="16" t="s">
        <v>2</v>
      </c>
      <c r="B32" s="58" t="s">
        <v>137</v>
      </c>
      <c r="C32" s="66" t="s">
        <v>25</v>
      </c>
      <c r="D32" s="66" t="s">
        <v>25</v>
      </c>
      <c r="E32" s="66" t="s">
        <v>25</v>
      </c>
      <c r="F32" s="66" t="s">
        <v>25</v>
      </c>
      <c r="G32" s="66" t="s">
        <v>25</v>
      </c>
      <c r="H32" s="66" t="s">
        <v>25</v>
      </c>
      <c r="I32" s="66" t="s">
        <v>25</v>
      </c>
      <c r="J32" s="66" t="s">
        <v>25</v>
      </c>
      <c r="K32" s="66" t="s">
        <v>25</v>
      </c>
      <c r="L32" s="66" t="s">
        <v>25</v>
      </c>
      <c r="M32" s="66" t="s">
        <v>25</v>
      </c>
      <c r="N32" s="66" t="s">
        <v>25</v>
      </c>
      <c r="O32" s="66" t="s">
        <v>25</v>
      </c>
      <c r="P32" s="66" t="s">
        <v>25</v>
      </c>
      <c r="Q32" s="66" t="s">
        <v>25</v>
      </c>
      <c r="R32" s="66" t="s">
        <v>25</v>
      </c>
      <c r="S32" s="66" t="s">
        <v>25</v>
      </c>
      <c r="T32" s="66" t="s">
        <v>25</v>
      </c>
      <c r="U32" s="66" t="s">
        <v>25</v>
      </c>
      <c r="V32" s="66" t="s">
        <v>25</v>
      </c>
      <c r="W32" s="66" t="s">
        <v>25</v>
      </c>
      <c r="X32" s="66" t="s">
        <v>25</v>
      </c>
      <c r="Y32" s="66" t="s">
        <v>25</v>
      </c>
      <c r="Z32" s="66" t="s">
        <v>25</v>
      </c>
      <c r="AA32" s="66" t="s">
        <v>25</v>
      </c>
      <c r="AB32" s="66" t="s">
        <v>25</v>
      </c>
      <c r="AC32" s="66" t="s">
        <v>25</v>
      </c>
      <c r="AD32" s="66" t="s">
        <v>25</v>
      </c>
      <c r="AE32" s="56" t="s">
        <v>25</v>
      </c>
      <c r="AF32" s="56" t="s">
        <v>25</v>
      </c>
      <c r="AG32" s="56" t="s">
        <v>25</v>
      </c>
      <c r="AH32" s="56" t="s">
        <v>25</v>
      </c>
      <c r="AI32" s="56" t="s">
        <v>25</v>
      </c>
      <c r="AJ32" s="56" t="s">
        <v>25</v>
      </c>
      <c r="AK32" s="56" t="s">
        <v>25</v>
      </c>
      <c r="AL32" s="56" t="s">
        <v>25</v>
      </c>
      <c r="AM32" s="56" t="s">
        <v>25</v>
      </c>
      <c r="AN32" s="56" t="s">
        <v>25</v>
      </c>
      <c r="AO32" s="56" t="s">
        <v>25</v>
      </c>
      <c r="AP32" s="56" t="s">
        <v>25</v>
      </c>
      <c r="AQ32" s="56" t="s">
        <v>25</v>
      </c>
      <c r="AR32" s="56" t="s">
        <v>25</v>
      </c>
      <c r="AS32" s="56" t="s">
        <v>25</v>
      </c>
      <c r="AT32" s="56" t="s">
        <v>25</v>
      </c>
      <c r="AU32" s="56" t="s">
        <v>25</v>
      </c>
      <c r="AV32" s="56" t="s">
        <v>25</v>
      </c>
      <c r="AW32" s="56" t="s">
        <v>25</v>
      </c>
      <c r="AX32" s="56" t="s">
        <v>25</v>
      </c>
      <c r="AY32" s="56" t="s">
        <v>25</v>
      </c>
      <c r="AZ32" s="56" t="s">
        <v>25</v>
      </c>
      <c r="BA32" s="56" t="s">
        <v>25</v>
      </c>
      <c r="BB32" s="56" t="s">
        <v>25</v>
      </c>
      <c r="BC32" s="56" t="s">
        <v>25</v>
      </c>
      <c r="BD32" s="56" t="s">
        <v>25</v>
      </c>
      <c r="BE32" s="56" t="s">
        <v>25</v>
      </c>
      <c r="BF32" s="56" t="s">
        <v>25</v>
      </c>
      <c r="BI32" s="6"/>
      <c r="BJ32" s="6"/>
      <c r="BK32" s="6"/>
    </row>
    <row r="33" spans="1:63" ht="43.5" x14ac:dyDescent="0.35">
      <c r="A33" s="5">
        <v>7</v>
      </c>
      <c r="B33" s="60" t="s">
        <v>54</v>
      </c>
      <c r="C33" s="5">
        <f>IF(C34="Y",1,0)+IF(C35="Y",1,0)+IF(ISBLANK(C36),0,VLOOKUP(C36,Options!$A$19:$B$23,2,0))+COUNTIF(C37:C39,"Y")+COUNTIF(C37:C39,"NA")</f>
        <v>7</v>
      </c>
      <c r="D33" s="5">
        <f>IF(D34="Y",1,0)+IF(D35="Y",1,0)+IF(ISBLANK(D36),0,VLOOKUP(D36,Options!$A$19:$B$23,2,0))+COUNTIF(D37:D39,"Y")+COUNTIF(D37:D39,"NA")</f>
        <v>5</v>
      </c>
      <c r="E33" s="5">
        <f>IF(E34="Y",1,0)+IF(E35="Y",1,0)+IF(ISBLANK(E36),0,VLOOKUP(E36,Options!$A$19:$B$23,2,0))+COUNTIF(E37:E39,"Y")+COUNTIF(E37:E39,"NA")</f>
        <v>7</v>
      </c>
      <c r="F33" s="5">
        <f>IF(F34="Y",1,0)+IF(F35="Y",1,0)+IF(ISBLANK(F36),0,VLOOKUP(F36,Options!$A$19:$B$23,2,0))+COUNTIF(F37:F39,"Y")+COUNTIF(F37:F39,"NA")</f>
        <v>5</v>
      </c>
      <c r="G33" s="5">
        <f>IF(G34="Y",1,0)+IF(G35="Y",1,0)+IF(ISBLANK(G36),0,VLOOKUP(G36,Options!$A$19:$B$23,2,0))+COUNTIF(G37:G39,"Y")+COUNTIF(G37:G39,"NA")</f>
        <v>5</v>
      </c>
      <c r="H33" s="5">
        <f>IF(H34="Y",1,0)+IF(H35="Y",1,0)+IF(ISBLANK(H36),0,VLOOKUP(H36,Options!$A$19:$B$23,2,0))+COUNTIF(H37:H39,"Y")+COUNTIF(H37:H39,"NA")</f>
        <v>6</v>
      </c>
      <c r="I33" s="5">
        <f>IF(I34="Y",1,0)+IF(I35="Y",1,0)+IF(ISBLANK(I36),0,VLOOKUP(I36,Options!$A$19:$B$23,2,0))+COUNTIF(I37:I39,"Y")+COUNTIF(I37:I39,"NA")</f>
        <v>3</v>
      </c>
      <c r="J33" s="5">
        <f>IF(J34="Y",1,0)+IF(J35="Y",1,0)+IF(ISBLANK(J36),0,VLOOKUP(J36,Options!$A$19:$B$23,2,0))+COUNTIF(J37:J39,"Y")+COUNTIF(J37:J39,"NA")</f>
        <v>6</v>
      </c>
      <c r="K33" s="5">
        <f>IF(K34="Y",1,0)+IF(K35="Y",1,0)+IF(ISBLANK(K36),0,VLOOKUP(K36,Options!$A$19:$B$23,2,0))+COUNTIF(K37:K39,"Y")+COUNTIF(K37:K39,"NA")</f>
        <v>4</v>
      </c>
      <c r="L33" s="5">
        <f>IF(L34="Y",1,0)+IF(L35="Y",1,0)+IF(ISBLANK(L36),0,VLOOKUP(L36,Options!$A$19:$B$23,2,0))+COUNTIF(L37:L39,"Y")+COUNTIF(L37:L39,"NA")</f>
        <v>7</v>
      </c>
      <c r="M33" s="5">
        <f>IF(M34="Y",1,0)+IF(M35="Y",1,0)+IF(ISBLANK(M36),0,VLOOKUP(M36,Options!$A$19:$B$23,2,0))+COUNTIF(M37:M39,"Y")+COUNTIF(M37:M39,"NA")</f>
        <v>5</v>
      </c>
      <c r="N33" s="5">
        <f>IF(N34="Y",1,0)+IF(N35="Y",1,0)+IF(ISBLANK(N36),0,VLOOKUP(N36,Options!$A$19:$B$23,2,0))+COUNTIF(N37:N39,"Y")+COUNTIF(N37:N39,"NA")</f>
        <v>5</v>
      </c>
      <c r="O33" s="5">
        <f>IF(O34="Y",1,0)+IF(O35="Y",1,0)+IF(ISBLANK(O36),0,VLOOKUP(O36,Options!$A$19:$B$23,2,0))+COUNTIF(O37:O39,"Y")+COUNTIF(O37:O39,"NA")</f>
        <v>2</v>
      </c>
      <c r="P33" s="5">
        <f>IF(P34="Y",1,0)+IF(P35="Y",1,0)+IF(ISBLANK(P36),0,VLOOKUP(P36,Options!$A$19:$B$23,2,0))+COUNTIF(P37:P39,"Y")+COUNTIF(P37:P39,"NA")</f>
        <v>5</v>
      </c>
      <c r="Q33" s="5">
        <f>IF(Q34="Y",1,0)+IF(Q35="Y",1,0)+IF(ISBLANK(Q36),0,VLOOKUP(Q36,Options!$A$19:$B$23,2,0))+COUNTIF(Q37:Q39,"Y")+COUNTIF(Q37:Q39,"NA")</f>
        <v>4</v>
      </c>
      <c r="R33" s="5">
        <f>IF(R34="Y",1,0)+IF(R35="Y",1,0)+IF(ISBLANK(R36),0,VLOOKUP(R36,Options!$A$19:$B$23,2,0))+COUNTIF(R37:R39,"Y")+COUNTIF(R37:R39,"NA")</f>
        <v>6</v>
      </c>
      <c r="S33" s="5">
        <f>IF(S34="Y",1,0)+IF(S35="Y",1,0)+IF(ISBLANK(S36),0,VLOOKUP(S36,Options!$A$19:$B$23,2,0))+COUNTIF(S37:S39,"Y")+COUNTIF(S37:S39,"NA")</f>
        <v>4</v>
      </c>
      <c r="T33" s="5">
        <f>IF(T34="Y",1,0)+IF(T35="Y",1,0)+IF(ISBLANK(T36),0,VLOOKUP(T36,Options!$A$19:$B$23,2,0))+COUNTIF(T37:T39,"Y")+COUNTIF(T37:T39,"NA")</f>
        <v>5</v>
      </c>
      <c r="U33" s="5">
        <f>IF(U34="Y",1,0)+IF(U35="Y",1,0)+IF(ISBLANK(U36),0,VLOOKUP(U36,Options!$A$19:$B$23,2,0))+COUNTIF(U37:U39,"Y")+COUNTIF(U37:U39,"NA")</f>
        <v>5</v>
      </c>
      <c r="V33" s="5">
        <f>IF(V34="Y",1,0)+IF(V35="Y",1,0)+IF(ISBLANK(V36),0,VLOOKUP(V36,Options!$A$19:$B$23,2,0))+COUNTIF(V37:V39,"Y")+COUNTIF(V37:V39,"NA")</f>
        <v>2</v>
      </c>
      <c r="W33" s="5">
        <f>IF(W34="Y",1,0)+IF(W35="Y",1,0)+IF(ISBLANK(W36),0,VLOOKUP(W36,Options!$A$19:$B$23,2,0))+COUNTIF(W37:W39,"Y")+COUNTIF(W37:W39,"NA")</f>
        <v>3</v>
      </c>
      <c r="X33" s="5">
        <f>IF(X34="Y",1,0)+IF(X35="Y",1,0)+IF(ISBLANK(X36),0,VLOOKUP(X36,Options!$A$19:$B$23,2,0))+COUNTIF(X37:X39,"Y")+COUNTIF(X37:X39,"NA")</f>
        <v>5</v>
      </c>
      <c r="Y33" s="5">
        <f>IF(Y34="Y",1,0)+IF(Y35="Y",1,0)+IF(ISBLANK(Y36),0,VLOOKUP(Y36,Options!$A$19:$B$23,2,0))+COUNTIF(Y37:Y39,"Y")+COUNTIF(Y37:Y39,"NA")</f>
        <v>6</v>
      </c>
      <c r="Z33" s="5">
        <f>IF(Z34="Y",1,0)+IF(Z35="Y",1,0)+IF(ISBLANK(Z36),0,VLOOKUP(Z36,Options!$A$19:$B$23,2,0))+COUNTIF(Z37:Z39,"Y")+COUNTIF(Z37:Z39,"NA")</f>
        <v>4</v>
      </c>
      <c r="AA33" s="5">
        <f>IF(AA34="Y",1,0)+IF(AA35="Y",1,0)+IF(ISBLANK(AA36),0,VLOOKUP(AA36,Options!$A$19:$B$23,2,0))+COUNTIF(AA37:AA39,"Y")+COUNTIF(AA37:AA39,"NA")</f>
        <v>6</v>
      </c>
      <c r="AB33" s="5">
        <f>IF(AB34="Y",1,0)+IF(AB35="Y",1,0)+IF(ISBLANK(AB36),0,VLOOKUP(AB36,Options!$A$19:$B$23,2,0))+COUNTIF(AB37:AB39,"Y")+COUNTIF(AB37:AB39,"NA")</f>
        <v>4</v>
      </c>
      <c r="AC33" s="5">
        <f>IF(AC34="Y",1,0)+IF(AC35="Y",1,0)+IF(ISBLANK(AC36),0,VLOOKUP(AC36,Options!$A$19:$B$23,2,0))+COUNTIF(AC37:AC39,"Y")+COUNTIF(AC37:AC39,"NA")</f>
        <v>6</v>
      </c>
      <c r="AD33" s="5">
        <f>IF(AD34="Y",1,0)+IF(AD35="Y",1,0)+IF(ISBLANK(AD36),0,VLOOKUP(AD36,Options!$A$19:$B$23,2,0))+COUNTIF(AD37:AD39,"Y")+COUNTIF(AD37:AD39,"NA")</f>
        <v>6</v>
      </c>
      <c r="AE33" s="5">
        <f>IF(AE34="Y",1,0)+IF(AE35="Y",1,0)+IF(ISBLANK(AE36),0,VLOOKUP(AE36,Options!$A$19:$B$23,2,0))+COUNTIF(AE37:AE39,"Y")+COUNTIF(AE37:AE39,"NA")</f>
        <v>7</v>
      </c>
      <c r="AF33" s="5">
        <f>IF(AF34="Y",1,0)+IF(AF35="Y",1,0)+IF(ISBLANK(AF36),0,VLOOKUP(AF36,Options!$A$19:$B$23,2,0))+COUNTIF(AF37:AF39,"Y")+COUNTIF(AF37:AF39,"NA")</f>
        <v>5</v>
      </c>
      <c r="AG33" s="5">
        <f>IF(AG34="Y",1,0)+IF(AG35="Y",1,0)+IF(ISBLANK(AG36),0,VLOOKUP(AG36,Options!$A$19:$B$23,2,0))+COUNTIF(AG37:AG39,"Y")+COUNTIF(AG37:AG39,"NA")</f>
        <v>7</v>
      </c>
      <c r="AH33" s="5">
        <f>IF(AH34="Y",1,0)+IF(AH35="Y",1,0)+IF(ISBLANK(AH36),0,VLOOKUP(AH36,Options!$A$19:$B$23,2,0))+COUNTIF(AH37:AH39,"Y")+COUNTIF(AH37:AH39,"NA")</f>
        <v>5</v>
      </c>
      <c r="AI33" s="5">
        <f>IF(AI34="Y",1,0)+IF(AI35="Y",1,0)+IF(ISBLANK(AI36),0,VLOOKUP(AI36,Options!$A$19:$B$23,2,0))+COUNTIF(AI37:AI39,"Y")+COUNTIF(AI37:AI39,"NA")</f>
        <v>3</v>
      </c>
      <c r="AJ33" s="5">
        <f>IF(AJ34="Y",1,0)+IF(AJ35="Y",1,0)+IF(ISBLANK(AJ36),0,VLOOKUP(AJ36,Options!$A$19:$B$23,2,0))+COUNTIF(AJ37:AJ39,"Y")+COUNTIF(AJ37:AJ39,"NA")</f>
        <v>5</v>
      </c>
      <c r="AK33" s="5">
        <f>IF(AK34="Y",1,0)+IF(AK35="Y",1,0)+IF(ISBLANK(AK36),0,VLOOKUP(AK36,Options!$A$19:$B$23,2,0))+COUNTIF(AK37:AK39,"Y")+COUNTIF(AK37:AK39,"NA")</f>
        <v>3</v>
      </c>
      <c r="AL33" s="5">
        <f>IF(AL34="Y",1,0)+IF(AL35="Y",1,0)+IF(ISBLANK(AL36),0,VLOOKUP(AL36,Options!$A$19:$B$23,2,0))+COUNTIF(AL37:AL39,"Y")+COUNTIF(AL37:AL39,"NA")</f>
        <v>6</v>
      </c>
      <c r="AM33" s="5">
        <f>IF(AM34="Y",1,0)+IF(AM35="Y",1,0)+IF(ISBLANK(AM36),0,VLOOKUP(AM36,Options!$A$19:$B$23,2,0))+COUNTIF(AM37:AM39,"Y")+COUNTIF(AM37:AM39,"NA")</f>
        <v>5</v>
      </c>
      <c r="AN33" s="5">
        <f>IF(AN34="Y",1,0)+IF(AN35="Y",1,0)+IF(ISBLANK(AN36),0,VLOOKUP(AN36,Options!$A$19:$B$23,2,0))+COUNTIF(AN37:AN39,"Y")+COUNTIF(AN37:AN39,"NA")</f>
        <v>7</v>
      </c>
      <c r="AO33" s="5">
        <f>IF(AO34="Y",1,0)+IF(AO35="Y",1,0)+IF(ISBLANK(AO36),0,VLOOKUP(AO36,Options!$A$19:$B$23,2,0))+COUNTIF(AO37:AO39,"Y")+COUNTIF(AO37:AO39,"NA")</f>
        <v>5</v>
      </c>
      <c r="AP33" s="5">
        <f>IF(AP34="Y",1,0)+IF(AP35="Y",1,0)+IF(ISBLANK(AP36),0,VLOOKUP(AP36,Options!$A$19:$B$23,2,0))+COUNTIF(AP37:AP39,"Y")+COUNTIF(AP37:AP39,"NA")</f>
        <v>6</v>
      </c>
      <c r="AQ33" s="5">
        <f>IF(AQ34="Y",1,0)+IF(AQ35="Y",1,0)+IF(ISBLANK(AQ36),0,VLOOKUP(AQ36,Options!$A$19:$B$23,2,0))+COUNTIF(AQ37:AQ39,"Y")+COUNTIF(AQ37:AQ39,"NA")</f>
        <v>4</v>
      </c>
      <c r="AR33" s="5">
        <f>IF(AR34="Y",1,0)+IF(AR35="Y",1,0)+IF(ISBLANK(AR36),0,VLOOKUP(AR36,Options!$A$19:$B$23,2,0))+COUNTIF(AR37:AR39,"Y")+COUNTIF(AR37:AR39,"NA")</f>
        <v>4</v>
      </c>
      <c r="AS33" s="5">
        <f>IF(AS34="Y",1,0)+IF(AS35="Y",1,0)+IF(ISBLANK(AS36),0,VLOOKUP(AS36,Options!$A$19:$B$23,2,0))+COUNTIF(AS37:AS39,"Y")+COUNTIF(AS37:AS39,"NA")</f>
        <v>5</v>
      </c>
      <c r="AT33" s="5">
        <f>IF(AT34="Y",1,0)+IF(AT35="Y",1,0)+IF(ISBLANK(AT36),0,VLOOKUP(AT36,Options!$A$19:$B$23,2,0))+COUNTIF(AT37:AT39,"Y")+COUNTIF(AT37:AT39,"NA")</f>
        <v>7</v>
      </c>
      <c r="AU33" s="5">
        <f>IF(AU34="Y",1,0)+IF(AU35="Y",1,0)+IF(ISBLANK(AU36),0,VLOOKUP(AU36,Options!$A$19:$B$23,2,0))+COUNTIF(AU37:AU39,"Y")+COUNTIF(AU37:AU39,"NA")</f>
        <v>6</v>
      </c>
      <c r="AV33" s="5">
        <f>IF(AV34="Y",1,0)+IF(AV35="Y",1,0)+IF(ISBLANK(AV36),0,VLOOKUP(AV36,Options!$A$19:$B$23,2,0))+COUNTIF(AV37:AV39,"Y")+COUNTIF(AV37:AV39,"NA")</f>
        <v>5</v>
      </c>
      <c r="AW33" s="5">
        <f>IF(AW34="Y",1,0)+IF(AW35="Y",1,0)+IF(ISBLANK(AW36),0,VLOOKUP(AW36,Options!$A$19:$B$23,2,0))+COUNTIF(AW37:AW39,"Y")+COUNTIF(AW37:AW39,"NA")</f>
        <v>5</v>
      </c>
      <c r="AX33" s="5">
        <f>IF(AX34="Y",1,0)+IF(AX35="Y",1,0)+IF(ISBLANK(AX36),0,VLOOKUP(AX36,Options!$A$19:$B$23,2,0))+COUNTIF(AX37:AX39,"Y")+COUNTIF(AX37:AX39,"NA")</f>
        <v>2</v>
      </c>
      <c r="AY33" s="5">
        <f>IF(AY34="Y",1,0)+IF(AY35="Y",1,0)+IF(ISBLANK(AY36),0,VLOOKUP(AY36,Options!$A$19:$B$23,2,0))+COUNTIF(AY37:AY39,"Y")+COUNTIF(AY37:AY39,"NA")</f>
        <v>4</v>
      </c>
      <c r="AZ33" s="5">
        <f>IF(AZ34="Y",1,0)+IF(AZ35="Y",1,0)+IF(ISBLANK(AZ36),0,VLOOKUP(AZ36,Options!$A$19:$B$23,2,0))+COUNTIF(AZ37:AZ39,"Y")+COUNTIF(AZ37:AZ39,"NA")</f>
        <v>6</v>
      </c>
      <c r="BA33" s="5">
        <f>IF(BA34="Y",1,0)+IF(BA35="Y",1,0)+IF(ISBLANK(BA36),0,VLOOKUP(BA36,Options!$A$19:$B$23,2,0))+COUNTIF(BA37:BA39,"Y")+COUNTIF(BA37:BA39,"NA")</f>
        <v>7</v>
      </c>
      <c r="BB33" s="5">
        <f>IF(BB34="Y",1,0)+IF(BB35="Y",1,0)+IF(ISBLANK(BB36),0,VLOOKUP(BB36,Options!$A$19:$B$23,2,0))+COUNTIF(BB37:BB39,"Y")+COUNTIF(BB37:BB39,"NA")</f>
        <v>4</v>
      </c>
      <c r="BC33" s="5">
        <f>IF(BC34="Y",1,0)+IF(BC35="Y",1,0)+IF(ISBLANK(BC36),0,VLOOKUP(BC36,Options!$A$19:$B$23,2,0))+COUNTIF(BC37:BC39,"Y")+COUNTIF(BC37:BC39,"NA")</f>
        <v>7</v>
      </c>
      <c r="BD33" s="5">
        <f>IF(BD34="Y",1,0)+IF(BD35="Y",1,0)+IF(ISBLANK(BD36),0,VLOOKUP(BD36,Options!$A$19:$B$23,2,0))+COUNTIF(BD37:BD39,"Y")+COUNTIF(BD37:BD39,"NA")</f>
        <v>4</v>
      </c>
      <c r="BE33" s="5">
        <f>IF(BE34="Y",1,0)+IF(BE35="Y",1,0)+IF(ISBLANK(BE36),0,VLOOKUP(BE36,Options!$A$19:$B$23,2,0))+COUNTIF(BE37:BE39,"Y")+COUNTIF(BE37:BE39,"NA")</f>
        <v>7</v>
      </c>
      <c r="BF33" s="5">
        <f>IF(BF34="Y",1,0)+IF(BF35="Y",1,0)+IF(ISBLANK(BF36),0,VLOOKUP(BF36,Options!$A$19:$B$23,2,0))+COUNTIF(BF37:BF39,"Y")+COUNTIF(BF37:BF39,"NA")</f>
        <v>7</v>
      </c>
      <c r="BI33" s="5">
        <f>AVERAGE(C33:BF33)</f>
        <v>5.1071428571428568</v>
      </c>
      <c r="BJ33" s="5">
        <f>_xlfn.STDEV.S(C33:BF33)</f>
        <v>1.3971213447471384</v>
      </c>
      <c r="BK33" s="5">
        <f>MEDIAN(C33:BF33)</f>
        <v>5</v>
      </c>
    </row>
    <row r="34" spans="1:63" ht="29" x14ac:dyDescent="0.35">
      <c r="A34" s="16" t="s">
        <v>1</v>
      </c>
      <c r="B34" s="58" t="s">
        <v>31</v>
      </c>
      <c r="C34" s="30" t="s">
        <v>38</v>
      </c>
      <c r="D34" s="30" t="s">
        <v>38</v>
      </c>
      <c r="E34" s="30" t="s">
        <v>38</v>
      </c>
      <c r="F34" s="30" t="s">
        <v>38</v>
      </c>
      <c r="G34" s="30" t="s">
        <v>38</v>
      </c>
      <c r="H34" s="30" t="s">
        <v>38</v>
      </c>
      <c r="I34" s="30" t="s">
        <v>39</v>
      </c>
      <c r="J34" s="30" t="s">
        <v>38</v>
      </c>
      <c r="K34" s="30" t="s">
        <v>38</v>
      </c>
      <c r="L34" s="30" t="s">
        <v>38</v>
      </c>
      <c r="M34" s="30" t="s">
        <v>38</v>
      </c>
      <c r="N34" s="30" t="s">
        <v>38</v>
      </c>
      <c r="O34" s="30" t="s">
        <v>38</v>
      </c>
      <c r="P34" s="30" t="s">
        <v>38</v>
      </c>
      <c r="Q34" s="30" t="s">
        <v>38</v>
      </c>
      <c r="R34" s="30" t="s">
        <v>38</v>
      </c>
      <c r="S34" s="30" t="s">
        <v>38</v>
      </c>
      <c r="T34" s="30" t="s">
        <v>38</v>
      </c>
      <c r="U34" s="30" t="s">
        <v>38</v>
      </c>
      <c r="V34" s="30" t="s">
        <v>38</v>
      </c>
      <c r="W34" s="30" t="s">
        <v>38</v>
      </c>
      <c r="X34" s="30" t="s">
        <v>38</v>
      </c>
      <c r="Y34" s="30" t="s">
        <v>38</v>
      </c>
      <c r="Z34" s="30" t="s">
        <v>38</v>
      </c>
      <c r="AA34" s="30" t="s">
        <v>38</v>
      </c>
      <c r="AB34" s="30" t="s">
        <v>38</v>
      </c>
      <c r="AC34" s="30" t="s">
        <v>38</v>
      </c>
      <c r="AD34" s="30" t="s">
        <v>38</v>
      </c>
      <c r="AE34" s="29" t="s">
        <v>38</v>
      </c>
      <c r="AF34" s="29" t="s">
        <v>38</v>
      </c>
      <c r="AG34" s="29" t="s">
        <v>38</v>
      </c>
      <c r="AH34" s="29" t="s">
        <v>38</v>
      </c>
      <c r="AI34" s="29" t="s">
        <v>38</v>
      </c>
      <c r="AJ34" s="29" t="s">
        <v>38</v>
      </c>
      <c r="AK34" s="29" t="s">
        <v>38</v>
      </c>
      <c r="AL34" s="29" t="s">
        <v>38</v>
      </c>
      <c r="AM34" s="29" t="s">
        <v>38</v>
      </c>
      <c r="AN34" s="29" t="s">
        <v>38</v>
      </c>
      <c r="AO34" s="29" t="s">
        <v>38</v>
      </c>
      <c r="AP34" s="29" t="s">
        <v>38</v>
      </c>
      <c r="AQ34" s="29" t="s">
        <v>38</v>
      </c>
      <c r="AR34" s="29" t="s">
        <v>38</v>
      </c>
      <c r="AS34" s="29" t="s">
        <v>38</v>
      </c>
      <c r="AT34" s="29" t="s">
        <v>38</v>
      </c>
      <c r="AU34" s="29" t="s">
        <v>38</v>
      </c>
      <c r="AV34" s="29" t="s">
        <v>38</v>
      </c>
      <c r="AW34" s="29" t="s">
        <v>38</v>
      </c>
      <c r="AX34" s="29" t="s">
        <v>38</v>
      </c>
      <c r="AY34" s="29" t="s">
        <v>38</v>
      </c>
      <c r="AZ34" s="29" t="s">
        <v>38</v>
      </c>
      <c r="BA34" s="29" t="s">
        <v>38</v>
      </c>
      <c r="BB34" s="29" t="s">
        <v>38</v>
      </c>
      <c r="BC34" s="29" t="s">
        <v>38</v>
      </c>
      <c r="BD34" s="29" t="s">
        <v>38</v>
      </c>
      <c r="BE34" s="29" t="s">
        <v>38</v>
      </c>
      <c r="BF34" s="29" t="s">
        <v>38</v>
      </c>
      <c r="BI34" s="6"/>
      <c r="BJ34" s="6"/>
      <c r="BK34" s="6"/>
    </row>
    <row r="35" spans="1:63" ht="29" x14ac:dyDescent="0.35">
      <c r="A35" s="16" t="s">
        <v>2</v>
      </c>
      <c r="B35" s="58" t="s">
        <v>232</v>
      </c>
      <c r="C35" s="53" t="s">
        <v>38</v>
      </c>
      <c r="D35" s="53" t="s">
        <v>39</v>
      </c>
      <c r="E35" s="53" t="s">
        <v>38</v>
      </c>
      <c r="F35" s="53" t="s">
        <v>38</v>
      </c>
      <c r="G35" s="53" t="s">
        <v>38</v>
      </c>
      <c r="H35" s="53" t="s">
        <v>38</v>
      </c>
      <c r="I35" s="53" t="s">
        <v>39</v>
      </c>
      <c r="J35" s="53" t="s">
        <v>38</v>
      </c>
      <c r="K35" s="53" t="s">
        <v>39</v>
      </c>
      <c r="L35" s="53" t="s">
        <v>38</v>
      </c>
      <c r="M35" s="53" t="s">
        <v>38</v>
      </c>
      <c r="N35" s="53" t="s">
        <v>39</v>
      </c>
      <c r="O35" s="53" t="s">
        <v>39</v>
      </c>
      <c r="P35" s="53" t="s">
        <v>38</v>
      </c>
      <c r="Q35" s="53" t="s">
        <v>38</v>
      </c>
      <c r="R35" s="53" t="s">
        <v>38</v>
      </c>
      <c r="S35" s="53" t="s">
        <v>38</v>
      </c>
      <c r="T35" s="53" t="s">
        <v>38</v>
      </c>
      <c r="U35" s="53" t="s">
        <v>38</v>
      </c>
      <c r="V35" s="53" t="s">
        <v>38</v>
      </c>
      <c r="W35" s="53" t="s">
        <v>38</v>
      </c>
      <c r="X35" s="53" t="s">
        <v>38</v>
      </c>
      <c r="Y35" s="53" t="s">
        <v>38</v>
      </c>
      <c r="Z35" s="53" t="s">
        <v>38</v>
      </c>
      <c r="AA35" s="53" t="s">
        <v>38</v>
      </c>
      <c r="AB35" s="53" t="s">
        <v>38</v>
      </c>
      <c r="AC35" s="53" t="s">
        <v>38</v>
      </c>
      <c r="AD35" s="53" t="s">
        <v>38</v>
      </c>
      <c r="AE35" s="52" t="s">
        <v>38</v>
      </c>
      <c r="AF35" s="52" t="s">
        <v>38</v>
      </c>
      <c r="AG35" s="52" t="s">
        <v>38</v>
      </c>
      <c r="AH35" s="52" t="s">
        <v>38</v>
      </c>
      <c r="AI35" s="52" t="s">
        <v>39</v>
      </c>
      <c r="AJ35" s="52" t="s">
        <v>38</v>
      </c>
      <c r="AK35" s="52" t="s">
        <v>39</v>
      </c>
      <c r="AL35" s="52" t="s">
        <v>38</v>
      </c>
      <c r="AM35" s="52" t="s">
        <v>38</v>
      </c>
      <c r="AN35" s="52" t="s">
        <v>38</v>
      </c>
      <c r="AO35" s="52" t="s">
        <v>38</v>
      </c>
      <c r="AP35" s="52" t="s">
        <v>38</v>
      </c>
      <c r="AQ35" s="52" t="s">
        <v>38</v>
      </c>
      <c r="AR35" s="52" t="s">
        <v>38</v>
      </c>
      <c r="AS35" s="52" t="s">
        <v>38</v>
      </c>
      <c r="AT35" s="52" t="s">
        <v>38</v>
      </c>
      <c r="AU35" s="52" t="s">
        <v>38</v>
      </c>
      <c r="AV35" s="52" t="s">
        <v>38</v>
      </c>
      <c r="AW35" s="52" t="s">
        <v>38</v>
      </c>
      <c r="AX35" s="52" t="s">
        <v>38</v>
      </c>
      <c r="AY35" s="52" t="s">
        <v>38</v>
      </c>
      <c r="AZ35" s="52" t="s">
        <v>38</v>
      </c>
      <c r="BA35" s="52" t="s">
        <v>38</v>
      </c>
      <c r="BB35" s="52" t="s">
        <v>39</v>
      </c>
      <c r="BC35" s="52" t="s">
        <v>38</v>
      </c>
      <c r="BD35" s="52" t="s">
        <v>38</v>
      </c>
      <c r="BE35" s="52" t="s">
        <v>38</v>
      </c>
      <c r="BF35" s="52" t="s">
        <v>38</v>
      </c>
      <c r="BI35" s="6"/>
      <c r="BJ35" s="6"/>
      <c r="BK35" s="6"/>
    </row>
    <row r="36" spans="1:63" ht="130.5" x14ac:dyDescent="0.35">
      <c r="A36" s="16" t="s">
        <v>5</v>
      </c>
      <c r="B36" s="58" t="s">
        <v>41</v>
      </c>
      <c r="C36" s="66" t="s">
        <v>35</v>
      </c>
      <c r="D36" s="66" t="s">
        <v>35</v>
      </c>
      <c r="E36" s="66" t="s">
        <v>35</v>
      </c>
      <c r="F36" s="66" t="s">
        <v>35</v>
      </c>
      <c r="G36" s="66" t="s">
        <v>33</v>
      </c>
      <c r="H36" s="66" t="s">
        <v>35</v>
      </c>
      <c r="I36" s="66" t="s">
        <v>35</v>
      </c>
      <c r="J36" s="66" t="s">
        <v>35</v>
      </c>
      <c r="K36" s="66" t="s">
        <v>34</v>
      </c>
      <c r="L36" s="66" t="s">
        <v>35</v>
      </c>
      <c r="M36" s="66" t="s">
        <v>26</v>
      </c>
      <c r="N36" s="66" t="s">
        <v>35</v>
      </c>
      <c r="O36" s="66" t="s">
        <v>34</v>
      </c>
      <c r="P36" s="66" t="s">
        <v>26</v>
      </c>
      <c r="Q36" s="66" t="s">
        <v>34</v>
      </c>
      <c r="R36" s="66" t="s">
        <v>34</v>
      </c>
      <c r="S36" s="66" t="s">
        <v>34</v>
      </c>
      <c r="T36" s="66" t="s">
        <v>34</v>
      </c>
      <c r="U36" s="66" t="s">
        <v>34</v>
      </c>
      <c r="V36" s="66" t="s">
        <v>26</v>
      </c>
      <c r="W36" s="66" t="s">
        <v>26</v>
      </c>
      <c r="X36" s="66" t="s">
        <v>35</v>
      </c>
      <c r="Y36" s="66" t="s">
        <v>34</v>
      </c>
      <c r="Z36" s="66" t="s">
        <v>26</v>
      </c>
      <c r="AA36" s="66" t="s">
        <v>35</v>
      </c>
      <c r="AB36" s="66" t="s">
        <v>26</v>
      </c>
      <c r="AC36" s="66" t="s">
        <v>35</v>
      </c>
      <c r="AD36" s="66" t="s">
        <v>35</v>
      </c>
      <c r="AE36" s="56" t="s">
        <v>35</v>
      </c>
      <c r="AF36" s="56" t="s">
        <v>35</v>
      </c>
      <c r="AG36" s="56" t="s">
        <v>35</v>
      </c>
      <c r="AH36" s="56" t="s">
        <v>35</v>
      </c>
      <c r="AI36" s="56" t="s">
        <v>33</v>
      </c>
      <c r="AJ36" s="56" t="s">
        <v>35</v>
      </c>
      <c r="AK36" s="56" t="s">
        <v>35</v>
      </c>
      <c r="AL36" s="56" t="s">
        <v>35</v>
      </c>
      <c r="AM36" s="56" t="s">
        <v>34</v>
      </c>
      <c r="AN36" s="56" t="s">
        <v>35</v>
      </c>
      <c r="AO36" s="56" t="s">
        <v>35</v>
      </c>
      <c r="AP36" s="56" t="s">
        <v>35</v>
      </c>
      <c r="AQ36" s="56" t="s">
        <v>34</v>
      </c>
      <c r="AR36" s="56" t="s">
        <v>26</v>
      </c>
      <c r="AS36" s="56" t="s">
        <v>35</v>
      </c>
      <c r="AT36" s="56" t="s">
        <v>35</v>
      </c>
      <c r="AU36" s="56" t="s">
        <v>34</v>
      </c>
      <c r="AV36" s="56" t="s">
        <v>34</v>
      </c>
      <c r="AW36" s="56" t="s">
        <v>34</v>
      </c>
      <c r="AX36" s="56" t="s">
        <v>33</v>
      </c>
      <c r="AY36" s="56" t="s">
        <v>26</v>
      </c>
      <c r="AZ36" s="56" t="s">
        <v>35</v>
      </c>
      <c r="BA36" s="56" t="s">
        <v>35</v>
      </c>
      <c r="BB36" s="56" t="s">
        <v>26</v>
      </c>
      <c r="BC36" s="56" t="s">
        <v>35</v>
      </c>
      <c r="BD36" s="56" t="s">
        <v>26</v>
      </c>
      <c r="BE36" s="56" t="s">
        <v>35</v>
      </c>
      <c r="BF36" s="56" t="s">
        <v>35</v>
      </c>
      <c r="BI36" s="6"/>
      <c r="BJ36" s="6"/>
      <c r="BK36" s="6"/>
    </row>
    <row r="37" spans="1:63" s="2" customFormat="1" ht="72.5" x14ac:dyDescent="0.35">
      <c r="A37" s="101" t="s">
        <v>36</v>
      </c>
      <c r="B37" s="58" t="s">
        <v>233</v>
      </c>
      <c r="C37" s="54" t="s">
        <v>38</v>
      </c>
      <c r="D37" s="54" t="s">
        <v>38</v>
      </c>
      <c r="E37" s="54" t="s">
        <v>38</v>
      </c>
      <c r="F37" s="54" t="s">
        <v>39</v>
      </c>
      <c r="G37" s="54" t="s">
        <v>38</v>
      </c>
      <c r="H37" s="54" t="s">
        <v>38</v>
      </c>
      <c r="I37" s="54" t="s">
        <v>39</v>
      </c>
      <c r="J37" s="54" t="s">
        <v>38</v>
      </c>
      <c r="K37" s="54" t="s">
        <v>38</v>
      </c>
      <c r="L37" s="54" t="s">
        <v>38</v>
      </c>
      <c r="M37" s="54" t="s">
        <v>38</v>
      </c>
      <c r="N37" s="54" t="s">
        <v>38</v>
      </c>
      <c r="O37" s="54" t="s">
        <v>39</v>
      </c>
      <c r="P37" s="54" t="s">
        <v>38</v>
      </c>
      <c r="Q37" s="54" t="s">
        <v>39</v>
      </c>
      <c r="R37" s="54" t="s">
        <v>38</v>
      </c>
      <c r="S37" s="54" t="s">
        <v>39</v>
      </c>
      <c r="T37" s="54" t="s">
        <v>38</v>
      </c>
      <c r="U37" s="54" t="s">
        <v>38</v>
      </c>
      <c r="V37" s="54" t="s">
        <v>39</v>
      </c>
      <c r="W37" s="54" t="s">
        <v>39</v>
      </c>
      <c r="X37" s="54" t="s">
        <v>38</v>
      </c>
      <c r="Y37" s="54" t="s">
        <v>38</v>
      </c>
      <c r="Z37" s="54" t="s">
        <v>38</v>
      </c>
      <c r="AA37" s="54" t="s">
        <v>38</v>
      </c>
      <c r="AB37" s="54" t="s">
        <v>38</v>
      </c>
      <c r="AC37" s="54" t="s">
        <v>38</v>
      </c>
      <c r="AD37" s="54" t="s">
        <v>38</v>
      </c>
      <c r="AE37" s="55" t="s">
        <v>38</v>
      </c>
      <c r="AF37" s="55" t="s">
        <v>39</v>
      </c>
      <c r="AG37" s="55" t="s">
        <v>38</v>
      </c>
      <c r="AH37" s="55" t="s">
        <v>39</v>
      </c>
      <c r="AI37" s="55" t="s">
        <v>38</v>
      </c>
      <c r="AJ37" s="55" t="s">
        <v>38</v>
      </c>
      <c r="AK37" s="55" t="s">
        <v>39</v>
      </c>
      <c r="AL37" s="55" t="s">
        <v>38</v>
      </c>
      <c r="AM37" s="55" t="s">
        <v>38</v>
      </c>
      <c r="AN37" s="55" t="s">
        <v>40</v>
      </c>
      <c r="AO37" s="55" t="s">
        <v>38</v>
      </c>
      <c r="AP37" s="55" t="s">
        <v>39</v>
      </c>
      <c r="AQ37" s="55" t="s">
        <v>39</v>
      </c>
      <c r="AR37" s="55" t="s">
        <v>38</v>
      </c>
      <c r="AS37" s="55" t="s">
        <v>38</v>
      </c>
      <c r="AT37" s="55" t="s">
        <v>38</v>
      </c>
      <c r="AU37" s="55" t="s">
        <v>38</v>
      </c>
      <c r="AV37" s="55" t="s">
        <v>38</v>
      </c>
      <c r="AW37" s="55" t="s">
        <v>38</v>
      </c>
      <c r="AX37" s="55" t="s">
        <v>39</v>
      </c>
      <c r="AY37" s="55" t="s">
        <v>38</v>
      </c>
      <c r="AZ37" s="55" t="s">
        <v>38</v>
      </c>
      <c r="BA37" s="55" t="s">
        <v>38</v>
      </c>
      <c r="BB37" s="55" t="s">
        <v>40</v>
      </c>
      <c r="BC37" s="55" t="s">
        <v>38</v>
      </c>
      <c r="BD37" s="55" t="s">
        <v>38</v>
      </c>
      <c r="BE37" s="55" t="s">
        <v>38</v>
      </c>
      <c r="BF37" s="55" t="s">
        <v>38</v>
      </c>
      <c r="BI37" s="11"/>
      <c r="BJ37" s="11"/>
      <c r="BK37" s="11"/>
    </row>
    <row r="38" spans="1:63" ht="58" x14ac:dyDescent="0.35">
      <c r="A38" s="102"/>
      <c r="B38" s="63" t="s">
        <v>234</v>
      </c>
      <c r="C38" s="53" t="s">
        <v>38</v>
      </c>
      <c r="D38" s="53" t="s">
        <v>39</v>
      </c>
      <c r="E38" s="53" t="s">
        <v>38</v>
      </c>
      <c r="F38" s="53" t="s">
        <v>39</v>
      </c>
      <c r="G38" s="53" t="s">
        <v>38</v>
      </c>
      <c r="H38" s="53" t="s">
        <v>38</v>
      </c>
      <c r="I38" s="53" t="s">
        <v>38</v>
      </c>
      <c r="J38" s="53" t="s">
        <v>38</v>
      </c>
      <c r="K38" s="53" t="s">
        <v>38</v>
      </c>
      <c r="L38" s="53" t="s">
        <v>38</v>
      </c>
      <c r="M38" s="53" t="s">
        <v>38</v>
      </c>
      <c r="N38" s="53" t="s">
        <v>39</v>
      </c>
      <c r="O38" s="53" t="s">
        <v>39</v>
      </c>
      <c r="P38" s="53" t="s">
        <v>38</v>
      </c>
      <c r="Q38" s="53" t="s">
        <v>39</v>
      </c>
      <c r="R38" s="53" t="s">
        <v>38</v>
      </c>
      <c r="S38" s="53" t="s">
        <v>39</v>
      </c>
      <c r="T38" s="53" t="s">
        <v>38</v>
      </c>
      <c r="U38" s="53" t="s">
        <v>38</v>
      </c>
      <c r="V38" s="53" t="s">
        <v>39</v>
      </c>
      <c r="W38" s="53" t="s">
        <v>39</v>
      </c>
      <c r="X38" s="53" t="s">
        <v>39</v>
      </c>
      <c r="Y38" s="53" t="s">
        <v>38</v>
      </c>
      <c r="Z38" s="53" t="s">
        <v>38</v>
      </c>
      <c r="AA38" s="53" t="s">
        <v>38</v>
      </c>
      <c r="AB38" s="53" t="s">
        <v>38</v>
      </c>
      <c r="AC38" s="53" t="s">
        <v>38</v>
      </c>
      <c r="AD38" s="53" t="s">
        <v>38</v>
      </c>
      <c r="AE38" s="52" t="s">
        <v>38</v>
      </c>
      <c r="AF38" s="52" t="s">
        <v>39</v>
      </c>
      <c r="AG38" s="52" t="s">
        <v>38</v>
      </c>
      <c r="AH38" s="52" t="s">
        <v>38</v>
      </c>
      <c r="AI38" s="52" t="s">
        <v>38</v>
      </c>
      <c r="AJ38" s="52" t="s">
        <v>39</v>
      </c>
      <c r="AK38" s="52" t="s">
        <v>39</v>
      </c>
      <c r="AL38" s="52" t="s">
        <v>38</v>
      </c>
      <c r="AM38" s="52" t="s">
        <v>38</v>
      </c>
      <c r="AN38" s="52" t="s">
        <v>40</v>
      </c>
      <c r="AO38" s="52" t="s">
        <v>39</v>
      </c>
      <c r="AP38" s="52" t="s">
        <v>38</v>
      </c>
      <c r="AQ38" s="52" t="s">
        <v>38</v>
      </c>
      <c r="AR38" s="52" t="s">
        <v>39</v>
      </c>
      <c r="AS38" s="52" t="s">
        <v>39</v>
      </c>
      <c r="AT38" s="52" t="s">
        <v>38</v>
      </c>
      <c r="AU38" s="52" t="s">
        <v>38</v>
      </c>
      <c r="AV38" s="52" t="s">
        <v>38</v>
      </c>
      <c r="AW38" s="52" t="s">
        <v>38</v>
      </c>
      <c r="AX38" s="52" t="s">
        <v>39</v>
      </c>
      <c r="AY38" s="52" t="s">
        <v>38</v>
      </c>
      <c r="AZ38" s="52" t="s">
        <v>38</v>
      </c>
      <c r="BA38" s="52" t="s">
        <v>38</v>
      </c>
      <c r="BB38" s="52" t="s">
        <v>40</v>
      </c>
      <c r="BC38" s="52" t="s">
        <v>38</v>
      </c>
      <c r="BD38" s="52" t="s">
        <v>38</v>
      </c>
      <c r="BE38" s="52" t="s">
        <v>38</v>
      </c>
      <c r="BF38" s="52" t="s">
        <v>38</v>
      </c>
      <c r="BI38" s="6"/>
      <c r="BJ38" s="6"/>
      <c r="BK38" s="6"/>
    </row>
    <row r="39" spans="1:63" ht="74.5" customHeight="1" x14ac:dyDescent="0.35">
      <c r="A39" s="16" t="s">
        <v>37</v>
      </c>
      <c r="B39" s="58" t="s">
        <v>42</v>
      </c>
      <c r="C39" s="30" t="s">
        <v>38</v>
      </c>
      <c r="D39" s="30" t="s">
        <v>38</v>
      </c>
      <c r="E39" s="30" t="s">
        <v>38</v>
      </c>
      <c r="F39" s="30" t="s">
        <v>38</v>
      </c>
      <c r="G39" s="30" t="s">
        <v>38</v>
      </c>
      <c r="H39" s="30" t="s">
        <v>39</v>
      </c>
      <c r="I39" s="30" t="s">
        <v>39</v>
      </c>
      <c r="J39" s="30" t="s">
        <v>39</v>
      </c>
      <c r="K39" s="30" t="s">
        <v>39</v>
      </c>
      <c r="L39" s="30" t="s">
        <v>38</v>
      </c>
      <c r="M39" s="30" t="s">
        <v>38</v>
      </c>
      <c r="N39" s="30" t="s">
        <v>38</v>
      </c>
      <c r="O39" s="30" t="s">
        <v>39</v>
      </c>
      <c r="P39" s="30" t="s">
        <v>38</v>
      </c>
      <c r="Q39" s="30" t="s">
        <v>38</v>
      </c>
      <c r="R39" s="30" t="s">
        <v>38</v>
      </c>
      <c r="S39" s="30" t="s">
        <v>38</v>
      </c>
      <c r="T39" s="30" t="s">
        <v>39</v>
      </c>
      <c r="U39" s="30" t="s">
        <v>39</v>
      </c>
      <c r="V39" s="30" t="s">
        <v>39</v>
      </c>
      <c r="W39" s="30" t="s">
        <v>38</v>
      </c>
      <c r="X39" s="30" t="s">
        <v>39</v>
      </c>
      <c r="Y39" s="30" t="s">
        <v>38</v>
      </c>
      <c r="Z39" s="30" t="s">
        <v>39</v>
      </c>
      <c r="AA39" s="30" t="s">
        <v>39</v>
      </c>
      <c r="AB39" s="30" t="s">
        <v>39</v>
      </c>
      <c r="AC39" s="30" t="s">
        <v>39</v>
      </c>
      <c r="AD39" s="30" t="s">
        <v>39</v>
      </c>
      <c r="AE39" s="29" t="s">
        <v>40</v>
      </c>
      <c r="AF39" s="29" t="s">
        <v>38</v>
      </c>
      <c r="AG39" s="29" t="s">
        <v>38</v>
      </c>
      <c r="AH39" s="29" t="s">
        <v>39</v>
      </c>
      <c r="AI39" s="29" t="s">
        <v>39</v>
      </c>
      <c r="AJ39" s="29" t="s">
        <v>39</v>
      </c>
      <c r="AK39" s="29" t="s">
        <v>39</v>
      </c>
      <c r="AL39" s="29" t="s">
        <v>39</v>
      </c>
      <c r="AM39" s="29" t="s">
        <v>39</v>
      </c>
      <c r="AN39" s="29" t="s">
        <v>38</v>
      </c>
      <c r="AO39" s="29" t="s">
        <v>39</v>
      </c>
      <c r="AP39" s="29" t="s">
        <v>38</v>
      </c>
      <c r="AQ39" s="29" t="s">
        <v>39</v>
      </c>
      <c r="AR39" s="29" t="s">
        <v>40</v>
      </c>
      <c r="AS39" s="29" t="s">
        <v>39</v>
      </c>
      <c r="AT39" s="29" t="s">
        <v>38</v>
      </c>
      <c r="AU39" s="29" t="s">
        <v>38</v>
      </c>
      <c r="AV39" s="29" t="s">
        <v>39</v>
      </c>
      <c r="AW39" s="29" t="s">
        <v>39</v>
      </c>
      <c r="AX39" s="29" t="s">
        <v>39</v>
      </c>
      <c r="AY39" s="29" t="s">
        <v>39</v>
      </c>
      <c r="AZ39" s="29" t="s">
        <v>39</v>
      </c>
      <c r="BA39" s="29" t="s">
        <v>38</v>
      </c>
      <c r="BB39" s="29" t="s">
        <v>40</v>
      </c>
      <c r="BC39" s="29" t="s">
        <v>38</v>
      </c>
      <c r="BD39" s="29" t="s">
        <v>39</v>
      </c>
      <c r="BE39" s="29" t="s">
        <v>40</v>
      </c>
      <c r="BF39" s="29" t="s">
        <v>40</v>
      </c>
      <c r="BI39" s="6"/>
      <c r="BJ39" s="6"/>
      <c r="BK39" s="6"/>
    </row>
    <row r="40" spans="1:63" ht="29" x14ac:dyDescent="0.35">
      <c r="A40" s="5">
        <v>8</v>
      </c>
      <c r="B40" s="60" t="s">
        <v>55</v>
      </c>
      <c r="C40" s="5">
        <f>IF(C43="Y",0,IF(ISBLANK(C41),0,VLOOKUP(C41,Options!$A$26:$B$29,2,0))+IF(ISBLANK(C42),0,VLOOKUP(C42,Options!$A$32:$B$34,2,0))+IF(C43="N",2,0))</f>
        <v>4</v>
      </c>
      <c r="D40" s="5">
        <f>IF(D43="Y",0,IF(ISBLANK(D41),0,VLOOKUP(D41,Options!$A$26:$B$29,2,0))+IF(ISBLANK(D42),0,VLOOKUP(D42,Options!$A$32:$B$34,2,0))+IF(D43="N",2,0))</f>
        <v>4</v>
      </c>
      <c r="E40" s="5">
        <f>IF(E43="Y",0,IF(ISBLANK(E41),0,VLOOKUP(E41,Options!$A$26:$B$29,2,0))+IF(ISBLANK(E42),0,VLOOKUP(E42,Options!$A$32:$B$34,2,0))+IF(E43="N",2,0))</f>
        <v>4</v>
      </c>
      <c r="F40" s="5">
        <f>IF(F43="Y",0,IF(ISBLANK(F41),0,VLOOKUP(F41,Options!$A$26:$B$29,2,0))+IF(ISBLANK(F42),0,VLOOKUP(F42,Options!$A$32:$B$34,2,0))+IF(F43="N",2,0))</f>
        <v>6</v>
      </c>
      <c r="G40" s="5">
        <f>IF(G43="Y",0,IF(ISBLANK(G41),0,VLOOKUP(G41,Options!$A$26:$B$29,2,0))+IF(ISBLANK(G42),0,VLOOKUP(G42,Options!$A$32:$B$34,2,0))+IF(G43="N",2,0))</f>
        <v>4</v>
      </c>
      <c r="H40" s="5">
        <f>IF(H43="Y",0,IF(ISBLANK(H41),0,VLOOKUP(H41,Options!$A$26:$B$29,2,0))+IF(ISBLANK(H42),0,VLOOKUP(H42,Options!$A$32:$B$34,2,0))+IF(H43="N",2,0))</f>
        <v>4</v>
      </c>
      <c r="I40" s="5">
        <f>IF(I43="Y",0,IF(ISBLANK(I41),0,VLOOKUP(I41,Options!$A$26:$B$29,2,0))+IF(ISBLANK(I42),0,VLOOKUP(I42,Options!$A$32:$B$34,2,0))+IF(I43="N",2,0))</f>
        <v>6</v>
      </c>
      <c r="J40" s="5">
        <f>IF(J43="Y",0,IF(ISBLANK(J41),0,VLOOKUP(J41,Options!$A$26:$B$29,2,0))+IF(ISBLANK(J42),0,VLOOKUP(J42,Options!$A$32:$B$34,2,0))+IF(J43="N",2,0))</f>
        <v>5</v>
      </c>
      <c r="K40" s="5">
        <f>IF(K43="Y",0,IF(ISBLANK(K41),0,VLOOKUP(K41,Options!$A$26:$B$29,2,0))+IF(ISBLANK(K42),0,VLOOKUP(K42,Options!$A$32:$B$34,2,0))+IF(K43="N",2,0))</f>
        <v>5</v>
      </c>
      <c r="L40" s="5">
        <f>IF(L43="Y",0,IF(ISBLANK(L41),0,VLOOKUP(L41,Options!$A$26:$B$29,2,0))+IF(ISBLANK(L42),0,VLOOKUP(L42,Options!$A$32:$B$34,2,0))+IF(L43="N",2,0))</f>
        <v>6</v>
      </c>
      <c r="M40" s="5">
        <f>IF(M43="Y",0,IF(ISBLANK(M41),0,VLOOKUP(M41,Options!$A$26:$B$29,2,0))+IF(ISBLANK(M42),0,VLOOKUP(M42,Options!$A$32:$B$34,2,0))+IF(M43="N",2,0))</f>
        <v>5</v>
      </c>
      <c r="N40" s="5">
        <f>IF(N43="Y",0,IF(ISBLANK(N41),0,VLOOKUP(N41,Options!$A$26:$B$29,2,0))+IF(ISBLANK(N42),0,VLOOKUP(N42,Options!$A$32:$B$34,2,0))+IF(N43="N",2,0))</f>
        <v>3</v>
      </c>
      <c r="O40" s="5">
        <f>IF(O43="Y",0,IF(ISBLANK(O41),0,VLOOKUP(O41,Options!$A$26:$B$29,2,0))+IF(ISBLANK(O42),0,VLOOKUP(O42,Options!$A$32:$B$34,2,0))+IF(O43="N",2,0))</f>
        <v>5</v>
      </c>
      <c r="P40" s="5">
        <f>IF(P43="Y",0,IF(ISBLANK(P41),0,VLOOKUP(P41,Options!$A$26:$B$29,2,0))+IF(ISBLANK(P42),0,VLOOKUP(P42,Options!$A$32:$B$34,2,0))+IF(P43="N",2,0))</f>
        <v>5</v>
      </c>
      <c r="Q40" s="5">
        <f>IF(Q43="Y",0,IF(ISBLANK(Q41),0,VLOOKUP(Q41,Options!$A$26:$B$29,2,0))+IF(ISBLANK(Q42),0,VLOOKUP(Q42,Options!$A$32:$B$34,2,0))+IF(Q43="N",2,0))</f>
        <v>5</v>
      </c>
      <c r="R40" s="5">
        <f>IF(R43="Y",0,IF(ISBLANK(R41),0,VLOOKUP(R41,Options!$A$26:$B$29,2,0))+IF(ISBLANK(R42),0,VLOOKUP(R42,Options!$A$32:$B$34,2,0))+IF(R43="N",2,0))</f>
        <v>5</v>
      </c>
      <c r="S40" s="5">
        <f>IF(S43="Y",0,IF(ISBLANK(S41),0,VLOOKUP(S41,Options!$A$26:$B$29,2,0))+IF(ISBLANK(S42),0,VLOOKUP(S42,Options!$A$32:$B$34,2,0))+IF(S43="N",2,0))</f>
        <v>7</v>
      </c>
      <c r="T40" s="5">
        <f>IF(T43="Y",0,IF(ISBLANK(T41),0,VLOOKUP(T41,Options!$A$26:$B$29,2,0))+IF(ISBLANK(T42),0,VLOOKUP(T42,Options!$A$32:$B$34,2,0))+IF(T43="N",2,0))</f>
        <v>5</v>
      </c>
      <c r="U40" s="5">
        <f>IF(U43="Y",0,IF(ISBLANK(U41),0,VLOOKUP(U41,Options!$A$26:$B$29,2,0))+IF(ISBLANK(U42),0,VLOOKUP(U42,Options!$A$32:$B$34,2,0))+IF(U43="N",2,0))</f>
        <v>5</v>
      </c>
      <c r="V40" s="5">
        <f>IF(V43="Y",0,IF(ISBLANK(V41),0,VLOOKUP(V41,Options!$A$26:$B$29,2,0))+IF(ISBLANK(V42),0,VLOOKUP(V42,Options!$A$32:$B$34,2,0))+IF(V43="N",2,0))</f>
        <v>4</v>
      </c>
      <c r="W40" s="5">
        <f>IF(W43="Y",0,IF(ISBLANK(W41),0,VLOOKUP(W41,Options!$A$26:$B$29,2,0))+IF(ISBLANK(W42),0,VLOOKUP(W42,Options!$A$32:$B$34,2,0))+IF(W43="N",2,0))</f>
        <v>4</v>
      </c>
      <c r="X40" s="5">
        <f>IF(X43="Y",0,IF(ISBLANK(X41),0,VLOOKUP(X41,Options!$A$26:$B$29,2,0))+IF(ISBLANK(X42),0,VLOOKUP(X42,Options!$A$32:$B$34,2,0))+IF(X43="N",2,0))</f>
        <v>7</v>
      </c>
      <c r="Y40" s="5">
        <f>IF(Y43="Y",0,IF(ISBLANK(Y41),0,VLOOKUP(Y41,Options!$A$26:$B$29,2,0))+IF(ISBLANK(Y42),0,VLOOKUP(Y42,Options!$A$32:$B$34,2,0))+IF(Y43="N",2,0))</f>
        <v>5</v>
      </c>
      <c r="Z40" s="5">
        <f>IF(Z43="Y",0,IF(ISBLANK(Z41),0,VLOOKUP(Z41,Options!$A$26:$B$29,2,0))+IF(ISBLANK(Z42),0,VLOOKUP(Z42,Options!$A$32:$B$34,2,0))+IF(Z43="N",2,0))</f>
        <v>5</v>
      </c>
      <c r="AA40" s="5">
        <f>IF(AA43="Y",0,IF(ISBLANK(AA41),0,VLOOKUP(AA41,Options!$A$26:$B$29,2,0))+IF(ISBLANK(AA42),0,VLOOKUP(AA42,Options!$A$32:$B$34,2,0))+IF(AA43="N",2,0))</f>
        <v>4</v>
      </c>
      <c r="AB40" s="5">
        <f>IF(AB43="Y",0,IF(ISBLANK(AB41),0,VLOOKUP(AB41,Options!$A$26:$B$29,2,0))+IF(ISBLANK(AB42),0,VLOOKUP(AB42,Options!$A$32:$B$34,2,0))+IF(AB43="N",2,0))</f>
        <v>5</v>
      </c>
      <c r="AC40" s="5">
        <f>IF(AC43="Y",0,IF(ISBLANK(AC41),0,VLOOKUP(AC41,Options!$A$26:$B$29,2,0))+IF(ISBLANK(AC42),0,VLOOKUP(AC42,Options!$A$32:$B$34,2,0))+IF(AC43="N",2,0))</f>
        <v>7</v>
      </c>
      <c r="AD40" s="5">
        <f>IF(AD43="Y",0,IF(ISBLANK(AD41),0,VLOOKUP(AD41,Options!$A$26:$B$29,2,0))+IF(ISBLANK(AD42),0,VLOOKUP(AD42,Options!$A$32:$B$34,2,0))+IF(AD43="N",2,0))</f>
        <v>7</v>
      </c>
      <c r="AE40" s="5">
        <f>IF(AE43="Y",0,IF(ISBLANK(AE41),0,VLOOKUP(AE41,Options!$A$26:$B$29,2,0))+IF(ISBLANK(AE42),0,VLOOKUP(AE42,Options!$A$32:$B$34,2,0))+IF(AE43="N",2,0))</f>
        <v>4</v>
      </c>
      <c r="AF40" s="5">
        <f>IF(AF43="Y",0,IF(ISBLANK(AF41),0,VLOOKUP(AF41,Options!$A$26:$B$29,2,0))+IF(ISBLANK(AF42),0,VLOOKUP(AF42,Options!$A$32:$B$34,2,0))+IF(AF43="N",2,0))</f>
        <v>4</v>
      </c>
      <c r="AG40" s="5">
        <f>IF(AG43="Y",0,IF(ISBLANK(AG41),0,VLOOKUP(AG41,Options!$A$26:$B$29,2,0))+IF(ISBLANK(AG42),0,VLOOKUP(AG42,Options!$A$32:$B$34,2,0))+IF(AG43="N",2,0))</f>
        <v>4</v>
      </c>
      <c r="AH40" s="5">
        <f>IF(AH43="Y",0,IF(ISBLANK(AH41),0,VLOOKUP(AH41,Options!$A$26:$B$29,2,0))+IF(ISBLANK(AH42),0,VLOOKUP(AH42,Options!$A$32:$B$34,2,0))+IF(AH43="N",2,0))</f>
        <v>6</v>
      </c>
      <c r="AI40" s="5">
        <f>IF(AI43="Y",0,IF(ISBLANK(AI41),0,VLOOKUP(AI41,Options!$A$26:$B$29,2,0))+IF(ISBLANK(AI42),0,VLOOKUP(AI42,Options!$A$32:$B$34,2,0))+IF(AI43="N",2,0))</f>
        <v>4</v>
      </c>
      <c r="AJ40" s="5">
        <f>IF(AJ43="Y",0,IF(ISBLANK(AJ41),0,VLOOKUP(AJ41,Options!$A$26:$B$29,2,0))+IF(ISBLANK(AJ42),0,VLOOKUP(AJ42,Options!$A$32:$B$34,2,0))+IF(AJ43="N",2,0))</f>
        <v>4</v>
      </c>
      <c r="AK40" s="5">
        <f>IF(AK43="Y",0,IF(ISBLANK(AK41),0,VLOOKUP(AK41,Options!$A$26:$B$29,2,0))+IF(ISBLANK(AK42),0,VLOOKUP(AK42,Options!$A$32:$B$34,2,0))+IF(AK43="N",2,0))</f>
        <v>6</v>
      </c>
      <c r="AL40" s="5">
        <f>IF(AL43="Y",0,IF(ISBLANK(AL41),0,VLOOKUP(AL41,Options!$A$26:$B$29,2,0))+IF(ISBLANK(AL42),0,VLOOKUP(AL42,Options!$A$32:$B$34,2,0))+IF(AL43="N",2,0))</f>
        <v>5</v>
      </c>
      <c r="AM40" s="5">
        <f>IF(AM43="Y",0,IF(ISBLANK(AM41),0,VLOOKUP(AM41,Options!$A$26:$B$29,2,0))+IF(ISBLANK(AM42),0,VLOOKUP(AM42,Options!$A$32:$B$34,2,0))+IF(AM43="N",2,0))</f>
        <v>5</v>
      </c>
      <c r="AN40" s="5">
        <f>IF(AN43="Y",0,IF(ISBLANK(AN41),0,VLOOKUP(AN41,Options!$A$26:$B$29,2,0))+IF(ISBLANK(AN42),0,VLOOKUP(AN42,Options!$A$32:$B$34,2,0))+IF(AN43="N",2,0))</f>
        <v>5</v>
      </c>
      <c r="AO40" s="5">
        <f>IF(AO43="Y",0,IF(ISBLANK(AO41),0,VLOOKUP(AO41,Options!$A$26:$B$29,2,0))+IF(ISBLANK(AO42),0,VLOOKUP(AO42,Options!$A$32:$B$34,2,0))+IF(AO43="N",2,0))</f>
        <v>6</v>
      </c>
      <c r="AP40" s="5">
        <f>IF(AP43="Y",0,IF(ISBLANK(AP41),0,VLOOKUP(AP41,Options!$A$26:$B$29,2,0))+IF(ISBLANK(AP42),0,VLOOKUP(AP42,Options!$A$32:$B$34,2,0))+IF(AP43="N",2,0))</f>
        <v>5</v>
      </c>
      <c r="AQ40" s="5">
        <f>IF(AQ43="Y",0,IF(ISBLANK(AQ41),0,VLOOKUP(AQ41,Options!$A$26:$B$29,2,0))+IF(ISBLANK(AQ42),0,VLOOKUP(AQ42,Options!$A$32:$B$34,2,0))+IF(AQ43="N",2,0))</f>
        <v>5</v>
      </c>
      <c r="AR40" s="5">
        <f>IF(AR43="Y",0,IF(ISBLANK(AR41),0,VLOOKUP(AR41,Options!$A$26:$B$29,2,0))+IF(ISBLANK(AR42),0,VLOOKUP(AR42,Options!$A$32:$B$34,2,0))+IF(AR43="N",2,0))</f>
        <v>5</v>
      </c>
      <c r="AS40" s="5">
        <f>IF(AS43="Y",0,IF(ISBLANK(AS41),0,VLOOKUP(AS41,Options!$A$26:$B$29,2,0))+IF(ISBLANK(AS42),0,VLOOKUP(AS42,Options!$A$32:$B$34,2,0))+IF(AS43="N",2,0))</f>
        <v>5</v>
      </c>
      <c r="AT40" s="5">
        <f>IF(AT43="Y",0,IF(ISBLANK(AT41),0,VLOOKUP(AT41,Options!$A$26:$B$29,2,0))+IF(ISBLANK(AT42),0,VLOOKUP(AT42,Options!$A$32:$B$34,2,0))+IF(AT43="N",2,0))</f>
        <v>5</v>
      </c>
      <c r="AU40" s="5">
        <f>IF(AU43="Y",0,IF(ISBLANK(AU41),0,VLOOKUP(AU41,Options!$A$26:$B$29,2,0))+IF(ISBLANK(AU42),0,VLOOKUP(AU42,Options!$A$32:$B$34,2,0))+IF(AU43="N",2,0))</f>
        <v>7</v>
      </c>
      <c r="AV40" s="5">
        <f>IF(AV43="Y",0,IF(ISBLANK(AV41),0,VLOOKUP(AV41,Options!$A$26:$B$29,2,0))+IF(ISBLANK(AV42),0,VLOOKUP(AV42,Options!$A$32:$B$34,2,0))+IF(AV43="N",2,0))</f>
        <v>5</v>
      </c>
      <c r="AW40" s="5">
        <f>IF(AW43="Y",0,IF(ISBLANK(AW41),0,VLOOKUP(AW41,Options!$A$26:$B$29,2,0))+IF(ISBLANK(AW42),0,VLOOKUP(AW42,Options!$A$32:$B$34,2,0))+IF(AW43="N",2,0))</f>
        <v>4</v>
      </c>
      <c r="AX40" s="5">
        <f>IF(AX43="Y",0,IF(ISBLANK(AX41),0,VLOOKUP(AX41,Options!$A$26:$B$29,2,0))+IF(ISBLANK(AX42),0,VLOOKUP(AX42,Options!$A$32:$B$34,2,0))+IF(AX43="N",2,0))</f>
        <v>4</v>
      </c>
      <c r="AY40" s="5">
        <f>IF(AY43="Y",0,IF(ISBLANK(AY41),0,VLOOKUP(AY41,Options!$A$26:$B$29,2,0))+IF(ISBLANK(AY42),0,VLOOKUP(AY42,Options!$A$32:$B$34,2,0))+IF(AY43="N",2,0))</f>
        <v>4</v>
      </c>
      <c r="AZ40" s="5">
        <f>IF(AZ43="Y",0,IF(ISBLANK(AZ41),0,VLOOKUP(AZ41,Options!$A$26:$B$29,2,0))+IF(ISBLANK(AZ42),0,VLOOKUP(AZ42,Options!$A$32:$B$34,2,0))+IF(AZ43="N",2,0))</f>
        <v>5</v>
      </c>
      <c r="BA40" s="5">
        <f>IF(BA43="Y",0,IF(ISBLANK(BA41),0,VLOOKUP(BA41,Options!$A$26:$B$29,2,0))+IF(ISBLANK(BA42),0,VLOOKUP(BA42,Options!$A$32:$B$34,2,0))+IF(BA43="N",2,0))</f>
        <v>5</v>
      </c>
      <c r="BB40" s="5">
        <f>IF(BB43="Y",0,IF(ISBLANK(BB41),0,VLOOKUP(BB41,Options!$A$26:$B$29,2,0))+IF(ISBLANK(BB42),0,VLOOKUP(BB42,Options!$A$32:$B$34,2,0))+IF(BB43="N",2,0))</f>
        <v>7</v>
      </c>
      <c r="BC40" s="5">
        <f>IF(BC43="Y",0,IF(ISBLANK(BC41),0,VLOOKUP(BC41,Options!$A$26:$B$29,2,0))+IF(ISBLANK(BC42),0,VLOOKUP(BC42,Options!$A$32:$B$34,2,0))+IF(BC43="N",2,0))</f>
        <v>4</v>
      </c>
      <c r="BD40" s="5">
        <f>IF(BD43="Y",0,IF(ISBLANK(BD41),0,VLOOKUP(BD41,Options!$A$26:$B$29,2,0))+IF(ISBLANK(BD42),0,VLOOKUP(BD42,Options!$A$32:$B$34,2,0))+IF(BD43="N",2,0))</f>
        <v>5</v>
      </c>
      <c r="BE40" s="5">
        <f>IF(BE43="Y",0,IF(ISBLANK(BE41),0,VLOOKUP(BE41,Options!$A$26:$B$29,2,0))+IF(ISBLANK(BE42),0,VLOOKUP(BE42,Options!$A$32:$B$34,2,0))+IF(BE43="N",2,0))</f>
        <v>7</v>
      </c>
      <c r="BF40" s="5">
        <f>IF(BF43="Y",0,IF(ISBLANK(BF41),0,VLOOKUP(BF41,Options!$A$26:$B$29,2,0))+IF(ISBLANK(BF42),0,VLOOKUP(BF42,Options!$A$32:$B$34,2,0))+IF(BF43="N",2,0))</f>
        <v>7</v>
      </c>
      <c r="BI40" s="5">
        <f>AVERAGE(C40:BF40)</f>
        <v>5.0535714285714288</v>
      </c>
      <c r="BJ40" s="5">
        <f>_xlfn.STDEV.S(C40:BF40)</f>
        <v>1.034313876347599</v>
      </c>
      <c r="BK40" s="5">
        <f>MEDIAN(C40:BF40)</f>
        <v>5</v>
      </c>
    </row>
    <row r="41" spans="1:63" ht="101.5" x14ac:dyDescent="0.35">
      <c r="A41" s="16" t="s">
        <v>1</v>
      </c>
      <c r="B41" s="58" t="s">
        <v>43</v>
      </c>
      <c r="C41" s="66" t="s">
        <v>47</v>
      </c>
      <c r="D41" s="66" t="s">
        <v>47</v>
      </c>
      <c r="E41" s="66" t="s">
        <v>47</v>
      </c>
      <c r="F41" s="66" t="s">
        <v>48</v>
      </c>
      <c r="G41" s="66" t="s">
        <v>47</v>
      </c>
      <c r="H41" s="66" t="s">
        <v>47</v>
      </c>
      <c r="I41" s="66" t="s">
        <v>48</v>
      </c>
      <c r="J41" s="66" t="s">
        <v>49</v>
      </c>
      <c r="K41" s="66" t="s">
        <v>49</v>
      </c>
      <c r="L41" s="66" t="s">
        <v>48</v>
      </c>
      <c r="M41" s="66" t="s">
        <v>49</v>
      </c>
      <c r="N41" s="66" t="s">
        <v>26</v>
      </c>
      <c r="O41" s="66" t="s">
        <v>49</v>
      </c>
      <c r="P41" s="66" t="s">
        <v>49</v>
      </c>
      <c r="Q41" s="66" t="s">
        <v>49</v>
      </c>
      <c r="R41" s="66" t="s">
        <v>49</v>
      </c>
      <c r="S41" s="66" t="s">
        <v>49</v>
      </c>
      <c r="T41" s="66" t="s">
        <v>49</v>
      </c>
      <c r="U41" s="66" t="s">
        <v>49</v>
      </c>
      <c r="V41" s="66" t="s">
        <v>47</v>
      </c>
      <c r="W41" s="66" t="s">
        <v>47</v>
      </c>
      <c r="X41" s="66" t="s">
        <v>49</v>
      </c>
      <c r="Y41" s="66" t="s">
        <v>49</v>
      </c>
      <c r="Z41" s="66" t="s">
        <v>49</v>
      </c>
      <c r="AA41" s="66" t="s">
        <v>47</v>
      </c>
      <c r="AB41" s="66" t="s">
        <v>49</v>
      </c>
      <c r="AC41" s="66" t="s">
        <v>49</v>
      </c>
      <c r="AD41" s="66" t="s">
        <v>49</v>
      </c>
      <c r="AE41" s="56" t="s">
        <v>47</v>
      </c>
      <c r="AF41" s="56" t="s">
        <v>47</v>
      </c>
      <c r="AG41" s="56" t="s">
        <v>47</v>
      </c>
      <c r="AH41" s="56" t="s">
        <v>48</v>
      </c>
      <c r="AI41" s="56" t="s">
        <v>47</v>
      </c>
      <c r="AJ41" s="56" t="s">
        <v>47</v>
      </c>
      <c r="AK41" s="56" t="s">
        <v>48</v>
      </c>
      <c r="AL41" s="56" t="s">
        <v>49</v>
      </c>
      <c r="AM41" s="56" t="s">
        <v>49</v>
      </c>
      <c r="AN41" s="56" t="s">
        <v>48</v>
      </c>
      <c r="AO41" s="56" t="s">
        <v>49</v>
      </c>
      <c r="AP41" s="56" t="s">
        <v>49</v>
      </c>
      <c r="AQ41" s="56" t="s">
        <v>49</v>
      </c>
      <c r="AR41" s="56" t="s">
        <v>49</v>
      </c>
      <c r="AS41" s="56" t="s">
        <v>49</v>
      </c>
      <c r="AT41" s="56" t="s">
        <v>49</v>
      </c>
      <c r="AU41" s="56" t="s">
        <v>49</v>
      </c>
      <c r="AV41" s="56" t="s">
        <v>49</v>
      </c>
      <c r="AW41" s="56" t="s">
        <v>47</v>
      </c>
      <c r="AX41" s="56" t="s">
        <v>47</v>
      </c>
      <c r="AY41" s="56" t="s">
        <v>47</v>
      </c>
      <c r="AZ41" s="56" t="s">
        <v>49</v>
      </c>
      <c r="BA41" s="56" t="s">
        <v>49</v>
      </c>
      <c r="BB41" s="56" t="s">
        <v>49</v>
      </c>
      <c r="BC41" s="56" t="s">
        <v>47</v>
      </c>
      <c r="BD41" s="56" t="s">
        <v>49</v>
      </c>
      <c r="BE41" s="56" t="s">
        <v>49</v>
      </c>
      <c r="BF41" s="56" t="s">
        <v>49</v>
      </c>
      <c r="BI41" s="6"/>
      <c r="BJ41" s="6"/>
      <c r="BK41" s="6"/>
    </row>
    <row r="42" spans="1:63" ht="87" x14ac:dyDescent="0.35">
      <c r="A42" s="16" t="s">
        <v>2</v>
      </c>
      <c r="B42" s="58" t="s">
        <v>44</v>
      </c>
      <c r="C42" s="66" t="s">
        <v>51</v>
      </c>
      <c r="D42" s="66" t="s">
        <v>51</v>
      </c>
      <c r="E42" s="66" t="s">
        <v>51</v>
      </c>
      <c r="F42" s="66" t="s">
        <v>52</v>
      </c>
      <c r="G42" s="66" t="s">
        <v>51</v>
      </c>
      <c r="H42" s="66" t="s">
        <v>51</v>
      </c>
      <c r="I42" s="66" t="s">
        <v>52</v>
      </c>
      <c r="J42" s="66" t="s">
        <v>51</v>
      </c>
      <c r="K42" s="66" t="s">
        <v>51</v>
      </c>
      <c r="L42" s="66" t="s">
        <v>52</v>
      </c>
      <c r="M42" s="66" t="s">
        <v>51</v>
      </c>
      <c r="N42" s="66" t="s">
        <v>51</v>
      </c>
      <c r="O42" s="66" t="s">
        <v>51</v>
      </c>
      <c r="P42" s="66" t="s">
        <v>51</v>
      </c>
      <c r="Q42" s="66" t="s">
        <v>51</v>
      </c>
      <c r="R42" s="66" t="s">
        <v>51</v>
      </c>
      <c r="S42" s="66" t="s">
        <v>53</v>
      </c>
      <c r="T42" s="66" t="s">
        <v>51</v>
      </c>
      <c r="U42" s="66" t="s">
        <v>51</v>
      </c>
      <c r="V42" s="66" t="s">
        <v>51</v>
      </c>
      <c r="W42" s="66" t="s">
        <v>51</v>
      </c>
      <c r="X42" s="66" t="s">
        <v>53</v>
      </c>
      <c r="Y42" s="66" t="s">
        <v>51</v>
      </c>
      <c r="Z42" s="66" t="s">
        <v>51</v>
      </c>
      <c r="AA42" s="66" t="s">
        <v>51</v>
      </c>
      <c r="AB42" s="66" t="s">
        <v>51</v>
      </c>
      <c r="AC42" s="66" t="s">
        <v>53</v>
      </c>
      <c r="AD42" s="66" t="s">
        <v>53</v>
      </c>
      <c r="AE42" s="56" t="s">
        <v>51</v>
      </c>
      <c r="AF42" s="56" t="s">
        <v>51</v>
      </c>
      <c r="AG42" s="56" t="s">
        <v>51</v>
      </c>
      <c r="AH42" s="56" t="s">
        <v>52</v>
      </c>
      <c r="AI42" s="56" t="s">
        <v>51</v>
      </c>
      <c r="AJ42" s="56" t="s">
        <v>51</v>
      </c>
      <c r="AK42" s="56" t="s">
        <v>52</v>
      </c>
      <c r="AL42" s="56" t="s">
        <v>51</v>
      </c>
      <c r="AM42" s="56" t="s">
        <v>51</v>
      </c>
      <c r="AN42" s="56" t="s">
        <v>51</v>
      </c>
      <c r="AO42" s="56" t="s">
        <v>52</v>
      </c>
      <c r="AP42" s="56" t="s">
        <v>51</v>
      </c>
      <c r="AQ42" s="56" t="s">
        <v>51</v>
      </c>
      <c r="AR42" s="56" t="s">
        <v>51</v>
      </c>
      <c r="AS42" s="56" t="s">
        <v>51</v>
      </c>
      <c r="AT42" s="56" t="s">
        <v>51</v>
      </c>
      <c r="AU42" s="56" t="s">
        <v>53</v>
      </c>
      <c r="AV42" s="56" t="s">
        <v>51</v>
      </c>
      <c r="AW42" s="56" t="s">
        <v>51</v>
      </c>
      <c r="AX42" s="56" t="s">
        <v>51</v>
      </c>
      <c r="AY42" s="56" t="s">
        <v>51</v>
      </c>
      <c r="AZ42" s="56" t="s">
        <v>51</v>
      </c>
      <c r="BA42" s="56" t="s">
        <v>51</v>
      </c>
      <c r="BB42" s="56" t="s">
        <v>53</v>
      </c>
      <c r="BC42" s="56" t="s">
        <v>51</v>
      </c>
      <c r="BD42" s="56" t="s">
        <v>51</v>
      </c>
      <c r="BE42" s="56" t="s">
        <v>53</v>
      </c>
      <c r="BF42" s="56" t="s">
        <v>53</v>
      </c>
      <c r="BI42" s="6"/>
      <c r="BJ42" s="6"/>
      <c r="BK42" s="6"/>
    </row>
    <row r="43" spans="1:63" ht="29" x14ac:dyDescent="0.35">
      <c r="A43" s="16" t="s">
        <v>5</v>
      </c>
      <c r="B43" s="58" t="s">
        <v>45</v>
      </c>
      <c r="C43" s="30" t="s">
        <v>39</v>
      </c>
      <c r="D43" s="30" t="s">
        <v>39</v>
      </c>
      <c r="E43" s="30" t="s">
        <v>39</v>
      </c>
      <c r="F43" s="30" t="s">
        <v>39</v>
      </c>
      <c r="G43" s="30" t="s">
        <v>39</v>
      </c>
      <c r="H43" s="30" t="s">
        <v>39</v>
      </c>
      <c r="I43" s="30" t="s">
        <v>39</v>
      </c>
      <c r="J43" s="30" t="s">
        <v>39</v>
      </c>
      <c r="K43" s="30" t="s">
        <v>39</v>
      </c>
      <c r="L43" s="30" t="s">
        <v>39</v>
      </c>
      <c r="M43" s="30" t="s">
        <v>39</v>
      </c>
      <c r="N43" s="30" t="s">
        <v>39</v>
      </c>
      <c r="O43" s="30" t="s">
        <v>39</v>
      </c>
      <c r="P43" s="30" t="s">
        <v>39</v>
      </c>
      <c r="Q43" s="30" t="s">
        <v>39</v>
      </c>
      <c r="R43" s="30" t="s">
        <v>39</v>
      </c>
      <c r="S43" s="30" t="s">
        <v>39</v>
      </c>
      <c r="T43" s="30" t="s">
        <v>39</v>
      </c>
      <c r="U43" s="30" t="s">
        <v>39</v>
      </c>
      <c r="V43" s="30" t="s">
        <v>39</v>
      </c>
      <c r="W43" s="30" t="s">
        <v>39</v>
      </c>
      <c r="X43" s="30" t="s">
        <v>39</v>
      </c>
      <c r="Y43" s="30" t="s">
        <v>39</v>
      </c>
      <c r="Z43" s="30" t="s">
        <v>39</v>
      </c>
      <c r="AA43" s="30" t="s">
        <v>39</v>
      </c>
      <c r="AB43" s="30" t="s">
        <v>39</v>
      </c>
      <c r="AC43" s="30" t="s">
        <v>39</v>
      </c>
      <c r="AD43" s="30" t="s">
        <v>39</v>
      </c>
      <c r="AE43" s="29" t="s">
        <v>39</v>
      </c>
      <c r="AF43" s="29" t="s">
        <v>39</v>
      </c>
      <c r="AG43" s="29" t="s">
        <v>39</v>
      </c>
      <c r="AH43" s="29" t="s">
        <v>39</v>
      </c>
      <c r="AI43" s="29" t="s">
        <v>39</v>
      </c>
      <c r="AJ43" s="29" t="s">
        <v>39</v>
      </c>
      <c r="AK43" s="29" t="s">
        <v>39</v>
      </c>
      <c r="AL43" s="29" t="s">
        <v>39</v>
      </c>
      <c r="AM43" s="29" t="s">
        <v>39</v>
      </c>
      <c r="AN43" s="29" t="s">
        <v>39</v>
      </c>
      <c r="AO43" s="29" t="s">
        <v>39</v>
      </c>
      <c r="AP43" s="29" t="s">
        <v>39</v>
      </c>
      <c r="AQ43" s="29" t="s">
        <v>39</v>
      </c>
      <c r="AR43" s="29" t="s">
        <v>39</v>
      </c>
      <c r="AS43" s="29" t="s">
        <v>39</v>
      </c>
      <c r="AT43" s="29" t="s">
        <v>39</v>
      </c>
      <c r="AU43" s="29" t="s">
        <v>39</v>
      </c>
      <c r="AV43" s="29" t="s">
        <v>39</v>
      </c>
      <c r="AW43" s="29" t="s">
        <v>39</v>
      </c>
      <c r="AX43" s="29" t="s">
        <v>39</v>
      </c>
      <c r="AY43" s="29" t="s">
        <v>39</v>
      </c>
      <c r="AZ43" s="29" t="s">
        <v>39</v>
      </c>
      <c r="BA43" s="29" t="s">
        <v>39</v>
      </c>
      <c r="BB43" s="29" t="s">
        <v>39</v>
      </c>
      <c r="BC43" s="29" t="s">
        <v>39</v>
      </c>
      <c r="BD43" s="29" t="s">
        <v>39</v>
      </c>
      <c r="BE43" s="29" t="s">
        <v>39</v>
      </c>
      <c r="BF43" s="29" t="s">
        <v>39</v>
      </c>
      <c r="BI43" s="6"/>
      <c r="BJ43" s="6"/>
      <c r="BK43" s="6"/>
    </row>
    <row r="44" spans="1:63" ht="29" x14ac:dyDescent="0.35">
      <c r="A44" s="5">
        <v>9</v>
      </c>
      <c r="B44" s="60" t="s">
        <v>56</v>
      </c>
      <c r="C44" s="5">
        <f t="shared" ref="C44:AH44" si="10">IF(C45="N",0,IF(C45="Y",2,0)+IF(C46="Y",2,0)+IF(C47="Y",1,0))</f>
        <v>0</v>
      </c>
      <c r="D44" s="5">
        <f t="shared" si="10"/>
        <v>0</v>
      </c>
      <c r="E44" s="5">
        <f t="shared" si="10"/>
        <v>0</v>
      </c>
      <c r="F44" s="5">
        <f t="shared" si="10"/>
        <v>0</v>
      </c>
      <c r="G44" s="5">
        <f t="shared" si="10"/>
        <v>0</v>
      </c>
      <c r="H44" s="5">
        <f t="shared" si="10"/>
        <v>0</v>
      </c>
      <c r="I44" s="5">
        <f t="shared" si="10"/>
        <v>0</v>
      </c>
      <c r="J44" s="5">
        <f t="shared" si="10"/>
        <v>0</v>
      </c>
      <c r="K44" s="5">
        <f t="shared" si="10"/>
        <v>0</v>
      </c>
      <c r="L44" s="5">
        <f t="shared" si="10"/>
        <v>0</v>
      </c>
      <c r="M44" s="5">
        <f t="shared" si="10"/>
        <v>0</v>
      </c>
      <c r="N44" s="5">
        <f t="shared" si="10"/>
        <v>0</v>
      </c>
      <c r="O44" s="5">
        <f t="shared" si="10"/>
        <v>0</v>
      </c>
      <c r="P44" s="5">
        <f t="shared" si="10"/>
        <v>0</v>
      </c>
      <c r="Q44" s="5">
        <f t="shared" si="10"/>
        <v>0</v>
      </c>
      <c r="R44" s="5">
        <f t="shared" si="10"/>
        <v>0</v>
      </c>
      <c r="S44" s="5">
        <f t="shared" si="10"/>
        <v>0</v>
      </c>
      <c r="T44" s="5">
        <f t="shared" si="10"/>
        <v>0</v>
      </c>
      <c r="U44" s="5">
        <f t="shared" si="10"/>
        <v>0</v>
      </c>
      <c r="V44" s="5">
        <f t="shared" si="10"/>
        <v>0</v>
      </c>
      <c r="W44" s="5">
        <f t="shared" si="10"/>
        <v>0</v>
      </c>
      <c r="X44" s="5">
        <f t="shared" si="10"/>
        <v>0</v>
      </c>
      <c r="Y44" s="5">
        <f t="shared" si="10"/>
        <v>0</v>
      </c>
      <c r="Z44" s="5">
        <f t="shared" si="10"/>
        <v>5</v>
      </c>
      <c r="AA44" s="5">
        <f t="shared" si="10"/>
        <v>0</v>
      </c>
      <c r="AB44" s="5">
        <f t="shared" si="10"/>
        <v>0</v>
      </c>
      <c r="AC44" s="5">
        <f t="shared" si="10"/>
        <v>0</v>
      </c>
      <c r="AD44" s="5">
        <f t="shared" si="10"/>
        <v>0</v>
      </c>
      <c r="AE44" s="5">
        <f t="shared" si="10"/>
        <v>0</v>
      </c>
      <c r="AF44" s="5">
        <f t="shared" si="10"/>
        <v>0</v>
      </c>
      <c r="AG44" s="5">
        <f t="shared" si="10"/>
        <v>0</v>
      </c>
      <c r="AH44" s="5">
        <f t="shared" si="10"/>
        <v>0</v>
      </c>
      <c r="AI44" s="5">
        <f t="shared" ref="AI44:BF44" si="11">IF(AI45="N",0,IF(AI45="Y",2,0)+IF(AI46="Y",2,0)+IF(AI47="Y",1,0))</f>
        <v>0</v>
      </c>
      <c r="AJ44" s="5">
        <f t="shared" si="11"/>
        <v>0</v>
      </c>
      <c r="AK44" s="5">
        <f t="shared" si="11"/>
        <v>0</v>
      </c>
      <c r="AL44" s="5">
        <f t="shared" si="11"/>
        <v>0</v>
      </c>
      <c r="AM44" s="5">
        <f t="shared" si="11"/>
        <v>0</v>
      </c>
      <c r="AN44" s="5">
        <f t="shared" si="11"/>
        <v>0</v>
      </c>
      <c r="AO44" s="5">
        <f t="shared" si="11"/>
        <v>0</v>
      </c>
      <c r="AP44" s="5">
        <f t="shared" si="11"/>
        <v>0</v>
      </c>
      <c r="AQ44" s="5">
        <f t="shared" si="11"/>
        <v>0</v>
      </c>
      <c r="AR44" s="5">
        <f t="shared" si="11"/>
        <v>0</v>
      </c>
      <c r="AS44" s="5">
        <f t="shared" si="11"/>
        <v>0</v>
      </c>
      <c r="AT44" s="5">
        <f t="shared" si="11"/>
        <v>0</v>
      </c>
      <c r="AU44" s="5">
        <f t="shared" si="11"/>
        <v>0</v>
      </c>
      <c r="AV44" s="5">
        <f t="shared" si="11"/>
        <v>0</v>
      </c>
      <c r="AW44" s="5">
        <f t="shared" si="11"/>
        <v>0</v>
      </c>
      <c r="AX44" s="5">
        <f t="shared" si="11"/>
        <v>0</v>
      </c>
      <c r="AY44" s="5">
        <f t="shared" si="11"/>
        <v>0</v>
      </c>
      <c r="AZ44" s="5">
        <f t="shared" si="11"/>
        <v>0</v>
      </c>
      <c r="BA44" s="5">
        <f t="shared" si="11"/>
        <v>0</v>
      </c>
      <c r="BB44" s="5">
        <f t="shared" si="11"/>
        <v>5</v>
      </c>
      <c r="BC44" s="5">
        <f t="shared" si="11"/>
        <v>0</v>
      </c>
      <c r="BD44" s="5">
        <f t="shared" si="11"/>
        <v>0</v>
      </c>
      <c r="BE44" s="5">
        <f t="shared" si="11"/>
        <v>0</v>
      </c>
      <c r="BF44" s="5">
        <f t="shared" si="11"/>
        <v>0</v>
      </c>
      <c r="BI44" s="5">
        <f>AVERAGE(C44:BF44)</f>
        <v>0.17857142857142858</v>
      </c>
      <c r="BJ44" s="5">
        <f>_xlfn.STDEV.S(C44:BF44)</f>
        <v>0.93628167589853895</v>
      </c>
      <c r="BK44" s="5">
        <f>MEDIAN(C44:BF44)</f>
        <v>0</v>
      </c>
    </row>
    <row r="45" spans="1:63" x14ac:dyDescent="0.35">
      <c r="A45" s="16" t="s">
        <v>1</v>
      </c>
      <c r="B45" s="58" t="s">
        <v>57</v>
      </c>
      <c r="C45" s="30" t="s">
        <v>39</v>
      </c>
      <c r="D45" s="30" t="s">
        <v>39</v>
      </c>
      <c r="E45" s="30" t="s">
        <v>39</v>
      </c>
      <c r="F45" s="30" t="s">
        <v>39</v>
      </c>
      <c r="G45" s="30" t="s">
        <v>39</v>
      </c>
      <c r="H45" s="30" t="s">
        <v>39</v>
      </c>
      <c r="I45" s="30" t="s">
        <v>39</v>
      </c>
      <c r="J45" s="30" t="s">
        <v>39</v>
      </c>
      <c r="K45" s="30" t="s">
        <v>39</v>
      </c>
      <c r="L45" s="30" t="s">
        <v>39</v>
      </c>
      <c r="M45" s="30" t="s">
        <v>39</v>
      </c>
      <c r="N45" s="30" t="s">
        <v>39</v>
      </c>
      <c r="O45" s="30" t="s">
        <v>39</v>
      </c>
      <c r="P45" s="30" t="s">
        <v>39</v>
      </c>
      <c r="Q45" s="30" t="s">
        <v>39</v>
      </c>
      <c r="R45" s="30" t="s">
        <v>39</v>
      </c>
      <c r="S45" s="30" t="s">
        <v>39</v>
      </c>
      <c r="T45" s="30" t="s">
        <v>39</v>
      </c>
      <c r="U45" s="30" t="s">
        <v>39</v>
      </c>
      <c r="V45" s="30" t="s">
        <v>39</v>
      </c>
      <c r="W45" s="30" t="s">
        <v>39</v>
      </c>
      <c r="X45" s="30" t="s">
        <v>39</v>
      </c>
      <c r="Y45" s="30" t="s">
        <v>39</v>
      </c>
      <c r="Z45" s="30" t="s">
        <v>38</v>
      </c>
      <c r="AA45" s="30" t="s">
        <v>39</v>
      </c>
      <c r="AB45" s="30" t="s">
        <v>39</v>
      </c>
      <c r="AC45" s="30" t="s">
        <v>39</v>
      </c>
      <c r="AD45" s="30" t="s">
        <v>39</v>
      </c>
      <c r="AE45" s="29" t="s">
        <v>39</v>
      </c>
      <c r="AF45" s="29" t="s">
        <v>39</v>
      </c>
      <c r="AG45" s="29" t="s">
        <v>39</v>
      </c>
      <c r="AH45" s="29" t="s">
        <v>39</v>
      </c>
      <c r="AI45" s="29" t="s">
        <v>39</v>
      </c>
      <c r="AJ45" s="29" t="s">
        <v>39</v>
      </c>
      <c r="AK45" s="29" t="s">
        <v>39</v>
      </c>
      <c r="AL45" s="29" t="s">
        <v>39</v>
      </c>
      <c r="AM45" s="29" t="s">
        <v>39</v>
      </c>
      <c r="AN45" s="29" t="s">
        <v>39</v>
      </c>
      <c r="AO45" s="29" t="s">
        <v>39</v>
      </c>
      <c r="AP45" s="29" t="s">
        <v>39</v>
      </c>
      <c r="AQ45" s="29" t="s">
        <v>39</v>
      </c>
      <c r="AR45" s="29" t="s">
        <v>39</v>
      </c>
      <c r="AS45" s="29" t="s">
        <v>39</v>
      </c>
      <c r="AT45" s="29" t="s">
        <v>39</v>
      </c>
      <c r="AU45" s="29" t="s">
        <v>39</v>
      </c>
      <c r="AV45" s="29" t="s">
        <v>39</v>
      </c>
      <c r="AW45" s="29" t="s">
        <v>39</v>
      </c>
      <c r="AX45" s="29" t="s">
        <v>39</v>
      </c>
      <c r="AY45" s="29" t="s">
        <v>39</v>
      </c>
      <c r="AZ45" s="29" t="s">
        <v>39</v>
      </c>
      <c r="BA45" s="29" t="s">
        <v>39</v>
      </c>
      <c r="BB45" s="29" t="s">
        <v>38</v>
      </c>
      <c r="BC45" s="29" t="s">
        <v>39</v>
      </c>
      <c r="BD45" s="29" t="s">
        <v>39</v>
      </c>
      <c r="BE45" s="29" t="s">
        <v>39</v>
      </c>
      <c r="BF45" s="29" t="s">
        <v>39</v>
      </c>
      <c r="BI45" s="6"/>
      <c r="BJ45" s="6"/>
      <c r="BK45" s="6"/>
    </row>
    <row r="46" spans="1:63" x14ac:dyDescent="0.35">
      <c r="A46" s="16" t="s">
        <v>2</v>
      </c>
      <c r="B46" s="58" t="s">
        <v>58</v>
      </c>
      <c r="C46" s="30" t="s">
        <v>39</v>
      </c>
      <c r="D46" s="30" t="s">
        <v>39</v>
      </c>
      <c r="E46" s="30" t="s">
        <v>39</v>
      </c>
      <c r="F46" s="30" t="s">
        <v>39</v>
      </c>
      <c r="G46" s="30" t="s">
        <v>39</v>
      </c>
      <c r="H46" s="30" t="s">
        <v>39</v>
      </c>
      <c r="I46" s="30" t="s">
        <v>39</v>
      </c>
      <c r="J46" s="30" t="s">
        <v>39</v>
      </c>
      <c r="K46" s="30" t="s">
        <v>39</v>
      </c>
      <c r="L46" s="30" t="s">
        <v>39</v>
      </c>
      <c r="M46" s="30" t="s">
        <v>39</v>
      </c>
      <c r="N46" s="30" t="s">
        <v>39</v>
      </c>
      <c r="O46" s="30" t="s">
        <v>39</v>
      </c>
      <c r="P46" s="30" t="s">
        <v>39</v>
      </c>
      <c r="Q46" s="30" t="s">
        <v>39</v>
      </c>
      <c r="R46" s="30" t="s">
        <v>39</v>
      </c>
      <c r="S46" s="30" t="s">
        <v>39</v>
      </c>
      <c r="T46" s="30" t="s">
        <v>39</v>
      </c>
      <c r="U46" s="30" t="s">
        <v>39</v>
      </c>
      <c r="V46" s="30" t="s">
        <v>39</v>
      </c>
      <c r="W46" s="30" t="s">
        <v>39</v>
      </c>
      <c r="X46" s="30" t="s">
        <v>39</v>
      </c>
      <c r="Y46" s="30" t="s">
        <v>39</v>
      </c>
      <c r="Z46" s="30" t="s">
        <v>38</v>
      </c>
      <c r="AA46" s="30" t="s">
        <v>39</v>
      </c>
      <c r="AB46" s="30" t="s">
        <v>39</v>
      </c>
      <c r="AC46" s="30" t="s">
        <v>39</v>
      </c>
      <c r="AD46" s="30" t="s">
        <v>39</v>
      </c>
      <c r="AE46" s="29" t="s">
        <v>39</v>
      </c>
      <c r="AF46" s="29" t="s">
        <v>39</v>
      </c>
      <c r="AG46" s="29" t="s">
        <v>39</v>
      </c>
      <c r="AH46" s="29" t="s">
        <v>39</v>
      </c>
      <c r="AI46" s="29" t="s">
        <v>39</v>
      </c>
      <c r="AJ46" s="29" t="s">
        <v>39</v>
      </c>
      <c r="AK46" s="29" t="s">
        <v>39</v>
      </c>
      <c r="AL46" s="29" t="s">
        <v>39</v>
      </c>
      <c r="AM46" s="29" t="s">
        <v>39</v>
      </c>
      <c r="AN46" s="29" t="s">
        <v>39</v>
      </c>
      <c r="AO46" s="29" t="s">
        <v>39</v>
      </c>
      <c r="AP46" s="29" t="s">
        <v>39</v>
      </c>
      <c r="AQ46" s="29" t="s">
        <v>39</v>
      </c>
      <c r="AR46" s="29" t="s">
        <v>39</v>
      </c>
      <c r="AS46" s="29" t="s">
        <v>39</v>
      </c>
      <c r="AT46" s="29" t="s">
        <v>39</v>
      </c>
      <c r="AU46" s="29" t="s">
        <v>39</v>
      </c>
      <c r="AV46" s="29" t="s">
        <v>39</v>
      </c>
      <c r="AW46" s="29" t="s">
        <v>39</v>
      </c>
      <c r="AX46" s="29" t="s">
        <v>39</v>
      </c>
      <c r="AY46" s="29" t="s">
        <v>39</v>
      </c>
      <c r="AZ46" s="29" t="s">
        <v>39</v>
      </c>
      <c r="BA46" s="29" t="s">
        <v>39</v>
      </c>
      <c r="BB46" s="29" t="s">
        <v>38</v>
      </c>
      <c r="BC46" s="29" t="s">
        <v>39</v>
      </c>
      <c r="BD46" s="29" t="s">
        <v>39</v>
      </c>
      <c r="BE46" s="29" t="s">
        <v>39</v>
      </c>
      <c r="BF46" s="29" t="s">
        <v>39</v>
      </c>
      <c r="BI46" s="6"/>
      <c r="BJ46" s="6"/>
      <c r="BK46" s="6"/>
    </row>
    <row r="47" spans="1:63" ht="29" x14ac:dyDescent="0.35">
      <c r="A47" s="16" t="s">
        <v>5</v>
      </c>
      <c r="B47" s="58" t="s">
        <v>59</v>
      </c>
      <c r="C47" s="30" t="s">
        <v>39</v>
      </c>
      <c r="D47" s="30" t="s">
        <v>39</v>
      </c>
      <c r="E47" s="30" t="s">
        <v>39</v>
      </c>
      <c r="F47" s="30" t="s">
        <v>39</v>
      </c>
      <c r="G47" s="30" t="s">
        <v>39</v>
      </c>
      <c r="H47" s="30" t="s">
        <v>39</v>
      </c>
      <c r="I47" s="30" t="s">
        <v>39</v>
      </c>
      <c r="J47" s="30" t="s">
        <v>39</v>
      </c>
      <c r="K47" s="30" t="s">
        <v>39</v>
      </c>
      <c r="L47" s="30" t="s">
        <v>39</v>
      </c>
      <c r="M47" s="30" t="s">
        <v>39</v>
      </c>
      <c r="N47" s="30" t="s">
        <v>39</v>
      </c>
      <c r="O47" s="30" t="s">
        <v>39</v>
      </c>
      <c r="P47" s="30" t="s">
        <v>39</v>
      </c>
      <c r="Q47" s="30" t="s">
        <v>39</v>
      </c>
      <c r="R47" s="30" t="s">
        <v>39</v>
      </c>
      <c r="S47" s="30" t="s">
        <v>39</v>
      </c>
      <c r="T47" s="30" t="s">
        <v>39</v>
      </c>
      <c r="U47" s="30" t="s">
        <v>39</v>
      </c>
      <c r="V47" s="30" t="s">
        <v>39</v>
      </c>
      <c r="W47" s="30" t="s">
        <v>39</v>
      </c>
      <c r="X47" s="30" t="s">
        <v>39</v>
      </c>
      <c r="Y47" s="30" t="s">
        <v>39</v>
      </c>
      <c r="Z47" s="30" t="s">
        <v>38</v>
      </c>
      <c r="AA47" s="30" t="s">
        <v>39</v>
      </c>
      <c r="AB47" s="30" t="s">
        <v>39</v>
      </c>
      <c r="AC47" s="30" t="s">
        <v>39</v>
      </c>
      <c r="AD47" s="30" t="s">
        <v>39</v>
      </c>
      <c r="AE47" s="29" t="s">
        <v>39</v>
      </c>
      <c r="AF47" s="29" t="s">
        <v>39</v>
      </c>
      <c r="AG47" s="29" t="s">
        <v>39</v>
      </c>
      <c r="AH47" s="29" t="s">
        <v>39</v>
      </c>
      <c r="AI47" s="29" t="s">
        <v>39</v>
      </c>
      <c r="AJ47" s="29" t="s">
        <v>39</v>
      </c>
      <c r="AK47" s="29" t="s">
        <v>39</v>
      </c>
      <c r="AL47" s="29" t="s">
        <v>39</v>
      </c>
      <c r="AM47" s="29" t="s">
        <v>39</v>
      </c>
      <c r="AN47" s="29" t="s">
        <v>39</v>
      </c>
      <c r="AO47" s="29" t="s">
        <v>39</v>
      </c>
      <c r="AP47" s="29" t="s">
        <v>39</v>
      </c>
      <c r="AQ47" s="29" t="s">
        <v>39</v>
      </c>
      <c r="AR47" s="29" t="s">
        <v>39</v>
      </c>
      <c r="AS47" s="29" t="s">
        <v>39</v>
      </c>
      <c r="AT47" s="29" t="s">
        <v>39</v>
      </c>
      <c r="AU47" s="29" t="s">
        <v>39</v>
      </c>
      <c r="AV47" s="29" t="s">
        <v>39</v>
      </c>
      <c r="AW47" s="29" t="s">
        <v>39</v>
      </c>
      <c r="AX47" s="29" t="s">
        <v>39</v>
      </c>
      <c r="AY47" s="29" t="s">
        <v>39</v>
      </c>
      <c r="AZ47" s="29" t="s">
        <v>39</v>
      </c>
      <c r="BA47" s="29" t="s">
        <v>39</v>
      </c>
      <c r="BB47" s="29" t="s">
        <v>38</v>
      </c>
      <c r="BC47" s="29" t="s">
        <v>39</v>
      </c>
      <c r="BD47" s="29" t="s">
        <v>39</v>
      </c>
      <c r="BE47" s="29" t="s">
        <v>39</v>
      </c>
      <c r="BF47" s="29" t="s">
        <v>39</v>
      </c>
      <c r="BI47" s="6"/>
      <c r="BJ47" s="6"/>
      <c r="BK47" s="6"/>
    </row>
    <row r="48" spans="1:63" ht="29" x14ac:dyDescent="0.35">
      <c r="A48" s="5">
        <v>10</v>
      </c>
      <c r="B48" s="60" t="s">
        <v>63</v>
      </c>
      <c r="C48" s="5">
        <f t="shared" ref="C48:AH48" si="12">IF(C49="Y",2,0)+IF(C50="Y",2,0)+IF(C51="Y",4,0)</f>
        <v>0</v>
      </c>
      <c r="D48" s="5">
        <f t="shared" si="12"/>
        <v>0</v>
      </c>
      <c r="E48" s="5">
        <f t="shared" si="12"/>
        <v>6</v>
      </c>
      <c r="F48" s="5">
        <f t="shared" si="12"/>
        <v>6</v>
      </c>
      <c r="G48" s="5">
        <f t="shared" si="12"/>
        <v>0</v>
      </c>
      <c r="H48" s="5">
        <f t="shared" si="12"/>
        <v>6</v>
      </c>
      <c r="I48" s="5">
        <f t="shared" si="12"/>
        <v>2</v>
      </c>
      <c r="J48" s="5">
        <f t="shared" si="12"/>
        <v>2</v>
      </c>
      <c r="K48" s="5">
        <f t="shared" si="12"/>
        <v>4</v>
      </c>
      <c r="L48" s="5">
        <f t="shared" si="12"/>
        <v>0</v>
      </c>
      <c r="M48" s="5">
        <f t="shared" si="12"/>
        <v>0</v>
      </c>
      <c r="N48" s="5">
        <f t="shared" si="12"/>
        <v>0</v>
      </c>
      <c r="O48" s="5">
        <f t="shared" si="12"/>
        <v>0</v>
      </c>
      <c r="P48" s="5">
        <f t="shared" si="12"/>
        <v>4</v>
      </c>
      <c r="Q48" s="5">
        <f t="shared" si="12"/>
        <v>4</v>
      </c>
      <c r="R48" s="5">
        <f t="shared" si="12"/>
        <v>6</v>
      </c>
      <c r="S48" s="5">
        <f t="shared" si="12"/>
        <v>2</v>
      </c>
      <c r="T48" s="5">
        <f t="shared" si="12"/>
        <v>6</v>
      </c>
      <c r="U48" s="5">
        <f t="shared" si="12"/>
        <v>6</v>
      </c>
      <c r="V48" s="5">
        <f t="shared" si="12"/>
        <v>2</v>
      </c>
      <c r="W48" s="5">
        <f t="shared" si="12"/>
        <v>2</v>
      </c>
      <c r="X48" s="5">
        <f t="shared" si="12"/>
        <v>4</v>
      </c>
      <c r="Y48" s="5">
        <f t="shared" si="12"/>
        <v>2</v>
      </c>
      <c r="Z48" s="5">
        <f t="shared" si="12"/>
        <v>6</v>
      </c>
      <c r="AA48" s="5">
        <f t="shared" si="12"/>
        <v>4</v>
      </c>
      <c r="AB48" s="5">
        <f t="shared" si="12"/>
        <v>6</v>
      </c>
      <c r="AC48" s="5">
        <f t="shared" si="12"/>
        <v>6</v>
      </c>
      <c r="AD48" s="5">
        <f t="shared" si="12"/>
        <v>6</v>
      </c>
      <c r="AE48" s="5">
        <f t="shared" si="12"/>
        <v>0</v>
      </c>
      <c r="AF48" s="5">
        <f t="shared" si="12"/>
        <v>0</v>
      </c>
      <c r="AG48" s="5">
        <f t="shared" si="12"/>
        <v>6</v>
      </c>
      <c r="AH48" s="5">
        <f t="shared" si="12"/>
        <v>6</v>
      </c>
      <c r="AI48" s="5">
        <f t="shared" ref="AI48:BF48" si="13">IF(AI49="Y",2,0)+IF(AI50="Y",2,0)+IF(AI51="Y",4,0)</f>
        <v>0</v>
      </c>
      <c r="AJ48" s="5">
        <f t="shared" si="13"/>
        <v>6</v>
      </c>
      <c r="AK48" s="5">
        <f t="shared" si="13"/>
        <v>6</v>
      </c>
      <c r="AL48" s="5">
        <f t="shared" si="13"/>
        <v>0</v>
      </c>
      <c r="AM48" s="5">
        <f t="shared" si="13"/>
        <v>0</v>
      </c>
      <c r="AN48" s="5">
        <f t="shared" si="13"/>
        <v>0</v>
      </c>
      <c r="AO48" s="5">
        <f t="shared" si="13"/>
        <v>0</v>
      </c>
      <c r="AP48" s="5">
        <f t="shared" si="13"/>
        <v>2</v>
      </c>
      <c r="AQ48" s="5">
        <f t="shared" si="13"/>
        <v>0</v>
      </c>
      <c r="AR48" s="5">
        <f t="shared" si="13"/>
        <v>0</v>
      </c>
      <c r="AS48" s="5">
        <f t="shared" si="13"/>
        <v>2</v>
      </c>
      <c r="AT48" s="5">
        <f t="shared" si="13"/>
        <v>6</v>
      </c>
      <c r="AU48" s="5">
        <f t="shared" si="13"/>
        <v>0</v>
      </c>
      <c r="AV48" s="5">
        <f t="shared" si="13"/>
        <v>6</v>
      </c>
      <c r="AW48" s="5">
        <f t="shared" si="13"/>
        <v>6</v>
      </c>
      <c r="AX48" s="5">
        <f t="shared" si="13"/>
        <v>2</v>
      </c>
      <c r="AY48" s="5">
        <f t="shared" si="13"/>
        <v>0</v>
      </c>
      <c r="AZ48" s="5">
        <f t="shared" si="13"/>
        <v>0</v>
      </c>
      <c r="BA48" s="5">
        <f t="shared" si="13"/>
        <v>2</v>
      </c>
      <c r="BB48" s="5">
        <f t="shared" si="13"/>
        <v>6</v>
      </c>
      <c r="BC48" s="5">
        <f t="shared" si="13"/>
        <v>6</v>
      </c>
      <c r="BD48" s="5">
        <f t="shared" si="13"/>
        <v>6</v>
      </c>
      <c r="BE48" s="5">
        <f t="shared" si="13"/>
        <v>6</v>
      </c>
      <c r="BF48" s="5">
        <f t="shared" si="13"/>
        <v>6</v>
      </c>
      <c r="BI48" s="5">
        <f>AVERAGE(C48:BF48)</f>
        <v>3.0714285714285716</v>
      </c>
      <c r="BJ48" s="5">
        <f>_xlfn.STDEV.S(C48:BF48)</f>
        <v>2.6413298500231615</v>
      </c>
      <c r="BK48" s="5">
        <f>MEDIAN(C48:BF48)</f>
        <v>2</v>
      </c>
    </row>
    <row r="49" spans="1:63" x14ac:dyDescent="0.35">
      <c r="A49" s="16" t="s">
        <v>1</v>
      </c>
      <c r="B49" s="58" t="s">
        <v>60</v>
      </c>
      <c r="C49" s="30" t="s">
        <v>39</v>
      </c>
      <c r="D49" s="30" t="s">
        <v>39</v>
      </c>
      <c r="E49" s="30" t="s">
        <v>38</v>
      </c>
      <c r="F49" s="30" t="s">
        <v>38</v>
      </c>
      <c r="G49" s="30" t="s">
        <v>39</v>
      </c>
      <c r="H49" s="30" t="s">
        <v>38</v>
      </c>
      <c r="I49" s="30" t="s">
        <v>38</v>
      </c>
      <c r="J49" s="30" t="s">
        <v>39</v>
      </c>
      <c r="K49" s="30" t="s">
        <v>38</v>
      </c>
      <c r="L49" s="30" t="s">
        <v>39</v>
      </c>
      <c r="M49" s="30" t="s">
        <v>39</v>
      </c>
      <c r="N49" s="30" t="s">
        <v>39</v>
      </c>
      <c r="O49" s="30" t="s">
        <v>39</v>
      </c>
      <c r="P49" s="30" t="s">
        <v>38</v>
      </c>
      <c r="Q49" s="30" t="s">
        <v>38</v>
      </c>
      <c r="R49" s="30" t="s">
        <v>38</v>
      </c>
      <c r="S49" s="30" t="s">
        <v>38</v>
      </c>
      <c r="T49" s="30" t="s">
        <v>38</v>
      </c>
      <c r="U49" s="30" t="s">
        <v>38</v>
      </c>
      <c r="V49" s="30" t="s">
        <v>38</v>
      </c>
      <c r="W49" s="30" t="s">
        <v>38</v>
      </c>
      <c r="X49" s="30" t="s">
        <v>38</v>
      </c>
      <c r="Y49" s="30" t="s">
        <v>39</v>
      </c>
      <c r="Z49" s="30" t="s">
        <v>38</v>
      </c>
      <c r="AA49" s="30" t="s">
        <v>38</v>
      </c>
      <c r="AB49" s="30" t="s">
        <v>38</v>
      </c>
      <c r="AC49" s="30" t="s">
        <v>38</v>
      </c>
      <c r="AD49" s="30" t="s">
        <v>38</v>
      </c>
      <c r="AE49" s="29" t="s">
        <v>39</v>
      </c>
      <c r="AF49" s="29" t="s">
        <v>39</v>
      </c>
      <c r="AG49" s="29" t="s">
        <v>38</v>
      </c>
      <c r="AH49" s="29" t="s">
        <v>38</v>
      </c>
      <c r="AI49" s="29" t="s">
        <v>39</v>
      </c>
      <c r="AJ49" s="29" t="s">
        <v>38</v>
      </c>
      <c r="AK49" s="29" t="s">
        <v>38</v>
      </c>
      <c r="AL49" s="29" t="s">
        <v>39</v>
      </c>
      <c r="AM49" s="29" t="s">
        <v>39</v>
      </c>
      <c r="AN49" s="29" t="s">
        <v>39</v>
      </c>
      <c r="AO49" s="29" t="s">
        <v>39</v>
      </c>
      <c r="AP49" s="29" t="s">
        <v>39</v>
      </c>
      <c r="AQ49" s="29" t="s">
        <v>39</v>
      </c>
      <c r="AR49" s="29" t="s">
        <v>39</v>
      </c>
      <c r="AS49" s="29" t="s">
        <v>38</v>
      </c>
      <c r="AT49" s="29" t="s">
        <v>38</v>
      </c>
      <c r="AU49" s="29" t="s">
        <v>39</v>
      </c>
      <c r="AV49" s="29" t="s">
        <v>38</v>
      </c>
      <c r="AW49" s="29" t="s">
        <v>38</v>
      </c>
      <c r="AX49" s="29" t="s">
        <v>39</v>
      </c>
      <c r="AY49" s="29" t="s">
        <v>39</v>
      </c>
      <c r="AZ49" s="29" t="s">
        <v>39</v>
      </c>
      <c r="BA49" s="29" t="s">
        <v>39</v>
      </c>
      <c r="BB49" s="29" t="s">
        <v>38</v>
      </c>
      <c r="BC49" s="29" t="s">
        <v>38</v>
      </c>
      <c r="BD49" s="29" t="s">
        <v>38</v>
      </c>
      <c r="BE49" s="29" t="s">
        <v>38</v>
      </c>
      <c r="BF49" s="29" t="s">
        <v>38</v>
      </c>
      <c r="BI49" s="6"/>
      <c r="BJ49" s="6"/>
      <c r="BK49" s="6"/>
    </row>
    <row r="50" spans="1:63" x14ac:dyDescent="0.35">
      <c r="A50" s="16" t="s">
        <v>2</v>
      </c>
      <c r="B50" s="58" t="s">
        <v>61</v>
      </c>
      <c r="C50" s="30" t="s">
        <v>39</v>
      </c>
      <c r="D50" s="30" t="s">
        <v>39</v>
      </c>
      <c r="E50" s="30" t="s">
        <v>39</v>
      </c>
      <c r="F50" s="30" t="s">
        <v>39</v>
      </c>
      <c r="G50" s="30" t="s">
        <v>39</v>
      </c>
      <c r="H50" s="30" t="s">
        <v>39</v>
      </c>
      <c r="I50" s="30" t="s">
        <v>39</v>
      </c>
      <c r="J50" s="30" t="s">
        <v>38</v>
      </c>
      <c r="K50" s="30" t="s">
        <v>38</v>
      </c>
      <c r="L50" s="30" t="s">
        <v>39</v>
      </c>
      <c r="M50" s="30" t="s">
        <v>39</v>
      </c>
      <c r="N50" s="30" t="s">
        <v>39</v>
      </c>
      <c r="O50" s="30" t="s">
        <v>39</v>
      </c>
      <c r="P50" s="30" t="s">
        <v>38</v>
      </c>
      <c r="Q50" s="30" t="s">
        <v>38</v>
      </c>
      <c r="R50" s="30" t="s">
        <v>39</v>
      </c>
      <c r="S50" s="30" t="s">
        <v>39</v>
      </c>
      <c r="T50" s="30" t="s">
        <v>39</v>
      </c>
      <c r="U50" s="30" t="s">
        <v>39</v>
      </c>
      <c r="V50" s="30" t="s">
        <v>39</v>
      </c>
      <c r="W50" s="30" t="s">
        <v>39</v>
      </c>
      <c r="X50" s="30" t="s">
        <v>38</v>
      </c>
      <c r="Y50" s="30" t="s">
        <v>38</v>
      </c>
      <c r="Z50" s="30" t="s">
        <v>39</v>
      </c>
      <c r="AA50" s="30" t="s">
        <v>38</v>
      </c>
      <c r="AB50" s="30" t="s">
        <v>39</v>
      </c>
      <c r="AC50" s="30" t="s">
        <v>39</v>
      </c>
      <c r="AD50" s="30" t="s">
        <v>39</v>
      </c>
      <c r="AE50" s="29" t="s">
        <v>39</v>
      </c>
      <c r="AF50" s="29" t="s">
        <v>39</v>
      </c>
      <c r="AG50" s="29" t="s">
        <v>39</v>
      </c>
      <c r="AH50" s="29" t="s">
        <v>39</v>
      </c>
      <c r="AI50" s="29" t="s">
        <v>39</v>
      </c>
      <c r="AJ50" s="29" t="s">
        <v>39</v>
      </c>
      <c r="AK50" s="29" t="s">
        <v>39</v>
      </c>
      <c r="AL50" s="29" t="s">
        <v>39</v>
      </c>
      <c r="AM50" s="29" t="s">
        <v>39</v>
      </c>
      <c r="AN50" s="29" t="s">
        <v>39</v>
      </c>
      <c r="AO50" s="29" t="s">
        <v>39</v>
      </c>
      <c r="AP50" s="29" t="s">
        <v>38</v>
      </c>
      <c r="AQ50" s="29" t="s">
        <v>39</v>
      </c>
      <c r="AR50" s="29" t="s">
        <v>39</v>
      </c>
      <c r="AS50" s="29" t="s">
        <v>39</v>
      </c>
      <c r="AT50" s="29" t="s">
        <v>39</v>
      </c>
      <c r="AU50" s="29" t="s">
        <v>39</v>
      </c>
      <c r="AV50" s="29" t="s">
        <v>39</v>
      </c>
      <c r="AW50" s="29" t="s">
        <v>39</v>
      </c>
      <c r="AX50" s="29" t="s">
        <v>38</v>
      </c>
      <c r="AY50" s="29" t="s">
        <v>39</v>
      </c>
      <c r="AZ50" s="29" t="s">
        <v>39</v>
      </c>
      <c r="BA50" s="29" t="s">
        <v>38</v>
      </c>
      <c r="BB50" s="29" t="s">
        <v>39</v>
      </c>
      <c r="BC50" s="29" t="s">
        <v>39</v>
      </c>
      <c r="BD50" s="29" t="s">
        <v>39</v>
      </c>
      <c r="BE50" s="29" t="s">
        <v>39</v>
      </c>
      <c r="BF50" s="29" t="s">
        <v>39</v>
      </c>
      <c r="BI50" s="6"/>
      <c r="BJ50" s="6"/>
      <c r="BK50" s="6"/>
    </row>
    <row r="51" spans="1:63" ht="29" x14ac:dyDescent="0.35">
      <c r="A51" s="16" t="s">
        <v>5</v>
      </c>
      <c r="B51" s="58" t="s">
        <v>62</v>
      </c>
      <c r="C51" s="30" t="s">
        <v>39</v>
      </c>
      <c r="D51" s="30" t="s">
        <v>39</v>
      </c>
      <c r="E51" s="30" t="s">
        <v>38</v>
      </c>
      <c r="F51" s="30" t="s">
        <v>38</v>
      </c>
      <c r="G51" s="30" t="s">
        <v>39</v>
      </c>
      <c r="H51" s="30" t="s">
        <v>38</v>
      </c>
      <c r="I51" s="30" t="s">
        <v>39</v>
      </c>
      <c r="J51" s="30" t="s">
        <v>39</v>
      </c>
      <c r="K51" s="30" t="s">
        <v>39</v>
      </c>
      <c r="L51" s="30" t="s">
        <v>39</v>
      </c>
      <c r="M51" s="30" t="s">
        <v>39</v>
      </c>
      <c r="N51" s="30" t="s">
        <v>39</v>
      </c>
      <c r="O51" s="30" t="s">
        <v>39</v>
      </c>
      <c r="P51" s="30" t="s">
        <v>39</v>
      </c>
      <c r="Q51" s="30" t="s">
        <v>39</v>
      </c>
      <c r="R51" s="30" t="s">
        <v>38</v>
      </c>
      <c r="S51" s="30" t="s">
        <v>39</v>
      </c>
      <c r="T51" s="30" t="s">
        <v>38</v>
      </c>
      <c r="U51" s="30" t="s">
        <v>38</v>
      </c>
      <c r="V51" s="30" t="s">
        <v>39</v>
      </c>
      <c r="W51" s="30" t="s">
        <v>39</v>
      </c>
      <c r="X51" s="30" t="s">
        <v>39</v>
      </c>
      <c r="Y51" s="30" t="s">
        <v>39</v>
      </c>
      <c r="Z51" s="30" t="s">
        <v>38</v>
      </c>
      <c r="AA51" s="30" t="s">
        <v>39</v>
      </c>
      <c r="AB51" s="30" t="s">
        <v>38</v>
      </c>
      <c r="AC51" s="30" t="s">
        <v>38</v>
      </c>
      <c r="AD51" s="30" t="s">
        <v>38</v>
      </c>
      <c r="AE51" s="29" t="s">
        <v>39</v>
      </c>
      <c r="AF51" s="29" t="s">
        <v>39</v>
      </c>
      <c r="AG51" s="29" t="s">
        <v>38</v>
      </c>
      <c r="AH51" s="29" t="s">
        <v>38</v>
      </c>
      <c r="AI51" s="29" t="s">
        <v>39</v>
      </c>
      <c r="AJ51" s="29" t="s">
        <v>38</v>
      </c>
      <c r="AK51" s="29" t="s">
        <v>38</v>
      </c>
      <c r="AL51" s="29" t="s">
        <v>39</v>
      </c>
      <c r="AM51" s="29" t="s">
        <v>39</v>
      </c>
      <c r="AN51" s="29" t="s">
        <v>39</v>
      </c>
      <c r="AO51" s="29" t="s">
        <v>39</v>
      </c>
      <c r="AP51" s="29" t="s">
        <v>39</v>
      </c>
      <c r="AQ51" s="29" t="s">
        <v>39</v>
      </c>
      <c r="AR51" s="29" t="s">
        <v>39</v>
      </c>
      <c r="AS51" s="29" t="s">
        <v>39</v>
      </c>
      <c r="AT51" s="29" t="s">
        <v>38</v>
      </c>
      <c r="AU51" s="29" t="s">
        <v>39</v>
      </c>
      <c r="AV51" s="29" t="s">
        <v>38</v>
      </c>
      <c r="AW51" s="29" t="s">
        <v>38</v>
      </c>
      <c r="AX51" s="29" t="s">
        <v>39</v>
      </c>
      <c r="AY51" s="29" t="s">
        <v>39</v>
      </c>
      <c r="AZ51" s="29" t="s">
        <v>39</v>
      </c>
      <c r="BA51" s="29" t="s">
        <v>39</v>
      </c>
      <c r="BB51" s="29" t="s">
        <v>38</v>
      </c>
      <c r="BC51" s="29" t="s">
        <v>38</v>
      </c>
      <c r="BD51" s="29" t="s">
        <v>38</v>
      </c>
      <c r="BE51" s="29" t="s">
        <v>38</v>
      </c>
      <c r="BF51" s="29" t="s">
        <v>38</v>
      </c>
      <c r="BI51" s="6"/>
      <c r="BJ51" s="6"/>
      <c r="BK51" s="6"/>
    </row>
    <row r="52" spans="1:63" ht="29" x14ac:dyDescent="0.35">
      <c r="A52" s="5">
        <v>11</v>
      </c>
      <c r="B52" s="60" t="s">
        <v>236</v>
      </c>
      <c r="C52" s="5">
        <f t="shared" ref="C52:AH52" si="14">COUNTIF(C53:C54,"Y")</f>
        <v>2</v>
      </c>
      <c r="D52" s="5">
        <f t="shared" si="14"/>
        <v>1</v>
      </c>
      <c r="E52" s="5">
        <f t="shared" si="14"/>
        <v>2</v>
      </c>
      <c r="F52" s="5">
        <f t="shared" si="14"/>
        <v>2</v>
      </c>
      <c r="G52" s="5">
        <f t="shared" si="14"/>
        <v>2</v>
      </c>
      <c r="H52" s="5">
        <f t="shared" si="14"/>
        <v>1</v>
      </c>
      <c r="I52" s="5">
        <f t="shared" si="14"/>
        <v>0</v>
      </c>
      <c r="J52" s="5">
        <f t="shared" si="14"/>
        <v>1</v>
      </c>
      <c r="K52" s="5">
        <f t="shared" si="14"/>
        <v>1</v>
      </c>
      <c r="L52" s="5">
        <f t="shared" si="14"/>
        <v>2</v>
      </c>
      <c r="M52" s="5">
        <f t="shared" si="14"/>
        <v>2</v>
      </c>
      <c r="N52" s="5">
        <f t="shared" si="14"/>
        <v>1</v>
      </c>
      <c r="O52" s="5">
        <f t="shared" si="14"/>
        <v>1</v>
      </c>
      <c r="P52" s="5">
        <f t="shared" si="14"/>
        <v>2</v>
      </c>
      <c r="Q52" s="5">
        <f t="shared" si="14"/>
        <v>2</v>
      </c>
      <c r="R52" s="5">
        <f t="shared" si="14"/>
        <v>1</v>
      </c>
      <c r="S52" s="5">
        <f t="shared" si="14"/>
        <v>1</v>
      </c>
      <c r="T52" s="5">
        <f t="shared" si="14"/>
        <v>1</v>
      </c>
      <c r="U52" s="5">
        <f t="shared" si="14"/>
        <v>1</v>
      </c>
      <c r="V52" s="5">
        <f t="shared" si="14"/>
        <v>2</v>
      </c>
      <c r="W52" s="5">
        <f t="shared" si="14"/>
        <v>1</v>
      </c>
      <c r="X52" s="5">
        <f t="shared" si="14"/>
        <v>2</v>
      </c>
      <c r="Y52" s="5">
        <f t="shared" si="14"/>
        <v>1</v>
      </c>
      <c r="Z52" s="5">
        <f t="shared" si="14"/>
        <v>1</v>
      </c>
      <c r="AA52" s="5">
        <f t="shared" si="14"/>
        <v>1</v>
      </c>
      <c r="AB52" s="5">
        <f t="shared" si="14"/>
        <v>1</v>
      </c>
      <c r="AC52" s="5">
        <f t="shared" si="14"/>
        <v>2</v>
      </c>
      <c r="AD52" s="5">
        <f t="shared" si="14"/>
        <v>1</v>
      </c>
      <c r="AE52" s="5">
        <f t="shared" si="14"/>
        <v>2</v>
      </c>
      <c r="AF52" s="5">
        <f t="shared" si="14"/>
        <v>1</v>
      </c>
      <c r="AG52" s="5">
        <f t="shared" si="14"/>
        <v>2</v>
      </c>
      <c r="AH52" s="5">
        <f t="shared" si="14"/>
        <v>1</v>
      </c>
      <c r="AI52" s="5">
        <f t="shared" ref="AI52:BF52" si="15">COUNTIF(AI53:AI54,"Y")</f>
        <v>2</v>
      </c>
      <c r="AJ52" s="5">
        <f t="shared" si="15"/>
        <v>1</v>
      </c>
      <c r="AK52" s="5">
        <f t="shared" si="15"/>
        <v>0</v>
      </c>
      <c r="AL52" s="5">
        <f t="shared" si="15"/>
        <v>2</v>
      </c>
      <c r="AM52" s="5">
        <f t="shared" si="15"/>
        <v>1</v>
      </c>
      <c r="AN52" s="5">
        <f t="shared" si="15"/>
        <v>2</v>
      </c>
      <c r="AO52" s="5">
        <f t="shared" si="15"/>
        <v>2</v>
      </c>
      <c r="AP52" s="5">
        <f t="shared" si="15"/>
        <v>1</v>
      </c>
      <c r="AQ52" s="5">
        <f t="shared" si="15"/>
        <v>1</v>
      </c>
      <c r="AR52" s="5">
        <f t="shared" si="15"/>
        <v>2</v>
      </c>
      <c r="AS52" s="5">
        <f t="shared" si="15"/>
        <v>1</v>
      </c>
      <c r="AT52" s="5">
        <f t="shared" si="15"/>
        <v>1</v>
      </c>
      <c r="AU52" s="5">
        <f t="shared" si="15"/>
        <v>1</v>
      </c>
      <c r="AV52" s="5">
        <f t="shared" si="15"/>
        <v>1</v>
      </c>
      <c r="AW52" s="5">
        <f t="shared" si="15"/>
        <v>2</v>
      </c>
      <c r="AX52" s="5">
        <f t="shared" si="15"/>
        <v>2</v>
      </c>
      <c r="AY52" s="5">
        <f t="shared" si="15"/>
        <v>1</v>
      </c>
      <c r="AZ52" s="5">
        <f t="shared" si="15"/>
        <v>2</v>
      </c>
      <c r="BA52" s="5">
        <f t="shared" si="15"/>
        <v>1</v>
      </c>
      <c r="BB52" s="5">
        <f t="shared" si="15"/>
        <v>1</v>
      </c>
      <c r="BC52" s="5">
        <f t="shared" si="15"/>
        <v>2</v>
      </c>
      <c r="BD52" s="5">
        <f t="shared" si="15"/>
        <v>1</v>
      </c>
      <c r="BE52" s="5">
        <f t="shared" si="15"/>
        <v>2</v>
      </c>
      <c r="BF52" s="5">
        <f t="shared" si="15"/>
        <v>1</v>
      </c>
      <c r="BI52" s="5">
        <f>AVERAGE(C52:BF52)</f>
        <v>1.375</v>
      </c>
      <c r="BJ52" s="5">
        <f>_xlfn.STDEV.S(C52:BF52)</f>
        <v>0.55799967416086937</v>
      </c>
      <c r="BK52" s="5">
        <f>MEDIAN(C52:BF52)</f>
        <v>1</v>
      </c>
    </row>
    <row r="53" spans="1:63" ht="29" x14ac:dyDescent="0.35">
      <c r="A53" s="16" t="s">
        <v>1</v>
      </c>
      <c r="B53" s="58" t="s">
        <v>64</v>
      </c>
      <c r="C53" s="30" t="s">
        <v>38</v>
      </c>
      <c r="D53" s="30" t="s">
        <v>38</v>
      </c>
      <c r="E53" s="30" t="s">
        <v>38</v>
      </c>
      <c r="F53" s="30" t="s">
        <v>38</v>
      </c>
      <c r="G53" s="30" t="s">
        <v>38</v>
      </c>
      <c r="H53" s="30" t="s">
        <v>38</v>
      </c>
      <c r="I53" s="30" t="s">
        <v>39</v>
      </c>
      <c r="J53" s="30" t="s">
        <v>38</v>
      </c>
      <c r="K53" s="30" t="s">
        <v>38</v>
      </c>
      <c r="L53" s="30" t="s">
        <v>38</v>
      </c>
      <c r="M53" s="30" t="s">
        <v>38</v>
      </c>
      <c r="N53" s="30" t="s">
        <v>38</v>
      </c>
      <c r="O53" s="30" t="s">
        <v>38</v>
      </c>
      <c r="P53" s="30" t="s">
        <v>38</v>
      </c>
      <c r="Q53" s="30" t="s">
        <v>38</v>
      </c>
      <c r="R53" s="30" t="s">
        <v>38</v>
      </c>
      <c r="S53" s="30" t="s">
        <v>38</v>
      </c>
      <c r="T53" s="30" t="s">
        <v>38</v>
      </c>
      <c r="U53" s="30" t="s">
        <v>38</v>
      </c>
      <c r="V53" s="30" t="s">
        <v>38</v>
      </c>
      <c r="W53" s="30" t="s">
        <v>38</v>
      </c>
      <c r="X53" s="30" t="s">
        <v>38</v>
      </c>
      <c r="Y53" s="30" t="s">
        <v>38</v>
      </c>
      <c r="Z53" s="30" t="s">
        <v>38</v>
      </c>
      <c r="AA53" s="30" t="s">
        <v>38</v>
      </c>
      <c r="AB53" s="30" t="s">
        <v>38</v>
      </c>
      <c r="AC53" s="30" t="s">
        <v>38</v>
      </c>
      <c r="AD53" s="30" t="s">
        <v>38</v>
      </c>
      <c r="AE53" s="29" t="s">
        <v>38</v>
      </c>
      <c r="AF53" s="29" t="s">
        <v>38</v>
      </c>
      <c r="AG53" s="29" t="s">
        <v>38</v>
      </c>
      <c r="AH53" s="29" t="s">
        <v>38</v>
      </c>
      <c r="AI53" s="29" t="s">
        <v>38</v>
      </c>
      <c r="AJ53" s="29" t="s">
        <v>38</v>
      </c>
      <c r="AK53" s="29" t="s">
        <v>39</v>
      </c>
      <c r="AL53" s="29" t="s">
        <v>38</v>
      </c>
      <c r="AM53" s="29" t="s">
        <v>38</v>
      </c>
      <c r="AN53" s="29" t="s">
        <v>38</v>
      </c>
      <c r="AO53" s="29" t="s">
        <v>38</v>
      </c>
      <c r="AP53" s="29" t="s">
        <v>38</v>
      </c>
      <c r="AQ53" s="29" t="s">
        <v>38</v>
      </c>
      <c r="AR53" s="29" t="s">
        <v>38</v>
      </c>
      <c r="AS53" s="29" t="s">
        <v>38</v>
      </c>
      <c r="AT53" s="29" t="s">
        <v>38</v>
      </c>
      <c r="AU53" s="29" t="s">
        <v>38</v>
      </c>
      <c r="AV53" s="29" t="s">
        <v>38</v>
      </c>
      <c r="AW53" s="29" t="s">
        <v>38</v>
      </c>
      <c r="AX53" s="29" t="s">
        <v>38</v>
      </c>
      <c r="AY53" s="29" t="s">
        <v>38</v>
      </c>
      <c r="AZ53" s="29" t="s">
        <v>38</v>
      </c>
      <c r="BA53" s="29" t="s">
        <v>38</v>
      </c>
      <c r="BB53" s="29" t="s">
        <v>38</v>
      </c>
      <c r="BC53" s="29" t="s">
        <v>38</v>
      </c>
      <c r="BD53" s="29" t="s">
        <v>38</v>
      </c>
      <c r="BE53" s="29" t="s">
        <v>38</v>
      </c>
      <c r="BF53" s="29" t="s">
        <v>38</v>
      </c>
      <c r="BI53" s="6"/>
      <c r="BJ53" s="6"/>
      <c r="BK53" s="6"/>
    </row>
    <row r="54" spans="1:63" x14ac:dyDescent="0.35">
      <c r="A54" s="16" t="s">
        <v>2</v>
      </c>
      <c r="B54" s="58" t="s">
        <v>235</v>
      </c>
      <c r="C54" s="30" t="s">
        <v>38</v>
      </c>
      <c r="D54" s="30" t="s">
        <v>39</v>
      </c>
      <c r="E54" s="30" t="s">
        <v>38</v>
      </c>
      <c r="F54" s="30" t="s">
        <v>38</v>
      </c>
      <c r="G54" s="30" t="s">
        <v>38</v>
      </c>
      <c r="H54" s="30" t="s">
        <v>39</v>
      </c>
      <c r="I54" s="30" t="s">
        <v>39</v>
      </c>
      <c r="J54" s="30" t="s">
        <v>39</v>
      </c>
      <c r="K54" s="30" t="s">
        <v>39</v>
      </c>
      <c r="L54" s="30" t="s">
        <v>38</v>
      </c>
      <c r="M54" s="30" t="s">
        <v>38</v>
      </c>
      <c r="N54" s="30" t="s">
        <v>39</v>
      </c>
      <c r="O54" s="30" t="s">
        <v>39</v>
      </c>
      <c r="P54" s="30" t="s">
        <v>38</v>
      </c>
      <c r="Q54" s="30" t="s">
        <v>38</v>
      </c>
      <c r="R54" s="30" t="s">
        <v>39</v>
      </c>
      <c r="S54" s="30" t="s">
        <v>39</v>
      </c>
      <c r="T54" s="30" t="s">
        <v>39</v>
      </c>
      <c r="U54" s="30" t="s">
        <v>39</v>
      </c>
      <c r="V54" s="30" t="s">
        <v>38</v>
      </c>
      <c r="W54" s="30" t="s">
        <v>39</v>
      </c>
      <c r="X54" s="30" t="s">
        <v>38</v>
      </c>
      <c r="Y54" s="30" t="s">
        <v>39</v>
      </c>
      <c r="Z54" s="30" t="s">
        <v>39</v>
      </c>
      <c r="AA54" s="30" t="s">
        <v>39</v>
      </c>
      <c r="AB54" s="30" t="s">
        <v>39</v>
      </c>
      <c r="AC54" s="30" t="s">
        <v>38</v>
      </c>
      <c r="AD54" s="30" t="s">
        <v>39</v>
      </c>
      <c r="AE54" s="29" t="s">
        <v>38</v>
      </c>
      <c r="AF54" s="29" t="s">
        <v>39</v>
      </c>
      <c r="AG54" s="29" t="s">
        <v>38</v>
      </c>
      <c r="AH54" s="29" t="s">
        <v>39</v>
      </c>
      <c r="AI54" s="29" t="s">
        <v>38</v>
      </c>
      <c r="AJ54" s="29" t="s">
        <v>39</v>
      </c>
      <c r="AK54" s="29" t="s">
        <v>39</v>
      </c>
      <c r="AL54" s="29" t="s">
        <v>38</v>
      </c>
      <c r="AM54" s="29" t="s">
        <v>39</v>
      </c>
      <c r="AN54" s="29" t="s">
        <v>38</v>
      </c>
      <c r="AO54" s="29" t="s">
        <v>38</v>
      </c>
      <c r="AP54" s="29" t="s">
        <v>39</v>
      </c>
      <c r="AQ54" s="29" t="s">
        <v>39</v>
      </c>
      <c r="AR54" s="29" t="s">
        <v>38</v>
      </c>
      <c r="AS54" s="29" t="s">
        <v>39</v>
      </c>
      <c r="AT54" s="29" t="s">
        <v>39</v>
      </c>
      <c r="AU54" s="29" t="s">
        <v>39</v>
      </c>
      <c r="AV54" s="29" t="s">
        <v>39</v>
      </c>
      <c r="AW54" s="29" t="s">
        <v>38</v>
      </c>
      <c r="AX54" s="29" t="s">
        <v>38</v>
      </c>
      <c r="AY54" s="29" t="s">
        <v>39</v>
      </c>
      <c r="AZ54" s="29" t="s">
        <v>38</v>
      </c>
      <c r="BA54" s="29" t="s">
        <v>39</v>
      </c>
      <c r="BB54" s="29" t="s">
        <v>39</v>
      </c>
      <c r="BC54" s="29" t="s">
        <v>38</v>
      </c>
      <c r="BD54" s="29" t="s">
        <v>39</v>
      </c>
      <c r="BE54" s="29" t="s">
        <v>38</v>
      </c>
      <c r="BF54" s="29" t="s">
        <v>39</v>
      </c>
      <c r="BI54" s="6"/>
      <c r="BJ54" s="6"/>
      <c r="BK54" s="6"/>
    </row>
    <row r="55" spans="1:63" ht="43.5" x14ac:dyDescent="0.35">
      <c r="A55" s="5">
        <v>12</v>
      </c>
      <c r="B55" s="60" t="s">
        <v>148</v>
      </c>
      <c r="C55" s="5">
        <f>COUNTIF(C56:C58,"Y")+IF(ISBLANK(C59),0,VLOOKUP(C59,Options!$A$37:$B$39,2,0))</f>
        <v>3</v>
      </c>
      <c r="D55" s="5">
        <f>COUNTIF(D56:D58,"Y")+IF(ISBLANK(D59),0,VLOOKUP(D59,Options!$A$37:$B$39,2,0))</f>
        <v>1</v>
      </c>
      <c r="E55" s="5">
        <f>COUNTIF(E56:E58,"Y")+IF(ISBLANK(E59),0,VLOOKUP(E59,Options!$A$37:$B$39,2,0))</f>
        <v>2</v>
      </c>
      <c r="F55" s="5">
        <f>COUNTIF(F56:F58,"Y")+IF(ISBLANK(F59),0,VLOOKUP(F59,Options!$A$37:$B$39,2,0))</f>
        <v>1</v>
      </c>
      <c r="G55" s="5">
        <f>COUNTIF(G56:G58,"Y")+IF(ISBLANK(G59),0,VLOOKUP(G59,Options!$A$37:$B$39,2,0))</f>
        <v>0</v>
      </c>
      <c r="H55" s="5">
        <f>COUNTIF(H56:H58,"Y")+IF(ISBLANK(H59),0,VLOOKUP(H59,Options!$A$37:$B$39,2,0))</f>
        <v>2</v>
      </c>
      <c r="I55" s="5">
        <f>COUNTIF(I56:I58,"Y")+IF(ISBLANK(I59),0,VLOOKUP(I59,Options!$A$37:$B$39,2,0))</f>
        <v>0</v>
      </c>
      <c r="J55" s="5">
        <f>COUNTIF(J56:J58,"Y")+IF(ISBLANK(J59),0,VLOOKUP(J59,Options!$A$37:$B$39,2,0))</f>
        <v>3</v>
      </c>
      <c r="K55" s="5">
        <f>COUNTIF(K56:K58,"Y")+IF(ISBLANK(K59),0,VLOOKUP(K59,Options!$A$37:$B$39,2,0))</f>
        <v>2</v>
      </c>
      <c r="L55" s="5">
        <f>COUNTIF(L56:L58,"Y")+IF(ISBLANK(L59),0,VLOOKUP(L59,Options!$A$37:$B$39,2,0))</f>
        <v>0</v>
      </c>
      <c r="M55" s="5">
        <f>COUNTIF(M56:M58,"Y")+IF(ISBLANK(M59),0,VLOOKUP(M59,Options!$A$37:$B$39,2,0))</f>
        <v>3</v>
      </c>
      <c r="N55" s="5">
        <f>COUNTIF(N56:N58,"Y")+IF(ISBLANK(N59),0,VLOOKUP(N59,Options!$A$37:$B$39,2,0))</f>
        <v>1</v>
      </c>
      <c r="O55" s="5">
        <f>COUNTIF(O56:O58,"Y")+IF(ISBLANK(O59),0,VLOOKUP(O59,Options!$A$37:$B$39,2,0))</f>
        <v>0</v>
      </c>
      <c r="P55" s="5">
        <f>COUNTIF(P56:P58,"Y")+IF(ISBLANK(P59),0,VLOOKUP(P59,Options!$A$37:$B$39,2,0))</f>
        <v>3</v>
      </c>
      <c r="Q55" s="5">
        <f>COUNTIF(Q56:Q58,"Y")+IF(ISBLANK(Q59),0,VLOOKUP(Q59,Options!$A$37:$B$39,2,0))</f>
        <v>1</v>
      </c>
      <c r="R55" s="5">
        <f>COUNTIF(R56:R58,"Y")+IF(ISBLANK(R59),0,VLOOKUP(R59,Options!$A$37:$B$39,2,0))</f>
        <v>1</v>
      </c>
      <c r="S55" s="5">
        <f>COUNTIF(S56:S58,"Y")+IF(ISBLANK(S59),0,VLOOKUP(S59,Options!$A$37:$B$39,2,0))</f>
        <v>1</v>
      </c>
      <c r="T55" s="5">
        <f>COUNTIF(T56:T58,"Y")+IF(ISBLANK(T59),0,VLOOKUP(T59,Options!$A$37:$B$39,2,0))</f>
        <v>2</v>
      </c>
      <c r="U55" s="5">
        <f>COUNTIF(U56:U58,"Y")+IF(ISBLANK(U59),0,VLOOKUP(U59,Options!$A$37:$B$39,2,0))</f>
        <v>2</v>
      </c>
      <c r="V55" s="5">
        <f>COUNTIF(V56:V58,"Y")+IF(ISBLANK(V59),0,VLOOKUP(V59,Options!$A$37:$B$39,2,0))</f>
        <v>1</v>
      </c>
      <c r="W55" s="5">
        <f>COUNTIF(W56:W58,"Y")+IF(ISBLANK(W59),0,VLOOKUP(W59,Options!$A$37:$B$39,2,0))</f>
        <v>2</v>
      </c>
      <c r="X55" s="5">
        <f>COUNTIF(X56:X58,"Y")+IF(ISBLANK(X59),0,VLOOKUP(X59,Options!$A$37:$B$39,2,0))</f>
        <v>2</v>
      </c>
      <c r="Y55" s="5">
        <f>COUNTIF(Y56:Y58,"Y")+IF(ISBLANK(Y59),0,VLOOKUP(Y59,Options!$A$37:$B$39,2,0))</f>
        <v>3</v>
      </c>
      <c r="Z55" s="5">
        <f>COUNTIF(Z56:Z58,"Y")+IF(ISBLANK(Z59),0,VLOOKUP(Z59,Options!$A$37:$B$39,2,0))</f>
        <v>0</v>
      </c>
      <c r="AA55" s="5">
        <f>COUNTIF(AA56:AA58,"Y")+IF(ISBLANK(AA59),0,VLOOKUP(AA59,Options!$A$37:$B$39,2,0))</f>
        <v>2</v>
      </c>
      <c r="AB55" s="5">
        <f>COUNTIF(AB56:AB58,"Y")+IF(ISBLANK(AB59),0,VLOOKUP(AB59,Options!$A$37:$B$39,2,0))</f>
        <v>1</v>
      </c>
      <c r="AC55" s="5">
        <f>COUNTIF(AC56:AC58,"Y")+IF(ISBLANK(AC59),0,VLOOKUP(AC59,Options!$A$37:$B$39,2,0))</f>
        <v>4</v>
      </c>
      <c r="AD55" s="5">
        <f>COUNTIF(AD56:AD58,"Y")+IF(ISBLANK(AD59),0,VLOOKUP(AD59,Options!$A$37:$B$39,2,0))</f>
        <v>2</v>
      </c>
      <c r="AE55" s="5">
        <f>COUNTIF(AE56:AE58,"Y")+IF(ISBLANK(AE59),0,VLOOKUP(AE59,Options!$A$37:$B$39,2,0))</f>
        <v>3</v>
      </c>
      <c r="AF55" s="5">
        <f>COUNTIF(AF56:AF58,"Y")+IF(ISBLANK(AF59),0,VLOOKUP(AF59,Options!$A$37:$B$39,2,0))</f>
        <v>0</v>
      </c>
      <c r="AG55" s="5">
        <f>COUNTIF(AG56:AG58,"Y")+IF(ISBLANK(AG59),0,VLOOKUP(AG59,Options!$A$37:$B$39,2,0))</f>
        <v>2</v>
      </c>
      <c r="AH55" s="5">
        <f>COUNTIF(AH56:AH58,"Y")+IF(ISBLANK(AH59),0,VLOOKUP(AH59,Options!$A$37:$B$39,2,0))</f>
        <v>1</v>
      </c>
      <c r="AI55" s="5">
        <f>COUNTIF(AI56:AI58,"Y")+IF(ISBLANK(AI59),0,VLOOKUP(AI59,Options!$A$37:$B$39,2,0))</f>
        <v>0</v>
      </c>
      <c r="AJ55" s="5">
        <f>COUNTIF(AJ56:AJ58,"Y")+IF(ISBLANK(AJ59),0,VLOOKUP(AJ59,Options!$A$37:$B$39,2,0))</f>
        <v>1</v>
      </c>
      <c r="AK55" s="5">
        <f>COUNTIF(AK56:AK58,"Y")+IF(ISBLANK(AK59),0,VLOOKUP(AK59,Options!$A$37:$B$39,2,0))</f>
        <v>0</v>
      </c>
      <c r="AL55" s="5">
        <f>COUNTIF(AL56:AL58,"Y")+IF(ISBLANK(AL59),0,VLOOKUP(AL59,Options!$A$37:$B$39,2,0))</f>
        <v>3</v>
      </c>
      <c r="AM55" s="5">
        <f>COUNTIF(AM56:AM58,"Y")+IF(ISBLANK(AM59),0,VLOOKUP(AM59,Options!$A$37:$B$39,2,0))</f>
        <v>2</v>
      </c>
      <c r="AN55" s="5">
        <f>COUNTIF(AN56:AN58,"Y")+IF(ISBLANK(AN59),0,VLOOKUP(AN59,Options!$A$37:$B$39,2,0))</f>
        <v>0</v>
      </c>
      <c r="AO55" s="5">
        <f>COUNTIF(AO56:AO58,"Y")+IF(ISBLANK(AO59),0,VLOOKUP(AO59,Options!$A$37:$B$39,2,0))</f>
        <v>2</v>
      </c>
      <c r="AP55" s="5">
        <f>COUNTIF(AP56:AP58,"Y")+IF(ISBLANK(AP59),0,VLOOKUP(AP59,Options!$A$37:$B$39,2,0))</f>
        <v>1</v>
      </c>
      <c r="AQ55" s="5">
        <f>COUNTIF(AQ56:AQ58,"Y")+IF(ISBLANK(AQ59),0,VLOOKUP(AQ59,Options!$A$37:$B$39,2,0))</f>
        <v>1</v>
      </c>
      <c r="AR55" s="5">
        <f>COUNTIF(AR56:AR58,"Y")+IF(ISBLANK(AR59),0,VLOOKUP(AR59,Options!$A$37:$B$39,2,0))</f>
        <v>2</v>
      </c>
      <c r="AS55" s="5">
        <f>COUNTIF(AS56:AS58,"Y")+IF(ISBLANK(AS59),0,VLOOKUP(AS59,Options!$A$37:$B$39,2,0))</f>
        <v>3</v>
      </c>
      <c r="AT55" s="5">
        <f>COUNTIF(AT56:AT58,"Y")+IF(ISBLANK(AT59),0,VLOOKUP(AT59,Options!$A$37:$B$39,2,0))</f>
        <v>0</v>
      </c>
      <c r="AU55" s="5">
        <f>COUNTIF(AU56:AU58,"Y")+IF(ISBLANK(AU59),0,VLOOKUP(AU59,Options!$A$37:$B$39,2,0))</f>
        <v>1</v>
      </c>
      <c r="AV55" s="5">
        <f>COUNTIF(AV56:AV58,"Y")+IF(ISBLANK(AV59),0,VLOOKUP(AV59,Options!$A$37:$B$39,2,0))</f>
        <v>3</v>
      </c>
      <c r="AW55" s="5">
        <f>COUNTIF(AW56:AW58,"Y")+IF(ISBLANK(AW59),0,VLOOKUP(AW59,Options!$A$37:$B$39,2,0))</f>
        <v>2</v>
      </c>
      <c r="AX55" s="5">
        <f>COUNTIF(AX56:AX58,"Y")+IF(ISBLANK(AX59),0,VLOOKUP(AX59,Options!$A$37:$B$39,2,0))</f>
        <v>2</v>
      </c>
      <c r="AY55" s="5">
        <f>COUNTIF(AY56:AY58,"Y")+IF(ISBLANK(AY59),0,VLOOKUP(AY59,Options!$A$37:$B$39,2,0))</f>
        <v>3</v>
      </c>
      <c r="AZ55" s="5">
        <f>COUNTIF(AZ56:AZ58,"Y")+IF(ISBLANK(AZ59),0,VLOOKUP(AZ59,Options!$A$37:$B$39,2,0))</f>
        <v>0</v>
      </c>
      <c r="BA55" s="5">
        <f>COUNTIF(BA56:BA58,"Y")+IF(ISBLANK(BA59),0,VLOOKUP(BA59,Options!$A$37:$B$39,2,0))</f>
        <v>3</v>
      </c>
      <c r="BB55" s="5">
        <f>COUNTIF(BB56:BB58,"Y")+IF(ISBLANK(BB59),0,VLOOKUP(BB59,Options!$A$37:$B$39,2,0))</f>
        <v>0</v>
      </c>
      <c r="BC55" s="5">
        <f>COUNTIF(BC56:BC58,"Y")+IF(ISBLANK(BC59),0,VLOOKUP(BC59,Options!$A$37:$B$39,2,0))</f>
        <v>2</v>
      </c>
      <c r="BD55" s="5">
        <f>COUNTIF(BD56:BD58,"Y")+IF(ISBLANK(BD59),0,VLOOKUP(BD59,Options!$A$37:$B$39,2,0))</f>
        <v>0</v>
      </c>
      <c r="BE55" s="5">
        <f>COUNTIF(BE56:BE58,"Y")+IF(ISBLANK(BE59),0,VLOOKUP(BE59,Options!$A$37:$B$39,2,0))</f>
        <v>4</v>
      </c>
      <c r="BF55" s="5">
        <f>COUNTIF(BF56:BF58,"Y")+IF(ISBLANK(BF59),0,VLOOKUP(BF59,Options!$A$37:$B$39,2,0))</f>
        <v>1</v>
      </c>
      <c r="BI55" s="5">
        <f>AVERAGE(C55:BF55)</f>
        <v>1.5535714285714286</v>
      </c>
      <c r="BJ55" s="5">
        <f>_xlfn.STDEV.S(C55:BF55)</f>
        <v>1.1586770333153531</v>
      </c>
      <c r="BK55" s="5">
        <f>MEDIAN(C55:BF55)</f>
        <v>2</v>
      </c>
    </row>
    <row r="56" spans="1:63" ht="29" x14ac:dyDescent="0.35">
      <c r="A56" s="16" t="s">
        <v>1</v>
      </c>
      <c r="B56" s="58" t="s">
        <v>67</v>
      </c>
      <c r="C56" s="30" t="s">
        <v>39</v>
      </c>
      <c r="D56" s="30" t="s">
        <v>39</v>
      </c>
      <c r="E56" s="30" t="s">
        <v>39</v>
      </c>
      <c r="F56" s="30" t="s">
        <v>39</v>
      </c>
      <c r="G56" s="30" t="s">
        <v>39</v>
      </c>
      <c r="H56" s="30" t="s">
        <v>38</v>
      </c>
      <c r="I56" s="30" t="s">
        <v>39</v>
      </c>
      <c r="J56" s="30" t="s">
        <v>38</v>
      </c>
      <c r="K56" s="30" t="s">
        <v>39</v>
      </c>
      <c r="L56" s="30" t="s">
        <v>39</v>
      </c>
      <c r="M56" s="30" t="s">
        <v>38</v>
      </c>
      <c r="N56" s="30" t="s">
        <v>38</v>
      </c>
      <c r="O56" s="30" t="s">
        <v>39</v>
      </c>
      <c r="P56" s="30" t="s">
        <v>38</v>
      </c>
      <c r="Q56" s="30" t="s">
        <v>39</v>
      </c>
      <c r="R56" s="30" t="s">
        <v>39</v>
      </c>
      <c r="S56" s="30" t="s">
        <v>39</v>
      </c>
      <c r="T56" s="30" t="s">
        <v>39</v>
      </c>
      <c r="U56" s="30" t="s">
        <v>39</v>
      </c>
      <c r="V56" s="30" t="s">
        <v>39</v>
      </c>
      <c r="W56" s="30" t="s">
        <v>38</v>
      </c>
      <c r="X56" s="30" t="s">
        <v>39</v>
      </c>
      <c r="Y56" s="30" t="s">
        <v>38</v>
      </c>
      <c r="Z56" s="30" t="s">
        <v>39</v>
      </c>
      <c r="AA56" s="30" t="s">
        <v>38</v>
      </c>
      <c r="AB56" s="30" t="s">
        <v>39</v>
      </c>
      <c r="AC56" s="30" t="s">
        <v>38</v>
      </c>
      <c r="AD56" s="30" t="s">
        <v>38</v>
      </c>
      <c r="AE56" s="29" t="s">
        <v>38</v>
      </c>
      <c r="AF56" s="29" t="s">
        <v>39</v>
      </c>
      <c r="AG56" s="29" t="s">
        <v>38</v>
      </c>
      <c r="AH56" s="29" t="s">
        <v>39</v>
      </c>
      <c r="AI56" s="29" t="s">
        <v>39</v>
      </c>
      <c r="AJ56" s="29" t="s">
        <v>38</v>
      </c>
      <c r="AK56" s="29" t="s">
        <v>39</v>
      </c>
      <c r="AL56" s="29" t="s">
        <v>38</v>
      </c>
      <c r="AM56" s="29" t="s">
        <v>38</v>
      </c>
      <c r="AN56" s="29" t="s">
        <v>39</v>
      </c>
      <c r="AO56" s="29" t="s">
        <v>38</v>
      </c>
      <c r="AP56" s="29" t="s">
        <v>39</v>
      </c>
      <c r="AQ56" s="29" t="s">
        <v>38</v>
      </c>
      <c r="AR56" s="29" t="s">
        <v>38</v>
      </c>
      <c r="AS56" s="29" t="s">
        <v>38</v>
      </c>
      <c r="AT56" s="29" t="s">
        <v>39</v>
      </c>
      <c r="AU56" s="29" t="s">
        <v>38</v>
      </c>
      <c r="AV56" s="29" t="s">
        <v>39</v>
      </c>
      <c r="AW56" s="29" t="s">
        <v>38</v>
      </c>
      <c r="AX56" s="29" t="s">
        <v>39</v>
      </c>
      <c r="AY56" s="29" t="s">
        <v>38</v>
      </c>
      <c r="AZ56" s="29" t="s">
        <v>39</v>
      </c>
      <c r="BA56" s="29" t="s">
        <v>38</v>
      </c>
      <c r="BB56" s="29" t="s">
        <v>39</v>
      </c>
      <c r="BC56" s="29" t="s">
        <v>38</v>
      </c>
      <c r="BD56" s="29" t="s">
        <v>39</v>
      </c>
      <c r="BE56" s="29" t="s">
        <v>38</v>
      </c>
      <c r="BF56" s="29" t="s">
        <v>38</v>
      </c>
      <c r="BI56" s="6"/>
      <c r="BJ56" s="6"/>
      <c r="BK56" s="6"/>
    </row>
    <row r="57" spans="1:63" x14ac:dyDescent="0.35">
      <c r="A57" s="16" t="s">
        <v>2</v>
      </c>
      <c r="B57" s="58" t="s">
        <v>66</v>
      </c>
      <c r="C57" s="30" t="s">
        <v>38</v>
      </c>
      <c r="D57" s="30" t="s">
        <v>39</v>
      </c>
      <c r="E57" s="30" t="s">
        <v>38</v>
      </c>
      <c r="F57" s="30" t="s">
        <v>39</v>
      </c>
      <c r="G57" s="30" t="s">
        <v>39</v>
      </c>
      <c r="H57" s="30" t="s">
        <v>39</v>
      </c>
      <c r="I57" s="30" t="s">
        <v>39</v>
      </c>
      <c r="J57" s="30" t="s">
        <v>39</v>
      </c>
      <c r="K57" s="30" t="s">
        <v>39</v>
      </c>
      <c r="L57" s="30" t="s">
        <v>39</v>
      </c>
      <c r="M57" s="30" t="s">
        <v>39</v>
      </c>
      <c r="N57" s="30" t="s">
        <v>39</v>
      </c>
      <c r="O57" s="30" t="s">
        <v>39</v>
      </c>
      <c r="P57" s="30" t="s">
        <v>38</v>
      </c>
      <c r="Q57" s="30" t="s">
        <v>39</v>
      </c>
      <c r="R57" s="30" t="s">
        <v>39</v>
      </c>
      <c r="S57" s="30" t="s">
        <v>39</v>
      </c>
      <c r="T57" s="30" t="s">
        <v>39</v>
      </c>
      <c r="U57" s="30" t="s">
        <v>39</v>
      </c>
      <c r="V57" s="30" t="s">
        <v>39</v>
      </c>
      <c r="W57" s="30" t="s">
        <v>39</v>
      </c>
      <c r="X57" s="30" t="s">
        <v>39</v>
      </c>
      <c r="Y57" s="30" t="s">
        <v>39</v>
      </c>
      <c r="Z57" s="30" t="s">
        <v>39</v>
      </c>
      <c r="AA57" s="30" t="s">
        <v>39</v>
      </c>
      <c r="AB57" s="30" t="s">
        <v>39</v>
      </c>
      <c r="AC57" s="30" t="s">
        <v>38</v>
      </c>
      <c r="AD57" s="30" t="s">
        <v>39</v>
      </c>
      <c r="AE57" s="29" t="s">
        <v>38</v>
      </c>
      <c r="AF57" s="29" t="s">
        <v>39</v>
      </c>
      <c r="AG57" s="29" t="s">
        <v>39</v>
      </c>
      <c r="AH57" s="29" t="s">
        <v>39</v>
      </c>
      <c r="AI57" s="29" t="s">
        <v>39</v>
      </c>
      <c r="AJ57" s="29" t="s">
        <v>39</v>
      </c>
      <c r="AK57" s="29" t="s">
        <v>39</v>
      </c>
      <c r="AL57" s="29" t="s">
        <v>39</v>
      </c>
      <c r="AM57" s="29" t="s">
        <v>39</v>
      </c>
      <c r="AN57" s="29" t="s">
        <v>39</v>
      </c>
      <c r="AO57" s="29" t="s">
        <v>39</v>
      </c>
      <c r="AP57" s="29" t="s">
        <v>39</v>
      </c>
      <c r="AQ57" s="29" t="s">
        <v>39</v>
      </c>
      <c r="AR57" s="29" t="s">
        <v>38</v>
      </c>
      <c r="AS57" s="29" t="s">
        <v>38</v>
      </c>
      <c r="AT57" s="29" t="s">
        <v>39</v>
      </c>
      <c r="AU57" s="29" t="s">
        <v>39</v>
      </c>
      <c r="AV57" s="29" t="s">
        <v>38</v>
      </c>
      <c r="AW57" s="29" t="s">
        <v>39</v>
      </c>
      <c r="AX57" s="29" t="s">
        <v>38</v>
      </c>
      <c r="AY57" s="29" t="s">
        <v>38</v>
      </c>
      <c r="AZ57" s="29" t="s">
        <v>39</v>
      </c>
      <c r="BA57" s="29" t="s">
        <v>39</v>
      </c>
      <c r="BB57" s="29" t="s">
        <v>39</v>
      </c>
      <c r="BC57" s="29" t="s">
        <v>39</v>
      </c>
      <c r="BD57" s="29" t="s">
        <v>39</v>
      </c>
      <c r="BE57" s="29" t="s">
        <v>38</v>
      </c>
      <c r="BF57" s="29" t="s">
        <v>39</v>
      </c>
      <c r="BI57" s="6"/>
      <c r="BJ57" s="6"/>
      <c r="BK57" s="6"/>
    </row>
    <row r="58" spans="1:63" x14ac:dyDescent="0.35">
      <c r="A58" s="16" t="s">
        <v>5</v>
      </c>
      <c r="B58" s="58" t="s">
        <v>65</v>
      </c>
      <c r="C58" s="30" t="s">
        <v>38</v>
      </c>
      <c r="D58" s="30" t="s">
        <v>38</v>
      </c>
      <c r="E58" s="30" t="s">
        <v>38</v>
      </c>
      <c r="F58" s="30" t="s">
        <v>38</v>
      </c>
      <c r="G58" s="30" t="s">
        <v>39</v>
      </c>
      <c r="H58" s="30" t="s">
        <v>39</v>
      </c>
      <c r="I58" s="30" t="s">
        <v>39</v>
      </c>
      <c r="J58" s="30" t="s">
        <v>38</v>
      </c>
      <c r="K58" s="30" t="s">
        <v>38</v>
      </c>
      <c r="L58" s="30" t="s">
        <v>39</v>
      </c>
      <c r="M58" s="30" t="s">
        <v>39</v>
      </c>
      <c r="N58" s="30" t="s">
        <v>39</v>
      </c>
      <c r="O58" s="30" t="s">
        <v>39</v>
      </c>
      <c r="P58" s="30" t="s">
        <v>39</v>
      </c>
      <c r="Q58" s="30" t="s">
        <v>39</v>
      </c>
      <c r="R58" s="30" t="s">
        <v>38</v>
      </c>
      <c r="S58" s="30" t="s">
        <v>38</v>
      </c>
      <c r="T58" s="30" t="s">
        <v>38</v>
      </c>
      <c r="U58" s="30" t="s">
        <v>38</v>
      </c>
      <c r="V58" s="30" t="s">
        <v>38</v>
      </c>
      <c r="W58" s="30" t="s">
        <v>39</v>
      </c>
      <c r="X58" s="30" t="s">
        <v>38</v>
      </c>
      <c r="Y58" s="30" t="s">
        <v>38</v>
      </c>
      <c r="Z58" s="30" t="s">
        <v>39</v>
      </c>
      <c r="AA58" s="30" t="s">
        <v>39</v>
      </c>
      <c r="AB58" s="30" t="s">
        <v>38</v>
      </c>
      <c r="AC58" s="30" t="s">
        <v>38</v>
      </c>
      <c r="AD58" s="30" t="s">
        <v>39</v>
      </c>
      <c r="AE58" s="29" t="s">
        <v>39</v>
      </c>
      <c r="AF58" s="29" t="s">
        <v>39</v>
      </c>
      <c r="AG58" s="29" t="s">
        <v>39</v>
      </c>
      <c r="AH58" s="29" t="s">
        <v>38</v>
      </c>
      <c r="AI58" s="29" t="s">
        <v>39</v>
      </c>
      <c r="AJ58" s="29" t="s">
        <v>39</v>
      </c>
      <c r="AK58" s="29" t="s">
        <v>39</v>
      </c>
      <c r="AL58" s="29" t="s">
        <v>38</v>
      </c>
      <c r="AM58" s="29" t="s">
        <v>39</v>
      </c>
      <c r="AN58" s="29" t="s">
        <v>39</v>
      </c>
      <c r="AO58" s="29" t="s">
        <v>39</v>
      </c>
      <c r="AP58" s="29" t="s">
        <v>38</v>
      </c>
      <c r="AQ58" s="29" t="s">
        <v>39</v>
      </c>
      <c r="AR58" s="29" t="s">
        <v>39</v>
      </c>
      <c r="AS58" s="29" t="s">
        <v>39</v>
      </c>
      <c r="AT58" s="29" t="s">
        <v>39</v>
      </c>
      <c r="AU58" s="29" t="s">
        <v>39</v>
      </c>
      <c r="AV58" s="29" t="s">
        <v>38</v>
      </c>
      <c r="AW58" s="29" t="s">
        <v>39</v>
      </c>
      <c r="AX58" s="29" t="s">
        <v>39</v>
      </c>
      <c r="AY58" s="29" t="s">
        <v>39</v>
      </c>
      <c r="AZ58" s="29" t="s">
        <v>39</v>
      </c>
      <c r="BA58" s="29" t="s">
        <v>38</v>
      </c>
      <c r="BB58" s="29" t="s">
        <v>39</v>
      </c>
      <c r="BC58" s="29" t="s">
        <v>39</v>
      </c>
      <c r="BD58" s="29" t="s">
        <v>39</v>
      </c>
      <c r="BE58" s="29" t="s">
        <v>38</v>
      </c>
      <c r="BF58" s="29" t="s">
        <v>39</v>
      </c>
      <c r="BI58" s="6"/>
      <c r="BJ58" s="6"/>
      <c r="BK58" s="6"/>
    </row>
    <row r="59" spans="1:63" ht="116" x14ac:dyDescent="0.35">
      <c r="A59" s="16" t="s">
        <v>36</v>
      </c>
      <c r="B59" s="58" t="s">
        <v>144</v>
      </c>
      <c r="C59" s="54" t="s">
        <v>146</v>
      </c>
      <c r="D59" s="54" t="s">
        <v>26</v>
      </c>
      <c r="E59" s="54" t="s">
        <v>26</v>
      </c>
      <c r="F59" s="54" t="s">
        <v>26</v>
      </c>
      <c r="G59" s="54" t="s">
        <v>26</v>
      </c>
      <c r="H59" s="54" t="s">
        <v>146</v>
      </c>
      <c r="I59" s="54" t="s">
        <v>26</v>
      </c>
      <c r="J59" s="54" t="s">
        <v>146</v>
      </c>
      <c r="K59" s="54" t="s">
        <v>146</v>
      </c>
      <c r="L59" s="54" t="s">
        <v>26</v>
      </c>
      <c r="M59" s="54" t="s">
        <v>147</v>
      </c>
      <c r="N59" s="54" t="s">
        <v>26</v>
      </c>
      <c r="O59" s="54" t="s">
        <v>26</v>
      </c>
      <c r="P59" s="54" t="s">
        <v>146</v>
      </c>
      <c r="Q59" s="54" t="s">
        <v>146</v>
      </c>
      <c r="R59" s="54" t="s">
        <v>26</v>
      </c>
      <c r="S59" s="54" t="s">
        <v>26</v>
      </c>
      <c r="T59" s="54" t="s">
        <v>146</v>
      </c>
      <c r="U59" s="54" t="s">
        <v>146</v>
      </c>
      <c r="V59" s="54" t="s">
        <v>26</v>
      </c>
      <c r="W59" s="54" t="s">
        <v>146</v>
      </c>
      <c r="X59" s="54" t="s">
        <v>146</v>
      </c>
      <c r="Y59" s="54" t="s">
        <v>146</v>
      </c>
      <c r="Z59" s="54" t="s">
        <v>26</v>
      </c>
      <c r="AA59" s="54" t="s">
        <v>146</v>
      </c>
      <c r="AB59" s="54" t="s">
        <v>26</v>
      </c>
      <c r="AC59" s="54" t="s">
        <v>146</v>
      </c>
      <c r="AD59" s="54" t="s">
        <v>146</v>
      </c>
      <c r="AE59" s="55" t="s">
        <v>146</v>
      </c>
      <c r="AF59" s="55" t="s">
        <v>26</v>
      </c>
      <c r="AG59" s="55" t="s">
        <v>146</v>
      </c>
      <c r="AH59" s="55" t="s">
        <v>26</v>
      </c>
      <c r="AI59" s="55" t="s">
        <v>26</v>
      </c>
      <c r="AJ59" s="55" t="s">
        <v>26</v>
      </c>
      <c r="AK59" s="55" t="s">
        <v>26</v>
      </c>
      <c r="AL59" s="55" t="s">
        <v>146</v>
      </c>
      <c r="AM59" s="55" t="s">
        <v>146</v>
      </c>
      <c r="AN59" s="55" t="s">
        <v>26</v>
      </c>
      <c r="AO59" s="55" t="s">
        <v>146</v>
      </c>
      <c r="AP59" s="55" t="s">
        <v>26</v>
      </c>
      <c r="AQ59" s="55" t="s">
        <v>26</v>
      </c>
      <c r="AR59" s="55" t="s">
        <v>26</v>
      </c>
      <c r="AS59" s="55" t="s">
        <v>146</v>
      </c>
      <c r="AT59" s="55" t="s">
        <v>26</v>
      </c>
      <c r="AU59" s="55" t="s">
        <v>26</v>
      </c>
      <c r="AV59" s="55" t="s">
        <v>146</v>
      </c>
      <c r="AW59" s="55" t="s">
        <v>146</v>
      </c>
      <c r="AX59" s="55" t="s">
        <v>146</v>
      </c>
      <c r="AY59" s="55" t="s">
        <v>146</v>
      </c>
      <c r="AZ59" s="55" t="s">
        <v>26</v>
      </c>
      <c r="BA59" s="55" t="s">
        <v>146</v>
      </c>
      <c r="BB59" s="55" t="s">
        <v>26</v>
      </c>
      <c r="BC59" s="55" t="s">
        <v>146</v>
      </c>
      <c r="BD59" s="55" t="s">
        <v>26</v>
      </c>
      <c r="BE59" s="55" t="s">
        <v>146</v>
      </c>
      <c r="BF59" s="55" t="s">
        <v>26</v>
      </c>
      <c r="BI59" s="6"/>
      <c r="BJ59" s="6"/>
      <c r="BK59" s="6"/>
    </row>
    <row r="60" spans="1:63" x14ac:dyDescent="0.35">
      <c r="A60" s="97" t="s">
        <v>68</v>
      </c>
      <c r="B60" s="97"/>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c r="AE60" s="28"/>
      <c r="AF60" s="28"/>
      <c r="AG60" s="28"/>
      <c r="AH60" s="28"/>
      <c r="AI60" s="28"/>
      <c r="AJ60" s="28"/>
      <c r="AK60" s="28"/>
      <c r="AL60" s="28"/>
      <c r="AM60" s="28"/>
      <c r="AN60" s="28"/>
      <c r="AO60" s="28"/>
      <c r="AP60" s="28"/>
      <c r="AQ60" s="28"/>
      <c r="AR60" s="28"/>
      <c r="AS60" s="28"/>
      <c r="AT60" s="28"/>
      <c r="AU60" s="28"/>
      <c r="AV60" s="28"/>
      <c r="AW60" s="28"/>
      <c r="AX60" s="28"/>
      <c r="AY60" s="28"/>
      <c r="AZ60" s="28"/>
      <c r="BA60" s="28"/>
      <c r="BB60" s="28"/>
      <c r="BC60" s="28"/>
      <c r="BD60" s="28"/>
      <c r="BE60" s="28"/>
      <c r="BF60" s="28"/>
      <c r="BI60" s="6"/>
      <c r="BJ60" s="6"/>
      <c r="BK60" s="6"/>
    </row>
    <row r="61" spans="1:63" ht="43.5" x14ac:dyDescent="0.35">
      <c r="A61" s="5">
        <v>13</v>
      </c>
      <c r="B61" s="60" t="s">
        <v>70</v>
      </c>
      <c r="C61" s="5">
        <f t="shared" ref="C61:AH61" si="16">IF(C62="Y",1,0)+IF(C63="Y",2,0)+IF(C64="Y",1,0)</f>
        <v>4</v>
      </c>
      <c r="D61" s="5">
        <f t="shared" si="16"/>
        <v>2</v>
      </c>
      <c r="E61" s="5">
        <f t="shared" si="16"/>
        <v>4</v>
      </c>
      <c r="F61" s="5">
        <f t="shared" si="16"/>
        <v>4</v>
      </c>
      <c r="G61" s="5">
        <f t="shared" si="16"/>
        <v>4</v>
      </c>
      <c r="H61" s="5">
        <f t="shared" si="16"/>
        <v>4</v>
      </c>
      <c r="I61" s="5">
        <f t="shared" si="16"/>
        <v>4</v>
      </c>
      <c r="J61" s="5">
        <f t="shared" si="16"/>
        <v>1</v>
      </c>
      <c r="K61" s="5">
        <f t="shared" si="16"/>
        <v>1</v>
      </c>
      <c r="L61" s="5">
        <f t="shared" si="16"/>
        <v>4</v>
      </c>
      <c r="M61" s="5">
        <f t="shared" si="16"/>
        <v>4</v>
      </c>
      <c r="N61" s="5">
        <f t="shared" si="16"/>
        <v>2</v>
      </c>
      <c r="O61" s="5">
        <f t="shared" si="16"/>
        <v>4</v>
      </c>
      <c r="P61" s="5">
        <f t="shared" si="16"/>
        <v>4</v>
      </c>
      <c r="Q61" s="5">
        <f t="shared" si="16"/>
        <v>2</v>
      </c>
      <c r="R61" s="5">
        <f t="shared" si="16"/>
        <v>2</v>
      </c>
      <c r="S61" s="5">
        <f t="shared" si="16"/>
        <v>4</v>
      </c>
      <c r="T61" s="5">
        <f t="shared" si="16"/>
        <v>2</v>
      </c>
      <c r="U61" s="5">
        <f t="shared" si="16"/>
        <v>1</v>
      </c>
      <c r="V61" s="5">
        <f t="shared" si="16"/>
        <v>4</v>
      </c>
      <c r="W61" s="5">
        <f t="shared" si="16"/>
        <v>2</v>
      </c>
      <c r="X61" s="5">
        <f t="shared" si="16"/>
        <v>4</v>
      </c>
      <c r="Y61" s="5">
        <f t="shared" si="16"/>
        <v>4</v>
      </c>
      <c r="Z61" s="5">
        <f t="shared" si="16"/>
        <v>4</v>
      </c>
      <c r="AA61" s="5">
        <f t="shared" si="16"/>
        <v>4</v>
      </c>
      <c r="AB61" s="5">
        <f t="shared" si="16"/>
        <v>2</v>
      </c>
      <c r="AC61" s="5">
        <f t="shared" si="16"/>
        <v>4</v>
      </c>
      <c r="AD61" s="5">
        <f t="shared" si="16"/>
        <v>4</v>
      </c>
      <c r="AE61" s="5">
        <f t="shared" si="16"/>
        <v>4</v>
      </c>
      <c r="AF61" s="5">
        <f t="shared" si="16"/>
        <v>2</v>
      </c>
      <c r="AG61" s="5">
        <f t="shared" si="16"/>
        <v>4</v>
      </c>
      <c r="AH61" s="5">
        <f t="shared" si="16"/>
        <v>4</v>
      </c>
      <c r="AI61" s="5">
        <f t="shared" ref="AI61:BF61" si="17">IF(AI62="Y",1,0)+IF(AI63="Y",2,0)+IF(AI64="Y",1,0)</f>
        <v>4</v>
      </c>
      <c r="AJ61" s="5">
        <f t="shared" si="17"/>
        <v>2</v>
      </c>
      <c r="AK61" s="5">
        <f t="shared" si="17"/>
        <v>4</v>
      </c>
      <c r="AL61" s="5">
        <f t="shared" si="17"/>
        <v>2</v>
      </c>
      <c r="AM61" s="5">
        <f t="shared" si="17"/>
        <v>2</v>
      </c>
      <c r="AN61" s="5">
        <f t="shared" si="17"/>
        <v>2</v>
      </c>
      <c r="AO61" s="5">
        <f t="shared" si="17"/>
        <v>4</v>
      </c>
      <c r="AP61" s="5">
        <f t="shared" si="17"/>
        <v>2</v>
      </c>
      <c r="AQ61" s="5">
        <f t="shared" si="17"/>
        <v>4</v>
      </c>
      <c r="AR61" s="5">
        <f t="shared" si="17"/>
        <v>4</v>
      </c>
      <c r="AS61" s="5">
        <f t="shared" si="17"/>
        <v>2</v>
      </c>
      <c r="AT61" s="5">
        <f t="shared" si="17"/>
        <v>4</v>
      </c>
      <c r="AU61" s="5">
        <f t="shared" si="17"/>
        <v>4</v>
      </c>
      <c r="AV61" s="5">
        <f t="shared" si="17"/>
        <v>2</v>
      </c>
      <c r="AW61" s="5">
        <f t="shared" si="17"/>
        <v>2</v>
      </c>
      <c r="AX61" s="5">
        <f t="shared" si="17"/>
        <v>4</v>
      </c>
      <c r="AY61" s="5">
        <f t="shared" si="17"/>
        <v>2</v>
      </c>
      <c r="AZ61" s="5">
        <f t="shared" si="17"/>
        <v>4</v>
      </c>
      <c r="BA61" s="5">
        <f t="shared" si="17"/>
        <v>4</v>
      </c>
      <c r="BB61" s="5">
        <f t="shared" si="17"/>
        <v>4</v>
      </c>
      <c r="BC61" s="5">
        <f t="shared" si="17"/>
        <v>4</v>
      </c>
      <c r="BD61" s="5">
        <f t="shared" si="17"/>
        <v>2</v>
      </c>
      <c r="BE61" s="5">
        <f t="shared" si="17"/>
        <v>4</v>
      </c>
      <c r="BF61" s="5">
        <f t="shared" si="17"/>
        <v>4</v>
      </c>
      <c r="BI61" s="5">
        <f>AVERAGE(C61:BF61)</f>
        <v>3.1964285714285716</v>
      </c>
      <c r="BJ61" s="5">
        <f>_xlfn.STDEV.S(C61:BF61)</f>
        <v>1.0688931038847929</v>
      </c>
      <c r="BK61" s="5">
        <f>MEDIAN(C61:BF61)</f>
        <v>4</v>
      </c>
    </row>
    <row r="62" spans="1:63" ht="29" x14ac:dyDescent="0.35">
      <c r="A62" s="16" t="s">
        <v>1</v>
      </c>
      <c r="B62" s="64" t="s">
        <v>75</v>
      </c>
      <c r="C62" s="30" t="s">
        <v>38</v>
      </c>
      <c r="D62" s="30" t="s">
        <v>38</v>
      </c>
      <c r="E62" s="30" t="s">
        <v>38</v>
      </c>
      <c r="F62" s="30" t="s">
        <v>38</v>
      </c>
      <c r="G62" s="30" t="s">
        <v>38</v>
      </c>
      <c r="H62" s="30" t="s">
        <v>38</v>
      </c>
      <c r="I62" s="30" t="s">
        <v>38</v>
      </c>
      <c r="J62" s="30" t="s">
        <v>39</v>
      </c>
      <c r="K62" s="30" t="s">
        <v>39</v>
      </c>
      <c r="L62" s="30" t="s">
        <v>38</v>
      </c>
      <c r="M62" s="30" t="s">
        <v>38</v>
      </c>
      <c r="N62" s="30" t="s">
        <v>38</v>
      </c>
      <c r="O62" s="30" t="s">
        <v>38</v>
      </c>
      <c r="P62" s="30" t="s">
        <v>38</v>
      </c>
      <c r="Q62" s="30" t="s">
        <v>38</v>
      </c>
      <c r="R62" s="30" t="s">
        <v>38</v>
      </c>
      <c r="S62" s="30" t="s">
        <v>38</v>
      </c>
      <c r="T62" s="30" t="s">
        <v>38</v>
      </c>
      <c r="U62" s="30" t="s">
        <v>39</v>
      </c>
      <c r="V62" s="30" t="s">
        <v>38</v>
      </c>
      <c r="W62" s="30" t="s">
        <v>38</v>
      </c>
      <c r="X62" s="30" t="s">
        <v>38</v>
      </c>
      <c r="Y62" s="30" t="s">
        <v>38</v>
      </c>
      <c r="Z62" s="30" t="s">
        <v>38</v>
      </c>
      <c r="AA62" s="30" t="s">
        <v>38</v>
      </c>
      <c r="AB62" s="30" t="s">
        <v>38</v>
      </c>
      <c r="AC62" s="30" t="s">
        <v>38</v>
      </c>
      <c r="AD62" s="30" t="s">
        <v>38</v>
      </c>
      <c r="AE62" s="29" t="s">
        <v>38</v>
      </c>
      <c r="AF62" s="29" t="s">
        <v>38</v>
      </c>
      <c r="AG62" s="29" t="s">
        <v>38</v>
      </c>
      <c r="AH62" s="29" t="s">
        <v>38</v>
      </c>
      <c r="AI62" s="29" t="s">
        <v>38</v>
      </c>
      <c r="AJ62" s="29" t="s">
        <v>38</v>
      </c>
      <c r="AK62" s="29" t="s">
        <v>38</v>
      </c>
      <c r="AL62" s="29" t="s">
        <v>38</v>
      </c>
      <c r="AM62" s="29" t="s">
        <v>38</v>
      </c>
      <c r="AN62" s="29" t="s">
        <v>38</v>
      </c>
      <c r="AO62" s="29" t="s">
        <v>38</v>
      </c>
      <c r="AP62" s="29" t="s">
        <v>38</v>
      </c>
      <c r="AQ62" s="29" t="s">
        <v>38</v>
      </c>
      <c r="AR62" s="29" t="s">
        <v>38</v>
      </c>
      <c r="AS62" s="29" t="s">
        <v>38</v>
      </c>
      <c r="AT62" s="29" t="s">
        <v>38</v>
      </c>
      <c r="AU62" s="29" t="s">
        <v>38</v>
      </c>
      <c r="AV62" s="29" t="s">
        <v>38</v>
      </c>
      <c r="AW62" s="29" t="s">
        <v>38</v>
      </c>
      <c r="AX62" s="29" t="s">
        <v>38</v>
      </c>
      <c r="AY62" s="29" t="s">
        <v>38</v>
      </c>
      <c r="AZ62" s="29" t="s">
        <v>38</v>
      </c>
      <c r="BA62" s="29" t="s">
        <v>38</v>
      </c>
      <c r="BB62" s="29" t="s">
        <v>38</v>
      </c>
      <c r="BC62" s="29" t="s">
        <v>38</v>
      </c>
      <c r="BD62" s="29" t="s">
        <v>38</v>
      </c>
      <c r="BE62" s="29" t="s">
        <v>38</v>
      </c>
      <c r="BF62" s="29" t="s">
        <v>38</v>
      </c>
      <c r="BI62" s="6"/>
      <c r="BJ62" s="6"/>
      <c r="BK62" s="6"/>
    </row>
    <row r="63" spans="1:63" ht="29" x14ac:dyDescent="0.35">
      <c r="A63" s="16" t="s">
        <v>2</v>
      </c>
      <c r="B63" s="64" t="s">
        <v>69</v>
      </c>
      <c r="C63" s="30" t="s">
        <v>38</v>
      </c>
      <c r="D63" s="30" t="s">
        <v>39</v>
      </c>
      <c r="E63" s="30" t="s">
        <v>38</v>
      </c>
      <c r="F63" s="30" t="s">
        <v>38</v>
      </c>
      <c r="G63" s="30" t="s">
        <v>38</v>
      </c>
      <c r="H63" s="30" t="s">
        <v>38</v>
      </c>
      <c r="I63" s="30" t="s">
        <v>38</v>
      </c>
      <c r="J63" s="30" t="s">
        <v>39</v>
      </c>
      <c r="K63" s="30" t="s">
        <v>39</v>
      </c>
      <c r="L63" s="30" t="s">
        <v>38</v>
      </c>
      <c r="M63" s="30" t="s">
        <v>38</v>
      </c>
      <c r="N63" s="30" t="s">
        <v>39</v>
      </c>
      <c r="O63" s="30" t="s">
        <v>38</v>
      </c>
      <c r="P63" s="30" t="s">
        <v>38</v>
      </c>
      <c r="Q63" s="30" t="s">
        <v>39</v>
      </c>
      <c r="R63" s="30" t="s">
        <v>39</v>
      </c>
      <c r="S63" s="30" t="s">
        <v>38</v>
      </c>
      <c r="T63" s="30" t="s">
        <v>39</v>
      </c>
      <c r="U63" s="30" t="s">
        <v>39</v>
      </c>
      <c r="V63" s="30" t="s">
        <v>38</v>
      </c>
      <c r="W63" s="30" t="s">
        <v>39</v>
      </c>
      <c r="X63" s="30" t="s">
        <v>38</v>
      </c>
      <c r="Y63" s="30" t="s">
        <v>38</v>
      </c>
      <c r="Z63" s="30" t="s">
        <v>38</v>
      </c>
      <c r="AA63" s="30" t="s">
        <v>38</v>
      </c>
      <c r="AB63" s="30" t="s">
        <v>39</v>
      </c>
      <c r="AC63" s="30" t="s">
        <v>38</v>
      </c>
      <c r="AD63" s="30" t="s">
        <v>38</v>
      </c>
      <c r="AE63" s="29" t="s">
        <v>38</v>
      </c>
      <c r="AF63" s="29" t="s">
        <v>39</v>
      </c>
      <c r="AG63" s="29" t="s">
        <v>38</v>
      </c>
      <c r="AH63" s="29" t="s">
        <v>38</v>
      </c>
      <c r="AI63" s="29" t="s">
        <v>38</v>
      </c>
      <c r="AJ63" s="29" t="s">
        <v>39</v>
      </c>
      <c r="AK63" s="29" t="s">
        <v>38</v>
      </c>
      <c r="AL63" s="29" t="s">
        <v>39</v>
      </c>
      <c r="AM63" s="29" t="s">
        <v>39</v>
      </c>
      <c r="AN63" s="29" t="s">
        <v>39</v>
      </c>
      <c r="AO63" s="29" t="s">
        <v>38</v>
      </c>
      <c r="AP63" s="29" t="s">
        <v>39</v>
      </c>
      <c r="AQ63" s="29" t="s">
        <v>38</v>
      </c>
      <c r="AR63" s="29" t="s">
        <v>38</v>
      </c>
      <c r="AS63" s="29" t="s">
        <v>39</v>
      </c>
      <c r="AT63" s="29" t="s">
        <v>38</v>
      </c>
      <c r="AU63" s="29" t="s">
        <v>38</v>
      </c>
      <c r="AV63" s="29" t="s">
        <v>39</v>
      </c>
      <c r="AW63" s="29" t="s">
        <v>39</v>
      </c>
      <c r="AX63" s="29" t="s">
        <v>38</v>
      </c>
      <c r="AY63" s="29" t="s">
        <v>39</v>
      </c>
      <c r="AZ63" s="29" t="s">
        <v>38</v>
      </c>
      <c r="BA63" s="29" t="s">
        <v>38</v>
      </c>
      <c r="BB63" s="29" t="s">
        <v>38</v>
      </c>
      <c r="BC63" s="29" t="s">
        <v>38</v>
      </c>
      <c r="BD63" s="29" t="s">
        <v>39</v>
      </c>
      <c r="BE63" s="29" t="s">
        <v>38</v>
      </c>
      <c r="BF63" s="29" t="s">
        <v>38</v>
      </c>
      <c r="BI63" s="6"/>
      <c r="BJ63" s="6"/>
      <c r="BK63" s="6"/>
    </row>
    <row r="64" spans="1:63" x14ac:dyDescent="0.35">
      <c r="A64" s="16" t="s">
        <v>5</v>
      </c>
      <c r="B64" s="64" t="s">
        <v>76</v>
      </c>
      <c r="C64" s="30" t="s">
        <v>38</v>
      </c>
      <c r="D64" s="30" t="s">
        <v>38</v>
      </c>
      <c r="E64" s="30" t="s">
        <v>38</v>
      </c>
      <c r="F64" s="30" t="s">
        <v>38</v>
      </c>
      <c r="G64" s="30" t="s">
        <v>38</v>
      </c>
      <c r="H64" s="30" t="s">
        <v>38</v>
      </c>
      <c r="I64" s="30" t="s">
        <v>38</v>
      </c>
      <c r="J64" s="30" t="s">
        <v>38</v>
      </c>
      <c r="K64" s="30" t="s">
        <v>38</v>
      </c>
      <c r="L64" s="30" t="s">
        <v>38</v>
      </c>
      <c r="M64" s="30" t="s">
        <v>38</v>
      </c>
      <c r="N64" s="30" t="s">
        <v>38</v>
      </c>
      <c r="O64" s="30" t="s">
        <v>38</v>
      </c>
      <c r="P64" s="30" t="s">
        <v>38</v>
      </c>
      <c r="Q64" s="30" t="s">
        <v>38</v>
      </c>
      <c r="R64" s="30" t="s">
        <v>38</v>
      </c>
      <c r="S64" s="30" t="s">
        <v>38</v>
      </c>
      <c r="T64" s="30" t="s">
        <v>38</v>
      </c>
      <c r="U64" s="30" t="s">
        <v>38</v>
      </c>
      <c r="V64" s="30" t="s">
        <v>38</v>
      </c>
      <c r="W64" s="30" t="s">
        <v>38</v>
      </c>
      <c r="X64" s="30" t="s">
        <v>38</v>
      </c>
      <c r="Y64" s="30" t="s">
        <v>38</v>
      </c>
      <c r="Z64" s="30" t="s">
        <v>38</v>
      </c>
      <c r="AA64" s="30" t="s">
        <v>38</v>
      </c>
      <c r="AB64" s="30" t="s">
        <v>38</v>
      </c>
      <c r="AC64" s="30" t="s">
        <v>38</v>
      </c>
      <c r="AD64" s="30" t="s">
        <v>38</v>
      </c>
      <c r="AE64" s="29" t="s">
        <v>38</v>
      </c>
      <c r="AF64" s="29" t="s">
        <v>38</v>
      </c>
      <c r="AG64" s="29" t="s">
        <v>38</v>
      </c>
      <c r="AH64" s="29" t="s">
        <v>38</v>
      </c>
      <c r="AI64" s="29" t="s">
        <v>38</v>
      </c>
      <c r="AJ64" s="29" t="s">
        <v>38</v>
      </c>
      <c r="AK64" s="29" t="s">
        <v>38</v>
      </c>
      <c r="AL64" s="29" t="s">
        <v>38</v>
      </c>
      <c r="AM64" s="29" t="s">
        <v>38</v>
      </c>
      <c r="AN64" s="29" t="s">
        <v>38</v>
      </c>
      <c r="AO64" s="29" t="s">
        <v>38</v>
      </c>
      <c r="AP64" s="29" t="s">
        <v>38</v>
      </c>
      <c r="AQ64" s="29" t="s">
        <v>38</v>
      </c>
      <c r="AR64" s="29" t="s">
        <v>38</v>
      </c>
      <c r="AS64" s="29" t="s">
        <v>38</v>
      </c>
      <c r="AT64" s="29" t="s">
        <v>38</v>
      </c>
      <c r="AU64" s="29" t="s">
        <v>38</v>
      </c>
      <c r="AV64" s="29" t="s">
        <v>38</v>
      </c>
      <c r="AW64" s="29" t="s">
        <v>38</v>
      </c>
      <c r="AX64" s="29" t="s">
        <v>38</v>
      </c>
      <c r="AY64" s="29" t="s">
        <v>38</v>
      </c>
      <c r="AZ64" s="29" t="s">
        <v>38</v>
      </c>
      <c r="BA64" s="29" t="s">
        <v>38</v>
      </c>
      <c r="BB64" s="29" t="s">
        <v>38</v>
      </c>
      <c r="BC64" s="29" t="s">
        <v>38</v>
      </c>
      <c r="BD64" s="29" t="s">
        <v>38</v>
      </c>
      <c r="BE64" s="29" t="s">
        <v>38</v>
      </c>
      <c r="BF64" s="29" t="s">
        <v>38</v>
      </c>
      <c r="BI64" s="6"/>
      <c r="BJ64" s="6"/>
      <c r="BK64" s="6"/>
    </row>
    <row r="65" spans="1:63" ht="43.5" x14ac:dyDescent="0.35">
      <c r="A65" s="5">
        <v>14</v>
      </c>
      <c r="B65" s="60" t="s">
        <v>71</v>
      </c>
      <c r="C65" s="5">
        <f t="shared" ref="C65:AH65" si="18">COUNTIF(C66:C68,"Y")</f>
        <v>2</v>
      </c>
      <c r="D65" s="5">
        <f t="shared" si="18"/>
        <v>1</v>
      </c>
      <c r="E65" s="5">
        <f t="shared" si="18"/>
        <v>2</v>
      </c>
      <c r="F65" s="5">
        <f t="shared" si="18"/>
        <v>2</v>
      </c>
      <c r="G65" s="5">
        <f t="shared" si="18"/>
        <v>1</v>
      </c>
      <c r="H65" s="5">
        <f t="shared" si="18"/>
        <v>1</v>
      </c>
      <c r="I65" s="5">
        <f t="shared" si="18"/>
        <v>0</v>
      </c>
      <c r="J65" s="5">
        <f t="shared" si="18"/>
        <v>2</v>
      </c>
      <c r="K65" s="5">
        <f t="shared" si="18"/>
        <v>2</v>
      </c>
      <c r="L65" s="5">
        <f t="shared" si="18"/>
        <v>3</v>
      </c>
      <c r="M65" s="5">
        <f t="shared" si="18"/>
        <v>2</v>
      </c>
      <c r="N65" s="5">
        <f t="shared" si="18"/>
        <v>2</v>
      </c>
      <c r="O65" s="5">
        <f t="shared" si="18"/>
        <v>1</v>
      </c>
      <c r="P65" s="5">
        <f t="shared" si="18"/>
        <v>2</v>
      </c>
      <c r="Q65" s="5">
        <f t="shared" si="18"/>
        <v>2</v>
      </c>
      <c r="R65" s="5">
        <f t="shared" si="18"/>
        <v>2</v>
      </c>
      <c r="S65" s="5">
        <f t="shared" si="18"/>
        <v>2</v>
      </c>
      <c r="T65" s="5">
        <f t="shared" si="18"/>
        <v>2</v>
      </c>
      <c r="U65" s="5">
        <f t="shared" si="18"/>
        <v>2</v>
      </c>
      <c r="V65" s="5">
        <f t="shared" si="18"/>
        <v>2</v>
      </c>
      <c r="W65" s="5">
        <f t="shared" si="18"/>
        <v>2</v>
      </c>
      <c r="X65" s="5">
        <f t="shared" si="18"/>
        <v>2</v>
      </c>
      <c r="Y65" s="5">
        <f t="shared" si="18"/>
        <v>2</v>
      </c>
      <c r="Z65" s="5">
        <f t="shared" si="18"/>
        <v>2</v>
      </c>
      <c r="AA65" s="5">
        <f t="shared" si="18"/>
        <v>3</v>
      </c>
      <c r="AB65" s="5">
        <f t="shared" si="18"/>
        <v>2</v>
      </c>
      <c r="AC65" s="5">
        <f t="shared" si="18"/>
        <v>2</v>
      </c>
      <c r="AD65" s="5">
        <f t="shared" si="18"/>
        <v>2</v>
      </c>
      <c r="AE65" s="5">
        <f t="shared" si="18"/>
        <v>2</v>
      </c>
      <c r="AF65" s="5">
        <f t="shared" si="18"/>
        <v>1</v>
      </c>
      <c r="AG65" s="5">
        <f t="shared" si="18"/>
        <v>2</v>
      </c>
      <c r="AH65" s="5">
        <f t="shared" si="18"/>
        <v>2</v>
      </c>
      <c r="AI65" s="5">
        <f t="shared" ref="AI65:BF65" si="19">COUNTIF(AI66:AI68,"Y")</f>
        <v>2</v>
      </c>
      <c r="AJ65" s="5">
        <f t="shared" si="19"/>
        <v>2</v>
      </c>
      <c r="AK65" s="5">
        <f t="shared" si="19"/>
        <v>0</v>
      </c>
      <c r="AL65" s="5">
        <f t="shared" si="19"/>
        <v>2</v>
      </c>
      <c r="AM65" s="5">
        <f t="shared" si="19"/>
        <v>2</v>
      </c>
      <c r="AN65" s="5">
        <f t="shared" si="19"/>
        <v>3</v>
      </c>
      <c r="AO65" s="5">
        <f t="shared" si="19"/>
        <v>2</v>
      </c>
      <c r="AP65" s="5">
        <f t="shared" si="19"/>
        <v>2</v>
      </c>
      <c r="AQ65" s="5">
        <f t="shared" si="19"/>
        <v>1</v>
      </c>
      <c r="AR65" s="5">
        <f t="shared" si="19"/>
        <v>1</v>
      </c>
      <c r="AS65" s="5">
        <f t="shared" si="19"/>
        <v>2</v>
      </c>
      <c r="AT65" s="5">
        <f t="shared" si="19"/>
        <v>2</v>
      </c>
      <c r="AU65" s="5">
        <f t="shared" si="19"/>
        <v>2</v>
      </c>
      <c r="AV65" s="5">
        <f t="shared" si="19"/>
        <v>2</v>
      </c>
      <c r="AW65" s="5">
        <f t="shared" si="19"/>
        <v>2</v>
      </c>
      <c r="AX65" s="5">
        <f t="shared" si="19"/>
        <v>2</v>
      </c>
      <c r="AY65" s="5">
        <f t="shared" si="19"/>
        <v>2</v>
      </c>
      <c r="AZ65" s="5">
        <f t="shared" si="19"/>
        <v>2</v>
      </c>
      <c r="BA65" s="5">
        <f t="shared" si="19"/>
        <v>2</v>
      </c>
      <c r="BB65" s="5">
        <f t="shared" si="19"/>
        <v>2</v>
      </c>
      <c r="BC65" s="5">
        <f t="shared" si="19"/>
        <v>3</v>
      </c>
      <c r="BD65" s="5">
        <f t="shared" si="19"/>
        <v>1</v>
      </c>
      <c r="BE65" s="5">
        <f t="shared" si="19"/>
        <v>2</v>
      </c>
      <c r="BF65" s="5">
        <f t="shared" si="19"/>
        <v>2</v>
      </c>
      <c r="BI65" s="5">
        <f>AVERAGE(C65:BF65)</f>
        <v>1.8571428571428572</v>
      </c>
      <c r="BJ65" s="5">
        <f>_xlfn.STDEV.S(C65:BF65)</f>
        <v>0.58554004376911994</v>
      </c>
      <c r="BK65" s="5">
        <f>MEDIAN(C65:BF65)</f>
        <v>2</v>
      </c>
    </row>
    <row r="66" spans="1:63" x14ac:dyDescent="0.35">
      <c r="A66" s="16" t="s">
        <v>1</v>
      </c>
      <c r="B66" s="64" t="s">
        <v>72</v>
      </c>
      <c r="C66" s="30" t="s">
        <v>38</v>
      </c>
      <c r="D66" s="30" t="s">
        <v>38</v>
      </c>
      <c r="E66" s="30" t="s">
        <v>38</v>
      </c>
      <c r="F66" s="30" t="s">
        <v>38</v>
      </c>
      <c r="G66" s="30" t="s">
        <v>38</v>
      </c>
      <c r="H66" s="30" t="s">
        <v>38</v>
      </c>
      <c r="I66" s="30" t="s">
        <v>39</v>
      </c>
      <c r="J66" s="30" t="s">
        <v>38</v>
      </c>
      <c r="K66" s="30" t="s">
        <v>38</v>
      </c>
      <c r="L66" s="30" t="s">
        <v>38</v>
      </c>
      <c r="M66" s="30" t="s">
        <v>38</v>
      </c>
      <c r="N66" s="30" t="s">
        <v>38</v>
      </c>
      <c r="O66" s="30" t="s">
        <v>38</v>
      </c>
      <c r="P66" s="30" t="s">
        <v>38</v>
      </c>
      <c r="Q66" s="30" t="s">
        <v>38</v>
      </c>
      <c r="R66" s="30" t="s">
        <v>38</v>
      </c>
      <c r="S66" s="30" t="s">
        <v>38</v>
      </c>
      <c r="T66" s="30" t="s">
        <v>38</v>
      </c>
      <c r="U66" s="30" t="s">
        <v>38</v>
      </c>
      <c r="V66" s="30" t="s">
        <v>38</v>
      </c>
      <c r="W66" s="30" t="s">
        <v>38</v>
      </c>
      <c r="X66" s="30" t="s">
        <v>38</v>
      </c>
      <c r="Y66" s="30" t="s">
        <v>38</v>
      </c>
      <c r="Z66" s="30" t="s">
        <v>38</v>
      </c>
      <c r="AA66" s="30" t="s">
        <v>38</v>
      </c>
      <c r="AB66" s="30" t="s">
        <v>38</v>
      </c>
      <c r="AC66" s="30" t="s">
        <v>38</v>
      </c>
      <c r="AD66" s="30" t="s">
        <v>38</v>
      </c>
      <c r="AE66" s="29" t="s">
        <v>38</v>
      </c>
      <c r="AF66" s="29" t="s">
        <v>38</v>
      </c>
      <c r="AG66" s="29" t="s">
        <v>38</v>
      </c>
      <c r="AH66" s="29" t="s">
        <v>38</v>
      </c>
      <c r="AI66" s="29" t="s">
        <v>38</v>
      </c>
      <c r="AJ66" s="29" t="s">
        <v>38</v>
      </c>
      <c r="AK66" s="29" t="s">
        <v>39</v>
      </c>
      <c r="AL66" s="29" t="s">
        <v>38</v>
      </c>
      <c r="AM66" s="29" t="s">
        <v>38</v>
      </c>
      <c r="AN66" s="29" t="s">
        <v>38</v>
      </c>
      <c r="AO66" s="29" t="s">
        <v>38</v>
      </c>
      <c r="AP66" s="29" t="s">
        <v>38</v>
      </c>
      <c r="AQ66" s="29" t="s">
        <v>38</v>
      </c>
      <c r="AR66" s="29" t="s">
        <v>38</v>
      </c>
      <c r="AS66" s="29" t="s">
        <v>38</v>
      </c>
      <c r="AT66" s="29" t="s">
        <v>38</v>
      </c>
      <c r="AU66" s="29" t="s">
        <v>38</v>
      </c>
      <c r="AV66" s="29" t="s">
        <v>38</v>
      </c>
      <c r="AW66" s="29" t="s">
        <v>38</v>
      </c>
      <c r="AX66" s="29" t="s">
        <v>38</v>
      </c>
      <c r="AY66" s="29" t="s">
        <v>38</v>
      </c>
      <c r="AZ66" s="29" t="s">
        <v>38</v>
      </c>
      <c r="BA66" s="29" t="s">
        <v>38</v>
      </c>
      <c r="BB66" s="29" t="s">
        <v>38</v>
      </c>
      <c r="BC66" s="29" t="s">
        <v>38</v>
      </c>
      <c r="BD66" s="29" t="s">
        <v>38</v>
      </c>
      <c r="BE66" s="29" t="s">
        <v>38</v>
      </c>
      <c r="BF66" s="29" t="s">
        <v>38</v>
      </c>
      <c r="BI66" s="6"/>
      <c r="BJ66" s="6"/>
      <c r="BK66" s="6"/>
    </row>
    <row r="67" spans="1:63" x14ac:dyDescent="0.35">
      <c r="A67" s="16" t="s">
        <v>2</v>
      </c>
      <c r="B67" s="64" t="s">
        <v>73</v>
      </c>
      <c r="C67" s="30" t="s">
        <v>38</v>
      </c>
      <c r="D67" s="30" t="s">
        <v>39</v>
      </c>
      <c r="E67" s="30" t="s">
        <v>38</v>
      </c>
      <c r="F67" s="30" t="s">
        <v>38</v>
      </c>
      <c r="G67" s="30" t="s">
        <v>39</v>
      </c>
      <c r="H67" s="30" t="s">
        <v>39</v>
      </c>
      <c r="I67" s="30" t="s">
        <v>39</v>
      </c>
      <c r="J67" s="30" t="s">
        <v>38</v>
      </c>
      <c r="K67" s="30" t="s">
        <v>38</v>
      </c>
      <c r="L67" s="30" t="s">
        <v>38</v>
      </c>
      <c r="M67" s="30" t="s">
        <v>38</v>
      </c>
      <c r="N67" s="30" t="s">
        <v>38</v>
      </c>
      <c r="O67" s="30" t="s">
        <v>39</v>
      </c>
      <c r="P67" s="30" t="s">
        <v>38</v>
      </c>
      <c r="Q67" s="30" t="s">
        <v>38</v>
      </c>
      <c r="R67" s="30" t="s">
        <v>38</v>
      </c>
      <c r="S67" s="30" t="s">
        <v>38</v>
      </c>
      <c r="T67" s="30" t="s">
        <v>38</v>
      </c>
      <c r="U67" s="30" t="s">
        <v>38</v>
      </c>
      <c r="V67" s="30" t="s">
        <v>38</v>
      </c>
      <c r="W67" s="30" t="s">
        <v>38</v>
      </c>
      <c r="X67" s="30" t="s">
        <v>38</v>
      </c>
      <c r="Y67" s="30" t="s">
        <v>38</v>
      </c>
      <c r="Z67" s="30" t="s">
        <v>38</v>
      </c>
      <c r="AA67" s="30" t="s">
        <v>38</v>
      </c>
      <c r="AB67" s="30" t="s">
        <v>38</v>
      </c>
      <c r="AC67" s="30" t="s">
        <v>38</v>
      </c>
      <c r="AD67" s="30" t="s">
        <v>38</v>
      </c>
      <c r="AE67" s="29" t="s">
        <v>38</v>
      </c>
      <c r="AF67" s="29" t="s">
        <v>39</v>
      </c>
      <c r="AG67" s="29" t="s">
        <v>38</v>
      </c>
      <c r="AH67" s="29" t="s">
        <v>38</v>
      </c>
      <c r="AI67" s="29" t="s">
        <v>38</v>
      </c>
      <c r="AJ67" s="29" t="s">
        <v>39</v>
      </c>
      <c r="AK67" s="29" t="s">
        <v>39</v>
      </c>
      <c r="AL67" s="29" t="s">
        <v>38</v>
      </c>
      <c r="AM67" s="29" t="s">
        <v>38</v>
      </c>
      <c r="AN67" s="29" t="s">
        <v>38</v>
      </c>
      <c r="AO67" s="29" t="s">
        <v>38</v>
      </c>
      <c r="AP67" s="29" t="s">
        <v>38</v>
      </c>
      <c r="AQ67" s="29" t="s">
        <v>39</v>
      </c>
      <c r="AR67" s="29" t="s">
        <v>39</v>
      </c>
      <c r="AS67" s="29" t="s">
        <v>38</v>
      </c>
      <c r="AT67" s="29" t="s">
        <v>38</v>
      </c>
      <c r="AU67" s="29" t="s">
        <v>38</v>
      </c>
      <c r="AV67" s="29" t="s">
        <v>38</v>
      </c>
      <c r="AW67" s="29" t="s">
        <v>38</v>
      </c>
      <c r="AX67" s="29" t="s">
        <v>38</v>
      </c>
      <c r="AY67" s="29" t="s">
        <v>38</v>
      </c>
      <c r="AZ67" s="29" t="s">
        <v>38</v>
      </c>
      <c r="BA67" s="29" t="s">
        <v>38</v>
      </c>
      <c r="BB67" s="29" t="s">
        <v>38</v>
      </c>
      <c r="BC67" s="29" t="s">
        <v>38</v>
      </c>
      <c r="BD67" s="29" t="s">
        <v>39</v>
      </c>
      <c r="BE67" s="29" t="s">
        <v>38</v>
      </c>
      <c r="BF67" s="29" t="s">
        <v>38</v>
      </c>
      <c r="BI67" s="6"/>
      <c r="BJ67" s="6"/>
      <c r="BK67" s="6"/>
    </row>
    <row r="68" spans="1:63" x14ac:dyDescent="0.35">
      <c r="A68" s="16" t="s">
        <v>5</v>
      </c>
      <c r="B68" s="64" t="s">
        <v>74</v>
      </c>
      <c r="C68" s="30" t="s">
        <v>39</v>
      </c>
      <c r="D68" s="30" t="s">
        <v>39</v>
      </c>
      <c r="E68" s="30" t="s">
        <v>39</v>
      </c>
      <c r="F68" s="30" t="s">
        <v>39</v>
      </c>
      <c r="G68" s="30" t="s">
        <v>39</v>
      </c>
      <c r="H68" s="30" t="s">
        <v>39</v>
      </c>
      <c r="I68" s="30" t="s">
        <v>39</v>
      </c>
      <c r="J68" s="30" t="s">
        <v>39</v>
      </c>
      <c r="K68" s="30" t="s">
        <v>39</v>
      </c>
      <c r="L68" s="30" t="s">
        <v>38</v>
      </c>
      <c r="M68" s="30" t="s">
        <v>39</v>
      </c>
      <c r="N68" s="30" t="s">
        <v>39</v>
      </c>
      <c r="O68" s="30" t="s">
        <v>39</v>
      </c>
      <c r="P68" s="30" t="s">
        <v>39</v>
      </c>
      <c r="Q68" s="30" t="s">
        <v>39</v>
      </c>
      <c r="R68" s="30" t="s">
        <v>39</v>
      </c>
      <c r="S68" s="30" t="s">
        <v>39</v>
      </c>
      <c r="T68" s="30" t="s">
        <v>39</v>
      </c>
      <c r="U68" s="30" t="s">
        <v>39</v>
      </c>
      <c r="V68" s="30" t="s">
        <v>39</v>
      </c>
      <c r="W68" s="30" t="s">
        <v>39</v>
      </c>
      <c r="X68" s="30" t="s">
        <v>39</v>
      </c>
      <c r="Y68" s="30" t="s">
        <v>39</v>
      </c>
      <c r="Z68" s="30" t="s">
        <v>39</v>
      </c>
      <c r="AA68" s="30" t="s">
        <v>38</v>
      </c>
      <c r="AB68" s="30" t="s">
        <v>39</v>
      </c>
      <c r="AC68" s="30" t="s">
        <v>39</v>
      </c>
      <c r="AD68" s="30" t="s">
        <v>39</v>
      </c>
      <c r="AE68" s="29" t="s">
        <v>39</v>
      </c>
      <c r="AF68" s="29" t="s">
        <v>39</v>
      </c>
      <c r="AG68" s="29" t="s">
        <v>39</v>
      </c>
      <c r="AH68" s="29" t="s">
        <v>39</v>
      </c>
      <c r="AI68" s="29" t="s">
        <v>39</v>
      </c>
      <c r="AJ68" s="29" t="s">
        <v>38</v>
      </c>
      <c r="AK68" s="29" t="s">
        <v>39</v>
      </c>
      <c r="AL68" s="29" t="s">
        <v>39</v>
      </c>
      <c r="AM68" s="29" t="s">
        <v>39</v>
      </c>
      <c r="AN68" s="29" t="s">
        <v>38</v>
      </c>
      <c r="AO68" s="29" t="s">
        <v>39</v>
      </c>
      <c r="AP68" s="29" t="s">
        <v>39</v>
      </c>
      <c r="AQ68" s="29" t="s">
        <v>39</v>
      </c>
      <c r="AR68" s="29" t="s">
        <v>39</v>
      </c>
      <c r="AS68" s="29" t="s">
        <v>39</v>
      </c>
      <c r="AT68" s="29" t="s">
        <v>39</v>
      </c>
      <c r="AU68" s="29" t="s">
        <v>39</v>
      </c>
      <c r="AV68" s="29" t="s">
        <v>39</v>
      </c>
      <c r="AW68" s="29" t="s">
        <v>39</v>
      </c>
      <c r="AX68" s="29" t="s">
        <v>39</v>
      </c>
      <c r="AY68" s="29" t="s">
        <v>39</v>
      </c>
      <c r="AZ68" s="29" t="s">
        <v>39</v>
      </c>
      <c r="BA68" s="29" t="s">
        <v>39</v>
      </c>
      <c r="BB68" s="29" t="s">
        <v>39</v>
      </c>
      <c r="BC68" s="29" t="s">
        <v>38</v>
      </c>
      <c r="BD68" s="29" t="s">
        <v>39</v>
      </c>
      <c r="BE68" s="29" t="s">
        <v>39</v>
      </c>
      <c r="BF68" s="29" t="s">
        <v>39</v>
      </c>
      <c r="BI68" s="6"/>
      <c r="BJ68" s="6"/>
      <c r="BK68" s="6"/>
    </row>
    <row r="69" spans="1:63" ht="29" x14ac:dyDescent="0.35">
      <c r="A69" s="5">
        <v>15</v>
      </c>
      <c r="B69" s="60" t="s">
        <v>90</v>
      </c>
      <c r="C69" s="5">
        <f>IF(ISBLANK(C70),0,VLOOKUP(C70,Options!$A$42:$B$44,2,0))+IF(C71="Y",1,0)+IF(ISBLANK(C72),0,VLOOKUP(C72,Options!$A$47:$B$49,2,0))</f>
        <v>4</v>
      </c>
      <c r="D69" s="5">
        <f>IF(ISBLANK(D70),0,VLOOKUP(D70,Options!$A$42:$B$44,2,0))+IF(D71="Y",1,0)+IF(ISBLANK(D72),0,VLOOKUP(D72,Options!$A$47:$B$49,2,0))</f>
        <v>3</v>
      </c>
      <c r="E69" s="5">
        <f>IF(ISBLANK(E70),0,VLOOKUP(E70,Options!$A$42:$B$44,2,0))+IF(E71="Y",1,0)+IF(ISBLANK(E72),0,VLOOKUP(E72,Options!$A$47:$B$49,2,0))</f>
        <v>5</v>
      </c>
      <c r="F69" s="5">
        <f>IF(ISBLANK(F70),0,VLOOKUP(F70,Options!$A$42:$B$44,2,0))+IF(F71="Y",1,0)+IF(ISBLANK(F72),0,VLOOKUP(F72,Options!$A$47:$B$49,2,0))</f>
        <v>3</v>
      </c>
      <c r="G69" s="5">
        <f>IF(ISBLANK(G70),0,VLOOKUP(G70,Options!$A$42:$B$44,2,0))+IF(G71="Y",1,0)+IF(ISBLANK(G72),0,VLOOKUP(G72,Options!$A$47:$B$49,2,0))</f>
        <v>2</v>
      </c>
      <c r="H69" s="5">
        <f>IF(ISBLANK(H70),0,VLOOKUP(H70,Options!$A$42:$B$44,2,0))+IF(H71="Y",1,0)+IF(ISBLANK(H72),0,VLOOKUP(H72,Options!$A$47:$B$49,2,0))</f>
        <v>2</v>
      </c>
      <c r="I69" s="5">
        <f>IF(ISBLANK(I70),0,VLOOKUP(I70,Options!$A$42:$B$44,2,0))+IF(I71="Y",1,0)+IF(ISBLANK(I72),0,VLOOKUP(I72,Options!$A$47:$B$49,2,0))</f>
        <v>3</v>
      </c>
      <c r="J69" s="5">
        <f>IF(ISBLANK(J70),0,VLOOKUP(J70,Options!$A$42:$B$44,2,0))+IF(J71="Y",1,0)+IF(ISBLANK(J72),0,VLOOKUP(J72,Options!$A$47:$B$49,2,0))</f>
        <v>3</v>
      </c>
      <c r="K69" s="5">
        <f>IF(ISBLANK(K70),0,VLOOKUP(K70,Options!$A$42:$B$44,2,0))+IF(K71="Y",1,0)+IF(ISBLANK(K72),0,VLOOKUP(K72,Options!$A$47:$B$49,2,0))</f>
        <v>3</v>
      </c>
      <c r="L69" s="5">
        <f>IF(ISBLANK(L70),0,VLOOKUP(L70,Options!$A$42:$B$44,2,0))+IF(L71="Y",1,0)+IF(ISBLANK(L72),0,VLOOKUP(L72,Options!$A$47:$B$49,2,0))</f>
        <v>1</v>
      </c>
      <c r="M69" s="5">
        <f>IF(ISBLANK(M70),0,VLOOKUP(M70,Options!$A$42:$B$44,2,0))+IF(M71="Y",1,0)+IF(ISBLANK(M72),0,VLOOKUP(M72,Options!$A$47:$B$49,2,0))</f>
        <v>3</v>
      </c>
      <c r="N69" s="5">
        <f>IF(ISBLANK(N70),0,VLOOKUP(N70,Options!$A$42:$B$44,2,0))+IF(N71="Y",1,0)+IF(ISBLANK(N72),0,VLOOKUP(N72,Options!$A$47:$B$49,2,0))</f>
        <v>1</v>
      </c>
      <c r="O69" s="5">
        <f>IF(ISBLANK(O70),0,VLOOKUP(O70,Options!$A$42:$B$44,2,0))+IF(O71="Y",1,0)+IF(ISBLANK(O72),0,VLOOKUP(O72,Options!$A$47:$B$49,2,0))</f>
        <v>2</v>
      </c>
      <c r="P69" s="5">
        <f>IF(ISBLANK(P70),0,VLOOKUP(P70,Options!$A$42:$B$44,2,0))+IF(P71="Y",1,0)+IF(ISBLANK(P72),0,VLOOKUP(P72,Options!$A$47:$B$49,2,0))</f>
        <v>2</v>
      </c>
      <c r="Q69" s="5">
        <f>IF(ISBLANK(Q70),0,VLOOKUP(Q70,Options!$A$42:$B$44,2,0))+IF(Q71="Y",1,0)+IF(ISBLANK(Q72),0,VLOOKUP(Q72,Options!$A$47:$B$49,2,0))</f>
        <v>3</v>
      </c>
      <c r="R69" s="5">
        <f>IF(ISBLANK(R70),0,VLOOKUP(R70,Options!$A$42:$B$44,2,0))+IF(R71="Y",1,0)+IF(ISBLANK(R72),0,VLOOKUP(R72,Options!$A$47:$B$49,2,0))</f>
        <v>3</v>
      </c>
      <c r="S69" s="5">
        <f>IF(ISBLANK(S70),0,VLOOKUP(S70,Options!$A$42:$B$44,2,0))+IF(S71="Y",1,0)+IF(ISBLANK(S72),0,VLOOKUP(S72,Options!$A$47:$B$49,2,0))</f>
        <v>1</v>
      </c>
      <c r="T69" s="5">
        <f>IF(ISBLANK(T70),0,VLOOKUP(T70,Options!$A$42:$B$44,2,0))+IF(T71="Y",1,0)+IF(ISBLANK(T72),0,VLOOKUP(T72,Options!$A$47:$B$49,2,0))</f>
        <v>3</v>
      </c>
      <c r="U69" s="5">
        <f>IF(ISBLANK(U70),0,VLOOKUP(U70,Options!$A$42:$B$44,2,0))+IF(U71="Y",1,0)+IF(ISBLANK(U72),0,VLOOKUP(U72,Options!$A$47:$B$49,2,0))</f>
        <v>1</v>
      </c>
      <c r="V69" s="5">
        <f>IF(ISBLANK(V70),0,VLOOKUP(V70,Options!$A$42:$B$44,2,0))+IF(V71="Y",1,0)+IF(ISBLANK(V72),0,VLOOKUP(V72,Options!$A$47:$B$49,2,0))</f>
        <v>2</v>
      </c>
      <c r="W69" s="5">
        <f>IF(ISBLANK(W70),0,VLOOKUP(W70,Options!$A$42:$B$44,2,0))+IF(W71="Y",1,0)+IF(ISBLANK(W72),0,VLOOKUP(W72,Options!$A$47:$B$49,2,0))</f>
        <v>2</v>
      </c>
      <c r="X69" s="5">
        <f>IF(ISBLANK(X70),0,VLOOKUP(X70,Options!$A$42:$B$44,2,0))+IF(X71="Y",1,0)+IF(ISBLANK(X72),0,VLOOKUP(X72,Options!$A$47:$B$49,2,0))</f>
        <v>2</v>
      </c>
      <c r="Y69" s="5">
        <f>IF(ISBLANK(Y70),0,VLOOKUP(Y70,Options!$A$42:$B$44,2,0))+IF(Y71="Y",1,0)+IF(ISBLANK(Y72),0,VLOOKUP(Y72,Options!$A$47:$B$49,2,0))</f>
        <v>3</v>
      </c>
      <c r="Z69" s="5">
        <f>IF(ISBLANK(Z70),0,VLOOKUP(Z70,Options!$A$42:$B$44,2,0))+IF(Z71="Y",1,0)+IF(ISBLANK(Z72),0,VLOOKUP(Z72,Options!$A$47:$B$49,2,0))</f>
        <v>2</v>
      </c>
      <c r="AA69" s="5">
        <f>IF(ISBLANK(AA70),0,VLOOKUP(AA70,Options!$A$42:$B$44,2,0))+IF(AA71="Y",1,0)+IF(ISBLANK(AA72),0,VLOOKUP(AA72,Options!$A$47:$B$49,2,0))</f>
        <v>2</v>
      </c>
      <c r="AB69" s="5">
        <f>IF(ISBLANK(AB70),0,VLOOKUP(AB70,Options!$A$42:$B$44,2,0))+IF(AB71="Y",1,0)+IF(ISBLANK(AB72),0,VLOOKUP(AB72,Options!$A$47:$B$49,2,0))</f>
        <v>1</v>
      </c>
      <c r="AC69" s="5">
        <f>IF(ISBLANK(AC70),0,VLOOKUP(AC70,Options!$A$42:$B$44,2,0))+IF(AC71="Y",1,0)+IF(ISBLANK(AC72),0,VLOOKUP(AC72,Options!$A$47:$B$49,2,0))</f>
        <v>2</v>
      </c>
      <c r="AD69" s="5">
        <f>IF(ISBLANK(AD70),0,VLOOKUP(AD70,Options!$A$42:$B$44,2,0))+IF(AD71="Y",1,0)+IF(ISBLANK(AD72),0,VLOOKUP(AD72,Options!$A$47:$B$49,2,0))</f>
        <v>3</v>
      </c>
      <c r="AE69" s="5">
        <f>IF(ISBLANK(AE70),0,VLOOKUP(AE70,Options!$A$42:$B$44,2,0))+IF(AE71="Y",1,0)+IF(ISBLANK(AE72),0,VLOOKUP(AE72,Options!$A$47:$B$49,2,0))</f>
        <v>5</v>
      </c>
      <c r="AF69" s="5">
        <f>IF(ISBLANK(AF70),0,VLOOKUP(AF70,Options!$A$42:$B$44,2,0))+IF(AF71="Y",1,0)+IF(ISBLANK(AF72),0,VLOOKUP(AF72,Options!$A$47:$B$49,2,0))</f>
        <v>2</v>
      </c>
      <c r="AG69" s="5">
        <f>IF(ISBLANK(AG70),0,VLOOKUP(AG70,Options!$A$42:$B$44,2,0))+IF(AG71="Y",1,0)+IF(ISBLANK(AG72),0,VLOOKUP(AG72,Options!$A$47:$B$49,2,0))</f>
        <v>5</v>
      </c>
      <c r="AH69" s="5">
        <f>IF(ISBLANK(AH70),0,VLOOKUP(AH70,Options!$A$42:$B$44,2,0))+IF(AH71="Y",1,0)+IF(ISBLANK(AH72),0,VLOOKUP(AH72,Options!$A$47:$B$49,2,0))</f>
        <v>3</v>
      </c>
      <c r="AI69" s="5">
        <f>IF(ISBLANK(AI70),0,VLOOKUP(AI70,Options!$A$42:$B$44,2,0))+IF(AI71="Y",1,0)+IF(ISBLANK(AI72),0,VLOOKUP(AI72,Options!$A$47:$B$49,2,0))</f>
        <v>3</v>
      </c>
      <c r="AJ69" s="5">
        <f>IF(ISBLANK(AJ70),0,VLOOKUP(AJ70,Options!$A$42:$B$44,2,0))+IF(AJ71="Y",1,0)+IF(ISBLANK(AJ72),0,VLOOKUP(AJ72,Options!$A$47:$B$49,2,0))</f>
        <v>2</v>
      </c>
      <c r="AK69" s="5">
        <f>IF(ISBLANK(AK70),0,VLOOKUP(AK70,Options!$A$42:$B$44,2,0))+IF(AK71="Y",1,0)+IF(ISBLANK(AK72),0,VLOOKUP(AK72,Options!$A$47:$B$49,2,0))</f>
        <v>3</v>
      </c>
      <c r="AL69" s="5">
        <f>IF(ISBLANK(AL70),0,VLOOKUP(AL70,Options!$A$42:$B$44,2,0))+IF(AL71="Y",1,0)+IF(ISBLANK(AL72),0,VLOOKUP(AL72,Options!$A$47:$B$49,2,0))</f>
        <v>3</v>
      </c>
      <c r="AM69" s="5">
        <f>IF(ISBLANK(AM70),0,VLOOKUP(AM70,Options!$A$42:$B$44,2,0))+IF(AM71="Y",1,0)+IF(ISBLANK(AM72),0,VLOOKUP(AM72,Options!$A$47:$B$49,2,0))</f>
        <v>2</v>
      </c>
      <c r="AN69" s="5">
        <f>IF(ISBLANK(AN70),0,VLOOKUP(AN70,Options!$A$42:$B$44,2,0))+IF(AN71="Y",1,0)+IF(ISBLANK(AN72),0,VLOOKUP(AN72,Options!$A$47:$B$49,2,0))</f>
        <v>1</v>
      </c>
      <c r="AO69" s="5">
        <f>IF(ISBLANK(AO70),0,VLOOKUP(AO70,Options!$A$42:$B$44,2,0))+IF(AO71="Y",1,0)+IF(ISBLANK(AO72),0,VLOOKUP(AO72,Options!$A$47:$B$49,2,0))</f>
        <v>2</v>
      </c>
      <c r="AP69" s="5">
        <f>IF(ISBLANK(AP70),0,VLOOKUP(AP70,Options!$A$42:$B$44,2,0))+IF(AP71="Y",1,0)+IF(ISBLANK(AP72),0,VLOOKUP(AP72,Options!$A$47:$B$49,2,0))</f>
        <v>1</v>
      </c>
      <c r="AQ69" s="5">
        <f>IF(ISBLANK(AQ70),0,VLOOKUP(AQ70,Options!$A$42:$B$44,2,0))+IF(AQ71="Y",1,0)+IF(ISBLANK(AQ72),0,VLOOKUP(AQ72,Options!$A$47:$B$49,2,0))</f>
        <v>1</v>
      </c>
      <c r="AR69" s="5">
        <f>IF(ISBLANK(AR70),0,VLOOKUP(AR70,Options!$A$42:$B$44,2,0))+IF(AR71="Y",1,0)+IF(ISBLANK(AR72),0,VLOOKUP(AR72,Options!$A$47:$B$49,2,0))</f>
        <v>1</v>
      </c>
      <c r="AS69" s="5">
        <f>IF(ISBLANK(AS70),0,VLOOKUP(AS70,Options!$A$42:$B$44,2,0))+IF(AS71="Y",1,0)+IF(ISBLANK(AS72),0,VLOOKUP(AS72,Options!$A$47:$B$49,2,0))</f>
        <v>2</v>
      </c>
      <c r="AT69" s="5">
        <f>IF(ISBLANK(AT70),0,VLOOKUP(AT70,Options!$A$42:$B$44,2,0))+IF(AT71="Y",1,0)+IF(ISBLANK(AT72),0,VLOOKUP(AT72,Options!$A$47:$B$49,2,0))</f>
        <v>2</v>
      </c>
      <c r="AU69" s="5">
        <f>IF(ISBLANK(AU70),0,VLOOKUP(AU70,Options!$A$42:$B$44,2,0))+IF(AU71="Y",1,0)+IF(ISBLANK(AU72),0,VLOOKUP(AU72,Options!$A$47:$B$49,2,0))</f>
        <v>1</v>
      </c>
      <c r="AV69" s="5">
        <f>IF(ISBLANK(AV70),0,VLOOKUP(AV70,Options!$A$42:$B$44,2,0))+IF(AV71="Y",1,0)+IF(ISBLANK(AV72),0,VLOOKUP(AV72,Options!$A$47:$B$49,2,0))</f>
        <v>2</v>
      </c>
      <c r="AW69" s="5">
        <f>IF(ISBLANK(AW70),0,VLOOKUP(AW70,Options!$A$42:$B$44,2,0))+IF(AW71="Y",1,0)+IF(ISBLANK(AW72),0,VLOOKUP(AW72,Options!$A$47:$B$49,2,0))</f>
        <v>1</v>
      </c>
      <c r="AX69" s="5">
        <f>IF(ISBLANK(AX70),0,VLOOKUP(AX70,Options!$A$42:$B$44,2,0))+IF(AX71="Y",1,0)+IF(ISBLANK(AX72),0,VLOOKUP(AX72,Options!$A$47:$B$49,2,0))</f>
        <v>2</v>
      </c>
      <c r="AY69" s="5">
        <f>IF(ISBLANK(AY70),0,VLOOKUP(AY70,Options!$A$42:$B$44,2,0))+IF(AY71="Y",1,0)+IF(ISBLANK(AY72),0,VLOOKUP(AY72,Options!$A$47:$B$49,2,0))</f>
        <v>3</v>
      </c>
      <c r="AZ69" s="5">
        <f>IF(ISBLANK(AZ70),0,VLOOKUP(AZ70,Options!$A$42:$B$44,2,0))+IF(AZ71="Y",1,0)+IF(ISBLANK(AZ72),0,VLOOKUP(AZ72,Options!$A$47:$B$49,2,0))</f>
        <v>2</v>
      </c>
      <c r="BA69" s="5">
        <f>IF(ISBLANK(BA70),0,VLOOKUP(BA70,Options!$A$42:$B$44,2,0))+IF(BA71="Y",1,0)+IF(ISBLANK(BA72),0,VLOOKUP(BA72,Options!$A$47:$B$49,2,0))</f>
        <v>3</v>
      </c>
      <c r="BB69" s="5">
        <f>IF(ISBLANK(BB70),0,VLOOKUP(BB70,Options!$A$42:$B$44,2,0))+IF(BB71="Y",1,0)+IF(ISBLANK(BB72),0,VLOOKUP(BB72,Options!$A$47:$B$49,2,0))</f>
        <v>3</v>
      </c>
      <c r="BC69" s="5">
        <f>IF(ISBLANK(BC70),0,VLOOKUP(BC70,Options!$A$42:$B$44,2,0))+IF(BC71="Y",1,0)+IF(ISBLANK(BC72),0,VLOOKUP(BC72,Options!$A$47:$B$49,2,0))</f>
        <v>2</v>
      </c>
      <c r="BD69" s="5">
        <f>IF(ISBLANK(BD70),0,VLOOKUP(BD70,Options!$A$42:$B$44,2,0))+IF(BD71="Y",1,0)+IF(ISBLANK(BD72),0,VLOOKUP(BD72,Options!$A$47:$B$49,2,0))</f>
        <v>1</v>
      </c>
      <c r="BE69" s="5">
        <f>IF(ISBLANK(BE70),0,VLOOKUP(BE70,Options!$A$42:$B$44,2,0))+IF(BE71="Y",1,0)+IF(ISBLANK(BE72),0,VLOOKUP(BE72,Options!$A$47:$B$49,2,0))</f>
        <v>3</v>
      </c>
      <c r="BF69" s="5">
        <f>IF(ISBLANK(BF70),0,VLOOKUP(BF70,Options!$A$42:$B$44,2,0))+IF(BF71="Y",1,0)+IF(ISBLANK(BF72),0,VLOOKUP(BF72,Options!$A$47:$B$49,2,0))</f>
        <v>2</v>
      </c>
      <c r="BI69" s="5">
        <f>AVERAGE(C69:BF69)</f>
        <v>2.3214285714285716</v>
      </c>
      <c r="BJ69" s="5">
        <f>_xlfn.STDEV.S(C69:BF69)</f>
        <v>1.010978695165196</v>
      </c>
      <c r="BK69" s="5">
        <f>MEDIAN(C69:BF69)</f>
        <v>2</v>
      </c>
    </row>
    <row r="70" spans="1:63" ht="87" x14ac:dyDescent="0.35">
      <c r="A70" s="16" t="s">
        <v>1</v>
      </c>
      <c r="B70" s="64" t="s">
        <v>87</v>
      </c>
      <c r="C70" s="66" t="s">
        <v>86</v>
      </c>
      <c r="D70" s="66" t="s">
        <v>86</v>
      </c>
      <c r="E70" s="66" t="s">
        <v>86</v>
      </c>
      <c r="F70" s="66" t="s">
        <v>86</v>
      </c>
      <c r="G70" s="66" t="s">
        <v>86</v>
      </c>
      <c r="H70" s="66" t="s">
        <v>85</v>
      </c>
      <c r="I70" s="66" t="s">
        <v>86</v>
      </c>
      <c r="J70" s="66" t="s">
        <v>86</v>
      </c>
      <c r="K70" s="66" t="s">
        <v>86</v>
      </c>
      <c r="L70" s="66" t="s">
        <v>85</v>
      </c>
      <c r="M70" s="66" t="s">
        <v>86</v>
      </c>
      <c r="N70" s="66" t="s">
        <v>85</v>
      </c>
      <c r="O70" s="66" t="s">
        <v>86</v>
      </c>
      <c r="P70" s="66" t="s">
        <v>86</v>
      </c>
      <c r="Q70" s="66" t="s">
        <v>86</v>
      </c>
      <c r="R70" s="66" t="s">
        <v>86</v>
      </c>
      <c r="S70" s="66" t="s">
        <v>85</v>
      </c>
      <c r="T70" s="66" t="s">
        <v>86</v>
      </c>
      <c r="U70" s="66" t="s">
        <v>85</v>
      </c>
      <c r="V70" s="66" t="s">
        <v>86</v>
      </c>
      <c r="W70" s="66" t="s">
        <v>86</v>
      </c>
      <c r="X70" s="66" t="s">
        <v>86</v>
      </c>
      <c r="Y70" s="66" t="s">
        <v>86</v>
      </c>
      <c r="Z70" s="66" t="s">
        <v>86</v>
      </c>
      <c r="AA70" s="66" t="s">
        <v>86</v>
      </c>
      <c r="AB70" s="66" t="s">
        <v>85</v>
      </c>
      <c r="AC70" s="66" t="s">
        <v>86</v>
      </c>
      <c r="AD70" s="66" t="s">
        <v>86</v>
      </c>
      <c r="AE70" s="56" t="s">
        <v>86</v>
      </c>
      <c r="AF70" s="56" t="s">
        <v>86</v>
      </c>
      <c r="AG70" s="56" t="s">
        <v>86</v>
      </c>
      <c r="AH70" s="56" t="s">
        <v>86</v>
      </c>
      <c r="AI70" s="56" t="s">
        <v>86</v>
      </c>
      <c r="AJ70" s="56" t="s">
        <v>85</v>
      </c>
      <c r="AK70" s="56" t="s">
        <v>86</v>
      </c>
      <c r="AL70" s="56" t="s">
        <v>86</v>
      </c>
      <c r="AM70" s="56" t="s">
        <v>85</v>
      </c>
      <c r="AN70" s="56" t="s">
        <v>85</v>
      </c>
      <c r="AO70" s="56" t="s">
        <v>86</v>
      </c>
      <c r="AP70" s="56" t="s">
        <v>85</v>
      </c>
      <c r="AQ70" s="56" t="s">
        <v>85</v>
      </c>
      <c r="AR70" s="56" t="s">
        <v>85</v>
      </c>
      <c r="AS70" s="56" t="s">
        <v>86</v>
      </c>
      <c r="AT70" s="56" t="s">
        <v>86</v>
      </c>
      <c r="AU70" s="56" t="s">
        <v>85</v>
      </c>
      <c r="AV70" s="56" t="s">
        <v>86</v>
      </c>
      <c r="AW70" s="56" t="s">
        <v>85</v>
      </c>
      <c r="AX70" s="56" t="s">
        <v>85</v>
      </c>
      <c r="AY70" s="56" t="s">
        <v>86</v>
      </c>
      <c r="AZ70" s="56" t="s">
        <v>86</v>
      </c>
      <c r="BA70" s="56" t="s">
        <v>85</v>
      </c>
      <c r="BB70" s="56" t="s">
        <v>86</v>
      </c>
      <c r="BC70" s="56" t="s">
        <v>86</v>
      </c>
      <c r="BD70" s="56" t="s">
        <v>85</v>
      </c>
      <c r="BE70" s="56" t="s">
        <v>86</v>
      </c>
      <c r="BF70" s="56" t="s">
        <v>86</v>
      </c>
      <c r="BI70" s="6"/>
      <c r="BJ70" s="6"/>
      <c r="BK70" s="6"/>
    </row>
    <row r="71" spans="1:63" x14ac:dyDescent="0.35">
      <c r="A71" s="16" t="s">
        <v>2</v>
      </c>
      <c r="B71" s="64" t="s">
        <v>81</v>
      </c>
      <c r="C71" s="30" t="s">
        <v>39</v>
      </c>
      <c r="D71" s="30" t="s">
        <v>38</v>
      </c>
      <c r="E71" s="30" t="s">
        <v>38</v>
      </c>
      <c r="F71" s="30" t="s">
        <v>38</v>
      </c>
      <c r="G71" s="30" t="s">
        <v>39</v>
      </c>
      <c r="H71" s="30" t="s">
        <v>38</v>
      </c>
      <c r="I71" s="30" t="s">
        <v>38</v>
      </c>
      <c r="J71" s="30" t="s">
        <v>38</v>
      </c>
      <c r="K71" s="30" t="s">
        <v>38</v>
      </c>
      <c r="L71" s="30" t="s">
        <v>39</v>
      </c>
      <c r="M71" s="30" t="s">
        <v>38</v>
      </c>
      <c r="N71" s="30" t="s">
        <v>39</v>
      </c>
      <c r="O71" s="30" t="s">
        <v>39</v>
      </c>
      <c r="P71" s="30" t="s">
        <v>39</v>
      </c>
      <c r="Q71" s="30" t="s">
        <v>39</v>
      </c>
      <c r="R71" s="30" t="s">
        <v>38</v>
      </c>
      <c r="S71" s="30" t="s">
        <v>39</v>
      </c>
      <c r="T71" s="30" t="s">
        <v>38</v>
      </c>
      <c r="U71" s="30" t="s">
        <v>39</v>
      </c>
      <c r="V71" s="30" t="s">
        <v>39</v>
      </c>
      <c r="W71" s="30" t="s">
        <v>39</v>
      </c>
      <c r="X71" s="30" t="s">
        <v>39</v>
      </c>
      <c r="Y71" s="30" t="s">
        <v>38</v>
      </c>
      <c r="Z71" s="30" t="s">
        <v>39</v>
      </c>
      <c r="AA71" s="30" t="s">
        <v>39</v>
      </c>
      <c r="AB71" s="30" t="s">
        <v>39</v>
      </c>
      <c r="AC71" s="30" t="s">
        <v>39</v>
      </c>
      <c r="AD71" s="30" t="s">
        <v>38</v>
      </c>
      <c r="AE71" s="29" t="s">
        <v>38</v>
      </c>
      <c r="AF71" s="29" t="s">
        <v>39</v>
      </c>
      <c r="AG71" s="29" t="s">
        <v>38</v>
      </c>
      <c r="AH71" s="29" t="s">
        <v>38</v>
      </c>
      <c r="AI71" s="29" t="s">
        <v>38</v>
      </c>
      <c r="AJ71" s="29" t="s">
        <v>38</v>
      </c>
      <c r="AK71" s="29" t="s">
        <v>38</v>
      </c>
      <c r="AL71" s="29" t="s">
        <v>38</v>
      </c>
      <c r="AM71" s="29" t="s">
        <v>38</v>
      </c>
      <c r="AN71" s="29" t="s">
        <v>39</v>
      </c>
      <c r="AO71" s="29" t="s">
        <v>39</v>
      </c>
      <c r="AP71" s="29" t="s">
        <v>39</v>
      </c>
      <c r="AQ71" s="29" t="s">
        <v>39</v>
      </c>
      <c r="AR71" s="29" t="s">
        <v>39</v>
      </c>
      <c r="AS71" s="29" t="s">
        <v>39</v>
      </c>
      <c r="AT71" s="29" t="s">
        <v>39</v>
      </c>
      <c r="AU71" s="29" t="s">
        <v>39</v>
      </c>
      <c r="AV71" s="29" t="s">
        <v>39</v>
      </c>
      <c r="AW71" s="29" t="s">
        <v>39</v>
      </c>
      <c r="AX71" s="29" t="s">
        <v>38</v>
      </c>
      <c r="AY71" s="29" t="s">
        <v>38</v>
      </c>
      <c r="AZ71" s="29" t="s">
        <v>39</v>
      </c>
      <c r="BA71" s="29" t="s">
        <v>39</v>
      </c>
      <c r="BB71" s="29" t="s">
        <v>38</v>
      </c>
      <c r="BC71" s="29" t="s">
        <v>39</v>
      </c>
      <c r="BD71" s="29" t="s">
        <v>39</v>
      </c>
      <c r="BE71" s="29" t="s">
        <v>38</v>
      </c>
      <c r="BF71" s="29" t="s">
        <v>39</v>
      </c>
      <c r="BI71" s="6"/>
      <c r="BJ71" s="6"/>
      <c r="BK71" s="6"/>
    </row>
    <row r="72" spans="1:63" ht="87" x14ac:dyDescent="0.35">
      <c r="A72" s="16" t="s">
        <v>5</v>
      </c>
      <c r="B72" s="64" t="s">
        <v>88</v>
      </c>
      <c r="C72" s="66" t="s">
        <v>83</v>
      </c>
      <c r="D72" s="66" t="s">
        <v>26</v>
      </c>
      <c r="E72" s="66" t="s">
        <v>83</v>
      </c>
      <c r="F72" s="66" t="s">
        <v>26</v>
      </c>
      <c r="G72" s="66" t="s">
        <v>26</v>
      </c>
      <c r="H72" s="66" t="s">
        <v>26</v>
      </c>
      <c r="I72" s="66" t="s">
        <v>26</v>
      </c>
      <c r="J72" s="66" t="s">
        <v>26</v>
      </c>
      <c r="K72" s="66" t="s">
        <v>26</v>
      </c>
      <c r="L72" s="66" t="s">
        <v>26</v>
      </c>
      <c r="M72" s="66" t="s">
        <v>26</v>
      </c>
      <c r="N72" s="66" t="s">
        <v>26</v>
      </c>
      <c r="O72" s="66" t="s">
        <v>26</v>
      </c>
      <c r="P72" s="66" t="s">
        <v>26</v>
      </c>
      <c r="Q72" s="66" t="s">
        <v>84</v>
      </c>
      <c r="R72" s="66" t="s">
        <v>26</v>
      </c>
      <c r="S72" s="66" t="s">
        <v>26</v>
      </c>
      <c r="T72" s="66" t="s">
        <v>26</v>
      </c>
      <c r="U72" s="66" t="s">
        <v>26</v>
      </c>
      <c r="V72" s="66" t="s">
        <v>26</v>
      </c>
      <c r="W72" s="66" t="s">
        <v>26</v>
      </c>
      <c r="X72" s="66" t="s">
        <v>26</v>
      </c>
      <c r="Y72" s="66" t="s">
        <v>26</v>
      </c>
      <c r="Z72" s="66" t="s">
        <v>26</v>
      </c>
      <c r="AA72" s="66" t="s">
        <v>26</v>
      </c>
      <c r="AB72" s="66" t="s">
        <v>26</v>
      </c>
      <c r="AC72" s="66" t="s">
        <v>26</v>
      </c>
      <c r="AD72" s="66" t="s">
        <v>26</v>
      </c>
      <c r="AE72" s="56" t="s">
        <v>83</v>
      </c>
      <c r="AF72" s="56" t="s">
        <v>26</v>
      </c>
      <c r="AG72" s="56" t="s">
        <v>83</v>
      </c>
      <c r="AH72" s="56" t="s">
        <v>26</v>
      </c>
      <c r="AI72" s="56" t="s">
        <v>26</v>
      </c>
      <c r="AJ72" s="56" t="s">
        <v>26</v>
      </c>
      <c r="AK72" s="56" t="s">
        <v>26</v>
      </c>
      <c r="AL72" s="56" t="s">
        <v>26</v>
      </c>
      <c r="AM72" s="56" t="s">
        <v>26</v>
      </c>
      <c r="AN72" s="56" t="s">
        <v>26</v>
      </c>
      <c r="AO72" s="56" t="s">
        <v>26</v>
      </c>
      <c r="AP72" s="56" t="s">
        <v>26</v>
      </c>
      <c r="AQ72" s="56" t="s">
        <v>26</v>
      </c>
      <c r="AR72" s="56" t="s">
        <v>26</v>
      </c>
      <c r="AS72" s="56" t="s">
        <v>26</v>
      </c>
      <c r="AT72" s="56" t="s">
        <v>26</v>
      </c>
      <c r="AU72" s="56" t="s">
        <v>26</v>
      </c>
      <c r="AV72" s="56" t="s">
        <v>26</v>
      </c>
      <c r="AW72" s="56" t="s">
        <v>26</v>
      </c>
      <c r="AX72" s="56" t="s">
        <v>26</v>
      </c>
      <c r="AY72" s="56" t="s">
        <v>26</v>
      </c>
      <c r="AZ72" s="56" t="s">
        <v>26</v>
      </c>
      <c r="BA72" s="56" t="s">
        <v>83</v>
      </c>
      <c r="BB72" s="56" t="s">
        <v>26</v>
      </c>
      <c r="BC72" s="56" t="s">
        <v>26</v>
      </c>
      <c r="BD72" s="56" t="s">
        <v>26</v>
      </c>
      <c r="BE72" s="56" t="s">
        <v>26</v>
      </c>
      <c r="BF72" s="56" t="s">
        <v>26</v>
      </c>
      <c r="BI72" s="6"/>
      <c r="BJ72" s="6"/>
      <c r="BK72" s="6"/>
    </row>
    <row r="73" spans="1:63" ht="43.5" x14ac:dyDescent="0.35">
      <c r="A73" s="5">
        <v>16</v>
      </c>
      <c r="B73" s="60" t="s">
        <v>91</v>
      </c>
      <c r="C73" s="5">
        <f>IF(ISBLANK(C74),0,VLOOKUP(C74,Options!$A$52:$B$54,2,0))</f>
        <v>2</v>
      </c>
      <c r="D73" s="5">
        <f>IF(ISBLANK(D74),0,VLOOKUP(D74,Options!$A$52:$B$54,2,0))</f>
        <v>2</v>
      </c>
      <c r="E73" s="5">
        <f>IF(ISBLANK(E74),0,VLOOKUP(E74,Options!$A$52:$B$54,2,0))</f>
        <v>2</v>
      </c>
      <c r="F73" s="5">
        <f>IF(ISBLANK(F74),0,VLOOKUP(F74,Options!$A$52:$B$54,2,0))</f>
        <v>2</v>
      </c>
      <c r="G73" s="5">
        <f>IF(ISBLANK(G74),0,VLOOKUP(G74,Options!$A$52:$B$54,2,0))</f>
        <v>2</v>
      </c>
      <c r="H73" s="5">
        <f>IF(ISBLANK(H74),0,VLOOKUP(H74,Options!$A$52:$B$54,2,0))</f>
        <v>2</v>
      </c>
      <c r="I73" s="5">
        <f>IF(ISBLANK(I74),0,VLOOKUP(I74,Options!$A$52:$B$54,2,0))</f>
        <v>5</v>
      </c>
      <c r="J73" s="5">
        <f>IF(ISBLANK(J74),0,VLOOKUP(J74,Options!$A$52:$B$54,2,0))</f>
        <v>0</v>
      </c>
      <c r="K73" s="5">
        <f>IF(ISBLANK(K74),0,VLOOKUP(K74,Options!$A$52:$B$54,2,0))</f>
        <v>0</v>
      </c>
      <c r="L73" s="5">
        <f>IF(ISBLANK(L74),0,VLOOKUP(L74,Options!$A$52:$B$54,2,0))</f>
        <v>2</v>
      </c>
      <c r="M73" s="5">
        <f>IF(ISBLANK(M74),0,VLOOKUP(M74,Options!$A$52:$B$54,2,0))</f>
        <v>5</v>
      </c>
      <c r="N73" s="5">
        <f>IF(ISBLANK(N74),0,VLOOKUP(N74,Options!$A$52:$B$54,2,0))</f>
        <v>0</v>
      </c>
      <c r="O73" s="5">
        <f>IF(ISBLANK(O74),0,VLOOKUP(O74,Options!$A$52:$B$54,2,0))</f>
        <v>0</v>
      </c>
      <c r="P73" s="5">
        <f>IF(ISBLANK(P74),0,VLOOKUP(P74,Options!$A$52:$B$54,2,0))</f>
        <v>2</v>
      </c>
      <c r="Q73" s="5">
        <f>IF(ISBLANK(Q74),0,VLOOKUP(Q74,Options!$A$52:$B$54,2,0))</f>
        <v>2</v>
      </c>
      <c r="R73" s="5">
        <f>IF(ISBLANK(R74),0,VLOOKUP(R74,Options!$A$52:$B$54,2,0))</f>
        <v>0</v>
      </c>
      <c r="S73" s="5">
        <f>IF(ISBLANK(S74),0,VLOOKUP(S74,Options!$A$52:$B$54,2,0))</f>
        <v>5</v>
      </c>
      <c r="T73" s="5">
        <f>IF(ISBLANK(T74),0,VLOOKUP(T74,Options!$A$52:$B$54,2,0))</f>
        <v>2</v>
      </c>
      <c r="U73" s="5">
        <f>IF(ISBLANK(U74),0,VLOOKUP(U74,Options!$A$52:$B$54,2,0))</f>
        <v>2</v>
      </c>
      <c r="V73" s="5">
        <f>IF(ISBLANK(V74),0,VLOOKUP(V74,Options!$A$52:$B$54,2,0))</f>
        <v>2</v>
      </c>
      <c r="W73" s="5">
        <f>IF(ISBLANK(W74),0,VLOOKUP(W74,Options!$A$52:$B$54,2,0))</f>
        <v>2</v>
      </c>
      <c r="X73" s="5">
        <f>IF(ISBLANK(X74),0,VLOOKUP(X74,Options!$A$52:$B$54,2,0))</f>
        <v>0</v>
      </c>
      <c r="Y73" s="5">
        <f>IF(ISBLANK(Y74),0,VLOOKUP(Y74,Options!$A$52:$B$54,2,0))</f>
        <v>0</v>
      </c>
      <c r="Z73" s="5">
        <f>IF(ISBLANK(Z74),0,VLOOKUP(Z74,Options!$A$52:$B$54,2,0))</f>
        <v>5</v>
      </c>
      <c r="AA73" s="5">
        <f>IF(ISBLANK(AA74),0,VLOOKUP(AA74,Options!$A$52:$B$54,2,0))</f>
        <v>5</v>
      </c>
      <c r="AB73" s="5">
        <f>IF(ISBLANK(AB74),0,VLOOKUP(AB74,Options!$A$52:$B$54,2,0))</f>
        <v>2</v>
      </c>
      <c r="AC73" s="5">
        <f>IF(ISBLANK(AC74),0,VLOOKUP(AC74,Options!$A$52:$B$54,2,0))</f>
        <v>2</v>
      </c>
      <c r="AD73" s="5">
        <f>IF(ISBLANK(AD74),0,VLOOKUP(AD74,Options!$A$52:$B$54,2,0))</f>
        <v>2</v>
      </c>
      <c r="AE73" s="5">
        <f>IF(ISBLANK(AE74),0,VLOOKUP(AE74,Options!$A$52:$B$54,2,0))</f>
        <v>2</v>
      </c>
      <c r="AF73" s="5">
        <f>IF(ISBLANK(AF74),0,VLOOKUP(AF74,Options!$A$52:$B$54,2,0))</f>
        <v>2</v>
      </c>
      <c r="AG73" s="5">
        <f>IF(ISBLANK(AG74),0,VLOOKUP(AG74,Options!$A$52:$B$54,2,0))</f>
        <v>2</v>
      </c>
      <c r="AH73" s="5">
        <f>IF(ISBLANK(AH74),0,VLOOKUP(AH74,Options!$A$52:$B$54,2,0))</f>
        <v>2</v>
      </c>
      <c r="AI73" s="5">
        <f>IF(ISBLANK(AI74),0,VLOOKUP(AI74,Options!$A$52:$B$54,2,0))</f>
        <v>2</v>
      </c>
      <c r="AJ73" s="5">
        <f>IF(ISBLANK(AJ74),0,VLOOKUP(AJ74,Options!$A$52:$B$54,2,0))</f>
        <v>2</v>
      </c>
      <c r="AK73" s="5">
        <f>IF(ISBLANK(AK74),0,VLOOKUP(AK74,Options!$A$52:$B$54,2,0))</f>
        <v>5</v>
      </c>
      <c r="AL73" s="5">
        <f>IF(ISBLANK(AL74),0,VLOOKUP(AL74,Options!$A$52:$B$54,2,0))</f>
        <v>2</v>
      </c>
      <c r="AM73" s="5">
        <f>IF(ISBLANK(AM74),0,VLOOKUP(AM74,Options!$A$52:$B$54,2,0))</f>
        <v>2</v>
      </c>
      <c r="AN73" s="5">
        <f>IF(ISBLANK(AN74),0,VLOOKUP(AN74,Options!$A$52:$B$54,2,0))</f>
        <v>2</v>
      </c>
      <c r="AO73" s="5">
        <f>IF(ISBLANK(AO74),0,VLOOKUP(AO74,Options!$A$52:$B$54,2,0))</f>
        <v>5</v>
      </c>
      <c r="AP73" s="5">
        <f>IF(ISBLANK(AP74),0,VLOOKUP(AP74,Options!$A$52:$B$54,2,0))</f>
        <v>2</v>
      </c>
      <c r="AQ73" s="5">
        <f>IF(ISBLANK(AQ74),0,VLOOKUP(AQ74,Options!$A$52:$B$54,2,0))</f>
        <v>2</v>
      </c>
      <c r="AR73" s="5">
        <f>IF(ISBLANK(AR74),0,VLOOKUP(AR74,Options!$A$52:$B$54,2,0))</f>
        <v>2</v>
      </c>
      <c r="AS73" s="5">
        <f>IF(ISBLANK(AS74),0,VLOOKUP(AS74,Options!$A$52:$B$54,2,0))</f>
        <v>2</v>
      </c>
      <c r="AT73" s="5">
        <f>IF(ISBLANK(AT74),0,VLOOKUP(AT74,Options!$A$52:$B$54,2,0))</f>
        <v>2</v>
      </c>
      <c r="AU73" s="5">
        <f>IF(ISBLANK(AU74),0,VLOOKUP(AU74,Options!$A$52:$B$54,2,0))</f>
        <v>2</v>
      </c>
      <c r="AV73" s="5">
        <f>IF(ISBLANK(AV74),0,VLOOKUP(AV74,Options!$A$52:$B$54,2,0))</f>
        <v>2</v>
      </c>
      <c r="AW73" s="5">
        <f>IF(ISBLANK(AW74),0,VLOOKUP(AW74,Options!$A$52:$B$54,2,0))</f>
        <v>2</v>
      </c>
      <c r="AX73" s="5">
        <f>IF(ISBLANK(AX74),0,VLOOKUP(AX74,Options!$A$52:$B$54,2,0))</f>
        <v>2</v>
      </c>
      <c r="AY73" s="5">
        <f>IF(ISBLANK(AY74),0,VLOOKUP(AY74,Options!$A$52:$B$54,2,0))</f>
        <v>2</v>
      </c>
      <c r="AZ73" s="5">
        <f>IF(ISBLANK(AZ74),0,VLOOKUP(AZ74,Options!$A$52:$B$54,2,0))</f>
        <v>0</v>
      </c>
      <c r="BA73" s="5">
        <f>IF(ISBLANK(BA74),0,VLOOKUP(BA74,Options!$A$52:$B$54,2,0))</f>
        <v>2</v>
      </c>
      <c r="BB73" s="5">
        <f>IF(ISBLANK(BB74),0,VLOOKUP(BB74,Options!$A$52:$B$54,2,0))</f>
        <v>5</v>
      </c>
      <c r="BC73" s="5">
        <f>IF(ISBLANK(BC74),0,VLOOKUP(BC74,Options!$A$52:$B$54,2,0))</f>
        <v>5</v>
      </c>
      <c r="BD73" s="5">
        <f>IF(ISBLANK(BD74),0,VLOOKUP(BD74,Options!$A$52:$B$54,2,0))</f>
        <v>2</v>
      </c>
      <c r="BE73" s="5">
        <f>IF(ISBLANK(BE74),0,VLOOKUP(BE74,Options!$A$52:$B$54,2,0))</f>
        <v>2</v>
      </c>
      <c r="BF73" s="5">
        <f>IF(ISBLANK(BF74),0,VLOOKUP(BF74,Options!$A$52:$B$54,2,0))</f>
        <v>2</v>
      </c>
      <c r="BI73" s="5">
        <f>AVERAGE(C73:BF73)</f>
        <v>2.1964285714285716</v>
      </c>
      <c r="BJ73" s="5">
        <f>_xlfn.STDEV.S(C73:BF73)</f>
        <v>1.4195984433140734</v>
      </c>
      <c r="BK73" s="5">
        <f>MEDIAN(C73:BF73)</f>
        <v>2</v>
      </c>
    </row>
    <row r="74" spans="1:63" ht="101.5" x14ac:dyDescent="0.35">
      <c r="A74" s="16" t="s">
        <v>1</v>
      </c>
      <c r="B74" s="64" t="s">
        <v>94</v>
      </c>
      <c r="C74" s="66" t="s">
        <v>93</v>
      </c>
      <c r="D74" s="66" t="s">
        <v>93</v>
      </c>
      <c r="E74" s="66" t="s">
        <v>93</v>
      </c>
      <c r="F74" s="66" t="s">
        <v>93</v>
      </c>
      <c r="G74" s="66" t="s">
        <v>93</v>
      </c>
      <c r="H74" s="66" t="s">
        <v>93</v>
      </c>
      <c r="I74" s="56" t="s">
        <v>237</v>
      </c>
      <c r="J74" s="66" t="s">
        <v>26</v>
      </c>
      <c r="K74" s="66" t="s">
        <v>26</v>
      </c>
      <c r="L74" s="66" t="s">
        <v>93</v>
      </c>
      <c r="M74" s="56" t="s">
        <v>237</v>
      </c>
      <c r="N74" s="66" t="s">
        <v>26</v>
      </c>
      <c r="O74" s="66" t="s">
        <v>26</v>
      </c>
      <c r="P74" s="66" t="s">
        <v>93</v>
      </c>
      <c r="Q74" s="66" t="s">
        <v>93</v>
      </c>
      <c r="R74" s="66" t="s">
        <v>26</v>
      </c>
      <c r="S74" s="56" t="s">
        <v>237</v>
      </c>
      <c r="T74" s="66" t="s">
        <v>93</v>
      </c>
      <c r="U74" s="66" t="s">
        <v>93</v>
      </c>
      <c r="V74" s="66" t="s">
        <v>93</v>
      </c>
      <c r="W74" s="66" t="s">
        <v>93</v>
      </c>
      <c r="X74" s="66" t="s">
        <v>26</v>
      </c>
      <c r="Y74" s="66" t="s">
        <v>26</v>
      </c>
      <c r="Z74" s="56" t="s">
        <v>237</v>
      </c>
      <c r="AA74" s="56" t="s">
        <v>237</v>
      </c>
      <c r="AB74" s="66" t="s">
        <v>93</v>
      </c>
      <c r="AC74" s="66" t="s">
        <v>93</v>
      </c>
      <c r="AD74" s="66" t="s">
        <v>93</v>
      </c>
      <c r="AE74" s="56" t="s">
        <v>93</v>
      </c>
      <c r="AF74" s="56" t="s">
        <v>93</v>
      </c>
      <c r="AG74" s="56" t="s">
        <v>93</v>
      </c>
      <c r="AH74" s="56" t="s">
        <v>93</v>
      </c>
      <c r="AI74" s="56" t="s">
        <v>93</v>
      </c>
      <c r="AJ74" s="56" t="s">
        <v>93</v>
      </c>
      <c r="AK74" s="56" t="s">
        <v>237</v>
      </c>
      <c r="AL74" s="56" t="s">
        <v>93</v>
      </c>
      <c r="AM74" s="56" t="s">
        <v>93</v>
      </c>
      <c r="AN74" s="56" t="s">
        <v>93</v>
      </c>
      <c r="AO74" s="56" t="s">
        <v>237</v>
      </c>
      <c r="AP74" s="56" t="s">
        <v>93</v>
      </c>
      <c r="AQ74" s="56" t="s">
        <v>93</v>
      </c>
      <c r="AR74" s="56" t="s">
        <v>93</v>
      </c>
      <c r="AS74" s="56" t="s">
        <v>93</v>
      </c>
      <c r="AT74" s="56" t="s">
        <v>93</v>
      </c>
      <c r="AU74" s="56" t="s">
        <v>93</v>
      </c>
      <c r="AV74" s="56" t="s">
        <v>93</v>
      </c>
      <c r="AW74" s="56" t="s">
        <v>93</v>
      </c>
      <c r="AX74" s="56" t="s">
        <v>93</v>
      </c>
      <c r="AY74" s="56" t="s">
        <v>93</v>
      </c>
      <c r="AZ74" s="56" t="s">
        <v>26</v>
      </c>
      <c r="BA74" s="56" t="s">
        <v>93</v>
      </c>
      <c r="BB74" s="56" t="s">
        <v>237</v>
      </c>
      <c r="BC74" s="56" t="s">
        <v>237</v>
      </c>
      <c r="BD74" s="56" t="s">
        <v>93</v>
      </c>
      <c r="BE74" s="56" t="s">
        <v>93</v>
      </c>
      <c r="BF74" s="56" t="s">
        <v>93</v>
      </c>
      <c r="BI74" s="6"/>
      <c r="BJ74" s="6"/>
      <c r="BK74" s="6"/>
    </row>
    <row r="75" spans="1:63" ht="116" x14ac:dyDescent="0.35">
      <c r="A75" s="5">
        <v>17</v>
      </c>
      <c r="B75" s="60" t="s">
        <v>95</v>
      </c>
      <c r="C75" s="5">
        <f t="shared" ref="C75:AH75" si="20">COUNTIF(C76:C81,"Y")</f>
        <v>3</v>
      </c>
      <c r="D75" s="5">
        <f t="shared" si="20"/>
        <v>0</v>
      </c>
      <c r="E75" s="5">
        <f t="shared" si="20"/>
        <v>0</v>
      </c>
      <c r="F75" s="5">
        <f t="shared" si="20"/>
        <v>0</v>
      </c>
      <c r="G75" s="5">
        <f t="shared" si="20"/>
        <v>3</v>
      </c>
      <c r="H75" s="5">
        <f t="shared" si="20"/>
        <v>0</v>
      </c>
      <c r="I75" s="5">
        <f t="shared" si="20"/>
        <v>1</v>
      </c>
      <c r="J75" s="5">
        <f t="shared" si="20"/>
        <v>0</v>
      </c>
      <c r="K75" s="5">
        <f t="shared" si="20"/>
        <v>0</v>
      </c>
      <c r="L75" s="5">
        <f t="shared" si="20"/>
        <v>2</v>
      </c>
      <c r="M75" s="5">
        <f t="shared" si="20"/>
        <v>0</v>
      </c>
      <c r="N75" s="5">
        <f t="shared" si="20"/>
        <v>0</v>
      </c>
      <c r="O75" s="5">
        <f t="shared" si="20"/>
        <v>0</v>
      </c>
      <c r="P75" s="5">
        <f t="shared" si="20"/>
        <v>0</v>
      </c>
      <c r="Q75" s="5">
        <f t="shared" si="20"/>
        <v>2</v>
      </c>
      <c r="R75" s="5">
        <f t="shared" si="20"/>
        <v>0</v>
      </c>
      <c r="S75" s="5">
        <f t="shared" si="20"/>
        <v>0</v>
      </c>
      <c r="T75" s="5">
        <f t="shared" si="20"/>
        <v>0</v>
      </c>
      <c r="U75" s="5">
        <f t="shared" si="20"/>
        <v>0</v>
      </c>
      <c r="V75" s="5">
        <f t="shared" si="20"/>
        <v>2</v>
      </c>
      <c r="W75" s="5">
        <f t="shared" si="20"/>
        <v>2</v>
      </c>
      <c r="X75" s="5">
        <f t="shared" si="20"/>
        <v>5</v>
      </c>
      <c r="Y75" s="5">
        <f t="shared" si="20"/>
        <v>0</v>
      </c>
      <c r="Z75" s="5">
        <f t="shared" si="20"/>
        <v>0</v>
      </c>
      <c r="AA75" s="5">
        <f t="shared" si="20"/>
        <v>0</v>
      </c>
      <c r="AB75" s="5">
        <f t="shared" si="20"/>
        <v>0</v>
      </c>
      <c r="AC75" s="5">
        <f t="shared" si="20"/>
        <v>2</v>
      </c>
      <c r="AD75" s="5">
        <f t="shared" si="20"/>
        <v>5</v>
      </c>
      <c r="AE75" s="5">
        <f t="shared" si="20"/>
        <v>2</v>
      </c>
      <c r="AF75" s="5">
        <f t="shared" si="20"/>
        <v>0</v>
      </c>
      <c r="AG75" s="5">
        <f t="shared" si="20"/>
        <v>1</v>
      </c>
      <c r="AH75" s="5">
        <f t="shared" si="20"/>
        <v>2</v>
      </c>
      <c r="AI75" s="5">
        <f t="shared" ref="AI75:BF75" si="21">COUNTIF(AI76:AI81,"Y")</f>
        <v>3</v>
      </c>
      <c r="AJ75" s="5">
        <f t="shared" si="21"/>
        <v>0</v>
      </c>
      <c r="AK75" s="5">
        <f t="shared" si="21"/>
        <v>1</v>
      </c>
      <c r="AL75" s="5">
        <f t="shared" si="21"/>
        <v>0</v>
      </c>
      <c r="AM75" s="5">
        <f t="shared" si="21"/>
        <v>0</v>
      </c>
      <c r="AN75" s="5">
        <f t="shared" si="21"/>
        <v>2</v>
      </c>
      <c r="AO75" s="5">
        <f t="shared" si="21"/>
        <v>0</v>
      </c>
      <c r="AP75" s="5">
        <f t="shared" si="21"/>
        <v>0</v>
      </c>
      <c r="AQ75" s="5">
        <f t="shared" si="21"/>
        <v>0</v>
      </c>
      <c r="AR75" s="5">
        <f t="shared" si="21"/>
        <v>0</v>
      </c>
      <c r="AS75" s="5">
        <f t="shared" si="21"/>
        <v>2</v>
      </c>
      <c r="AT75" s="5">
        <f t="shared" si="21"/>
        <v>2</v>
      </c>
      <c r="AU75" s="5">
        <f t="shared" si="21"/>
        <v>2</v>
      </c>
      <c r="AV75" s="5">
        <f t="shared" si="21"/>
        <v>0</v>
      </c>
      <c r="AW75" s="5">
        <f t="shared" si="21"/>
        <v>2</v>
      </c>
      <c r="AX75" s="5">
        <f t="shared" si="21"/>
        <v>2</v>
      </c>
      <c r="AY75" s="5">
        <f t="shared" si="21"/>
        <v>2</v>
      </c>
      <c r="AZ75" s="5">
        <f t="shared" si="21"/>
        <v>4</v>
      </c>
      <c r="BA75" s="5">
        <f t="shared" si="21"/>
        <v>0</v>
      </c>
      <c r="BB75" s="5">
        <f t="shared" si="21"/>
        <v>1</v>
      </c>
      <c r="BC75" s="5">
        <f t="shared" si="21"/>
        <v>2</v>
      </c>
      <c r="BD75" s="5">
        <f t="shared" si="21"/>
        <v>2</v>
      </c>
      <c r="BE75" s="5">
        <f t="shared" si="21"/>
        <v>2</v>
      </c>
      <c r="BF75" s="5">
        <f t="shared" si="21"/>
        <v>5</v>
      </c>
      <c r="BI75" s="5">
        <f>AVERAGE(C75:BF75)</f>
        <v>1.1785714285714286</v>
      </c>
      <c r="BJ75" s="5">
        <f>_xlfn.STDEV.S(C75:BF75)</f>
        <v>1.4283766100926394</v>
      </c>
      <c r="BK75" s="5">
        <f>MEDIAN(C75:BF75)</f>
        <v>0.5</v>
      </c>
    </row>
    <row r="76" spans="1:63" x14ac:dyDescent="0.35">
      <c r="A76" s="16" t="s">
        <v>1</v>
      </c>
      <c r="B76" s="64" t="s">
        <v>100</v>
      </c>
      <c r="C76" s="30" t="s">
        <v>38</v>
      </c>
      <c r="D76" s="30" t="s">
        <v>39</v>
      </c>
      <c r="E76" s="30" t="s">
        <v>39</v>
      </c>
      <c r="F76" s="30" t="s">
        <v>39</v>
      </c>
      <c r="G76" s="30" t="s">
        <v>38</v>
      </c>
      <c r="H76" s="30" t="s">
        <v>39</v>
      </c>
      <c r="I76" s="30" t="s">
        <v>39</v>
      </c>
      <c r="J76" s="30" t="s">
        <v>39</v>
      </c>
      <c r="K76" s="30" t="s">
        <v>39</v>
      </c>
      <c r="L76" s="30" t="s">
        <v>38</v>
      </c>
      <c r="M76" s="30" t="s">
        <v>39</v>
      </c>
      <c r="N76" s="30" t="s">
        <v>39</v>
      </c>
      <c r="O76" s="30" t="s">
        <v>39</v>
      </c>
      <c r="P76" s="30" t="s">
        <v>39</v>
      </c>
      <c r="Q76" s="30" t="s">
        <v>38</v>
      </c>
      <c r="R76" s="30" t="s">
        <v>39</v>
      </c>
      <c r="S76" s="30" t="s">
        <v>39</v>
      </c>
      <c r="T76" s="30" t="s">
        <v>39</v>
      </c>
      <c r="U76" s="30" t="s">
        <v>39</v>
      </c>
      <c r="V76" s="30" t="s">
        <v>39</v>
      </c>
      <c r="W76" s="30" t="s">
        <v>39</v>
      </c>
      <c r="X76" s="30" t="s">
        <v>38</v>
      </c>
      <c r="Y76" s="30" t="s">
        <v>39</v>
      </c>
      <c r="Z76" s="30" t="s">
        <v>39</v>
      </c>
      <c r="AA76" s="30" t="s">
        <v>39</v>
      </c>
      <c r="AB76" s="30" t="s">
        <v>39</v>
      </c>
      <c r="AC76" s="30" t="s">
        <v>38</v>
      </c>
      <c r="AD76" s="30" t="s">
        <v>38</v>
      </c>
      <c r="AE76" s="29" t="s">
        <v>39</v>
      </c>
      <c r="AF76" s="29" t="s">
        <v>39</v>
      </c>
      <c r="AG76" s="29" t="s">
        <v>39</v>
      </c>
      <c r="AH76" s="29" t="s">
        <v>38</v>
      </c>
      <c r="AI76" s="29" t="s">
        <v>38</v>
      </c>
      <c r="AJ76" s="29" t="s">
        <v>39</v>
      </c>
      <c r="AK76" s="29" t="s">
        <v>39</v>
      </c>
      <c r="AL76" s="29" t="s">
        <v>39</v>
      </c>
      <c r="AM76" s="29" t="s">
        <v>39</v>
      </c>
      <c r="AN76" s="29" t="s">
        <v>38</v>
      </c>
      <c r="AO76" s="29" t="s">
        <v>39</v>
      </c>
      <c r="AP76" s="29" t="s">
        <v>39</v>
      </c>
      <c r="AQ76" s="29" t="s">
        <v>39</v>
      </c>
      <c r="AR76" s="29" t="s">
        <v>39</v>
      </c>
      <c r="AS76" s="29" t="s">
        <v>39</v>
      </c>
      <c r="AT76" s="29" t="s">
        <v>39</v>
      </c>
      <c r="AU76" s="29" t="s">
        <v>39</v>
      </c>
      <c r="AV76" s="29" t="s">
        <v>39</v>
      </c>
      <c r="AW76" s="29" t="s">
        <v>39</v>
      </c>
      <c r="AX76" s="29" t="s">
        <v>39</v>
      </c>
      <c r="AY76" s="29" t="s">
        <v>39</v>
      </c>
      <c r="AZ76" s="29" t="s">
        <v>38</v>
      </c>
      <c r="BA76" s="29" t="s">
        <v>39</v>
      </c>
      <c r="BB76" s="29" t="s">
        <v>39</v>
      </c>
      <c r="BC76" s="29" t="s">
        <v>39</v>
      </c>
      <c r="BD76" s="29" t="s">
        <v>39</v>
      </c>
      <c r="BE76" s="29" t="s">
        <v>39</v>
      </c>
      <c r="BF76" s="29" t="s">
        <v>38</v>
      </c>
      <c r="BI76" s="6"/>
      <c r="BJ76" s="6"/>
      <c r="BK76" s="6"/>
    </row>
    <row r="77" spans="1:63" ht="29" x14ac:dyDescent="0.35">
      <c r="A77" s="16" t="s">
        <v>2</v>
      </c>
      <c r="B77" s="64" t="s">
        <v>101</v>
      </c>
      <c r="C77" s="30" t="s">
        <v>38</v>
      </c>
      <c r="D77" s="30" t="s">
        <v>39</v>
      </c>
      <c r="E77" s="30" t="s">
        <v>39</v>
      </c>
      <c r="F77" s="30" t="s">
        <v>39</v>
      </c>
      <c r="G77" s="30" t="s">
        <v>39</v>
      </c>
      <c r="H77" s="30" t="s">
        <v>39</v>
      </c>
      <c r="I77" s="30" t="s">
        <v>38</v>
      </c>
      <c r="J77" s="30" t="s">
        <v>39</v>
      </c>
      <c r="K77" s="30" t="s">
        <v>39</v>
      </c>
      <c r="L77" s="30" t="s">
        <v>38</v>
      </c>
      <c r="M77" s="30" t="s">
        <v>39</v>
      </c>
      <c r="N77" s="30" t="s">
        <v>39</v>
      </c>
      <c r="O77" s="30" t="s">
        <v>39</v>
      </c>
      <c r="P77" s="30" t="s">
        <v>39</v>
      </c>
      <c r="Q77" s="30" t="s">
        <v>39</v>
      </c>
      <c r="R77" s="30" t="s">
        <v>39</v>
      </c>
      <c r="S77" s="30" t="s">
        <v>39</v>
      </c>
      <c r="T77" s="30" t="s">
        <v>39</v>
      </c>
      <c r="U77" s="30" t="s">
        <v>39</v>
      </c>
      <c r="V77" s="30" t="s">
        <v>39</v>
      </c>
      <c r="W77" s="30" t="s">
        <v>39</v>
      </c>
      <c r="X77" s="30" t="s">
        <v>38</v>
      </c>
      <c r="Y77" s="30" t="s">
        <v>39</v>
      </c>
      <c r="Z77" s="30" t="s">
        <v>39</v>
      </c>
      <c r="AA77" s="30" t="s">
        <v>39</v>
      </c>
      <c r="AB77" s="30" t="s">
        <v>39</v>
      </c>
      <c r="AC77" s="30" t="s">
        <v>39</v>
      </c>
      <c r="AD77" s="30" t="s">
        <v>38</v>
      </c>
      <c r="AE77" s="29" t="s">
        <v>39</v>
      </c>
      <c r="AF77" s="29" t="s">
        <v>39</v>
      </c>
      <c r="AG77" s="29" t="s">
        <v>39</v>
      </c>
      <c r="AH77" s="29" t="s">
        <v>38</v>
      </c>
      <c r="AI77" s="29" t="s">
        <v>39</v>
      </c>
      <c r="AJ77" s="29" t="s">
        <v>39</v>
      </c>
      <c r="AK77" s="29" t="s">
        <v>38</v>
      </c>
      <c r="AL77" s="29" t="s">
        <v>39</v>
      </c>
      <c r="AM77" s="29" t="s">
        <v>39</v>
      </c>
      <c r="AN77" s="29" t="s">
        <v>38</v>
      </c>
      <c r="AO77" s="29" t="s">
        <v>39</v>
      </c>
      <c r="AP77" s="29" t="s">
        <v>39</v>
      </c>
      <c r="AQ77" s="29" t="s">
        <v>39</v>
      </c>
      <c r="AR77" s="29" t="s">
        <v>39</v>
      </c>
      <c r="AS77" s="29" t="s">
        <v>39</v>
      </c>
      <c r="AT77" s="29" t="s">
        <v>39</v>
      </c>
      <c r="AU77" s="29" t="s">
        <v>39</v>
      </c>
      <c r="AV77" s="29" t="s">
        <v>39</v>
      </c>
      <c r="AW77" s="29" t="s">
        <v>39</v>
      </c>
      <c r="AX77" s="29" t="s">
        <v>39</v>
      </c>
      <c r="AY77" s="29" t="s">
        <v>39</v>
      </c>
      <c r="AZ77" s="29" t="s">
        <v>39</v>
      </c>
      <c r="BA77" s="29" t="s">
        <v>39</v>
      </c>
      <c r="BB77" s="29" t="s">
        <v>39</v>
      </c>
      <c r="BC77" s="29" t="s">
        <v>39</v>
      </c>
      <c r="BD77" s="29" t="s">
        <v>39</v>
      </c>
      <c r="BE77" s="29" t="s">
        <v>39</v>
      </c>
      <c r="BF77" s="29" t="s">
        <v>38</v>
      </c>
      <c r="BI77" s="6"/>
      <c r="BJ77" s="6"/>
      <c r="BK77" s="6"/>
    </row>
    <row r="78" spans="1:63" ht="16.5" customHeight="1" x14ac:dyDescent="0.35">
      <c r="A78" s="16" t="s">
        <v>5</v>
      </c>
      <c r="B78" s="64" t="s">
        <v>103</v>
      </c>
      <c r="C78" s="30" t="s">
        <v>39</v>
      </c>
      <c r="D78" s="30" t="s">
        <v>39</v>
      </c>
      <c r="E78" s="30" t="s">
        <v>39</v>
      </c>
      <c r="F78" s="30" t="s">
        <v>39</v>
      </c>
      <c r="G78" s="30" t="s">
        <v>39</v>
      </c>
      <c r="H78" s="30" t="s">
        <v>39</v>
      </c>
      <c r="I78" s="30" t="s">
        <v>39</v>
      </c>
      <c r="J78" s="30" t="s">
        <v>39</v>
      </c>
      <c r="K78" s="30" t="s">
        <v>39</v>
      </c>
      <c r="L78" s="30" t="s">
        <v>39</v>
      </c>
      <c r="M78" s="30" t="s">
        <v>39</v>
      </c>
      <c r="N78" s="30" t="s">
        <v>39</v>
      </c>
      <c r="O78" s="30" t="s">
        <v>39</v>
      </c>
      <c r="P78" s="30" t="s">
        <v>39</v>
      </c>
      <c r="Q78" s="30" t="s">
        <v>39</v>
      </c>
      <c r="R78" s="30" t="s">
        <v>39</v>
      </c>
      <c r="S78" s="30" t="s">
        <v>39</v>
      </c>
      <c r="T78" s="30" t="s">
        <v>39</v>
      </c>
      <c r="U78" s="30" t="s">
        <v>39</v>
      </c>
      <c r="V78" s="30" t="s">
        <v>39</v>
      </c>
      <c r="W78" s="30" t="s">
        <v>39</v>
      </c>
      <c r="X78" s="30" t="s">
        <v>38</v>
      </c>
      <c r="Y78" s="30" t="s">
        <v>39</v>
      </c>
      <c r="Z78" s="30" t="s">
        <v>39</v>
      </c>
      <c r="AA78" s="30" t="s">
        <v>39</v>
      </c>
      <c r="AB78" s="30" t="s">
        <v>39</v>
      </c>
      <c r="AC78" s="30" t="s">
        <v>39</v>
      </c>
      <c r="AD78" s="30" t="s">
        <v>39</v>
      </c>
      <c r="AE78" s="29" t="s">
        <v>39</v>
      </c>
      <c r="AF78" s="29" t="s">
        <v>39</v>
      </c>
      <c r="AG78" s="29" t="s">
        <v>39</v>
      </c>
      <c r="AH78" s="29" t="s">
        <v>39</v>
      </c>
      <c r="AI78" s="29" t="s">
        <v>39</v>
      </c>
      <c r="AJ78" s="29" t="s">
        <v>39</v>
      </c>
      <c r="AK78" s="29" t="s">
        <v>39</v>
      </c>
      <c r="AL78" s="29" t="s">
        <v>39</v>
      </c>
      <c r="AM78" s="29" t="s">
        <v>39</v>
      </c>
      <c r="AN78" s="29" t="s">
        <v>39</v>
      </c>
      <c r="AO78" s="29" t="s">
        <v>39</v>
      </c>
      <c r="AP78" s="29" t="s">
        <v>39</v>
      </c>
      <c r="AQ78" s="29" t="s">
        <v>39</v>
      </c>
      <c r="AR78" s="29" t="s">
        <v>39</v>
      </c>
      <c r="AS78" s="29" t="s">
        <v>39</v>
      </c>
      <c r="AT78" s="29" t="s">
        <v>39</v>
      </c>
      <c r="AU78" s="29" t="s">
        <v>39</v>
      </c>
      <c r="AV78" s="29" t="s">
        <v>39</v>
      </c>
      <c r="AW78" s="29" t="s">
        <v>39</v>
      </c>
      <c r="AX78" s="29" t="s">
        <v>39</v>
      </c>
      <c r="AY78" s="29" t="s">
        <v>39</v>
      </c>
      <c r="AZ78" s="29" t="s">
        <v>38</v>
      </c>
      <c r="BA78" s="29" t="s">
        <v>39</v>
      </c>
      <c r="BB78" s="29" t="s">
        <v>39</v>
      </c>
      <c r="BC78" s="29" t="s">
        <v>39</v>
      </c>
      <c r="BD78" s="29" t="s">
        <v>39</v>
      </c>
      <c r="BE78" s="29" t="s">
        <v>39</v>
      </c>
      <c r="BF78" s="29" t="s">
        <v>39</v>
      </c>
      <c r="BI78" s="6"/>
      <c r="BJ78" s="6"/>
      <c r="BK78" s="6"/>
    </row>
    <row r="79" spans="1:63" x14ac:dyDescent="0.35">
      <c r="A79" s="16" t="s">
        <v>36</v>
      </c>
      <c r="B79" s="64" t="s">
        <v>104</v>
      </c>
      <c r="C79" s="30" t="s">
        <v>39</v>
      </c>
      <c r="D79" s="30" t="s">
        <v>39</v>
      </c>
      <c r="E79" s="30" t="s">
        <v>39</v>
      </c>
      <c r="F79" s="30" t="s">
        <v>39</v>
      </c>
      <c r="G79" s="30" t="s">
        <v>38</v>
      </c>
      <c r="H79" s="30" t="s">
        <v>39</v>
      </c>
      <c r="I79" s="30" t="s">
        <v>39</v>
      </c>
      <c r="J79" s="30" t="s">
        <v>39</v>
      </c>
      <c r="K79" s="30" t="s">
        <v>39</v>
      </c>
      <c r="L79" s="30" t="s">
        <v>39</v>
      </c>
      <c r="M79" s="30" t="s">
        <v>39</v>
      </c>
      <c r="N79" s="30" t="s">
        <v>39</v>
      </c>
      <c r="O79" s="30" t="s">
        <v>39</v>
      </c>
      <c r="P79" s="30" t="s">
        <v>39</v>
      </c>
      <c r="Q79" s="30" t="s">
        <v>38</v>
      </c>
      <c r="R79" s="30" t="s">
        <v>39</v>
      </c>
      <c r="S79" s="30" t="s">
        <v>39</v>
      </c>
      <c r="T79" s="30" t="s">
        <v>39</v>
      </c>
      <c r="U79" s="30" t="s">
        <v>39</v>
      </c>
      <c r="V79" s="30" t="s">
        <v>38</v>
      </c>
      <c r="W79" s="30" t="s">
        <v>38</v>
      </c>
      <c r="X79" s="30" t="s">
        <v>38</v>
      </c>
      <c r="Y79" s="30" t="s">
        <v>39</v>
      </c>
      <c r="Z79" s="30" t="s">
        <v>39</v>
      </c>
      <c r="AA79" s="30" t="s">
        <v>39</v>
      </c>
      <c r="AB79" s="30" t="s">
        <v>39</v>
      </c>
      <c r="AC79" s="30" t="s">
        <v>38</v>
      </c>
      <c r="AD79" s="30" t="s">
        <v>38</v>
      </c>
      <c r="AE79" s="29" t="s">
        <v>39</v>
      </c>
      <c r="AF79" s="29" t="s">
        <v>39</v>
      </c>
      <c r="AG79" s="29" t="s">
        <v>38</v>
      </c>
      <c r="AH79" s="29" t="s">
        <v>39</v>
      </c>
      <c r="AI79" s="29" t="s">
        <v>38</v>
      </c>
      <c r="AJ79" s="29" t="s">
        <v>39</v>
      </c>
      <c r="AK79" s="29" t="s">
        <v>39</v>
      </c>
      <c r="AL79" s="29" t="s">
        <v>39</v>
      </c>
      <c r="AM79" s="29" t="s">
        <v>39</v>
      </c>
      <c r="AN79" s="29" t="s">
        <v>39</v>
      </c>
      <c r="AO79" s="29" t="s">
        <v>39</v>
      </c>
      <c r="AP79" s="29" t="s">
        <v>39</v>
      </c>
      <c r="AQ79" s="29" t="s">
        <v>39</v>
      </c>
      <c r="AR79" s="29" t="s">
        <v>39</v>
      </c>
      <c r="AS79" s="29" t="s">
        <v>38</v>
      </c>
      <c r="AT79" s="29" t="s">
        <v>38</v>
      </c>
      <c r="AU79" s="29" t="s">
        <v>38</v>
      </c>
      <c r="AV79" s="29" t="s">
        <v>39</v>
      </c>
      <c r="AW79" s="29" t="s">
        <v>38</v>
      </c>
      <c r="AX79" s="29" t="s">
        <v>38</v>
      </c>
      <c r="AY79" s="29" t="s">
        <v>38</v>
      </c>
      <c r="AZ79" s="29" t="s">
        <v>38</v>
      </c>
      <c r="BA79" s="29" t="s">
        <v>39</v>
      </c>
      <c r="BB79" s="29" t="s">
        <v>39</v>
      </c>
      <c r="BC79" s="29" t="s">
        <v>38</v>
      </c>
      <c r="BD79" s="29" t="s">
        <v>38</v>
      </c>
      <c r="BE79" s="29" t="s">
        <v>38</v>
      </c>
      <c r="BF79" s="29" t="s">
        <v>38</v>
      </c>
      <c r="BI79" s="6"/>
      <c r="BJ79" s="6"/>
      <c r="BK79" s="6"/>
    </row>
    <row r="80" spans="1:63" ht="29" x14ac:dyDescent="0.35">
      <c r="A80" s="16" t="s">
        <v>37</v>
      </c>
      <c r="B80" s="64" t="s">
        <v>105</v>
      </c>
      <c r="C80" s="30" t="s">
        <v>38</v>
      </c>
      <c r="D80" s="30" t="s">
        <v>39</v>
      </c>
      <c r="E80" s="30" t="s">
        <v>39</v>
      </c>
      <c r="F80" s="30" t="s">
        <v>39</v>
      </c>
      <c r="G80" s="30" t="s">
        <v>38</v>
      </c>
      <c r="H80" s="30" t="s">
        <v>39</v>
      </c>
      <c r="I80" s="30" t="s">
        <v>39</v>
      </c>
      <c r="J80" s="30" t="s">
        <v>39</v>
      </c>
      <c r="K80" s="30" t="s">
        <v>39</v>
      </c>
      <c r="L80" s="30" t="s">
        <v>39</v>
      </c>
      <c r="M80" s="30" t="s">
        <v>39</v>
      </c>
      <c r="N80" s="30" t="s">
        <v>39</v>
      </c>
      <c r="O80" s="30" t="s">
        <v>39</v>
      </c>
      <c r="P80" s="30" t="s">
        <v>39</v>
      </c>
      <c r="Q80" s="30" t="s">
        <v>39</v>
      </c>
      <c r="R80" s="30" t="s">
        <v>39</v>
      </c>
      <c r="S80" s="30" t="s">
        <v>39</v>
      </c>
      <c r="T80" s="30" t="s">
        <v>39</v>
      </c>
      <c r="U80" s="30" t="s">
        <v>39</v>
      </c>
      <c r="V80" s="30" t="s">
        <v>38</v>
      </c>
      <c r="W80" s="30" t="s">
        <v>38</v>
      </c>
      <c r="X80" s="30" t="s">
        <v>39</v>
      </c>
      <c r="Y80" s="30" t="s">
        <v>39</v>
      </c>
      <c r="Z80" s="30" t="s">
        <v>39</v>
      </c>
      <c r="AA80" s="30" t="s">
        <v>39</v>
      </c>
      <c r="AB80" s="30" t="s">
        <v>39</v>
      </c>
      <c r="AC80" s="30" t="s">
        <v>39</v>
      </c>
      <c r="AD80" s="30" t="s">
        <v>38</v>
      </c>
      <c r="AE80" s="29" t="s">
        <v>38</v>
      </c>
      <c r="AF80" s="29" t="s">
        <v>39</v>
      </c>
      <c r="AG80" s="29" t="s">
        <v>39</v>
      </c>
      <c r="AH80" s="29" t="s">
        <v>39</v>
      </c>
      <c r="AI80" s="29" t="s">
        <v>38</v>
      </c>
      <c r="AJ80" s="29" t="s">
        <v>39</v>
      </c>
      <c r="AK80" s="29" t="s">
        <v>39</v>
      </c>
      <c r="AL80" s="29" t="s">
        <v>39</v>
      </c>
      <c r="AM80" s="29" t="s">
        <v>39</v>
      </c>
      <c r="AN80" s="29" t="s">
        <v>39</v>
      </c>
      <c r="AO80" s="29" t="s">
        <v>39</v>
      </c>
      <c r="AP80" s="29" t="s">
        <v>39</v>
      </c>
      <c r="AQ80" s="29" t="s">
        <v>39</v>
      </c>
      <c r="AR80" s="29" t="s">
        <v>39</v>
      </c>
      <c r="AS80" s="29" t="s">
        <v>38</v>
      </c>
      <c r="AT80" s="29" t="s">
        <v>38</v>
      </c>
      <c r="AU80" s="29" t="s">
        <v>38</v>
      </c>
      <c r="AV80" s="29" t="s">
        <v>39</v>
      </c>
      <c r="AW80" s="29" t="s">
        <v>38</v>
      </c>
      <c r="AX80" s="29" t="s">
        <v>38</v>
      </c>
      <c r="AY80" s="29" t="s">
        <v>38</v>
      </c>
      <c r="AZ80" s="29" t="s">
        <v>39</v>
      </c>
      <c r="BA80" s="29" t="s">
        <v>39</v>
      </c>
      <c r="BB80" s="29" t="s">
        <v>38</v>
      </c>
      <c r="BC80" s="29" t="s">
        <v>38</v>
      </c>
      <c r="BD80" s="29" t="s">
        <v>38</v>
      </c>
      <c r="BE80" s="29" t="s">
        <v>38</v>
      </c>
      <c r="BF80" s="29" t="s">
        <v>38</v>
      </c>
      <c r="BI80" s="6"/>
      <c r="BJ80" s="6"/>
      <c r="BK80" s="6"/>
    </row>
    <row r="81" spans="1:63" ht="29" x14ac:dyDescent="0.35">
      <c r="A81" s="16" t="s">
        <v>92</v>
      </c>
      <c r="B81" s="64" t="s">
        <v>106</v>
      </c>
      <c r="C81" s="30" t="s">
        <v>39</v>
      </c>
      <c r="D81" s="30" t="s">
        <v>39</v>
      </c>
      <c r="E81" s="30" t="s">
        <v>39</v>
      </c>
      <c r="F81" s="30" t="s">
        <v>39</v>
      </c>
      <c r="G81" s="30" t="s">
        <v>39</v>
      </c>
      <c r="H81" s="30" t="s">
        <v>39</v>
      </c>
      <c r="I81" s="30" t="s">
        <v>39</v>
      </c>
      <c r="J81" s="30" t="s">
        <v>39</v>
      </c>
      <c r="K81" s="30" t="s">
        <v>39</v>
      </c>
      <c r="L81" s="30" t="s">
        <v>39</v>
      </c>
      <c r="M81" s="30" t="s">
        <v>39</v>
      </c>
      <c r="N81" s="30" t="s">
        <v>39</v>
      </c>
      <c r="O81" s="30" t="s">
        <v>39</v>
      </c>
      <c r="P81" s="30" t="s">
        <v>39</v>
      </c>
      <c r="Q81" s="30" t="s">
        <v>39</v>
      </c>
      <c r="R81" s="30" t="s">
        <v>39</v>
      </c>
      <c r="S81" s="30" t="s">
        <v>39</v>
      </c>
      <c r="T81" s="30" t="s">
        <v>39</v>
      </c>
      <c r="U81" s="30" t="s">
        <v>39</v>
      </c>
      <c r="V81" s="30" t="s">
        <v>39</v>
      </c>
      <c r="W81" s="30" t="s">
        <v>39</v>
      </c>
      <c r="X81" s="30" t="s">
        <v>38</v>
      </c>
      <c r="Y81" s="30" t="s">
        <v>39</v>
      </c>
      <c r="Z81" s="30" t="s">
        <v>39</v>
      </c>
      <c r="AA81" s="30" t="s">
        <v>39</v>
      </c>
      <c r="AB81" s="30" t="s">
        <v>39</v>
      </c>
      <c r="AC81" s="30" t="s">
        <v>39</v>
      </c>
      <c r="AD81" s="30" t="s">
        <v>38</v>
      </c>
      <c r="AE81" s="29" t="s">
        <v>38</v>
      </c>
      <c r="AF81" s="29" t="s">
        <v>39</v>
      </c>
      <c r="AG81" s="29" t="s">
        <v>39</v>
      </c>
      <c r="AH81" s="29" t="s">
        <v>39</v>
      </c>
      <c r="AI81" s="29" t="s">
        <v>39</v>
      </c>
      <c r="AJ81" s="29" t="s">
        <v>39</v>
      </c>
      <c r="AK81" s="29" t="s">
        <v>39</v>
      </c>
      <c r="AL81" s="29" t="s">
        <v>39</v>
      </c>
      <c r="AM81" s="29" t="s">
        <v>39</v>
      </c>
      <c r="AN81" s="29" t="s">
        <v>39</v>
      </c>
      <c r="AO81" s="29" t="s">
        <v>39</v>
      </c>
      <c r="AP81" s="29" t="s">
        <v>39</v>
      </c>
      <c r="AQ81" s="29" t="s">
        <v>39</v>
      </c>
      <c r="AR81" s="29" t="s">
        <v>39</v>
      </c>
      <c r="AS81" s="29" t="s">
        <v>39</v>
      </c>
      <c r="AT81" s="29" t="s">
        <v>39</v>
      </c>
      <c r="AU81" s="29" t="s">
        <v>39</v>
      </c>
      <c r="AV81" s="29" t="s">
        <v>39</v>
      </c>
      <c r="AW81" s="29" t="s">
        <v>39</v>
      </c>
      <c r="AX81" s="29" t="s">
        <v>39</v>
      </c>
      <c r="AY81" s="29" t="s">
        <v>39</v>
      </c>
      <c r="AZ81" s="29" t="s">
        <v>38</v>
      </c>
      <c r="BA81" s="29" t="s">
        <v>39</v>
      </c>
      <c r="BB81" s="29" t="s">
        <v>39</v>
      </c>
      <c r="BC81" s="29" t="s">
        <v>39</v>
      </c>
      <c r="BD81" s="29" t="s">
        <v>39</v>
      </c>
      <c r="BE81" s="29" t="s">
        <v>39</v>
      </c>
      <c r="BF81" s="29" t="s">
        <v>38</v>
      </c>
      <c r="BI81" s="6"/>
      <c r="BJ81" s="6"/>
      <c r="BK81" s="6"/>
    </row>
    <row r="82" spans="1:63" ht="43.5" x14ac:dyDescent="0.35">
      <c r="A82" s="5">
        <v>18</v>
      </c>
      <c r="B82" s="60" t="s">
        <v>97</v>
      </c>
      <c r="C82" s="5">
        <f t="shared" ref="C82:AH82" si="22">COUNTIF(C83:C84,"Y")*2</f>
        <v>0</v>
      </c>
      <c r="D82" s="5">
        <f t="shared" si="22"/>
        <v>0</v>
      </c>
      <c r="E82" s="5">
        <f t="shared" si="22"/>
        <v>0</v>
      </c>
      <c r="F82" s="5">
        <f t="shared" si="22"/>
        <v>0</v>
      </c>
      <c r="G82" s="5">
        <f t="shared" si="22"/>
        <v>0</v>
      </c>
      <c r="H82" s="5">
        <f t="shared" si="22"/>
        <v>0</v>
      </c>
      <c r="I82" s="5">
        <f t="shared" si="22"/>
        <v>0</v>
      </c>
      <c r="J82" s="5">
        <f t="shared" si="22"/>
        <v>0</v>
      </c>
      <c r="K82" s="5">
        <f t="shared" si="22"/>
        <v>0</v>
      </c>
      <c r="L82" s="5">
        <f t="shared" si="22"/>
        <v>0</v>
      </c>
      <c r="M82" s="5">
        <f t="shared" si="22"/>
        <v>0</v>
      </c>
      <c r="N82" s="5">
        <f t="shared" si="22"/>
        <v>0</v>
      </c>
      <c r="O82" s="5">
        <f t="shared" si="22"/>
        <v>0</v>
      </c>
      <c r="P82" s="5">
        <f t="shared" si="22"/>
        <v>0</v>
      </c>
      <c r="Q82" s="5">
        <f t="shared" si="22"/>
        <v>0</v>
      </c>
      <c r="R82" s="5">
        <f t="shared" si="22"/>
        <v>0</v>
      </c>
      <c r="S82" s="5">
        <f t="shared" si="22"/>
        <v>2</v>
      </c>
      <c r="T82" s="5">
        <f t="shared" si="22"/>
        <v>0</v>
      </c>
      <c r="U82" s="5">
        <f t="shared" si="22"/>
        <v>0</v>
      </c>
      <c r="V82" s="5">
        <f t="shared" si="22"/>
        <v>0</v>
      </c>
      <c r="W82" s="5">
        <f t="shared" si="22"/>
        <v>0</v>
      </c>
      <c r="X82" s="5">
        <f t="shared" si="22"/>
        <v>0</v>
      </c>
      <c r="Y82" s="5">
        <f t="shared" si="22"/>
        <v>0</v>
      </c>
      <c r="Z82" s="5">
        <f t="shared" si="22"/>
        <v>0</v>
      </c>
      <c r="AA82" s="5">
        <f t="shared" si="22"/>
        <v>0</v>
      </c>
      <c r="AB82" s="5">
        <f t="shared" si="22"/>
        <v>0</v>
      </c>
      <c r="AC82" s="5">
        <f t="shared" si="22"/>
        <v>0</v>
      </c>
      <c r="AD82" s="5">
        <f t="shared" si="22"/>
        <v>0</v>
      </c>
      <c r="AE82" s="5">
        <f t="shared" si="22"/>
        <v>0</v>
      </c>
      <c r="AF82" s="5">
        <f t="shared" si="22"/>
        <v>0</v>
      </c>
      <c r="AG82" s="5">
        <f t="shared" si="22"/>
        <v>0</v>
      </c>
      <c r="AH82" s="5">
        <f t="shared" si="22"/>
        <v>0</v>
      </c>
      <c r="AI82" s="5">
        <f t="shared" ref="AI82:BF82" si="23">COUNTIF(AI83:AI84,"Y")*2</f>
        <v>0</v>
      </c>
      <c r="AJ82" s="5">
        <f t="shared" si="23"/>
        <v>0</v>
      </c>
      <c r="AK82" s="5">
        <f t="shared" si="23"/>
        <v>0</v>
      </c>
      <c r="AL82" s="5">
        <f t="shared" si="23"/>
        <v>0</v>
      </c>
      <c r="AM82" s="5">
        <f t="shared" si="23"/>
        <v>0</v>
      </c>
      <c r="AN82" s="5">
        <f t="shared" si="23"/>
        <v>0</v>
      </c>
      <c r="AO82" s="5">
        <f t="shared" si="23"/>
        <v>0</v>
      </c>
      <c r="AP82" s="5">
        <f t="shared" si="23"/>
        <v>0</v>
      </c>
      <c r="AQ82" s="5">
        <f t="shared" si="23"/>
        <v>0</v>
      </c>
      <c r="AR82" s="5">
        <f t="shared" si="23"/>
        <v>0</v>
      </c>
      <c r="AS82" s="5">
        <f t="shared" si="23"/>
        <v>0</v>
      </c>
      <c r="AT82" s="5">
        <f t="shared" si="23"/>
        <v>0</v>
      </c>
      <c r="AU82" s="5">
        <f t="shared" si="23"/>
        <v>2</v>
      </c>
      <c r="AV82" s="5">
        <f t="shared" si="23"/>
        <v>0</v>
      </c>
      <c r="AW82" s="5">
        <f t="shared" si="23"/>
        <v>0</v>
      </c>
      <c r="AX82" s="5">
        <f t="shared" si="23"/>
        <v>0</v>
      </c>
      <c r="AY82" s="5">
        <f t="shared" si="23"/>
        <v>0</v>
      </c>
      <c r="AZ82" s="5">
        <f t="shared" si="23"/>
        <v>0</v>
      </c>
      <c r="BA82" s="5">
        <f t="shared" si="23"/>
        <v>0</v>
      </c>
      <c r="BB82" s="5">
        <f t="shared" si="23"/>
        <v>0</v>
      </c>
      <c r="BC82" s="5">
        <f t="shared" si="23"/>
        <v>0</v>
      </c>
      <c r="BD82" s="5">
        <f t="shared" si="23"/>
        <v>0</v>
      </c>
      <c r="BE82" s="5">
        <f t="shared" si="23"/>
        <v>0</v>
      </c>
      <c r="BF82" s="5">
        <f t="shared" si="23"/>
        <v>0</v>
      </c>
      <c r="BI82" s="5">
        <f>AVERAGE(C82:BF82)</f>
        <v>7.1428571428571425E-2</v>
      </c>
      <c r="BJ82" s="5">
        <f>_xlfn.STDEV.S(C82:BF82)</f>
        <v>0.37451267035941554</v>
      </c>
      <c r="BK82" s="5">
        <f>MEDIAN(C82:BF82)</f>
        <v>0</v>
      </c>
    </row>
    <row r="83" spans="1:63" x14ac:dyDescent="0.35">
      <c r="A83" s="16" t="s">
        <v>1</v>
      </c>
      <c r="B83" s="64" t="s">
        <v>102</v>
      </c>
      <c r="C83" s="30" t="s">
        <v>39</v>
      </c>
      <c r="D83" s="30" t="s">
        <v>39</v>
      </c>
      <c r="E83" s="30" t="s">
        <v>39</v>
      </c>
      <c r="F83" s="30" t="s">
        <v>39</v>
      </c>
      <c r="G83" s="30" t="s">
        <v>39</v>
      </c>
      <c r="H83" s="30" t="s">
        <v>39</v>
      </c>
      <c r="I83" s="30" t="s">
        <v>39</v>
      </c>
      <c r="J83" s="30" t="s">
        <v>39</v>
      </c>
      <c r="K83" s="30" t="s">
        <v>39</v>
      </c>
      <c r="L83" s="30" t="s">
        <v>39</v>
      </c>
      <c r="M83" s="30" t="s">
        <v>39</v>
      </c>
      <c r="N83" s="30" t="s">
        <v>39</v>
      </c>
      <c r="O83" s="30" t="s">
        <v>39</v>
      </c>
      <c r="P83" s="30" t="s">
        <v>39</v>
      </c>
      <c r="Q83" s="30" t="s">
        <v>39</v>
      </c>
      <c r="R83" s="30" t="s">
        <v>39</v>
      </c>
      <c r="S83" s="30" t="s">
        <v>38</v>
      </c>
      <c r="T83" s="30" t="s">
        <v>39</v>
      </c>
      <c r="U83" s="30" t="s">
        <v>39</v>
      </c>
      <c r="V83" s="30" t="s">
        <v>39</v>
      </c>
      <c r="W83" s="30" t="s">
        <v>39</v>
      </c>
      <c r="X83" s="30" t="s">
        <v>39</v>
      </c>
      <c r="Y83" s="30" t="s">
        <v>39</v>
      </c>
      <c r="Z83" s="30" t="s">
        <v>39</v>
      </c>
      <c r="AA83" s="30" t="s">
        <v>39</v>
      </c>
      <c r="AB83" s="30" t="s">
        <v>39</v>
      </c>
      <c r="AC83" s="30" t="s">
        <v>39</v>
      </c>
      <c r="AD83" s="30" t="s">
        <v>39</v>
      </c>
      <c r="AE83" s="29" t="s">
        <v>39</v>
      </c>
      <c r="AF83" s="29" t="s">
        <v>39</v>
      </c>
      <c r="AG83" s="29" t="s">
        <v>39</v>
      </c>
      <c r="AH83" s="29" t="s">
        <v>39</v>
      </c>
      <c r="AI83" s="29" t="s">
        <v>39</v>
      </c>
      <c r="AJ83" s="29" t="s">
        <v>39</v>
      </c>
      <c r="AK83" s="29" t="s">
        <v>39</v>
      </c>
      <c r="AL83" s="29" t="s">
        <v>39</v>
      </c>
      <c r="AM83" s="29" t="s">
        <v>39</v>
      </c>
      <c r="AN83" s="29" t="s">
        <v>39</v>
      </c>
      <c r="AO83" s="29" t="s">
        <v>39</v>
      </c>
      <c r="AP83" s="29" t="s">
        <v>39</v>
      </c>
      <c r="AQ83" s="29" t="s">
        <v>39</v>
      </c>
      <c r="AR83" s="29" t="s">
        <v>39</v>
      </c>
      <c r="AS83" s="29" t="s">
        <v>39</v>
      </c>
      <c r="AT83" s="29" t="s">
        <v>39</v>
      </c>
      <c r="AU83" s="29" t="s">
        <v>38</v>
      </c>
      <c r="AV83" s="29" t="s">
        <v>39</v>
      </c>
      <c r="AW83" s="29" t="s">
        <v>39</v>
      </c>
      <c r="AX83" s="29" t="s">
        <v>39</v>
      </c>
      <c r="AY83" s="29" t="s">
        <v>39</v>
      </c>
      <c r="AZ83" s="29" t="s">
        <v>39</v>
      </c>
      <c r="BA83" s="29" t="s">
        <v>39</v>
      </c>
      <c r="BB83" s="29" t="s">
        <v>39</v>
      </c>
      <c r="BC83" s="29" t="s">
        <v>39</v>
      </c>
      <c r="BD83" s="29" t="s">
        <v>39</v>
      </c>
      <c r="BE83" s="29" t="s">
        <v>39</v>
      </c>
      <c r="BF83" s="29" t="s">
        <v>39</v>
      </c>
      <c r="BI83" s="6"/>
      <c r="BJ83" s="6"/>
      <c r="BK83" s="6"/>
    </row>
    <row r="84" spans="1:63" x14ac:dyDescent="0.35">
      <c r="A84" s="16" t="s">
        <v>2</v>
      </c>
      <c r="B84" s="64" t="s">
        <v>107</v>
      </c>
      <c r="C84" s="30" t="s">
        <v>39</v>
      </c>
      <c r="D84" s="30" t="s">
        <v>39</v>
      </c>
      <c r="E84" s="30" t="s">
        <v>39</v>
      </c>
      <c r="F84" s="30" t="s">
        <v>39</v>
      </c>
      <c r="G84" s="30" t="s">
        <v>39</v>
      </c>
      <c r="H84" s="30" t="s">
        <v>39</v>
      </c>
      <c r="I84" s="30" t="s">
        <v>39</v>
      </c>
      <c r="J84" s="30" t="s">
        <v>39</v>
      </c>
      <c r="K84" s="30" t="s">
        <v>39</v>
      </c>
      <c r="L84" s="30" t="s">
        <v>39</v>
      </c>
      <c r="M84" s="30" t="s">
        <v>39</v>
      </c>
      <c r="N84" s="30" t="s">
        <v>39</v>
      </c>
      <c r="O84" s="30" t="s">
        <v>39</v>
      </c>
      <c r="P84" s="30" t="s">
        <v>39</v>
      </c>
      <c r="Q84" s="30" t="s">
        <v>39</v>
      </c>
      <c r="R84" s="30" t="s">
        <v>39</v>
      </c>
      <c r="S84" s="30" t="s">
        <v>39</v>
      </c>
      <c r="T84" s="30" t="s">
        <v>39</v>
      </c>
      <c r="U84" s="30" t="s">
        <v>39</v>
      </c>
      <c r="V84" s="30" t="s">
        <v>39</v>
      </c>
      <c r="W84" s="30" t="s">
        <v>39</v>
      </c>
      <c r="X84" s="30" t="s">
        <v>39</v>
      </c>
      <c r="Y84" s="30" t="s">
        <v>39</v>
      </c>
      <c r="Z84" s="30" t="s">
        <v>39</v>
      </c>
      <c r="AA84" s="30" t="s">
        <v>39</v>
      </c>
      <c r="AB84" s="30" t="s">
        <v>39</v>
      </c>
      <c r="AC84" s="30" t="s">
        <v>39</v>
      </c>
      <c r="AD84" s="30" t="s">
        <v>39</v>
      </c>
      <c r="AE84" s="29" t="s">
        <v>39</v>
      </c>
      <c r="AF84" s="29" t="s">
        <v>39</v>
      </c>
      <c r="AG84" s="29" t="s">
        <v>39</v>
      </c>
      <c r="AH84" s="29" t="s">
        <v>39</v>
      </c>
      <c r="AI84" s="29" t="s">
        <v>39</v>
      </c>
      <c r="AJ84" s="29" t="s">
        <v>39</v>
      </c>
      <c r="AK84" s="29" t="s">
        <v>39</v>
      </c>
      <c r="AL84" s="29" t="s">
        <v>39</v>
      </c>
      <c r="AM84" s="29" t="s">
        <v>39</v>
      </c>
      <c r="AN84" s="29" t="s">
        <v>39</v>
      </c>
      <c r="AO84" s="29" t="s">
        <v>39</v>
      </c>
      <c r="AP84" s="29" t="s">
        <v>39</v>
      </c>
      <c r="AQ84" s="29" t="s">
        <v>39</v>
      </c>
      <c r="AR84" s="29" t="s">
        <v>39</v>
      </c>
      <c r="AS84" s="29" t="s">
        <v>39</v>
      </c>
      <c r="AT84" s="29" t="s">
        <v>39</v>
      </c>
      <c r="AU84" s="29" t="s">
        <v>39</v>
      </c>
      <c r="AV84" s="29" t="s">
        <v>39</v>
      </c>
      <c r="AW84" s="29" t="s">
        <v>39</v>
      </c>
      <c r="AX84" s="29" t="s">
        <v>39</v>
      </c>
      <c r="AY84" s="29" t="s">
        <v>39</v>
      </c>
      <c r="AZ84" s="29" t="s">
        <v>39</v>
      </c>
      <c r="BA84" s="29" t="s">
        <v>39</v>
      </c>
      <c r="BB84" s="29" t="s">
        <v>39</v>
      </c>
      <c r="BC84" s="29" t="s">
        <v>39</v>
      </c>
      <c r="BD84" s="29" t="s">
        <v>39</v>
      </c>
      <c r="BE84" s="29" t="s">
        <v>39</v>
      </c>
      <c r="BF84" s="29" t="s">
        <v>39</v>
      </c>
      <c r="BI84" s="6"/>
      <c r="BJ84" s="6"/>
      <c r="BK84" s="6"/>
    </row>
    <row r="85" spans="1:63" ht="29" x14ac:dyDescent="0.35">
      <c r="A85" s="5">
        <v>19</v>
      </c>
      <c r="B85" s="60" t="s">
        <v>98</v>
      </c>
      <c r="C85" s="5">
        <v>0</v>
      </c>
      <c r="D85" s="5">
        <v>0</v>
      </c>
      <c r="E85" s="5">
        <v>0</v>
      </c>
      <c r="F85" s="5">
        <v>0</v>
      </c>
      <c r="G85" s="5">
        <v>0</v>
      </c>
      <c r="H85" s="5">
        <v>0</v>
      </c>
      <c r="I85" s="5">
        <v>0</v>
      </c>
      <c r="J85" s="5">
        <v>0</v>
      </c>
      <c r="K85" s="5">
        <v>0</v>
      </c>
      <c r="L85" s="5">
        <v>0</v>
      </c>
      <c r="M85" s="5">
        <v>0</v>
      </c>
      <c r="N85" s="5">
        <v>0</v>
      </c>
      <c r="O85" s="5">
        <v>0</v>
      </c>
      <c r="P85" s="5">
        <v>0</v>
      </c>
      <c r="Q85" s="5">
        <v>0</v>
      </c>
      <c r="R85" s="5">
        <v>0</v>
      </c>
      <c r="S85" s="5">
        <v>0</v>
      </c>
      <c r="T85" s="5">
        <v>0</v>
      </c>
      <c r="U85" s="5">
        <v>0</v>
      </c>
      <c r="V85" s="5">
        <v>0</v>
      </c>
      <c r="W85" s="5">
        <v>0</v>
      </c>
      <c r="X85" s="5">
        <v>0</v>
      </c>
      <c r="Y85" s="5">
        <v>0</v>
      </c>
      <c r="Z85" s="5">
        <v>0</v>
      </c>
      <c r="AA85" s="5">
        <v>0</v>
      </c>
      <c r="AB85" s="5">
        <v>0</v>
      </c>
      <c r="AC85" s="5">
        <v>0</v>
      </c>
      <c r="AD85" s="5">
        <v>0</v>
      </c>
      <c r="AE85" s="5">
        <v>0</v>
      </c>
      <c r="AF85" s="5">
        <v>0</v>
      </c>
      <c r="AG85" s="5">
        <v>0</v>
      </c>
      <c r="AH85" s="5">
        <v>0</v>
      </c>
      <c r="AI85" s="5">
        <v>0</v>
      </c>
      <c r="AJ85" s="5">
        <v>0</v>
      </c>
      <c r="AK85" s="5">
        <v>0</v>
      </c>
      <c r="AL85" s="5">
        <v>0</v>
      </c>
      <c r="AM85" s="5">
        <v>0</v>
      </c>
      <c r="AN85" s="5">
        <v>0</v>
      </c>
      <c r="AO85" s="5">
        <v>0</v>
      </c>
      <c r="AP85" s="5">
        <v>0</v>
      </c>
      <c r="AQ85" s="5">
        <v>0</v>
      </c>
      <c r="AR85" s="5">
        <v>0</v>
      </c>
      <c r="AS85" s="5">
        <v>0</v>
      </c>
      <c r="AT85" s="5">
        <v>0</v>
      </c>
      <c r="AU85" s="5">
        <v>0</v>
      </c>
      <c r="AV85" s="5">
        <v>0</v>
      </c>
      <c r="AW85" s="5">
        <v>0</v>
      </c>
      <c r="AX85" s="5">
        <v>0</v>
      </c>
      <c r="AY85" s="5">
        <v>0</v>
      </c>
      <c r="AZ85" s="5">
        <v>0</v>
      </c>
      <c r="BA85" s="5">
        <v>0</v>
      </c>
      <c r="BB85" s="5">
        <v>0</v>
      </c>
      <c r="BC85" s="5">
        <v>0</v>
      </c>
      <c r="BD85" s="5">
        <v>0</v>
      </c>
      <c r="BE85" s="5">
        <v>0</v>
      </c>
      <c r="BF85" s="5">
        <v>0</v>
      </c>
      <c r="BI85" s="5">
        <f>AVERAGE(C85:BF85)</f>
        <v>0</v>
      </c>
      <c r="BJ85" s="5">
        <f>_xlfn.STDEV.S(C85:BF85)</f>
        <v>0</v>
      </c>
      <c r="BK85" s="5">
        <f>MEDIAN(C85:BF85)</f>
        <v>0</v>
      </c>
    </row>
    <row r="86" spans="1:63" x14ac:dyDescent="0.35">
      <c r="A86" s="16" t="s">
        <v>1</v>
      </c>
      <c r="B86" s="64" t="s">
        <v>99</v>
      </c>
      <c r="C86" s="30" t="s">
        <v>38</v>
      </c>
      <c r="D86" s="30" t="s">
        <v>38</v>
      </c>
      <c r="E86" s="30" t="s">
        <v>38</v>
      </c>
      <c r="F86" s="30" t="s">
        <v>39</v>
      </c>
      <c r="G86" s="30" t="s">
        <v>38</v>
      </c>
      <c r="H86" s="30" t="s">
        <v>39</v>
      </c>
      <c r="I86" s="30" t="s">
        <v>39</v>
      </c>
      <c r="J86" s="30" t="s">
        <v>39</v>
      </c>
      <c r="K86" s="30" t="s">
        <v>38</v>
      </c>
      <c r="L86" s="30" t="s">
        <v>38</v>
      </c>
      <c r="M86" s="30" t="s">
        <v>38</v>
      </c>
      <c r="N86" s="30" t="s">
        <v>39</v>
      </c>
      <c r="O86" s="30" t="s">
        <v>39</v>
      </c>
      <c r="P86" s="30" t="s">
        <v>39</v>
      </c>
      <c r="Q86" s="30" t="s">
        <v>39</v>
      </c>
      <c r="R86" s="30" t="s">
        <v>39</v>
      </c>
      <c r="S86" s="30" t="s">
        <v>38</v>
      </c>
      <c r="T86" s="30" t="s">
        <v>38</v>
      </c>
      <c r="U86" s="30" t="s">
        <v>39</v>
      </c>
      <c r="V86" s="30" t="s">
        <v>38</v>
      </c>
      <c r="W86" s="30" t="s">
        <v>39</v>
      </c>
      <c r="X86" s="30" t="s">
        <v>38</v>
      </c>
      <c r="Y86" s="30" t="s">
        <v>39</v>
      </c>
      <c r="Z86" s="30" t="s">
        <v>39</v>
      </c>
      <c r="AA86" s="30" t="s">
        <v>39</v>
      </c>
      <c r="AB86" s="30" t="s">
        <v>39</v>
      </c>
      <c r="AC86" s="30" t="s">
        <v>39</v>
      </c>
      <c r="AD86" s="30" t="s">
        <v>39</v>
      </c>
      <c r="AE86" s="29" t="s">
        <v>38</v>
      </c>
      <c r="AF86" s="29" t="s">
        <v>38</v>
      </c>
      <c r="AG86" s="29" t="s">
        <v>38</v>
      </c>
      <c r="AH86" s="29" t="s">
        <v>39</v>
      </c>
      <c r="AI86" s="29" t="s">
        <v>38</v>
      </c>
      <c r="AJ86" s="29" t="s">
        <v>39</v>
      </c>
      <c r="AK86" s="29" t="s">
        <v>39</v>
      </c>
      <c r="AL86" s="29" t="s">
        <v>39</v>
      </c>
      <c r="AM86" s="29" t="s">
        <v>38</v>
      </c>
      <c r="AN86" s="29" t="s">
        <v>38</v>
      </c>
      <c r="AO86" s="29" t="s">
        <v>38</v>
      </c>
      <c r="AP86" s="29" t="s">
        <v>39</v>
      </c>
      <c r="AQ86" s="29" t="s">
        <v>39</v>
      </c>
      <c r="AR86" s="29" t="s">
        <v>39</v>
      </c>
      <c r="AS86" s="29" t="s">
        <v>39</v>
      </c>
      <c r="AT86" s="29" t="s">
        <v>39</v>
      </c>
      <c r="AU86" s="29" t="s">
        <v>38</v>
      </c>
      <c r="AV86" s="29" t="s">
        <v>38</v>
      </c>
      <c r="AW86" s="29" t="s">
        <v>39</v>
      </c>
      <c r="AX86" s="29" t="s">
        <v>38</v>
      </c>
      <c r="AY86" s="29" t="s">
        <v>39</v>
      </c>
      <c r="AZ86" s="29" t="s">
        <v>38</v>
      </c>
      <c r="BA86" s="29" t="s">
        <v>39</v>
      </c>
      <c r="BB86" s="29" t="s">
        <v>39</v>
      </c>
      <c r="BC86" s="29" t="s">
        <v>38</v>
      </c>
      <c r="BD86" s="29" t="s">
        <v>39</v>
      </c>
      <c r="BE86" s="29" t="s">
        <v>38</v>
      </c>
      <c r="BF86" s="29" t="s">
        <v>38</v>
      </c>
      <c r="BI86" s="6"/>
      <c r="BJ86" s="6"/>
      <c r="BK86" s="6"/>
    </row>
    <row r="87" spans="1:63" x14ac:dyDescent="0.35">
      <c r="A87" s="97" t="s">
        <v>96</v>
      </c>
      <c r="B87" s="97"/>
      <c r="C87" s="28"/>
      <c r="D87" s="28"/>
      <c r="E87" s="28"/>
      <c r="F87" s="28"/>
      <c r="G87" s="28"/>
      <c r="H87" s="28"/>
      <c r="I87" s="28"/>
      <c r="J87" s="28"/>
      <c r="K87" s="28"/>
      <c r="L87" s="28"/>
      <c r="M87" s="28"/>
      <c r="N87" s="28"/>
      <c r="O87" s="28"/>
      <c r="P87" s="28"/>
      <c r="Q87" s="28"/>
      <c r="R87" s="28"/>
      <c r="S87" s="28"/>
      <c r="T87" s="28"/>
      <c r="U87" s="28"/>
      <c r="V87" s="28"/>
      <c r="W87" s="28"/>
      <c r="X87" s="28"/>
      <c r="Y87" s="28"/>
      <c r="Z87" s="28"/>
      <c r="AA87" s="28"/>
      <c r="AB87" s="28"/>
      <c r="AC87" s="28"/>
      <c r="AD87" s="28"/>
      <c r="AE87" s="28"/>
      <c r="AF87" s="28"/>
      <c r="AG87" s="28"/>
      <c r="AH87" s="28"/>
      <c r="AI87" s="28"/>
      <c r="AJ87" s="28"/>
      <c r="AK87" s="28"/>
      <c r="AL87" s="28"/>
      <c r="AM87" s="28"/>
      <c r="AN87" s="28"/>
      <c r="AO87" s="28"/>
      <c r="AP87" s="28"/>
      <c r="AQ87" s="28"/>
      <c r="AR87" s="28"/>
      <c r="AS87" s="28"/>
      <c r="AT87" s="28"/>
      <c r="AU87" s="28"/>
      <c r="AV87" s="28"/>
      <c r="AW87" s="28"/>
      <c r="AX87" s="28"/>
      <c r="AY87" s="28"/>
      <c r="AZ87" s="28"/>
      <c r="BA87" s="28"/>
      <c r="BB87" s="28"/>
      <c r="BC87" s="28"/>
      <c r="BD87" s="28"/>
      <c r="BE87" s="28"/>
      <c r="BF87" s="28"/>
      <c r="BI87" s="6"/>
      <c r="BJ87" s="6"/>
      <c r="BK87" s="6"/>
    </row>
    <row r="88" spans="1:63" x14ac:dyDescent="0.35">
      <c r="A88" s="5">
        <v>20</v>
      </c>
      <c r="B88" s="57" t="s">
        <v>110</v>
      </c>
      <c r="C88" s="5">
        <f t="shared" ref="C88:AH88" si="24">IF(C89="Y", 5, 0)</f>
        <v>5</v>
      </c>
      <c r="D88" s="5">
        <f t="shared" si="24"/>
        <v>0</v>
      </c>
      <c r="E88" s="5">
        <f t="shared" si="24"/>
        <v>5</v>
      </c>
      <c r="F88" s="5">
        <f t="shared" si="24"/>
        <v>5</v>
      </c>
      <c r="G88" s="5">
        <f t="shared" si="24"/>
        <v>5</v>
      </c>
      <c r="H88" s="5">
        <f t="shared" si="24"/>
        <v>5</v>
      </c>
      <c r="I88" s="5">
        <f t="shared" si="24"/>
        <v>5</v>
      </c>
      <c r="J88" s="5">
        <f t="shared" si="24"/>
        <v>5</v>
      </c>
      <c r="K88" s="5">
        <f t="shared" si="24"/>
        <v>5</v>
      </c>
      <c r="L88" s="5">
        <f t="shared" si="24"/>
        <v>5</v>
      </c>
      <c r="M88" s="5">
        <f t="shared" si="24"/>
        <v>0</v>
      </c>
      <c r="N88" s="5">
        <f t="shared" si="24"/>
        <v>0</v>
      </c>
      <c r="O88" s="5">
        <f t="shared" si="24"/>
        <v>5</v>
      </c>
      <c r="P88" s="5">
        <f t="shared" si="24"/>
        <v>5</v>
      </c>
      <c r="Q88" s="5">
        <f t="shared" si="24"/>
        <v>5</v>
      </c>
      <c r="R88" s="5">
        <f t="shared" si="24"/>
        <v>5</v>
      </c>
      <c r="S88" s="5">
        <f t="shared" si="24"/>
        <v>5</v>
      </c>
      <c r="T88" s="5">
        <f t="shared" si="24"/>
        <v>5</v>
      </c>
      <c r="U88" s="5">
        <f t="shared" si="24"/>
        <v>5</v>
      </c>
      <c r="V88" s="5">
        <f t="shared" si="24"/>
        <v>5</v>
      </c>
      <c r="W88" s="5">
        <f t="shared" si="24"/>
        <v>5</v>
      </c>
      <c r="X88" s="5">
        <f t="shared" si="24"/>
        <v>5</v>
      </c>
      <c r="Y88" s="5">
        <f t="shared" si="24"/>
        <v>0</v>
      </c>
      <c r="Z88" s="5">
        <f t="shared" si="24"/>
        <v>5</v>
      </c>
      <c r="AA88" s="5">
        <f t="shared" si="24"/>
        <v>5</v>
      </c>
      <c r="AB88" s="5">
        <f t="shared" si="24"/>
        <v>5</v>
      </c>
      <c r="AC88" s="5">
        <f t="shared" si="24"/>
        <v>5</v>
      </c>
      <c r="AD88" s="5">
        <f t="shared" si="24"/>
        <v>5</v>
      </c>
      <c r="AE88" s="5">
        <f t="shared" si="24"/>
        <v>5</v>
      </c>
      <c r="AF88" s="5">
        <f t="shared" si="24"/>
        <v>0</v>
      </c>
      <c r="AG88" s="5">
        <f t="shared" si="24"/>
        <v>5</v>
      </c>
      <c r="AH88" s="5">
        <f t="shared" si="24"/>
        <v>5</v>
      </c>
      <c r="AI88" s="5">
        <f t="shared" ref="AI88:BF88" si="25">IF(AI89="Y", 5, 0)</f>
        <v>5</v>
      </c>
      <c r="AJ88" s="5">
        <f t="shared" si="25"/>
        <v>5</v>
      </c>
      <c r="AK88" s="5">
        <f t="shared" si="25"/>
        <v>5</v>
      </c>
      <c r="AL88" s="5">
        <f t="shared" si="25"/>
        <v>5</v>
      </c>
      <c r="AM88" s="5">
        <f t="shared" si="25"/>
        <v>5</v>
      </c>
      <c r="AN88" s="5">
        <f t="shared" si="25"/>
        <v>5</v>
      </c>
      <c r="AO88" s="5">
        <f t="shared" si="25"/>
        <v>5</v>
      </c>
      <c r="AP88" s="5">
        <f t="shared" si="25"/>
        <v>0</v>
      </c>
      <c r="AQ88" s="5">
        <f t="shared" si="25"/>
        <v>5</v>
      </c>
      <c r="AR88" s="5">
        <f t="shared" si="25"/>
        <v>5</v>
      </c>
      <c r="AS88" s="5">
        <f t="shared" si="25"/>
        <v>5</v>
      </c>
      <c r="AT88" s="5">
        <f t="shared" si="25"/>
        <v>5</v>
      </c>
      <c r="AU88" s="5">
        <f t="shared" si="25"/>
        <v>5</v>
      </c>
      <c r="AV88" s="5">
        <f t="shared" si="25"/>
        <v>5</v>
      </c>
      <c r="AW88" s="5">
        <f t="shared" si="25"/>
        <v>5</v>
      </c>
      <c r="AX88" s="5">
        <f t="shared" si="25"/>
        <v>5</v>
      </c>
      <c r="AY88" s="5">
        <f t="shared" si="25"/>
        <v>5</v>
      </c>
      <c r="AZ88" s="5">
        <f t="shared" si="25"/>
        <v>5</v>
      </c>
      <c r="BA88" s="5">
        <f t="shared" si="25"/>
        <v>0</v>
      </c>
      <c r="BB88" s="5">
        <f t="shared" si="25"/>
        <v>5</v>
      </c>
      <c r="BC88" s="5">
        <f t="shared" si="25"/>
        <v>5</v>
      </c>
      <c r="BD88" s="5">
        <f t="shared" si="25"/>
        <v>5</v>
      </c>
      <c r="BE88" s="5">
        <f t="shared" si="25"/>
        <v>5</v>
      </c>
      <c r="BF88" s="5">
        <f t="shared" si="25"/>
        <v>5</v>
      </c>
      <c r="BI88" s="5">
        <f>AVERAGE(C88:BF88)</f>
        <v>4.375</v>
      </c>
      <c r="BJ88" s="5">
        <f>_xlfn.STDEV.S(C88:BF88)</f>
        <v>1.6685595311797865</v>
      </c>
      <c r="BK88" s="5">
        <f>MEDIAN(C88:BF88)</f>
        <v>5</v>
      </c>
    </row>
    <row r="89" spans="1:63" ht="87" x14ac:dyDescent="0.35">
      <c r="A89" s="16" t="s">
        <v>1</v>
      </c>
      <c r="B89" s="58" t="s">
        <v>108</v>
      </c>
      <c r="C89" s="30" t="s">
        <v>38</v>
      </c>
      <c r="D89" s="30" t="s">
        <v>39</v>
      </c>
      <c r="E89" s="30" t="s">
        <v>38</v>
      </c>
      <c r="F89" s="30" t="s">
        <v>38</v>
      </c>
      <c r="G89" s="30" t="s">
        <v>38</v>
      </c>
      <c r="H89" s="30" t="s">
        <v>38</v>
      </c>
      <c r="I89" s="30" t="s">
        <v>38</v>
      </c>
      <c r="J89" s="30" t="s">
        <v>38</v>
      </c>
      <c r="K89" s="30" t="s">
        <v>38</v>
      </c>
      <c r="L89" s="30" t="s">
        <v>38</v>
      </c>
      <c r="M89" s="30" t="s">
        <v>39</v>
      </c>
      <c r="N89" s="30" t="s">
        <v>39</v>
      </c>
      <c r="O89" s="30" t="s">
        <v>38</v>
      </c>
      <c r="P89" s="30" t="s">
        <v>38</v>
      </c>
      <c r="Q89" s="30" t="s">
        <v>38</v>
      </c>
      <c r="R89" s="30" t="s">
        <v>38</v>
      </c>
      <c r="S89" s="30" t="s">
        <v>38</v>
      </c>
      <c r="T89" s="30" t="s">
        <v>38</v>
      </c>
      <c r="U89" s="30" t="s">
        <v>38</v>
      </c>
      <c r="V89" s="30" t="s">
        <v>38</v>
      </c>
      <c r="W89" s="30" t="s">
        <v>38</v>
      </c>
      <c r="X89" s="30" t="s">
        <v>38</v>
      </c>
      <c r="Y89" s="30" t="s">
        <v>39</v>
      </c>
      <c r="Z89" s="30" t="s">
        <v>38</v>
      </c>
      <c r="AA89" s="30" t="s">
        <v>38</v>
      </c>
      <c r="AB89" s="30" t="s">
        <v>38</v>
      </c>
      <c r="AC89" s="30" t="s">
        <v>38</v>
      </c>
      <c r="AD89" s="30" t="s">
        <v>38</v>
      </c>
      <c r="AE89" s="29" t="s">
        <v>38</v>
      </c>
      <c r="AF89" s="29" t="s">
        <v>39</v>
      </c>
      <c r="AG89" s="29" t="s">
        <v>38</v>
      </c>
      <c r="AH89" s="29" t="s">
        <v>38</v>
      </c>
      <c r="AI89" s="29" t="s">
        <v>38</v>
      </c>
      <c r="AJ89" s="29" t="s">
        <v>38</v>
      </c>
      <c r="AK89" s="29" t="s">
        <v>38</v>
      </c>
      <c r="AL89" s="29" t="s">
        <v>38</v>
      </c>
      <c r="AM89" s="29" t="s">
        <v>38</v>
      </c>
      <c r="AN89" s="29" t="s">
        <v>38</v>
      </c>
      <c r="AO89" s="29" t="s">
        <v>38</v>
      </c>
      <c r="AP89" s="29" t="s">
        <v>39</v>
      </c>
      <c r="AQ89" s="29" t="s">
        <v>38</v>
      </c>
      <c r="AR89" s="29" t="s">
        <v>38</v>
      </c>
      <c r="AS89" s="29" t="s">
        <v>38</v>
      </c>
      <c r="AT89" s="29" t="s">
        <v>38</v>
      </c>
      <c r="AU89" s="29" t="s">
        <v>38</v>
      </c>
      <c r="AV89" s="29" t="s">
        <v>38</v>
      </c>
      <c r="AW89" s="29" t="s">
        <v>38</v>
      </c>
      <c r="AX89" s="29" t="s">
        <v>38</v>
      </c>
      <c r="AY89" s="29" t="s">
        <v>38</v>
      </c>
      <c r="AZ89" s="29" t="s">
        <v>38</v>
      </c>
      <c r="BA89" s="29" t="s">
        <v>39</v>
      </c>
      <c r="BB89" s="29" t="s">
        <v>38</v>
      </c>
      <c r="BC89" s="29" t="s">
        <v>38</v>
      </c>
      <c r="BD89" s="29" t="s">
        <v>38</v>
      </c>
      <c r="BE89" s="29" t="s">
        <v>38</v>
      </c>
      <c r="BF89" s="29" t="s">
        <v>38</v>
      </c>
      <c r="BI89" s="6"/>
      <c r="BJ89" s="6"/>
      <c r="BK89" s="6"/>
    </row>
    <row r="90" spans="1:63" ht="43.5" x14ac:dyDescent="0.35">
      <c r="A90" s="5">
        <v>21</v>
      </c>
      <c r="B90" s="60" t="s">
        <v>111</v>
      </c>
      <c r="C90" s="5">
        <f t="shared" ref="C90:AH90" si="26">COUNTIF(C91,"Y")</f>
        <v>1</v>
      </c>
      <c r="D90" s="5">
        <f t="shared" si="26"/>
        <v>0</v>
      </c>
      <c r="E90" s="5">
        <f t="shared" si="26"/>
        <v>1</v>
      </c>
      <c r="F90" s="5">
        <f t="shared" si="26"/>
        <v>1</v>
      </c>
      <c r="G90" s="5">
        <f t="shared" si="26"/>
        <v>1</v>
      </c>
      <c r="H90" s="5">
        <f t="shared" si="26"/>
        <v>1</v>
      </c>
      <c r="I90" s="5">
        <f t="shared" si="26"/>
        <v>1</v>
      </c>
      <c r="J90" s="5">
        <f t="shared" si="26"/>
        <v>0</v>
      </c>
      <c r="K90" s="5">
        <f t="shared" si="26"/>
        <v>0</v>
      </c>
      <c r="L90" s="5">
        <f t="shared" si="26"/>
        <v>1</v>
      </c>
      <c r="M90" s="5">
        <f t="shared" si="26"/>
        <v>1</v>
      </c>
      <c r="N90" s="5">
        <f t="shared" si="26"/>
        <v>1</v>
      </c>
      <c r="O90" s="5">
        <f t="shared" si="26"/>
        <v>1</v>
      </c>
      <c r="P90" s="5">
        <f t="shared" si="26"/>
        <v>1</v>
      </c>
      <c r="Q90" s="5">
        <f t="shared" si="26"/>
        <v>1</v>
      </c>
      <c r="R90" s="5">
        <f t="shared" si="26"/>
        <v>1</v>
      </c>
      <c r="S90" s="5">
        <f t="shared" si="26"/>
        <v>1</v>
      </c>
      <c r="T90" s="5">
        <f t="shared" si="26"/>
        <v>1</v>
      </c>
      <c r="U90" s="5">
        <f t="shared" si="26"/>
        <v>1</v>
      </c>
      <c r="V90" s="5">
        <f t="shared" si="26"/>
        <v>1</v>
      </c>
      <c r="W90" s="5">
        <f t="shared" si="26"/>
        <v>1</v>
      </c>
      <c r="X90" s="5">
        <f t="shared" si="26"/>
        <v>1</v>
      </c>
      <c r="Y90" s="5">
        <f t="shared" si="26"/>
        <v>1</v>
      </c>
      <c r="Z90" s="5">
        <f t="shared" si="26"/>
        <v>1</v>
      </c>
      <c r="AA90" s="5">
        <f t="shared" si="26"/>
        <v>1</v>
      </c>
      <c r="AB90" s="5">
        <f t="shared" si="26"/>
        <v>1</v>
      </c>
      <c r="AC90" s="5">
        <f t="shared" si="26"/>
        <v>1</v>
      </c>
      <c r="AD90" s="5">
        <f t="shared" si="26"/>
        <v>1</v>
      </c>
      <c r="AE90" s="5">
        <f t="shared" si="26"/>
        <v>1</v>
      </c>
      <c r="AF90" s="5">
        <f t="shared" si="26"/>
        <v>0</v>
      </c>
      <c r="AG90" s="5">
        <f t="shared" si="26"/>
        <v>1</v>
      </c>
      <c r="AH90" s="5">
        <f t="shared" si="26"/>
        <v>1</v>
      </c>
      <c r="AI90" s="5">
        <f t="shared" ref="AI90:BF90" si="27">COUNTIF(AI91,"Y")</f>
        <v>1</v>
      </c>
      <c r="AJ90" s="5">
        <f t="shared" si="27"/>
        <v>1</v>
      </c>
      <c r="AK90" s="5">
        <f t="shared" si="27"/>
        <v>1</v>
      </c>
      <c r="AL90" s="5">
        <f t="shared" si="27"/>
        <v>0</v>
      </c>
      <c r="AM90" s="5">
        <f t="shared" si="27"/>
        <v>0</v>
      </c>
      <c r="AN90" s="5">
        <f t="shared" si="27"/>
        <v>1</v>
      </c>
      <c r="AO90" s="5">
        <f t="shared" si="27"/>
        <v>1</v>
      </c>
      <c r="AP90" s="5">
        <f t="shared" si="27"/>
        <v>0</v>
      </c>
      <c r="AQ90" s="5">
        <f t="shared" si="27"/>
        <v>1</v>
      </c>
      <c r="AR90" s="5">
        <f t="shared" si="27"/>
        <v>1</v>
      </c>
      <c r="AS90" s="5">
        <f t="shared" si="27"/>
        <v>1</v>
      </c>
      <c r="AT90" s="5">
        <f t="shared" si="27"/>
        <v>1</v>
      </c>
      <c r="AU90" s="5">
        <f t="shared" si="27"/>
        <v>1</v>
      </c>
      <c r="AV90" s="5">
        <f t="shared" si="27"/>
        <v>1</v>
      </c>
      <c r="AW90" s="5">
        <f t="shared" si="27"/>
        <v>1</v>
      </c>
      <c r="AX90" s="5">
        <f t="shared" si="27"/>
        <v>1</v>
      </c>
      <c r="AY90" s="5">
        <f t="shared" si="27"/>
        <v>1</v>
      </c>
      <c r="AZ90" s="5">
        <f t="shared" si="27"/>
        <v>1</v>
      </c>
      <c r="BA90" s="5">
        <f t="shared" si="27"/>
        <v>1</v>
      </c>
      <c r="BB90" s="5">
        <f t="shared" si="27"/>
        <v>1</v>
      </c>
      <c r="BC90" s="5">
        <f t="shared" si="27"/>
        <v>1</v>
      </c>
      <c r="BD90" s="5">
        <f t="shared" si="27"/>
        <v>1</v>
      </c>
      <c r="BE90" s="5">
        <f t="shared" si="27"/>
        <v>1</v>
      </c>
      <c r="BF90" s="5">
        <f t="shared" si="27"/>
        <v>1</v>
      </c>
      <c r="BI90" s="5">
        <f>AVERAGE(C90:BF90)</f>
        <v>0.875</v>
      </c>
      <c r="BJ90" s="5">
        <f>_xlfn.STDEV.S(C90:BF90)</f>
        <v>0.33371190623595731</v>
      </c>
      <c r="BK90" s="5">
        <f>MEDIAN(C90:BF90)</f>
        <v>1</v>
      </c>
    </row>
    <row r="91" spans="1:63" x14ac:dyDescent="0.35">
      <c r="A91" s="16" t="s">
        <v>1</v>
      </c>
      <c r="B91" s="58" t="s">
        <v>109</v>
      </c>
      <c r="C91" s="30" t="s">
        <v>38</v>
      </c>
      <c r="D91" s="30" t="s">
        <v>39</v>
      </c>
      <c r="E91" s="30" t="s">
        <v>38</v>
      </c>
      <c r="F91" s="30" t="s">
        <v>38</v>
      </c>
      <c r="G91" s="30" t="s">
        <v>38</v>
      </c>
      <c r="H91" s="30" t="s">
        <v>38</v>
      </c>
      <c r="I91" s="30" t="s">
        <v>38</v>
      </c>
      <c r="J91" s="30" t="s">
        <v>39</v>
      </c>
      <c r="K91" s="30" t="s">
        <v>39</v>
      </c>
      <c r="L91" s="30" t="s">
        <v>38</v>
      </c>
      <c r="M91" s="30" t="s">
        <v>38</v>
      </c>
      <c r="N91" s="30" t="s">
        <v>38</v>
      </c>
      <c r="O91" s="30" t="s">
        <v>38</v>
      </c>
      <c r="P91" s="30" t="s">
        <v>38</v>
      </c>
      <c r="Q91" s="30" t="s">
        <v>38</v>
      </c>
      <c r="R91" s="30" t="s">
        <v>38</v>
      </c>
      <c r="S91" s="30" t="s">
        <v>38</v>
      </c>
      <c r="T91" s="30" t="s">
        <v>38</v>
      </c>
      <c r="U91" s="30" t="s">
        <v>38</v>
      </c>
      <c r="V91" s="30" t="s">
        <v>38</v>
      </c>
      <c r="W91" s="30" t="s">
        <v>38</v>
      </c>
      <c r="X91" s="30" t="s">
        <v>38</v>
      </c>
      <c r="Y91" s="30" t="s">
        <v>38</v>
      </c>
      <c r="Z91" s="30" t="s">
        <v>38</v>
      </c>
      <c r="AA91" s="30" t="s">
        <v>38</v>
      </c>
      <c r="AB91" s="30" t="s">
        <v>38</v>
      </c>
      <c r="AC91" s="30" t="s">
        <v>38</v>
      </c>
      <c r="AD91" s="30" t="s">
        <v>38</v>
      </c>
      <c r="AE91" s="29" t="s">
        <v>38</v>
      </c>
      <c r="AF91" s="29" t="s">
        <v>39</v>
      </c>
      <c r="AG91" s="29" t="s">
        <v>38</v>
      </c>
      <c r="AH91" s="29" t="s">
        <v>38</v>
      </c>
      <c r="AI91" s="29" t="s">
        <v>38</v>
      </c>
      <c r="AJ91" s="29" t="s">
        <v>38</v>
      </c>
      <c r="AK91" s="29" t="s">
        <v>38</v>
      </c>
      <c r="AL91" s="29" t="s">
        <v>39</v>
      </c>
      <c r="AM91" s="29" t="s">
        <v>39</v>
      </c>
      <c r="AN91" s="29" t="s">
        <v>38</v>
      </c>
      <c r="AO91" s="29" t="s">
        <v>38</v>
      </c>
      <c r="AP91" s="29" t="s">
        <v>39</v>
      </c>
      <c r="AQ91" s="29" t="s">
        <v>38</v>
      </c>
      <c r="AR91" s="29" t="s">
        <v>38</v>
      </c>
      <c r="AS91" s="29" t="s">
        <v>38</v>
      </c>
      <c r="AT91" s="29" t="s">
        <v>38</v>
      </c>
      <c r="AU91" s="29" t="s">
        <v>38</v>
      </c>
      <c r="AV91" s="29" t="s">
        <v>38</v>
      </c>
      <c r="AW91" s="29" t="s">
        <v>38</v>
      </c>
      <c r="AX91" s="29" t="s">
        <v>38</v>
      </c>
      <c r="AY91" s="29" t="s">
        <v>38</v>
      </c>
      <c r="AZ91" s="29" t="s">
        <v>38</v>
      </c>
      <c r="BA91" s="29" t="s">
        <v>38</v>
      </c>
      <c r="BB91" s="29" t="s">
        <v>38</v>
      </c>
      <c r="BC91" s="29" t="s">
        <v>38</v>
      </c>
      <c r="BD91" s="29" t="s">
        <v>38</v>
      </c>
      <c r="BE91" s="29" t="s">
        <v>38</v>
      </c>
      <c r="BF91" s="29" t="s">
        <v>38</v>
      </c>
      <c r="BI91" s="6"/>
      <c r="BJ91" s="6"/>
      <c r="BK91" s="6"/>
    </row>
    <row r="92" spans="1:63" ht="29" x14ac:dyDescent="0.35">
      <c r="A92" s="5">
        <v>22</v>
      </c>
      <c r="B92" s="60" t="s">
        <v>114</v>
      </c>
      <c r="C92" s="5">
        <f t="shared" ref="C92:AH92" si="28">COUNTIF(C93,"Y")*2</f>
        <v>2</v>
      </c>
      <c r="D92" s="5">
        <f t="shared" si="28"/>
        <v>2</v>
      </c>
      <c r="E92" s="5">
        <f t="shared" si="28"/>
        <v>2</v>
      </c>
      <c r="F92" s="5">
        <f t="shared" si="28"/>
        <v>2</v>
      </c>
      <c r="G92" s="5">
        <f t="shared" si="28"/>
        <v>2</v>
      </c>
      <c r="H92" s="5">
        <f t="shared" si="28"/>
        <v>0</v>
      </c>
      <c r="I92" s="5">
        <f t="shared" si="28"/>
        <v>2</v>
      </c>
      <c r="J92" s="5">
        <f t="shared" si="28"/>
        <v>0</v>
      </c>
      <c r="K92" s="5">
        <f t="shared" si="28"/>
        <v>0</v>
      </c>
      <c r="L92" s="5">
        <f t="shared" si="28"/>
        <v>2</v>
      </c>
      <c r="M92" s="5">
        <f t="shared" si="28"/>
        <v>2</v>
      </c>
      <c r="N92" s="5">
        <f t="shared" si="28"/>
        <v>0</v>
      </c>
      <c r="O92" s="5">
        <f t="shared" si="28"/>
        <v>2</v>
      </c>
      <c r="P92" s="5">
        <f t="shared" si="28"/>
        <v>0</v>
      </c>
      <c r="Q92" s="5">
        <f t="shared" si="28"/>
        <v>0</v>
      </c>
      <c r="R92" s="5">
        <f t="shared" si="28"/>
        <v>2</v>
      </c>
      <c r="S92" s="5">
        <f t="shared" si="28"/>
        <v>2</v>
      </c>
      <c r="T92" s="5">
        <f t="shared" si="28"/>
        <v>2</v>
      </c>
      <c r="U92" s="5">
        <f t="shared" si="28"/>
        <v>2</v>
      </c>
      <c r="V92" s="5">
        <f t="shared" si="28"/>
        <v>2</v>
      </c>
      <c r="W92" s="5">
        <f t="shared" si="28"/>
        <v>2</v>
      </c>
      <c r="X92" s="5">
        <f t="shared" si="28"/>
        <v>2</v>
      </c>
      <c r="Y92" s="5">
        <f t="shared" si="28"/>
        <v>2</v>
      </c>
      <c r="Z92" s="5">
        <f t="shared" si="28"/>
        <v>2</v>
      </c>
      <c r="AA92" s="5">
        <f t="shared" si="28"/>
        <v>2</v>
      </c>
      <c r="AB92" s="5">
        <f t="shared" si="28"/>
        <v>2</v>
      </c>
      <c r="AC92" s="5">
        <f t="shared" si="28"/>
        <v>2</v>
      </c>
      <c r="AD92" s="5">
        <f t="shared" si="28"/>
        <v>2</v>
      </c>
      <c r="AE92" s="5">
        <f t="shared" si="28"/>
        <v>2</v>
      </c>
      <c r="AF92" s="5">
        <f t="shared" si="28"/>
        <v>2</v>
      </c>
      <c r="AG92" s="5">
        <f t="shared" si="28"/>
        <v>2</v>
      </c>
      <c r="AH92" s="5">
        <f t="shared" si="28"/>
        <v>2</v>
      </c>
      <c r="AI92" s="5">
        <f t="shared" ref="AI92:BF92" si="29">COUNTIF(AI93,"Y")*2</f>
        <v>2</v>
      </c>
      <c r="AJ92" s="5">
        <f t="shared" si="29"/>
        <v>0</v>
      </c>
      <c r="AK92" s="5">
        <f t="shared" si="29"/>
        <v>2</v>
      </c>
      <c r="AL92" s="5">
        <f t="shared" si="29"/>
        <v>0</v>
      </c>
      <c r="AM92" s="5">
        <f t="shared" si="29"/>
        <v>0</v>
      </c>
      <c r="AN92" s="5">
        <f t="shared" si="29"/>
        <v>2</v>
      </c>
      <c r="AO92" s="5">
        <f t="shared" si="29"/>
        <v>2</v>
      </c>
      <c r="AP92" s="5">
        <f t="shared" si="29"/>
        <v>0</v>
      </c>
      <c r="AQ92" s="5">
        <f t="shared" si="29"/>
        <v>2</v>
      </c>
      <c r="AR92" s="5">
        <f t="shared" si="29"/>
        <v>0</v>
      </c>
      <c r="AS92" s="5">
        <f t="shared" si="29"/>
        <v>2</v>
      </c>
      <c r="AT92" s="5">
        <f t="shared" si="29"/>
        <v>2</v>
      </c>
      <c r="AU92" s="5">
        <f t="shared" si="29"/>
        <v>2</v>
      </c>
      <c r="AV92" s="5">
        <f t="shared" si="29"/>
        <v>2</v>
      </c>
      <c r="AW92" s="5">
        <f t="shared" si="29"/>
        <v>2</v>
      </c>
      <c r="AX92" s="5">
        <f t="shared" si="29"/>
        <v>2</v>
      </c>
      <c r="AY92" s="5">
        <f t="shared" si="29"/>
        <v>2</v>
      </c>
      <c r="AZ92" s="5">
        <f t="shared" si="29"/>
        <v>2</v>
      </c>
      <c r="BA92" s="5">
        <f t="shared" si="29"/>
        <v>2</v>
      </c>
      <c r="BB92" s="5">
        <f t="shared" si="29"/>
        <v>2</v>
      </c>
      <c r="BC92" s="5">
        <f t="shared" si="29"/>
        <v>2</v>
      </c>
      <c r="BD92" s="5">
        <f t="shared" si="29"/>
        <v>0</v>
      </c>
      <c r="BE92" s="5">
        <f t="shared" si="29"/>
        <v>2</v>
      </c>
      <c r="BF92" s="5">
        <f t="shared" si="29"/>
        <v>2</v>
      </c>
      <c r="BI92" s="5">
        <f>AVERAGE(C92:BF92)</f>
        <v>1.5714285714285714</v>
      </c>
      <c r="BJ92" s="5">
        <f>_xlfn.STDEV.S(C92:BF92)</f>
        <v>0.82807867121082512</v>
      </c>
      <c r="BK92" s="5">
        <f>MEDIAN(C92:BF92)</f>
        <v>2</v>
      </c>
    </row>
    <row r="93" spans="1:63" x14ac:dyDescent="0.35">
      <c r="A93" s="16" t="s">
        <v>1</v>
      </c>
      <c r="B93" s="58" t="s">
        <v>112</v>
      </c>
      <c r="C93" s="30" t="s">
        <v>38</v>
      </c>
      <c r="D93" s="30" t="s">
        <v>38</v>
      </c>
      <c r="E93" s="30" t="s">
        <v>38</v>
      </c>
      <c r="F93" s="30" t="s">
        <v>38</v>
      </c>
      <c r="G93" s="30" t="s">
        <v>38</v>
      </c>
      <c r="H93" s="30" t="s">
        <v>39</v>
      </c>
      <c r="I93" s="30" t="s">
        <v>38</v>
      </c>
      <c r="J93" s="30" t="s">
        <v>39</v>
      </c>
      <c r="K93" s="30" t="s">
        <v>39</v>
      </c>
      <c r="L93" s="30" t="s">
        <v>38</v>
      </c>
      <c r="M93" s="30" t="s">
        <v>38</v>
      </c>
      <c r="N93" s="30" t="s">
        <v>39</v>
      </c>
      <c r="O93" s="30" t="s">
        <v>38</v>
      </c>
      <c r="P93" s="30" t="s">
        <v>39</v>
      </c>
      <c r="Q93" s="30" t="s">
        <v>39</v>
      </c>
      <c r="R93" s="30" t="s">
        <v>38</v>
      </c>
      <c r="S93" s="30" t="s">
        <v>38</v>
      </c>
      <c r="T93" s="30" t="s">
        <v>38</v>
      </c>
      <c r="U93" s="30" t="s">
        <v>38</v>
      </c>
      <c r="V93" s="30" t="s">
        <v>38</v>
      </c>
      <c r="W93" s="30" t="s">
        <v>38</v>
      </c>
      <c r="X93" s="30" t="s">
        <v>38</v>
      </c>
      <c r="Y93" s="30" t="s">
        <v>38</v>
      </c>
      <c r="Z93" s="30" t="s">
        <v>38</v>
      </c>
      <c r="AA93" s="30" t="s">
        <v>38</v>
      </c>
      <c r="AB93" s="30" t="s">
        <v>38</v>
      </c>
      <c r="AC93" s="30" t="s">
        <v>38</v>
      </c>
      <c r="AD93" s="30" t="s">
        <v>38</v>
      </c>
      <c r="AE93" s="29" t="s">
        <v>38</v>
      </c>
      <c r="AF93" s="29" t="s">
        <v>38</v>
      </c>
      <c r="AG93" s="29" t="s">
        <v>38</v>
      </c>
      <c r="AH93" s="29" t="s">
        <v>38</v>
      </c>
      <c r="AI93" s="29" t="s">
        <v>38</v>
      </c>
      <c r="AJ93" s="29" t="s">
        <v>39</v>
      </c>
      <c r="AK93" s="29" t="s">
        <v>38</v>
      </c>
      <c r="AL93" s="29" t="s">
        <v>39</v>
      </c>
      <c r="AM93" s="29" t="s">
        <v>39</v>
      </c>
      <c r="AN93" s="29" t="s">
        <v>38</v>
      </c>
      <c r="AO93" s="29" t="s">
        <v>38</v>
      </c>
      <c r="AP93" s="29" t="s">
        <v>39</v>
      </c>
      <c r="AQ93" s="29" t="s">
        <v>38</v>
      </c>
      <c r="AR93" s="29" t="s">
        <v>39</v>
      </c>
      <c r="AS93" s="29" t="s">
        <v>38</v>
      </c>
      <c r="AT93" s="29" t="s">
        <v>38</v>
      </c>
      <c r="AU93" s="29" t="s">
        <v>38</v>
      </c>
      <c r="AV93" s="29" t="s">
        <v>38</v>
      </c>
      <c r="AW93" s="29" t="s">
        <v>38</v>
      </c>
      <c r="AX93" s="29" t="s">
        <v>38</v>
      </c>
      <c r="AY93" s="29" t="s">
        <v>38</v>
      </c>
      <c r="AZ93" s="29" t="s">
        <v>38</v>
      </c>
      <c r="BA93" s="29" t="s">
        <v>38</v>
      </c>
      <c r="BB93" s="29" t="s">
        <v>38</v>
      </c>
      <c r="BC93" s="29" t="s">
        <v>38</v>
      </c>
      <c r="BD93" s="29" t="s">
        <v>39</v>
      </c>
      <c r="BE93" s="29" t="s">
        <v>38</v>
      </c>
      <c r="BF93" s="29" t="s">
        <v>38</v>
      </c>
      <c r="BI93" s="6"/>
      <c r="BJ93" s="6"/>
      <c r="BK93" s="6"/>
    </row>
    <row r="94" spans="1:63" x14ac:dyDescent="0.35">
      <c r="A94" s="97" t="s">
        <v>113</v>
      </c>
      <c r="B94" s="97"/>
      <c r="C94" s="28"/>
      <c r="D94" s="28"/>
      <c r="E94" s="28"/>
      <c r="F94" s="28"/>
      <c r="G94" s="28"/>
      <c r="H94" s="28"/>
      <c r="I94" s="28"/>
      <c r="J94" s="28"/>
      <c r="K94" s="28"/>
      <c r="L94" s="28"/>
      <c r="M94" s="28"/>
      <c r="N94" s="28"/>
      <c r="O94" s="28"/>
      <c r="P94" s="28"/>
      <c r="Q94" s="28"/>
      <c r="R94" s="28"/>
      <c r="S94" s="28"/>
      <c r="T94" s="28"/>
      <c r="U94" s="28"/>
      <c r="V94" s="28"/>
      <c r="W94" s="28"/>
      <c r="X94" s="28"/>
      <c r="Y94" s="28"/>
      <c r="Z94" s="28"/>
      <c r="AA94" s="28"/>
      <c r="AB94" s="28"/>
      <c r="AC94" s="28"/>
      <c r="AD94" s="28"/>
      <c r="AE94" s="28"/>
      <c r="AF94" s="28"/>
      <c r="AG94" s="28"/>
      <c r="AH94" s="28"/>
      <c r="AI94" s="28"/>
      <c r="AJ94" s="28"/>
      <c r="AK94" s="28"/>
      <c r="AL94" s="28"/>
      <c r="AM94" s="28"/>
      <c r="AN94" s="28"/>
      <c r="AO94" s="28"/>
      <c r="AP94" s="28"/>
      <c r="AQ94" s="28"/>
      <c r="AR94" s="28"/>
      <c r="AS94" s="28"/>
      <c r="AT94" s="28"/>
      <c r="AU94" s="28"/>
      <c r="AV94" s="28"/>
      <c r="AW94" s="28"/>
      <c r="AX94" s="28"/>
      <c r="AY94" s="28"/>
      <c r="AZ94" s="28"/>
      <c r="BA94" s="28"/>
      <c r="BB94" s="28"/>
      <c r="BC94" s="28"/>
      <c r="BD94" s="28"/>
      <c r="BE94" s="28"/>
      <c r="BF94" s="28"/>
      <c r="BI94" s="6"/>
      <c r="BJ94" s="6"/>
      <c r="BK94" s="6"/>
    </row>
    <row r="95" spans="1:63" ht="29" x14ac:dyDescent="0.35">
      <c r="A95" s="5">
        <v>23</v>
      </c>
      <c r="B95" s="60" t="s">
        <v>116</v>
      </c>
      <c r="C95" s="5">
        <f t="shared" ref="C95:AH95" si="30">COUNTIF(C96,"Y")</f>
        <v>1</v>
      </c>
      <c r="D95" s="5">
        <f t="shared" si="30"/>
        <v>1</v>
      </c>
      <c r="E95" s="5">
        <f t="shared" si="30"/>
        <v>1</v>
      </c>
      <c r="F95" s="5">
        <f t="shared" si="30"/>
        <v>1</v>
      </c>
      <c r="G95" s="5">
        <f t="shared" si="30"/>
        <v>1</v>
      </c>
      <c r="H95" s="5">
        <f t="shared" si="30"/>
        <v>1</v>
      </c>
      <c r="I95" s="5">
        <f t="shared" si="30"/>
        <v>1</v>
      </c>
      <c r="J95" s="5">
        <f t="shared" si="30"/>
        <v>1</v>
      </c>
      <c r="K95" s="5">
        <f t="shared" si="30"/>
        <v>1</v>
      </c>
      <c r="L95" s="5">
        <f t="shared" si="30"/>
        <v>1</v>
      </c>
      <c r="M95" s="5">
        <f t="shared" si="30"/>
        <v>1</v>
      </c>
      <c r="N95" s="5">
        <f t="shared" si="30"/>
        <v>1</v>
      </c>
      <c r="O95" s="5">
        <f t="shared" si="30"/>
        <v>1</v>
      </c>
      <c r="P95" s="5">
        <f t="shared" si="30"/>
        <v>1</v>
      </c>
      <c r="Q95" s="5">
        <f t="shared" si="30"/>
        <v>1</v>
      </c>
      <c r="R95" s="5">
        <f t="shared" si="30"/>
        <v>1</v>
      </c>
      <c r="S95" s="5">
        <f t="shared" si="30"/>
        <v>1</v>
      </c>
      <c r="T95" s="5">
        <f t="shared" si="30"/>
        <v>1</v>
      </c>
      <c r="U95" s="5">
        <f t="shared" si="30"/>
        <v>1</v>
      </c>
      <c r="V95" s="5">
        <f t="shared" si="30"/>
        <v>1</v>
      </c>
      <c r="W95" s="5">
        <f t="shared" si="30"/>
        <v>1</v>
      </c>
      <c r="X95" s="5">
        <f t="shared" si="30"/>
        <v>1</v>
      </c>
      <c r="Y95" s="5">
        <f t="shared" si="30"/>
        <v>1</v>
      </c>
      <c r="Z95" s="5">
        <f t="shared" si="30"/>
        <v>1</v>
      </c>
      <c r="AA95" s="5">
        <f t="shared" si="30"/>
        <v>1</v>
      </c>
      <c r="AB95" s="5">
        <f t="shared" si="30"/>
        <v>1</v>
      </c>
      <c r="AC95" s="5">
        <f t="shared" si="30"/>
        <v>1</v>
      </c>
      <c r="AD95" s="5">
        <f t="shared" si="30"/>
        <v>1</v>
      </c>
      <c r="AE95" s="5">
        <f t="shared" si="30"/>
        <v>1</v>
      </c>
      <c r="AF95" s="5">
        <f t="shared" si="30"/>
        <v>1</v>
      </c>
      <c r="AG95" s="5">
        <f t="shared" si="30"/>
        <v>1</v>
      </c>
      <c r="AH95" s="5">
        <f t="shared" si="30"/>
        <v>1</v>
      </c>
      <c r="AI95" s="5">
        <f t="shared" ref="AI95:BF95" si="31">COUNTIF(AI96,"Y")</f>
        <v>1</v>
      </c>
      <c r="AJ95" s="5">
        <f t="shared" si="31"/>
        <v>1</v>
      </c>
      <c r="AK95" s="5">
        <f t="shared" si="31"/>
        <v>1</v>
      </c>
      <c r="AL95" s="5">
        <f t="shared" si="31"/>
        <v>1</v>
      </c>
      <c r="AM95" s="5">
        <f t="shared" si="31"/>
        <v>1</v>
      </c>
      <c r="AN95" s="5">
        <f t="shared" si="31"/>
        <v>1</v>
      </c>
      <c r="AO95" s="5">
        <f t="shared" si="31"/>
        <v>1</v>
      </c>
      <c r="AP95" s="5">
        <f t="shared" si="31"/>
        <v>1</v>
      </c>
      <c r="AQ95" s="5">
        <f t="shared" si="31"/>
        <v>1</v>
      </c>
      <c r="AR95" s="5">
        <f t="shared" si="31"/>
        <v>1</v>
      </c>
      <c r="AS95" s="5">
        <f t="shared" si="31"/>
        <v>1</v>
      </c>
      <c r="AT95" s="5">
        <f t="shared" si="31"/>
        <v>1</v>
      </c>
      <c r="AU95" s="5">
        <f t="shared" si="31"/>
        <v>1</v>
      </c>
      <c r="AV95" s="5">
        <f t="shared" si="31"/>
        <v>1</v>
      </c>
      <c r="AW95" s="5">
        <f t="shared" si="31"/>
        <v>1</v>
      </c>
      <c r="AX95" s="5">
        <f t="shared" si="31"/>
        <v>1</v>
      </c>
      <c r="AY95" s="5">
        <f t="shared" si="31"/>
        <v>1</v>
      </c>
      <c r="AZ95" s="5">
        <f t="shared" si="31"/>
        <v>1</v>
      </c>
      <c r="BA95" s="5">
        <f t="shared" si="31"/>
        <v>1</v>
      </c>
      <c r="BB95" s="5">
        <f t="shared" si="31"/>
        <v>1</v>
      </c>
      <c r="BC95" s="5">
        <f t="shared" si="31"/>
        <v>1</v>
      </c>
      <c r="BD95" s="5">
        <f t="shared" si="31"/>
        <v>1</v>
      </c>
      <c r="BE95" s="5">
        <f t="shared" si="31"/>
        <v>1</v>
      </c>
      <c r="BF95" s="5">
        <f t="shared" si="31"/>
        <v>1</v>
      </c>
      <c r="BI95" s="5">
        <f>AVERAGE(C95:BF95)</f>
        <v>1</v>
      </c>
      <c r="BJ95" s="5">
        <f>_xlfn.STDEV.S(C95:BF95)</f>
        <v>0</v>
      </c>
      <c r="BK95" s="5">
        <f>MEDIAN(C95:BF95)</f>
        <v>1</v>
      </c>
    </row>
    <row r="96" spans="1:63" x14ac:dyDescent="0.35">
      <c r="A96" s="16" t="s">
        <v>1</v>
      </c>
      <c r="B96" s="58" t="s">
        <v>115</v>
      </c>
      <c r="C96" s="30" t="s">
        <v>38</v>
      </c>
      <c r="D96" s="30" t="s">
        <v>38</v>
      </c>
      <c r="E96" s="30" t="s">
        <v>38</v>
      </c>
      <c r="F96" s="30" t="s">
        <v>38</v>
      </c>
      <c r="G96" s="30" t="s">
        <v>38</v>
      </c>
      <c r="H96" s="30" t="s">
        <v>38</v>
      </c>
      <c r="I96" s="30" t="s">
        <v>38</v>
      </c>
      <c r="J96" s="30" t="s">
        <v>38</v>
      </c>
      <c r="K96" s="30" t="s">
        <v>38</v>
      </c>
      <c r="L96" s="30" t="s">
        <v>38</v>
      </c>
      <c r="M96" s="30" t="s">
        <v>38</v>
      </c>
      <c r="N96" s="30" t="s">
        <v>38</v>
      </c>
      <c r="O96" s="30" t="s">
        <v>38</v>
      </c>
      <c r="P96" s="30" t="s">
        <v>38</v>
      </c>
      <c r="Q96" s="30" t="s">
        <v>38</v>
      </c>
      <c r="R96" s="30" t="s">
        <v>38</v>
      </c>
      <c r="S96" s="30" t="s">
        <v>38</v>
      </c>
      <c r="T96" s="30" t="s">
        <v>38</v>
      </c>
      <c r="U96" s="30" t="s">
        <v>38</v>
      </c>
      <c r="V96" s="30" t="s">
        <v>38</v>
      </c>
      <c r="W96" s="30" t="s">
        <v>38</v>
      </c>
      <c r="X96" s="30" t="s">
        <v>38</v>
      </c>
      <c r="Y96" s="30" t="s">
        <v>38</v>
      </c>
      <c r="Z96" s="30" t="s">
        <v>38</v>
      </c>
      <c r="AA96" s="30" t="s">
        <v>38</v>
      </c>
      <c r="AB96" s="30" t="s">
        <v>38</v>
      </c>
      <c r="AC96" s="30" t="s">
        <v>38</v>
      </c>
      <c r="AD96" s="30" t="s">
        <v>38</v>
      </c>
      <c r="AE96" s="29" t="s">
        <v>38</v>
      </c>
      <c r="AF96" s="29" t="s">
        <v>38</v>
      </c>
      <c r="AG96" s="29" t="s">
        <v>38</v>
      </c>
      <c r="AH96" s="29" t="s">
        <v>38</v>
      </c>
      <c r="AI96" s="29" t="s">
        <v>38</v>
      </c>
      <c r="AJ96" s="29" t="s">
        <v>38</v>
      </c>
      <c r="AK96" s="29" t="s">
        <v>38</v>
      </c>
      <c r="AL96" s="29" t="s">
        <v>38</v>
      </c>
      <c r="AM96" s="29" t="s">
        <v>38</v>
      </c>
      <c r="AN96" s="29" t="s">
        <v>38</v>
      </c>
      <c r="AO96" s="29" t="s">
        <v>38</v>
      </c>
      <c r="AP96" s="29" t="s">
        <v>38</v>
      </c>
      <c r="AQ96" s="29" t="s">
        <v>38</v>
      </c>
      <c r="AR96" s="29" t="s">
        <v>38</v>
      </c>
      <c r="AS96" s="29" t="s">
        <v>38</v>
      </c>
      <c r="AT96" s="29" t="s">
        <v>38</v>
      </c>
      <c r="AU96" s="29" t="s">
        <v>38</v>
      </c>
      <c r="AV96" s="29" t="s">
        <v>38</v>
      </c>
      <c r="AW96" s="29" t="s">
        <v>38</v>
      </c>
      <c r="AX96" s="29" t="s">
        <v>38</v>
      </c>
      <c r="AY96" s="29" t="s">
        <v>38</v>
      </c>
      <c r="AZ96" s="29" t="s">
        <v>38</v>
      </c>
      <c r="BA96" s="29" t="s">
        <v>38</v>
      </c>
      <c r="BB96" s="29" t="s">
        <v>38</v>
      </c>
      <c r="BC96" s="29" t="s">
        <v>38</v>
      </c>
      <c r="BD96" s="29" t="s">
        <v>38</v>
      </c>
      <c r="BE96" s="29" t="s">
        <v>38</v>
      </c>
      <c r="BF96" s="29" t="s">
        <v>38</v>
      </c>
      <c r="BI96" s="6"/>
      <c r="BJ96" s="6"/>
      <c r="BK96" s="6"/>
    </row>
    <row r="97" spans="1:63" ht="29" x14ac:dyDescent="0.35">
      <c r="A97" s="5">
        <v>24</v>
      </c>
      <c r="B97" s="60" t="s">
        <v>126</v>
      </c>
      <c r="C97" s="5">
        <f>COUNTIF(C98,"Y")+IF(ISBLANK(C99),0,VLOOKUP(C99,Options!$A$57:$B$59,2,0))+COUNTIF(C100:C102,"Y")+IF(C103="Y",2,0)</f>
        <v>2</v>
      </c>
      <c r="D97" s="5">
        <f>COUNTIF(D98,"Y")+IF(ISBLANK(D99),0,VLOOKUP(D99,Options!$A$57:$B$59,2,0))+COUNTIF(D100:D102,"Y")+IF(D103="Y",2,0)</f>
        <v>1</v>
      </c>
      <c r="E97" s="5">
        <f>COUNTIF(E98,"Y")+IF(ISBLANK(E99),0,VLOOKUP(E99,Options!$A$57:$B$59,2,0))+COUNTIF(E100:E102,"Y")+IF(E103="Y",2,0)</f>
        <v>2</v>
      </c>
      <c r="F97" s="5">
        <f>COUNTIF(F98,"Y")+IF(ISBLANK(F99),0,VLOOKUP(F99,Options!$A$57:$B$59,2,0))+COUNTIF(F100:F102,"Y")+IF(F103="Y",2,0)</f>
        <v>0</v>
      </c>
      <c r="G97" s="5">
        <f>COUNTIF(G98,"Y")+IF(ISBLANK(G99),0,VLOOKUP(G99,Options!$A$57:$B$59,2,0))+COUNTIF(G100:G102,"Y")+IF(G103="Y",2,0)</f>
        <v>1</v>
      </c>
      <c r="H97" s="5">
        <f>COUNTIF(H98,"Y")+IF(ISBLANK(H99),0,VLOOKUP(H99,Options!$A$57:$B$59,2,0))+COUNTIF(H100:H102,"Y")+IF(H103="Y",2,0)</f>
        <v>0</v>
      </c>
      <c r="I97" s="5">
        <f>COUNTIF(I98,"Y")+IF(ISBLANK(I99),0,VLOOKUP(I99,Options!$A$57:$B$59,2,0))+COUNTIF(I100:I102,"Y")+IF(I103="Y",2,0)</f>
        <v>0</v>
      </c>
      <c r="J97" s="5">
        <f>COUNTIF(J98,"Y")+IF(ISBLANK(J99),0,VLOOKUP(J99,Options!$A$57:$B$59,2,0))+COUNTIF(J100:J102,"Y")+IF(J103="Y",2,0)</f>
        <v>0</v>
      </c>
      <c r="K97" s="5">
        <f>COUNTIF(K98,"Y")+IF(ISBLANK(K99),0,VLOOKUP(K99,Options!$A$57:$B$59,2,0))+COUNTIF(K100:K102,"Y")+IF(K103="Y",2,0)</f>
        <v>2</v>
      </c>
      <c r="L97" s="5">
        <f>COUNTIF(L98,"Y")+IF(ISBLANK(L99),0,VLOOKUP(L99,Options!$A$57:$B$59,2,0))+COUNTIF(L100:L102,"Y")+IF(L103="Y",2,0)</f>
        <v>2</v>
      </c>
      <c r="M97" s="5">
        <f>COUNTIF(M98,"Y")+IF(ISBLANK(M99),0,VLOOKUP(M99,Options!$A$57:$B$59,2,0))+COUNTIF(M100:M102,"Y")+IF(M103="Y",2,0)</f>
        <v>1</v>
      </c>
      <c r="N97" s="5">
        <f>COUNTIF(N98,"Y")+IF(ISBLANK(N99),0,VLOOKUP(N99,Options!$A$57:$B$59,2,0))+COUNTIF(N100:N102,"Y")+IF(N103="Y",2,0)</f>
        <v>4</v>
      </c>
      <c r="O97" s="5">
        <f>COUNTIF(O98,"Y")+IF(ISBLANK(O99),0,VLOOKUP(O99,Options!$A$57:$B$59,2,0))+COUNTIF(O100:O102,"Y")+IF(O103="Y",2,0)</f>
        <v>0</v>
      </c>
      <c r="P97" s="5">
        <f>COUNTIF(P98,"Y")+IF(ISBLANK(P99),0,VLOOKUP(P99,Options!$A$57:$B$59,2,0))+COUNTIF(P100:P102,"Y")+IF(P103="Y",2,0)</f>
        <v>0</v>
      </c>
      <c r="Q97" s="5">
        <f>COUNTIF(Q98,"Y")+IF(ISBLANK(Q99),0,VLOOKUP(Q99,Options!$A$57:$B$59,2,0))+COUNTIF(Q100:Q102,"Y")+IF(Q103="Y",2,0)</f>
        <v>5</v>
      </c>
      <c r="R97" s="5">
        <f>COUNTIF(R98,"Y")+IF(ISBLANK(R99),0,VLOOKUP(R99,Options!$A$57:$B$59,2,0))+COUNTIF(R100:R102,"Y")+IF(R103="Y",2,0)</f>
        <v>4</v>
      </c>
      <c r="S97" s="5">
        <f>COUNTIF(S98,"Y")+IF(ISBLANK(S99),0,VLOOKUP(S99,Options!$A$57:$B$59,2,0))+COUNTIF(S100:S102,"Y")+IF(S103="Y",2,0)</f>
        <v>5</v>
      </c>
      <c r="T97" s="5">
        <f>COUNTIF(T98,"Y")+IF(ISBLANK(T99),0,VLOOKUP(T99,Options!$A$57:$B$59,2,0))+COUNTIF(T100:T102,"Y")+IF(T103="Y",2,0)</f>
        <v>4</v>
      </c>
      <c r="U97" s="5">
        <f>COUNTIF(U98,"Y")+IF(ISBLANK(U99),0,VLOOKUP(U99,Options!$A$57:$B$59,2,0))+COUNTIF(U100:U102,"Y")+IF(U103="Y",2,0)</f>
        <v>4</v>
      </c>
      <c r="V97" s="5">
        <f>COUNTIF(V98,"Y")+IF(ISBLANK(V99),0,VLOOKUP(V99,Options!$A$57:$B$59,2,0))+COUNTIF(V100:V102,"Y")+IF(V103="Y",2,0)</f>
        <v>0</v>
      </c>
      <c r="W97" s="5">
        <f>COUNTIF(W98,"Y")+IF(ISBLANK(W99),0,VLOOKUP(W99,Options!$A$57:$B$59,2,0))+COUNTIF(W100:W102,"Y")+IF(W103="Y",2,0)</f>
        <v>1</v>
      </c>
      <c r="X97" s="5">
        <f>COUNTIF(X98,"Y")+IF(ISBLANK(X99),0,VLOOKUP(X99,Options!$A$57:$B$59,2,0))+COUNTIF(X100:X102,"Y")+IF(X103="Y",2,0)</f>
        <v>0</v>
      </c>
      <c r="Y97" s="5">
        <f>COUNTIF(Y98,"Y")+IF(ISBLANK(Y99),0,VLOOKUP(Y99,Options!$A$57:$B$59,2,0))+COUNTIF(Y100:Y102,"Y")+IF(Y103="Y",2,0)</f>
        <v>4</v>
      </c>
      <c r="Z97" s="5">
        <f>COUNTIF(Z98,"Y")+IF(ISBLANK(Z99),0,VLOOKUP(Z99,Options!$A$57:$B$59,2,0))+COUNTIF(Z100:Z102,"Y")+IF(Z103="Y",2,0)</f>
        <v>2</v>
      </c>
      <c r="AA97" s="5">
        <f>COUNTIF(AA98,"Y")+IF(ISBLANK(AA99),0,VLOOKUP(AA99,Options!$A$57:$B$59,2,0))+COUNTIF(AA100:AA102,"Y")+IF(AA103="Y",2,0)</f>
        <v>5</v>
      </c>
      <c r="AB97" s="5">
        <f>COUNTIF(AB98,"Y")+IF(ISBLANK(AB99),0,VLOOKUP(AB99,Options!$A$57:$B$59,2,0))+COUNTIF(AB100:AB102,"Y")+IF(AB103="Y",2,0)</f>
        <v>4</v>
      </c>
      <c r="AC97" s="5">
        <f>COUNTIF(AC98,"Y")+IF(ISBLANK(AC99),0,VLOOKUP(AC99,Options!$A$57:$B$59,2,0))+COUNTIF(AC100:AC102,"Y")+IF(AC103="Y",2,0)</f>
        <v>4</v>
      </c>
      <c r="AD97" s="5">
        <f>COUNTIF(AD98,"Y")+IF(ISBLANK(AD99),0,VLOOKUP(AD99,Options!$A$57:$B$59,2,0))+COUNTIF(AD100:AD102,"Y")+IF(AD103="Y",2,0)</f>
        <v>5</v>
      </c>
      <c r="AE97" s="5">
        <f>COUNTIF(AE98,"Y")+IF(ISBLANK(AE99),0,VLOOKUP(AE99,Options!$A$57:$B$59,2,0))+COUNTIF(AE100:AE102,"Y")+IF(AE103="Y",2,0)</f>
        <v>2</v>
      </c>
      <c r="AF97" s="5">
        <f>COUNTIF(AF98,"Y")+IF(ISBLANK(AF99),0,VLOOKUP(AF99,Options!$A$57:$B$59,2,0))+COUNTIF(AF100:AF102,"Y")+IF(AF103="Y",2,0)</f>
        <v>0</v>
      </c>
      <c r="AG97" s="5">
        <f>COUNTIF(AG98,"Y")+IF(ISBLANK(AG99),0,VLOOKUP(AG99,Options!$A$57:$B$59,2,0))+COUNTIF(AG100:AG102,"Y")+IF(AG103="Y",2,0)</f>
        <v>1</v>
      </c>
      <c r="AH97" s="5">
        <f>COUNTIF(AH98,"Y")+IF(ISBLANK(AH99),0,VLOOKUP(AH99,Options!$A$57:$B$59,2,0))+COUNTIF(AH100:AH102,"Y")+IF(AH103="Y",2,0)</f>
        <v>1</v>
      </c>
      <c r="AI97" s="5">
        <f>COUNTIF(AI98,"Y")+IF(ISBLANK(AI99),0,VLOOKUP(AI99,Options!$A$57:$B$59,2,0))+COUNTIF(AI100:AI102,"Y")+IF(AI103="Y",2,0)</f>
        <v>1</v>
      </c>
      <c r="AJ97" s="5">
        <f>COUNTIF(AJ98,"Y")+IF(ISBLANK(AJ99),0,VLOOKUP(AJ99,Options!$A$57:$B$59,2,0))+COUNTIF(AJ100:AJ102,"Y")+IF(AJ103="Y",2,0)</f>
        <v>0</v>
      </c>
      <c r="AK97" s="5">
        <f>COUNTIF(AK98,"Y")+IF(ISBLANK(AK99),0,VLOOKUP(AK99,Options!$A$57:$B$59,2,0))+COUNTIF(AK100:AK102,"Y")+IF(AK103="Y",2,0)</f>
        <v>0</v>
      </c>
      <c r="AL97" s="5">
        <f>COUNTIF(AL98,"Y")+IF(ISBLANK(AL99),0,VLOOKUP(AL99,Options!$A$57:$B$59,2,0))+COUNTIF(AL100:AL102,"Y")+IF(AL103="Y",2,0)</f>
        <v>0</v>
      </c>
      <c r="AM97" s="5">
        <f>COUNTIF(AM98,"Y")+IF(ISBLANK(AM99),0,VLOOKUP(AM99,Options!$A$57:$B$59,2,0))+COUNTIF(AM100:AM102,"Y")+IF(AM103="Y",2,0)</f>
        <v>0</v>
      </c>
      <c r="AN97" s="5">
        <f>COUNTIF(AN98,"Y")+IF(ISBLANK(AN99),0,VLOOKUP(AN99,Options!$A$57:$B$59,2,0))+COUNTIF(AN100:AN102,"Y")+IF(AN103="Y",2,0)</f>
        <v>2</v>
      </c>
      <c r="AO97" s="5">
        <f>COUNTIF(AO98,"Y")+IF(ISBLANK(AO99),0,VLOOKUP(AO99,Options!$A$57:$B$59,2,0))+COUNTIF(AO100:AO102,"Y")+IF(AO103="Y",2,0)</f>
        <v>0</v>
      </c>
      <c r="AP97" s="5">
        <f>COUNTIF(AP98,"Y")+IF(ISBLANK(AP99),0,VLOOKUP(AP99,Options!$A$57:$B$59,2,0))+COUNTIF(AP100:AP102,"Y")+IF(AP103="Y",2,0)</f>
        <v>4</v>
      </c>
      <c r="AQ97" s="5">
        <f>COUNTIF(AQ98,"Y")+IF(ISBLANK(AQ99),0,VLOOKUP(AQ99,Options!$A$57:$B$59,2,0))+COUNTIF(AQ100:AQ102,"Y")+IF(AQ103="Y",2,0)</f>
        <v>0</v>
      </c>
      <c r="AR97" s="5">
        <f>COUNTIF(AR98,"Y")+IF(ISBLANK(AR99),0,VLOOKUP(AR99,Options!$A$57:$B$59,2,0))+COUNTIF(AR100:AR102,"Y")+IF(AR103="Y",2,0)</f>
        <v>0</v>
      </c>
      <c r="AS97" s="5">
        <f>COUNTIF(AS98,"Y")+IF(ISBLANK(AS99),0,VLOOKUP(AS99,Options!$A$57:$B$59,2,0))+COUNTIF(AS100:AS102,"Y")+IF(AS103="Y",2,0)</f>
        <v>5</v>
      </c>
      <c r="AT97" s="5">
        <f>COUNTIF(AT98,"Y")+IF(ISBLANK(AT99),0,VLOOKUP(AT99,Options!$A$57:$B$59,2,0))+COUNTIF(AT100:AT102,"Y")+IF(AT103="Y",2,0)</f>
        <v>5</v>
      </c>
      <c r="AU97" s="5">
        <f>COUNTIF(AU98,"Y")+IF(ISBLANK(AU99),0,VLOOKUP(AU99,Options!$A$57:$B$59,2,0))+COUNTIF(AU100:AU102,"Y")+IF(AU103="Y",2,0)</f>
        <v>5</v>
      </c>
      <c r="AV97" s="5">
        <f>COUNTIF(AV98,"Y")+IF(ISBLANK(AV99),0,VLOOKUP(AV99,Options!$A$57:$B$59,2,0))+COUNTIF(AV100:AV102,"Y")+IF(AV103="Y",2,0)</f>
        <v>4</v>
      </c>
      <c r="AW97" s="5">
        <f>COUNTIF(AW98,"Y")+IF(ISBLANK(AW99),0,VLOOKUP(AW99,Options!$A$57:$B$59,2,0))+COUNTIF(AW100:AW102,"Y")+IF(AW103="Y",2,0)</f>
        <v>5</v>
      </c>
      <c r="AX97" s="5">
        <f>COUNTIF(AX98,"Y")+IF(ISBLANK(AX99),0,VLOOKUP(AX99,Options!$A$57:$B$59,2,0))+COUNTIF(AX100:AX102,"Y")+IF(AX103="Y",2,0)</f>
        <v>1</v>
      </c>
      <c r="AY97" s="5">
        <f>COUNTIF(AY98,"Y")+IF(ISBLANK(AY99),0,VLOOKUP(AY99,Options!$A$57:$B$59,2,0))+COUNTIF(AY100:AY102,"Y")+IF(AY103="Y",2,0)</f>
        <v>1</v>
      </c>
      <c r="AZ97" s="5">
        <f>COUNTIF(AZ98,"Y")+IF(ISBLANK(AZ99),0,VLOOKUP(AZ99,Options!$A$57:$B$59,2,0))+COUNTIF(AZ100:AZ102,"Y")+IF(AZ103="Y",2,0)</f>
        <v>0</v>
      </c>
      <c r="BA97" s="5">
        <f>COUNTIF(BA98,"Y")+IF(ISBLANK(BA99),0,VLOOKUP(BA99,Options!$A$57:$B$59,2,0))+COUNTIF(BA100:BA102,"Y")+IF(BA103="Y",2,0)</f>
        <v>5</v>
      </c>
      <c r="BB97" s="5">
        <f>COUNTIF(BB98,"Y")+IF(ISBLANK(BB99),0,VLOOKUP(BB99,Options!$A$57:$B$59,2,0))+COUNTIF(BB100:BB102,"Y")+IF(BB103="Y",2,0)</f>
        <v>2</v>
      </c>
      <c r="BC97" s="5">
        <f>COUNTIF(BC98,"Y")+IF(ISBLANK(BC99),0,VLOOKUP(BC99,Options!$A$57:$B$59,2,0))+COUNTIF(BC100:BC102,"Y")+IF(BC103="Y",2,0)</f>
        <v>5</v>
      </c>
      <c r="BD97" s="5">
        <f>COUNTIF(BD98,"Y")+IF(ISBLANK(BD99),0,VLOOKUP(BD99,Options!$A$57:$B$59,2,0))+COUNTIF(BD100:BD102,"Y")+IF(BD103="Y",2,0)</f>
        <v>4</v>
      </c>
      <c r="BE97" s="5">
        <f>COUNTIF(BE98,"Y")+IF(ISBLANK(BE99),0,VLOOKUP(BE99,Options!$A$57:$B$59,2,0))+COUNTIF(BE100:BE102,"Y")+IF(BE103="Y",2,0)</f>
        <v>5</v>
      </c>
      <c r="BF97" s="5">
        <f>COUNTIF(BF98,"Y")+IF(ISBLANK(BF99),0,VLOOKUP(BF99,Options!$A$57:$B$59,2,0))+COUNTIF(BF100:BF102,"Y")+IF(BF103="Y",2,0)</f>
        <v>5</v>
      </c>
      <c r="BI97" s="5">
        <f>AVERAGE(C97:BF97)</f>
        <v>2.2321428571428572</v>
      </c>
      <c r="BJ97" s="5">
        <f>_xlfn.STDEV.S(C97:BF97)</f>
        <v>2.0089895373144584</v>
      </c>
      <c r="BK97" s="5">
        <f>MEDIAN(C97:BF97)</f>
        <v>2</v>
      </c>
    </row>
    <row r="98" spans="1:63" ht="72.5" x14ac:dyDescent="0.35">
      <c r="A98" s="16" t="s">
        <v>1</v>
      </c>
      <c r="B98" s="58" t="s">
        <v>117</v>
      </c>
      <c r="C98" s="30" t="s">
        <v>38</v>
      </c>
      <c r="D98" s="30" t="s">
        <v>38</v>
      </c>
      <c r="E98" s="30" t="s">
        <v>38</v>
      </c>
      <c r="F98" s="30" t="s">
        <v>39</v>
      </c>
      <c r="G98" s="30" t="s">
        <v>38</v>
      </c>
      <c r="H98" s="30" t="s">
        <v>39</v>
      </c>
      <c r="I98" s="30" t="s">
        <v>39</v>
      </c>
      <c r="J98" s="30" t="s">
        <v>39</v>
      </c>
      <c r="K98" s="30" t="s">
        <v>38</v>
      </c>
      <c r="L98" s="30" t="s">
        <v>38</v>
      </c>
      <c r="M98" s="30" t="s">
        <v>38</v>
      </c>
      <c r="N98" s="30" t="s">
        <v>39</v>
      </c>
      <c r="O98" s="30" t="s">
        <v>39</v>
      </c>
      <c r="P98" s="30" t="s">
        <v>39</v>
      </c>
      <c r="Q98" s="30" t="s">
        <v>38</v>
      </c>
      <c r="R98" s="30" t="s">
        <v>39</v>
      </c>
      <c r="S98" s="30" t="s">
        <v>38</v>
      </c>
      <c r="T98" s="30" t="s">
        <v>39</v>
      </c>
      <c r="U98" s="30" t="s">
        <v>39</v>
      </c>
      <c r="V98" s="30" t="s">
        <v>39</v>
      </c>
      <c r="W98" s="30" t="s">
        <v>38</v>
      </c>
      <c r="X98" s="30" t="s">
        <v>39</v>
      </c>
      <c r="Y98" s="30" t="s">
        <v>39</v>
      </c>
      <c r="Z98" s="30" t="s">
        <v>38</v>
      </c>
      <c r="AA98" s="30" t="s">
        <v>38</v>
      </c>
      <c r="AB98" s="30" t="s">
        <v>39</v>
      </c>
      <c r="AC98" s="30" t="s">
        <v>39</v>
      </c>
      <c r="AD98" s="30" t="s">
        <v>38</v>
      </c>
      <c r="AE98" s="29" t="s">
        <v>38</v>
      </c>
      <c r="AF98" s="29" t="s">
        <v>39</v>
      </c>
      <c r="AG98" s="29" t="s">
        <v>38</v>
      </c>
      <c r="AH98" s="29" t="s">
        <v>39</v>
      </c>
      <c r="AI98" s="29" t="s">
        <v>38</v>
      </c>
      <c r="AJ98" s="29" t="s">
        <v>39</v>
      </c>
      <c r="AK98" s="29" t="s">
        <v>39</v>
      </c>
      <c r="AL98" s="29" t="s">
        <v>39</v>
      </c>
      <c r="AM98" s="29" t="s">
        <v>39</v>
      </c>
      <c r="AN98" s="29" t="s">
        <v>38</v>
      </c>
      <c r="AO98" s="29" t="s">
        <v>39</v>
      </c>
      <c r="AP98" s="29" t="s">
        <v>39</v>
      </c>
      <c r="AQ98" s="29" t="s">
        <v>39</v>
      </c>
      <c r="AR98" s="29" t="s">
        <v>39</v>
      </c>
      <c r="AS98" s="29" t="s">
        <v>38</v>
      </c>
      <c r="AT98" s="29" t="s">
        <v>38</v>
      </c>
      <c r="AU98" s="29" t="s">
        <v>38</v>
      </c>
      <c r="AV98" s="29" t="s">
        <v>39</v>
      </c>
      <c r="AW98" s="29" t="s">
        <v>38</v>
      </c>
      <c r="AX98" s="29" t="s">
        <v>38</v>
      </c>
      <c r="AY98" s="29" t="s">
        <v>38</v>
      </c>
      <c r="AZ98" s="29" t="s">
        <v>39</v>
      </c>
      <c r="BA98" s="29" t="s">
        <v>38</v>
      </c>
      <c r="BB98" s="29" t="s">
        <v>38</v>
      </c>
      <c r="BC98" s="29" t="s">
        <v>38</v>
      </c>
      <c r="BD98" s="29" t="s">
        <v>39</v>
      </c>
      <c r="BE98" s="29" t="s">
        <v>38</v>
      </c>
      <c r="BF98" s="29" t="s">
        <v>38</v>
      </c>
    </row>
    <row r="99" spans="1:63" ht="58" x14ac:dyDescent="0.35">
      <c r="A99" s="16" t="s">
        <v>2</v>
      </c>
      <c r="B99" s="58" t="s">
        <v>120</v>
      </c>
      <c r="C99" s="66" t="s">
        <v>119</v>
      </c>
      <c r="D99" s="66" t="s">
        <v>122</v>
      </c>
      <c r="E99" s="66" t="s">
        <v>122</v>
      </c>
      <c r="F99" s="66" t="s">
        <v>122</v>
      </c>
      <c r="G99" s="66" t="s">
        <v>122</v>
      </c>
      <c r="H99" s="66" t="s">
        <v>122</v>
      </c>
      <c r="I99" s="66" t="s">
        <v>122</v>
      </c>
      <c r="J99" s="66" t="s">
        <v>122</v>
      </c>
      <c r="K99" s="66" t="s">
        <v>122</v>
      </c>
      <c r="L99" s="66" t="s">
        <v>122</v>
      </c>
      <c r="M99" s="66" t="s">
        <v>122</v>
      </c>
      <c r="N99" s="66" t="s">
        <v>121</v>
      </c>
      <c r="O99" s="66" t="s">
        <v>122</v>
      </c>
      <c r="P99" s="66" t="s">
        <v>122</v>
      </c>
      <c r="Q99" s="66" t="s">
        <v>121</v>
      </c>
      <c r="R99" s="66" t="s">
        <v>121</v>
      </c>
      <c r="S99" s="66" t="s">
        <v>121</v>
      </c>
      <c r="T99" s="66" t="s">
        <v>121</v>
      </c>
      <c r="U99" s="66" t="s">
        <v>121</v>
      </c>
      <c r="V99" s="66" t="s">
        <v>122</v>
      </c>
      <c r="W99" s="66" t="s">
        <v>122</v>
      </c>
      <c r="X99" s="66" t="s">
        <v>122</v>
      </c>
      <c r="Y99" s="66" t="s">
        <v>121</v>
      </c>
      <c r="Z99" s="66" t="s">
        <v>119</v>
      </c>
      <c r="AA99" s="66" t="s">
        <v>121</v>
      </c>
      <c r="AB99" s="66" t="s">
        <v>121</v>
      </c>
      <c r="AC99" s="66" t="s">
        <v>121</v>
      </c>
      <c r="AD99" s="66" t="s">
        <v>121</v>
      </c>
      <c r="AE99" s="56" t="s">
        <v>119</v>
      </c>
      <c r="AF99" s="56" t="s">
        <v>122</v>
      </c>
      <c r="AG99" s="56" t="s">
        <v>122</v>
      </c>
      <c r="AH99" s="56" t="s">
        <v>119</v>
      </c>
      <c r="AI99" s="56" t="s">
        <v>122</v>
      </c>
      <c r="AJ99" s="56" t="s">
        <v>122</v>
      </c>
      <c r="AK99" s="56" t="s">
        <v>122</v>
      </c>
      <c r="AL99" s="56" t="s">
        <v>122</v>
      </c>
      <c r="AM99" s="56" t="s">
        <v>122</v>
      </c>
      <c r="AN99" s="56" t="s">
        <v>122</v>
      </c>
      <c r="AO99" s="56" t="s">
        <v>122</v>
      </c>
      <c r="AP99" s="56" t="s">
        <v>121</v>
      </c>
      <c r="AQ99" s="56" t="s">
        <v>122</v>
      </c>
      <c r="AR99" s="56" t="s">
        <v>122</v>
      </c>
      <c r="AS99" s="56" t="s">
        <v>121</v>
      </c>
      <c r="AT99" s="56" t="s">
        <v>121</v>
      </c>
      <c r="AU99" s="56" t="s">
        <v>121</v>
      </c>
      <c r="AV99" s="56" t="s">
        <v>121</v>
      </c>
      <c r="AW99" s="56" t="s">
        <v>121</v>
      </c>
      <c r="AX99" s="56" t="s">
        <v>122</v>
      </c>
      <c r="AY99" s="56" t="s">
        <v>122</v>
      </c>
      <c r="AZ99" s="56" t="s">
        <v>122</v>
      </c>
      <c r="BA99" s="56" t="s">
        <v>121</v>
      </c>
      <c r="BB99" s="56" t="s">
        <v>119</v>
      </c>
      <c r="BC99" s="56" t="s">
        <v>121</v>
      </c>
      <c r="BD99" s="56" t="s">
        <v>121</v>
      </c>
      <c r="BE99" s="56" t="s">
        <v>121</v>
      </c>
      <c r="BF99" s="56" t="s">
        <v>121</v>
      </c>
    </row>
    <row r="100" spans="1:63" ht="29" x14ac:dyDescent="0.35">
      <c r="A100" s="93" t="s">
        <v>5</v>
      </c>
      <c r="B100" s="64" t="s">
        <v>318</v>
      </c>
      <c r="C100" s="30" t="s">
        <v>39</v>
      </c>
      <c r="D100" s="30" t="s">
        <v>39</v>
      </c>
      <c r="E100" s="30" t="s">
        <v>38</v>
      </c>
      <c r="F100" s="30" t="s">
        <v>39</v>
      </c>
      <c r="G100" s="30" t="s">
        <v>39</v>
      </c>
      <c r="H100" s="30" t="s">
        <v>39</v>
      </c>
      <c r="I100" s="30" t="s">
        <v>39</v>
      </c>
      <c r="J100" s="30" t="s">
        <v>39</v>
      </c>
      <c r="K100" s="30" t="s">
        <v>38</v>
      </c>
      <c r="L100" s="30" t="s">
        <v>38</v>
      </c>
      <c r="M100" s="30" t="s">
        <v>39</v>
      </c>
      <c r="N100" s="30" t="s">
        <v>39</v>
      </c>
      <c r="O100" s="30" t="s">
        <v>39</v>
      </c>
      <c r="P100" s="30" t="s">
        <v>39</v>
      </c>
      <c r="Q100" s="30" t="s">
        <v>39</v>
      </c>
      <c r="R100" s="30" t="s">
        <v>39</v>
      </c>
      <c r="S100" s="30" t="s">
        <v>39</v>
      </c>
      <c r="T100" s="30" t="s">
        <v>39</v>
      </c>
      <c r="U100" s="30" t="s">
        <v>39</v>
      </c>
      <c r="V100" s="30" t="s">
        <v>39</v>
      </c>
      <c r="W100" s="30" t="s">
        <v>39</v>
      </c>
      <c r="X100" s="30" t="s">
        <v>39</v>
      </c>
      <c r="Y100" s="30" t="s">
        <v>39</v>
      </c>
      <c r="Z100" s="30" t="s">
        <v>39</v>
      </c>
      <c r="AA100" s="30" t="s">
        <v>39</v>
      </c>
      <c r="AB100" s="30" t="s">
        <v>39</v>
      </c>
      <c r="AC100" s="30" t="s">
        <v>39</v>
      </c>
      <c r="AD100" s="30" t="s">
        <v>39</v>
      </c>
      <c r="AE100" s="29" t="s">
        <v>39</v>
      </c>
      <c r="AF100" s="29" t="s">
        <v>39</v>
      </c>
      <c r="AG100" s="29" t="s">
        <v>39</v>
      </c>
      <c r="AH100" s="29" t="s">
        <v>39</v>
      </c>
      <c r="AI100" s="29" t="s">
        <v>39</v>
      </c>
      <c r="AJ100" s="29" t="s">
        <v>39</v>
      </c>
      <c r="AK100" s="29" t="s">
        <v>39</v>
      </c>
      <c r="AL100" s="29" t="s">
        <v>39</v>
      </c>
      <c r="AM100" s="29" t="s">
        <v>39</v>
      </c>
      <c r="AN100" s="29" t="s">
        <v>38</v>
      </c>
      <c r="AO100" s="29" t="s">
        <v>39</v>
      </c>
      <c r="AP100" s="29" t="s">
        <v>39</v>
      </c>
      <c r="AQ100" s="29" t="s">
        <v>39</v>
      </c>
      <c r="AR100" s="29" t="s">
        <v>39</v>
      </c>
      <c r="AS100" s="29" t="s">
        <v>39</v>
      </c>
      <c r="AT100" s="29" t="s">
        <v>39</v>
      </c>
      <c r="AU100" s="29" t="s">
        <v>39</v>
      </c>
      <c r="AV100" s="29" t="s">
        <v>39</v>
      </c>
      <c r="AW100" s="29" t="s">
        <v>39</v>
      </c>
      <c r="AX100" s="29" t="s">
        <v>39</v>
      </c>
      <c r="AY100" s="29" t="s">
        <v>39</v>
      </c>
      <c r="AZ100" s="29" t="s">
        <v>39</v>
      </c>
      <c r="BA100" s="29" t="s">
        <v>39</v>
      </c>
      <c r="BB100" s="29" t="s">
        <v>39</v>
      </c>
      <c r="BC100" s="29" t="s">
        <v>39</v>
      </c>
      <c r="BD100" s="29" t="s">
        <v>39</v>
      </c>
      <c r="BE100" s="29" t="s">
        <v>39</v>
      </c>
      <c r="BF100" s="29" t="s">
        <v>39</v>
      </c>
    </row>
    <row r="101" spans="1:63" x14ac:dyDescent="0.35">
      <c r="A101" s="93"/>
      <c r="B101" s="61" t="s">
        <v>123</v>
      </c>
      <c r="C101" s="30" t="s">
        <v>39</v>
      </c>
      <c r="D101" s="30" t="s">
        <v>39</v>
      </c>
      <c r="E101" s="30" t="s">
        <v>39</v>
      </c>
      <c r="F101" s="30" t="s">
        <v>39</v>
      </c>
      <c r="G101" s="30" t="s">
        <v>39</v>
      </c>
      <c r="H101" s="30" t="s">
        <v>39</v>
      </c>
      <c r="I101" s="30" t="s">
        <v>39</v>
      </c>
      <c r="J101" s="30" t="s">
        <v>39</v>
      </c>
      <c r="K101" s="30" t="s">
        <v>39</v>
      </c>
      <c r="L101" s="30" t="s">
        <v>39</v>
      </c>
      <c r="M101" s="30" t="s">
        <v>39</v>
      </c>
      <c r="N101" s="30" t="s">
        <v>39</v>
      </c>
      <c r="O101" s="30" t="s">
        <v>39</v>
      </c>
      <c r="P101" s="30" t="s">
        <v>39</v>
      </c>
      <c r="Q101" s="30" t="s">
        <v>39</v>
      </c>
      <c r="R101" s="30" t="s">
        <v>39</v>
      </c>
      <c r="S101" s="30" t="s">
        <v>39</v>
      </c>
      <c r="T101" s="30" t="s">
        <v>39</v>
      </c>
      <c r="U101" s="30" t="s">
        <v>39</v>
      </c>
      <c r="V101" s="30" t="s">
        <v>39</v>
      </c>
      <c r="W101" s="30" t="s">
        <v>39</v>
      </c>
      <c r="X101" s="30" t="s">
        <v>39</v>
      </c>
      <c r="Y101" s="30" t="s">
        <v>39</v>
      </c>
      <c r="Z101" s="30" t="s">
        <v>39</v>
      </c>
      <c r="AA101" s="30" t="s">
        <v>39</v>
      </c>
      <c r="AB101" s="30" t="s">
        <v>39</v>
      </c>
      <c r="AC101" s="30" t="s">
        <v>39</v>
      </c>
      <c r="AD101" s="30" t="s">
        <v>39</v>
      </c>
      <c r="AE101" s="29" t="s">
        <v>39</v>
      </c>
      <c r="AF101" s="29" t="s">
        <v>39</v>
      </c>
      <c r="AG101" s="29" t="s">
        <v>39</v>
      </c>
      <c r="AH101" s="29" t="s">
        <v>39</v>
      </c>
      <c r="AI101" s="29" t="s">
        <v>39</v>
      </c>
      <c r="AJ101" s="29" t="s">
        <v>39</v>
      </c>
      <c r="AK101" s="29" t="s">
        <v>39</v>
      </c>
      <c r="AL101" s="29" t="s">
        <v>39</v>
      </c>
      <c r="AM101" s="29" t="s">
        <v>39</v>
      </c>
      <c r="AN101" s="29" t="s">
        <v>39</v>
      </c>
      <c r="AO101" s="29" t="s">
        <v>39</v>
      </c>
      <c r="AP101" s="29" t="s">
        <v>39</v>
      </c>
      <c r="AQ101" s="29" t="s">
        <v>39</v>
      </c>
      <c r="AR101" s="29" t="s">
        <v>39</v>
      </c>
      <c r="AS101" s="29" t="s">
        <v>39</v>
      </c>
      <c r="AT101" s="29" t="s">
        <v>39</v>
      </c>
      <c r="AU101" s="29" t="s">
        <v>39</v>
      </c>
      <c r="AV101" s="29" t="s">
        <v>39</v>
      </c>
      <c r="AW101" s="29" t="s">
        <v>39</v>
      </c>
      <c r="AX101" s="29" t="s">
        <v>39</v>
      </c>
      <c r="AY101" s="29" t="s">
        <v>39</v>
      </c>
      <c r="AZ101" s="29" t="s">
        <v>39</v>
      </c>
      <c r="BA101" s="29" t="s">
        <v>39</v>
      </c>
      <c r="BB101" s="29" t="s">
        <v>39</v>
      </c>
      <c r="BC101" s="29" t="s">
        <v>39</v>
      </c>
      <c r="BD101" s="29" t="s">
        <v>39</v>
      </c>
      <c r="BE101" s="29" t="s">
        <v>39</v>
      </c>
      <c r="BF101" s="29" t="s">
        <v>39</v>
      </c>
    </row>
    <row r="102" spans="1:63" x14ac:dyDescent="0.35">
      <c r="A102" s="93"/>
      <c r="B102" s="61" t="s">
        <v>124</v>
      </c>
      <c r="C102" s="30" t="s">
        <v>39</v>
      </c>
      <c r="D102" s="30" t="s">
        <v>39</v>
      </c>
      <c r="E102" s="30" t="s">
        <v>39</v>
      </c>
      <c r="F102" s="30" t="s">
        <v>39</v>
      </c>
      <c r="G102" s="30" t="s">
        <v>39</v>
      </c>
      <c r="H102" s="30" t="s">
        <v>39</v>
      </c>
      <c r="I102" s="30" t="s">
        <v>39</v>
      </c>
      <c r="J102" s="30" t="s">
        <v>39</v>
      </c>
      <c r="K102" s="30" t="s">
        <v>39</v>
      </c>
      <c r="L102" s="30" t="s">
        <v>39</v>
      </c>
      <c r="M102" s="30" t="s">
        <v>39</v>
      </c>
      <c r="N102" s="30" t="s">
        <v>39</v>
      </c>
      <c r="O102" s="30" t="s">
        <v>39</v>
      </c>
      <c r="P102" s="30" t="s">
        <v>39</v>
      </c>
      <c r="Q102" s="30" t="s">
        <v>39</v>
      </c>
      <c r="R102" s="30" t="s">
        <v>39</v>
      </c>
      <c r="S102" s="30" t="s">
        <v>39</v>
      </c>
      <c r="T102" s="30" t="s">
        <v>39</v>
      </c>
      <c r="U102" s="30" t="s">
        <v>39</v>
      </c>
      <c r="V102" s="30" t="s">
        <v>39</v>
      </c>
      <c r="W102" s="30" t="s">
        <v>39</v>
      </c>
      <c r="X102" s="30" t="s">
        <v>39</v>
      </c>
      <c r="Y102" s="30" t="s">
        <v>39</v>
      </c>
      <c r="Z102" s="30" t="s">
        <v>39</v>
      </c>
      <c r="AA102" s="30" t="s">
        <v>39</v>
      </c>
      <c r="AB102" s="30" t="s">
        <v>39</v>
      </c>
      <c r="AC102" s="30" t="s">
        <v>39</v>
      </c>
      <c r="AD102" s="30" t="s">
        <v>39</v>
      </c>
      <c r="AE102" s="29" t="s">
        <v>39</v>
      </c>
      <c r="AF102" s="29" t="s">
        <v>39</v>
      </c>
      <c r="AG102" s="29" t="s">
        <v>39</v>
      </c>
      <c r="AH102" s="29" t="s">
        <v>39</v>
      </c>
      <c r="AI102" s="29" t="s">
        <v>39</v>
      </c>
      <c r="AJ102" s="29" t="s">
        <v>39</v>
      </c>
      <c r="AK102" s="29" t="s">
        <v>39</v>
      </c>
      <c r="AL102" s="29" t="s">
        <v>39</v>
      </c>
      <c r="AM102" s="29" t="s">
        <v>39</v>
      </c>
      <c r="AN102" s="29" t="s">
        <v>39</v>
      </c>
      <c r="AO102" s="29" t="s">
        <v>39</v>
      </c>
      <c r="AP102" s="29" t="s">
        <v>39</v>
      </c>
      <c r="AQ102" s="29" t="s">
        <v>39</v>
      </c>
      <c r="AR102" s="29" t="s">
        <v>39</v>
      </c>
      <c r="AS102" s="29" t="s">
        <v>39</v>
      </c>
      <c r="AT102" s="29" t="s">
        <v>39</v>
      </c>
      <c r="AU102" s="29" t="s">
        <v>39</v>
      </c>
      <c r="AV102" s="29" t="s">
        <v>39</v>
      </c>
      <c r="AW102" s="29" t="s">
        <v>39</v>
      </c>
      <c r="AX102" s="29" t="s">
        <v>39</v>
      </c>
      <c r="AY102" s="29" t="s">
        <v>39</v>
      </c>
      <c r="AZ102" s="29" t="s">
        <v>39</v>
      </c>
      <c r="BA102" s="29" t="s">
        <v>39</v>
      </c>
      <c r="BB102" s="29" t="s">
        <v>39</v>
      </c>
      <c r="BC102" s="29" t="s">
        <v>39</v>
      </c>
      <c r="BD102" s="29" t="s">
        <v>39</v>
      </c>
      <c r="BE102" s="29" t="s">
        <v>39</v>
      </c>
      <c r="BF102" s="29" t="s">
        <v>39</v>
      </c>
    </row>
    <row r="103" spans="1:63" ht="16.5" customHeight="1" x14ac:dyDescent="0.35">
      <c r="A103" s="93"/>
      <c r="B103" s="63" t="s">
        <v>125</v>
      </c>
      <c r="C103" s="30" t="s">
        <v>39</v>
      </c>
      <c r="D103" s="30" t="s">
        <v>39</v>
      </c>
      <c r="E103" s="30" t="s">
        <v>39</v>
      </c>
      <c r="F103" s="30" t="s">
        <v>39</v>
      </c>
      <c r="G103" s="30" t="s">
        <v>39</v>
      </c>
      <c r="H103" s="30" t="s">
        <v>39</v>
      </c>
      <c r="I103" s="30" t="s">
        <v>39</v>
      </c>
      <c r="J103" s="30" t="s">
        <v>39</v>
      </c>
      <c r="K103" s="30" t="s">
        <v>39</v>
      </c>
      <c r="L103" s="30" t="s">
        <v>39</v>
      </c>
      <c r="M103" s="30" t="s">
        <v>39</v>
      </c>
      <c r="N103" s="30" t="s">
        <v>39</v>
      </c>
      <c r="O103" s="30" t="s">
        <v>39</v>
      </c>
      <c r="P103" s="30" t="s">
        <v>39</v>
      </c>
      <c r="Q103" s="30" t="s">
        <v>39</v>
      </c>
      <c r="R103" s="30" t="s">
        <v>39</v>
      </c>
      <c r="S103" s="30" t="s">
        <v>39</v>
      </c>
      <c r="T103" s="30" t="s">
        <v>39</v>
      </c>
      <c r="U103" s="30" t="s">
        <v>39</v>
      </c>
      <c r="V103" s="30" t="s">
        <v>39</v>
      </c>
      <c r="W103" s="30" t="s">
        <v>39</v>
      </c>
      <c r="X103" s="30" t="s">
        <v>39</v>
      </c>
      <c r="Y103" s="30" t="s">
        <v>39</v>
      </c>
      <c r="Z103" s="30" t="s">
        <v>39</v>
      </c>
      <c r="AA103" s="30" t="s">
        <v>39</v>
      </c>
      <c r="AB103" s="30" t="s">
        <v>39</v>
      </c>
      <c r="AC103" s="30" t="s">
        <v>39</v>
      </c>
      <c r="AD103" s="30" t="s">
        <v>39</v>
      </c>
      <c r="AE103" s="29" t="s">
        <v>39</v>
      </c>
      <c r="AF103" s="29" t="s">
        <v>39</v>
      </c>
      <c r="AG103" s="29" t="s">
        <v>39</v>
      </c>
      <c r="AH103" s="29" t="s">
        <v>39</v>
      </c>
      <c r="AI103" s="29" t="s">
        <v>39</v>
      </c>
      <c r="AJ103" s="29" t="s">
        <v>39</v>
      </c>
      <c r="AK103" s="29" t="s">
        <v>39</v>
      </c>
      <c r="AL103" s="29" t="s">
        <v>39</v>
      </c>
      <c r="AM103" s="29" t="s">
        <v>39</v>
      </c>
      <c r="AN103" s="29" t="s">
        <v>39</v>
      </c>
      <c r="AO103" s="29" t="s">
        <v>39</v>
      </c>
      <c r="AP103" s="29" t="s">
        <v>39</v>
      </c>
      <c r="AQ103" s="29" t="s">
        <v>39</v>
      </c>
      <c r="AR103" s="29" t="s">
        <v>39</v>
      </c>
      <c r="AS103" s="29" t="s">
        <v>39</v>
      </c>
      <c r="AT103" s="29" t="s">
        <v>39</v>
      </c>
      <c r="AU103" s="29" t="s">
        <v>39</v>
      </c>
      <c r="AV103" s="29" t="s">
        <v>39</v>
      </c>
      <c r="AW103" s="29" t="s">
        <v>39</v>
      </c>
      <c r="AX103" s="29" t="s">
        <v>39</v>
      </c>
      <c r="AY103" s="29" t="s">
        <v>39</v>
      </c>
      <c r="AZ103" s="29" t="s">
        <v>39</v>
      </c>
      <c r="BA103" s="29" t="s">
        <v>39</v>
      </c>
      <c r="BB103" s="29" t="s">
        <v>39</v>
      </c>
      <c r="BC103" s="29" t="s">
        <v>39</v>
      </c>
      <c r="BD103" s="29" t="s">
        <v>39</v>
      </c>
      <c r="BE103" s="29" t="s">
        <v>39</v>
      </c>
      <c r="BF103" s="29" t="s">
        <v>39</v>
      </c>
    </row>
    <row r="105" spans="1:63" x14ac:dyDescent="0.35">
      <c r="BI105" s="9" t="s">
        <v>133</v>
      </c>
      <c r="BJ105" s="9" t="s">
        <v>134</v>
      </c>
      <c r="BK105" s="9" t="s">
        <v>136</v>
      </c>
    </row>
    <row r="106" spans="1:63" x14ac:dyDescent="0.35">
      <c r="B106" s="12" t="s">
        <v>333</v>
      </c>
      <c r="C106" s="13">
        <f t="shared" ref="C106:AH106" si="32">SUM(C6,C11,C14,C18,C26,C30,C33,C40,C44,C48,C52,C55,C61,C65,C69,C73,C75,C82,C85,C88,C90,C92,C95,C97)</f>
        <v>54</v>
      </c>
      <c r="D106" s="13">
        <f t="shared" si="32"/>
        <v>37</v>
      </c>
      <c r="E106" s="13">
        <f t="shared" si="32"/>
        <v>61</v>
      </c>
      <c r="F106" s="13">
        <f t="shared" si="32"/>
        <v>55</v>
      </c>
      <c r="G106" s="13">
        <f t="shared" si="32"/>
        <v>48</v>
      </c>
      <c r="H106" s="13">
        <f t="shared" si="32"/>
        <v>48</v>
      </c>
      <c r="I106" s="13">
        <f t="shared" si="32"/>
        <v>51</v>
      </c>
      <c r="J106" s="13">
        <f t="shared" si="32"/>
        <v>42</v>
      </c>
      <c r="K106" s="13">
        <f t="shared" si="32"/>
        <v>44</v>
      </c>
      <c r="L106" s="13">
        <f t="shared" si="32"/>
        <v>50</v>
      </c>
      <c r="M106" s="13">
        <f t="shared" si="32"/>
        <v>46</v>
      </c>
      <c r="N106" s="13">
        <f t="shared" si="32"/>
        <v>30</v>
      </c>
      <c r="O106" s="13">
        <f t="shared" si="32"/>
        <v>34</v>
      </c>
      <c r="P106" s="13">
        <f t="shared" si="32"/>
        <v>46</v>
      </c>
      <c r="Q106" s="13">
        <f t="shared" si="32"/>
        <v>51</v>
      </c>
      <c r="R106" s="13">
        <f t="shared" si="32"/>
        <v>52</v>
      </c>
      <c r="S106" s="13">
        <f t="shared" si="32"/>
        <v>58</v>
      </c>
      <c r="T106" s="13">
        <f t="shared" si="32"/>
        <v>51</v>
      </c>
      <c r="U106" s="13">
        <f t="shared" si="32"/>
        <v>49</v>
      </c>
      <c r="V106" s="13">
        <f t="shared" si="32"/>
        <v>49</v>
      </c>
      <c r="W106" s="13">
        <f t="shared" si="32"/>
        <v>46</v>
      </c>
      <c r="X106" s="13">
        <f t="shared" si="32"/>
        <v>54</v>
      </c>
      <c r="Y106" s="13">
        <f t="shared" si="32"/>
        <v>44</v>
      </c>
      <c r="Z106" s="13">
        <f t="shared" si="32"/>
        <v>57</v>
      </c>
      <c r="AA106" s="13">
        <f t="shared" si="32"/>
        <v>56</v>
      </c>
      <c r="AB106" s="13">
        <f t="shared" si="32"/>
        <v>48</v>
      </c>
      <c r="AC106" s="13">
        <f t="shared" si="32"/>
        <v>62</v>
      </c>
      <c r="AD106" s="13">
        <f t="shared" si="32"/>
        <v>67</v>
      </c>
      <c r="AE106" s="13">
        <f t="shared" si="32"/>
        <v>54</v>
      </c>
      <c r="AF106" s="13">
        <f t="shared" si="32"/>
        <v>34</v>
      </c>
      <c r="AG106" s="13">
        <f t="shared" si="32"/>
        <v>61</v>
      </c>
      <c r="AH106" s="13">
        <f t="shared" si="32"/>
        <v>53</v>
      </c>
      <c r="AI106" s="13">
        <f t="shared" ref="AI106:BF106" si="33">SUM(AI6,AI11,AI14,AI18,AI26,AI30,AI33,AI40,AI44,AI48,AI52,AI55,AI61,AI65,AI69,AI73,AI75,AI82,AI85,AI88,AI90,AI92,AI95,AI97)</f>
        <v>47</v>
      </c>
      <c r="AJ106" s="13">
        <f t="shared" si="33"/>
        <v>41</v>
      </c>
      <c r="AK106" s="13">
        <f t="shared" si="33"/>
        <v>53</v>
      </c>
      <c r="AL106" s="13">
        <f t="shared" si="33"/>
        <v>44</v>
      </c>
      <c r="AM106" s="13">
        <f t="shared" si="33"/>
        <v>39</v>
      </c>
      <c r="AN106" s="13">
        <f t="shared" si="33"/>
        <v>47</v>
      </c>
      <c r="AO106" s="13">
        <f t="shared" si="33"/>
        <v>49</v>
      </c>
      <c r="AP106" s="13">
        <f t="shared" si="33"/>
        <v>35</v>
      </c>
      <c r="AQ106" s="13">
        <f t="shared" si="33"/>
        <v>37</v>
      </c>
      <c r="AR106" s="13">
        <f t="shared" si="33"/>
        <v>36</v>
      </c>
      <c r="AS106" s="13">
        <f t="shared" si="33"/>
        <v>51</v>
      </c>
      <c r="AT106" s="13">
        <f t="shared" si="33"/>
        <v>55</v>
      </c>
      <c r="AU106" s="13">
        <f t="shared" si="33"/>
        <v>56</v>
      </c>
      <c r="AV106" s="13">
        <f t="shared" si="33"/>
        <v>50</v>
      </c>
      <c r="AW106" s="13">
        <f t="shared" si="33"/>
        <v>51</v>
      </c>
      <c r="AX106" s="13">
        <f t="shared" si="33"/>
        <v>49</v>
      </c>
      <c r="AY106" s="13">
        <f t="shared" si="33"/>
        <v>47</v>
      </c>
      <c r="AZ106" s="13">
        <f t="shared" si="33"/>
        <v>45</v>
      </c>
      <c r="BA106" s="13">
        <f t="shared" si="33"/>
        <v>48</v>
      </c>
      <c r="BB106" s="13">
        <f t="shared" si="33"/>
        <v>61</v>
      </c>
      <c r="BC106" s="13">
        <f t="shared" si="33"/>
        <v>60</v>
      </c>
      <c r="BD106" s="13">
        <f t="shared" si="33"/>
        <v>44</v>
      </c>
      <c r="BE106" s="13">
        <f t="shared" si="33"/>
        <v>66</v>
      </c>
      <c r="BF106" s="13">
        <f t="shared" si="33"/>
        <v>66</v>
      </c>
      <c r="BH106" s="12" t="s">
        <v>333</v>
      </c>
      <c r="BI106" s="5">
        <f>AVERAGE(C106:BF106)</f>
        <v>49.446428571428569</v>
      </c>
      <c r="BJ106" s="5">
        <f>_xlfn.STDEV.S(C106:BF106)</f>
        <v>8.422739012193869</v>
      </c>
      <c r="BK106" s="5">
        <f>MEDIAN(C106:BF106)</f>
        <v>49</v>
      </c>
    </row>
    <row r="107" spans="1:63" x14ac:dyDescent="0.35">
      <c r="B107" s="12" t="s">
        <v>334</v>
      </c>
      <c r="C107" s="13" t="str">
        <f t="shared" ref="C107:AH107" si="34">IF(C106&gt;=80,"Very high",IF(C106&gt;=60,"High",IF(C106&gt;=40,"Moderate",IF(C106&gt;=20,"Low","Very low"))))</f>
        <v>Moderate</v>
      </c>
      <c r="D107" s="13" t="str">
        <f t="shared" si="34"/>
        <v>Low</v>
      </c>
      <c r="E107" s="13" t="str">
        <f t="shared" si="34"/>
        <v>High</v>
      </c>
      <c r="F107" s="13" t="str">
        <f t="shared" si="34"/>
        <v>Moderate</v>
      </c>
      <c r="G107" s="13" t="str">
        <f t="shared" si="34"/>
        <v>Moderate</v>
      </c>
      <c r="H107" s="13" t="str">
        <f t="shared" si="34"/>
        <v>Moderate</v>
      </c>
      <c r="I107" s="13" t="str">
        <f t="shared" si="34"/>
        <v>Moderate</v>
      </c>
      <c r="J107" s="13" t="str">
        <f t="shared" si="34"/>
        <v>Moderate</v>
      </c>
      <c r="K107" s="13" t="str">
        <f t="shared" si="34"/>
        <v>Moderate</v>
      </c>
      <c r="L107" s="13" t="str">
        <f t="shared" si="34"/>
        <v>Moderate</v>
      </c>
      <c r="M107" s="13" t="str">
        <f t="shared" si="34"/>
        <v>Moderate</v>
      </c>
      <c r="N107" s="13" t="str">
        <f t="shared" si="34"/>
        <v>Low</v>
      </c>
      <c r="O107" s="13" t="str">
        <f t="shared" si="34"/>
        <v>Low</v>
      </c>
      <c r="P107" s="13" t="str">
        <f t="shared" si="34"/>
        <v>Moderate</v>
      </c>
      <c r="Q107" s="13" t="str">
        <f t="shared" si="34"/>
        <v>Moderate</v>
      </c>
      <c r="R107" s="13" t="str">
        <f t="shared" si="34"/>
        <v>Moderate</v>
      </c>
      <c r="S107" s="13" t="str">
        <f t="shared" si="34"/>
        <v>Moderate</v>
      </c>
      <c r="T107" s="13" t="str">
        <f t="shared" si="34"/>
        <v>Moderate</v>
      </c>
      <c r="U107" s="13" t="str">
        <f t="shared" si="34"/>
        <v>Moderate</v>
      </c>
      <c r="V107" s="13" t="str">
        <f t="shared" si="34"/>
        <v>Moderate</v>
      </c>
      <c r="W107" s="13" t="str">
        <f t="shared" si="34"/>
        <v>Moderate</v>
      </c>
      <c r="X107" s="13" t="str">
        <f t="shared" si="34"/>
        <v>Moderate</v>
      </c>
      <c r="Y107" s="13" t="str">
        <f t="shared" si="34"/>
        <v>Moderate</v>
      </c>
      <c r="Z107" s="13" t="str">
        <f t="shared" si="34"/>
        <v>Moderate</v>
      </c>
      <c r="AA107" s="13" t="str">
        <f t="shared" si="34"/>
        <v>Moderate</v>
      </c>
      <c r="AB107" s="13" t="str">
        <f t="shared" si="34"/>
        <v>Moderate</v>
      </c>
      <c r="AC107" s="13" t="str">
        <f t="shared" si="34"/>
        <v>High</v>
      </c>
      <c r="AD107" s="13" t="str">
        <f t="shared" si="34"/>
        <v>High</v>
      </c>
      <c r="AE107" s="13" t="str">
        <f t="shared" si="34"/>
        <v>Moderate</v>
      </c>
      <c r="AF107" s="13" t="str">
        <f t="shared" si="34"/>
        <v>Low</v>
      </c>
      <c r="AG107" s="13" t="str">
        <f t="shared" si="34"/>
        <v>High</v>
      </c>
      <c r="AH107" s="13" t="str">
        <f t="shared" si="34"/>
        <v>Moderate</v>
      </c>
      <c r="AI107" s="13" t="str">
        <f t="shared" ref="AI107:BF107" si="35">IF(AI106&gt;=80,"Very high",IF(AI106&gt;=60,"High",IF(AI106&gt;=40,"Moderate",IF(AI106&gt;=20,"Low","Very low"))))</f>
        <v>Moderate</v>
      </c>
      <c r="AJ107" s="13" t="str">
        <f t="shared" si="35"/>
        <v>Moderate</v>
      </c>
      <c r="AK107" s="13" t="str">
        <f t="shared" si="35"/>
        <v>Moderate</v>
      </c>
      <c r="AL107" s="13" t="str">
        <f t="shared" si="35"/>
        <v>Moderate</v>
      </c>
      <c r="AM107" s="13" t="str">
        <f t="shared" si="35"/>
        <v>Low</v>
      </c>
      <c r="AN107" s="13" t="str">
        <f t="shared" si="35"/>
        <v>Moderate</v>
      </c>
      <c r="AO107" s="13" t="str">
        <f t="shared" si="35"/>
        <v>Moderate</v>
      </c>
      <c r="AP107" s="13" t="str">
        <f t="shared" si="35"/>
        <v>Low</v>
      </c>
      <c r="AQ107" s="13" t="str">
        <f t="shared" si="35"/>
        <v>Low</v>
      </c>
      <c r="AR107" s="13" t="str">
        <f t="shared" si="35"/>
        <v>Low</v>
      </c>
      <c r="AS107" s="13" t="str">
        <f t="shared" si="35"/>
        <v>Moderate</v>
      </c>
      <c r="AT107" s="13" t="str">
        <f t="shared" si="35"/>
        <v>Moderate</v>
      </c>
      <c r="AU107" s="13" t="str">
        <f t="shared" si="35"/>
        <v>Moderate</v>
      </c>
      <c r="AV107" s="13" t="str">
        <f t="shared" si="35"/>
        <v>Moderate</v>
      </c>
      <c r="AW107" s="13" t="str">
        <f t="shared" si="35"/>
        <v>Moderate</v>
      </c>
      <c r="AX107" s="13" t="str">
        <f t="shared" si="35"/>
        <v>Moderate</v>
      </c>
      <c r="AY107" s="13" t="str">
        <f t="shared" si="35"/>
        <v>Moderate</v>
      </c>
      <c r="AZ107" s="13" t="str">
        <f t="shared" si="35"/>
        <v>Moderate</v>
      </c>
      <c r="BA107" s="13" t="str">
        <f t="shared" si="35"/>
        <v>Moderate</v>
      </c>
      <c r="BB107" s="13" t="str">
        <f t="shared" si="35"/>
        <v>High</v>
      </c>
      <c r="BC107" s="13" t="str">
        <f t="shared" si="35"/>
        <v>High</v>
      </c>
      <c r="BD107" s="13" t="str">
        <f t="shared" si="35"/>
        <v>Moderate</v>
      </c>
      <c r="BE107" s="13" t="str">
        <f t="shared" si="35"/>
        <v>High</v>
      </c>
      <c r="BF107" s="13" t="str">
        <f t="shared" si="35"/>
        <v>High</v>
      </c>
      <c r="BH107" s="12" t="s">
        <v>334</v>
      </c>
      <c r="BI107" s="13" t="str">
        <f>IF(BI106&gt;=80,"Very high",IF(BI106&gt;=60,"High",IF(BI106&gt;=40,"Moderate",IF(BI106&gt;=20,"Low","Very low"))))</f>
        <v>Moderate</v>
      </c>
      <c r="BJ107" s="44"/>
      <c r="BK107" s="13" t="str">
        <f>IF(BK106&gt;=80,"Very high",IF(BK106&gt;=60,"High",IF(BK106&gt;=40,"Moderate",IF(BK106&gt;=20,"Low","Very low"))))</f>
        <v>Moderate</v>
      </c>
    </row>
    <row r="108" spans="1:63" x14ac:dyDescent="0.35">
      <c r="B108" s="12" t="s">
        <v>128</v>
      </c>
      <c r="C108" s="5">
        <f t="shared" ref="C108:AH108" si="36">SUM(C6,C11,C14,C90)</f>
        <v>4</v>
      </c>
      <c r="D108" s="5">
        <f t="shared" si="36"/>
        <v>3</v>
      </c>
      <c r="E108" s="5">
        <f t="shared" si="36"/>
        <v>4</v>
      </c>
      <c r="F108" s="5">
        <f t="shared" si="36"/>
        <v>3</v>
      </c>
      <c r="G108" s="5">
        <f t="shared" si="36"/>
        <v>3</v>
      </c>
      <c r="H108" s="5">
        <f t="shared" si="36"/>
        <v>4</v>
      </c>
      <c r="I108" s="5">
        <f t="shared" si="36"/>
        <v>4</v>
      </c>
      <c r="J108" s="5">
        <f t="shared" si="36"/>
        <v>2</v>
      </c>
      <c r="K108" s="5">
        <f t="shared" si="36"/>
        <v>1</v>
      </c>
      <c r="L108" s="5">
        <f t="shared" si="36"/>
        <v>3</v>
      </c>
      <c r="M108" s="5">
        <f t="shared" si="36"/>
        <v>3</v>
      </c>
      <c r="N108" s="5">
        <f t="shared" si="36"/>
        <v>2</v>
      </c>
      <c r="O108" s="5">
        <f t="shared" si="36"/>
        <v>3</v>
      </c>
      <c r="P108" s="5">
        <f t="shared" si="36"/>
        <v>3</v>
      </c>
      <c r="Q108" s="5">
        <f t="shared" si="36"/>
        <v>3</v>
      </c>
      <c r="R108" s="5">
        <f t="shared" si="36"/>
        <v>4</v>
      </c>
      <c r="S108" s="5">
        <f t="shared" si="36"/>
        <v>4</v>
      </c>
      <c r="T108" s="5">
        <f t="shared" si="36"/>
        <v>3</v>
      </c>
      <c r="U108" s="5">
        <f t="shared" si="36"/>
        <v>3</v>
      </c>
      <c r="V108" s="5">
        <f t="shared" si="36"/>
        <v>4</v>
      </c>
      <c r="W108" s="5">
        <f t="shared" si="36"/>
        <v>3</v>
      </c>
      <c r="X108" s="5">
        <f t="shared" si="36"/>
        <v>3</v>
      </c>
      <c r="Y108" s="5">
        <f t="shared" si="36"/>
        <v>3</v>
      </c>
      <c r="Z108" s="5">
        <f t="shared" si="36"/>
        <v>4</v>
      </c>
      <c r="AA108" s="5">
        <f t="shared" si="36"/>
        <v>4</v>
      </c>
      <c r="AB108" s="5">
        <f t="shared" si="36"/>
        <v>3</v>
      </c>
      <c r="AC108" s="5">
        <f t="shared" si="36"/>
        <v>3</v>
      </c>
      <c r="AD108" s="5">
        <f t="shared" si="36"/>
        <v>4</v>
      </c>
      <c r="AE108" s="5">
        <f t="shared" si="36"/>
        <v>4</v>
      </c>
      <c r="AF108" s="5">
        <f t="shared" si="36"/>
        <v>2</v>
      </c>
      <c r="AG108" s="5">
        <f t="shared" si="36"/>
        <v>4</v>
      </c>
      <c r="AH108" s="5">
        <f t="shared" si="36"/>
        <v>2</v>
      </c>
      <c r="AI108" s="5">
        <f t="shared" ref="AI108:BF108" si="37">SUM(AI6,AI11,AI14,AI90)</f>
        <v>3</v>
      </c>
      <c r="AJ108" s="5">
        <f t="shared" si="37"/>
        <v>3</v>
      </c>
      <c r="AK108" s="5">
        <f t="shared" si="37"/>
        <v>4</v>
      </c>
      <c r="AL108" s="5">
        <f t="shared" si="37"/>
        <v>2</v>
      </c>
      <c r="AM108" s="5">
        <f t="shared" si="37"/>
        <v>1</v>
      </c>
      <c r="AN108" s="5">
        <f t="shared" si="37"/>
        <v>3</v>
      </c>
      <c r="AO108" s="5">
        <f t="shared" si="37"/>
        <v>3</v>
      </c>
      <c r="AP108" s="5">
        <f t="shared" si="37"/>
        <v>1</v>
      </c>
      <c r="AQ108" s="5">
        <f t="shared" si="37"/>
        <v>3</v>
      </c>
      <c r="AR108" s="5">
        <f t="shared" si="37"/>
        <v>2</v>
      </c>
      <c r="AS108" s="5">
        <f t="shared" si="37"/>
        <v>3</v>
      </c>
      <c r="AT108" s="5">
        <f t="shared" si="37"/>
        <v>3</v>
      </c>
      <c r="AU108" s="5">
        <f t="shared" si="37"/>
        <v>4</v>
      </c>
      <c r="AV108" s="5">
        <f t="shared" si="37"/>
        <v>3</v>
      </c>
      <c r="AW108" s="5">
        <f t="shared" si="37"/>
        <v>3</v>
      </c>
      <c r="AX108" s="5">
        <f t="shared" si="37"/>
        <v>3</v>
      </c>
      <c r="AY108" s="5">
        <f t="shared" si="37"/>
        <v>3</v>
      </c>
      <c r="AZ108" s="5">
        <f t="shared" si="37"/>
        <v>3</v>
      </c>
      <c r="BA108" s="5">
        <f t="shared" si="37"/>
        <v>3</v>
      </c>
      <c r="BB108" s="5">
        <f t="shared" si="37"/>
        <v>4</v>
      </c>
      <c r="BC108" s="5">
        <f t="shared" si="37"/>
        <v>3</v>
      </c>
      <c r="BD108" s="5">
        <f t="shared" si="37"/>
        <v>2</v>
      </c>
      <c r="BE108" s="5">
        <f t="shared" si="37"/>
        <v>3</v>
      </c>
      <c r="BF108" s="5">
        <f t="shared" si="37"/>
        <v>4</v>
      </c>
      <c r="BH108" s="12" t="s">
        <v>128</v>
      </c>
      <c r="BI108" s="5">
        <f t="shared" ref="BI108:BI113" si="38">AVERAGE(C108:BF108)</f>
        <v>3.0535714285714284</v>
      </c>
      <c r="BJ108" s="5">
        <f t="shared" ref="BJ108:BJ113" si="39">_xlfn.STDEV.S(C108:BF108)</f>
        <v>0.79589041861399334</v>
      </c>
      <c r="BK108" s="5">
        <f t="shared" ref="BK108:BK113" si="40">MEDIAN(C108:BF108)</f>
        <v>3</v>
      </c>
    </row>
    <row r="109" spans="1:63" x14ac:dyDescent="0.35">
      <c r="B109" s="12" t="s">
        <v>149</v>
      </c>
      <c r="C109" s="5">
        <f t="shared" ref="C109:AH109" si="41">SUM(C18,C26,C30,C33)</f>
        <v>16</v>
      </c>
      <c r="D109" s="5">
        <f t="shared" si="41"/>
        <v>16</v>
      </c>
      <c r="E109" s="5">
        <f t="shared" si="41"/>
        <v>20</v>
      </c>
      <c r="F109" s="5">
        <f t="shared" si="41"/>
        <v>18</v>
      </c>
      <c r="G109" s="5">
        <f t="shared" si="41"/>
        <v>18</v>
      </c>
      <c r="H109" s="5">
        <f t="shared" si="41"/>
        <v>16</v>
      </c>
      <c r="I109" s="5">
        <f t="shared" si="41"/>
        <v>18</v>
      </c>
      <c r="J109" s="5">
        <f t="shared" si="41"/>
        <v>17</v>
      </c>
      <c r="K109" s="5">
        <f t="shared" si="41"/>
        <v>17</v>
      </c>
      <c r="L109" s="5">
        <f t="shared" si="41"/>
        <v>17</v>
      </c>
      <c r="M109" s="5">
        <f t="shared" si="41"/>
        <v>15</v>
      </c>
      <c r="N109" s="5">
        <f t="shared" si="41"/>
        <v>13</v>
      </c>
      <c r="O109" s="5">
        <f t="shared" si="41"/>
        <v>10</v>
      </c>
      <c r="P109" s="5">
        <f t="shared" si="41"/>
        <v>13</v>
      </c>
      <c r="Q109" s="5">
        <f t="shared" si="41"/>
        <v>14</v>
      </c>
      <c r="R109" s="5">
        <f t="shared" si="41"/>
        <v>16</v>
      </c>
      <c r="S109" s="5">
        <f t="shared" si="41"/>
        <v>16</v>
      </c>
      <c r="T109" s="5">
        <f t="shared" si="41"/>
        <v>13</v>
      </c>
      <c r="U109" s="5">
        <f t="shared" si="41"/>
        <v>14</v>
      </c>
      <c r="V109" s="5">
        <f t="shared" si="41"/>
        <v>16</v>
      </c>
      <c r="W109" s="5">
        <f t="shared" si="41"/>
        <v>15</v>
      </c>
      <c r="X109" s="5">
        <f t="shared" si="41"/>
        <v>15</v>
      </c>
      <c r="Y109" s="5">
        <f t="shared" si="41"/>
        <v>14</v>
      </c>
      <c r="Z109" s="5">
        <f t="shared" si="41"/>
        <v>13</v>
      </c>
      <c r="AA109" s="5">
        <f t="shared" si="41"/>
        <v>14</v>
      </c>
      <c r="AB109" s="5">
        <f t="shared" si="41"/>
        <v>13</v>
      </c>
      <c r="AC109" s="5">
        <f t="shared" si="41"/>
        <v>16</v>
      </c>
      <c r="AD109" s="5">
        <f t="shared" si="41"/>
        <v>18</v>
      </c>
      <c r="AE109" s="5">
        <f t="shared" si="41"/>
        <v>16</v>
      </c>
      <c r="AF109" s="5">
        <f t="shared" si="41"/>
        <v>17</v>
      </c>
      <c r="AG109" s="5">
        <f t="shared" si="41"/>
        <v>20</v>
      </c>
      <c r="AH109" s="5">
        <f t="shared" si="41"/>
        <v>15</v>
      </c>
      <c r="AI109" s="5">
        <f t="shared" ref="AI109:BF109" si="42">SUM(AI18,AI26,AI30,AI33)</f>
        <v>15</v>
      </c>
      <c r="AJ109" s="5">
        <f t="shared" si="42"/>
        <v>12</v>
      </c>
      <c r="AK109" s="5">
        <f t="shared" si="42"/>
        <v>16</v>
      </c>
      <c r="AL109" s="5">
        <f t="shared" si="42"/>
        <v>17</v>
      </c>
      <c r="AM109" s="5">
        <f t="shared" si="42"/>
        <v>16</v>
      </c>
      <c r="AN109" s="5">
        <f t="shared" si="42"/>
        <v>17</v>
      </c>
      <c r="AO109" s="5">
        <f t="shared" si="42"/>
        <v>15</v>
      </c>
      <c r="AP109" s="5">
        <f t="shared" si="42"/>
        <v>13</v>
      </c>
      <c r="AQ109" s="5">
        <f t="shared" si="42"/>
        <v>11</v>
      </c>
      <c r="AR109" s="5">
        <f t="shared" si="42"/>
        <v>11</v>
      </c>
      <c r="AS109" s="5">
        <f t="shared" si="42"/>
        <v>14</v>
      </c>
      <c r="AT109" s="5">
        <f t="shared" si="42"/>
        <v>15</v>
      </c>
      <c r="AU109" s="5">
        <f t="shared" si="42"/>
        <v>17</v>
      </c>
      <c r="AV109" s="5">
        <f t="shared" si="42"/>
        <v>12</v>
      </c>
      <c r="AW109" s="5">
        <f t="shared" si="42"/>
        <v>12</v>
      </c>
      <c r="AX109" s="5">
        <f t="shared" si="42"/>
        <v>15</v>
      </c>
      <c r="AY109" s="5">
        <f t="shared" si="42"/>
        <v>16</v>
      </c>
      <c r="AZ109" s="5">
        <f t="shared" si="42"/>
        <v>15</v>
      </c>
      <c r="BA109" s="5">
        <f t="shared" si="42"/>
        <v>15</v>
      </c>
      <c r="BB109" s="5">
        <f t="shared" si="42"/>
        <v>13</v>
      </c>
      <c r="BC109" s="5">
        <f t="shared" si="42"/>
        <v>14</v>
      </c>
      <c r="BD109" s="5">
        <f t="shared" si="42"/>
        <v>12</v>
      </c>
      <c r="BE109" s="5">
        <f t="shared" si="42"/>
        <v>18</v>
      </c>
      <c r="BF109" s="5">
        <f t="shared" si="42"/>
        <v>19</v>
      </c>
      <c r="BH109" s="12" t="s">
        <v>149</v>
      </c>
      <c r="BI109" s="5">
        <f t="shared" si="38"/>
        <v>15.160714285714286</v>
      </c>
      <c r="BJ109" s="5">
        <f t="shared" si="39"/>
        <v>2.2383174339366882</v>
      </c>
      <c r="BK109" s="5">
        <f t="shared" si="40"/>
        <v>15</v>
      </c>
    </row>
    <row r="110" spans="1:63" x14ac:dyDescent="0.35">
      <c r="B110" s="12" t="s">
        <v>129</v>
      </c>
      <c r="C110" s="5">
        <f t="shared" ref="C110:AH110" si="43">SUM(C40,C44,C48)</f>
        <v>4</v>
      </c>
      <c r="D110" s="5">
        <f t="shared" si="43"/>
        <v>4</v>
      </c>
      <c r="E110" s="5">
        <f t="shared" si="43"/>
        <v>10</v>
      </c>
      <c r="F110" s="5">
        <f t="shared" si="43"/>
        <v>12</v>
      </c>
      <c r="G110" s="5">
        <f t="shared" si="43"/>
        <v>4</v>
      </c>
      <c r="H110" s="5">
        <f t="shared" si="43"/>
        <v>10</v>
      </c>
      <c r="I110" s="5">
        <f t="shared" si="43"/>
        <v>8</v>
      </c>
      <c r="J110" s="5">
        <f t="shared" si="43"/>
        <v>7</v>
      </c>
      <c r="K110" s="5">
        <f t="shared" si="43"/>
        <v>9</v>
      </c>
      <c r="L110" s="5">
        <f t="shared" si="43"/>
        <v>6</v>
      </c>
      <c r="M110" s="5">
        <f t="shared" si="43"/>
        <v>5</v>
      </c>
      <c r="N110" s="5">
        <f t="shared" si="43"/>
        <v>3</v>
      </c>
      <c r="O110" s="5">
        <f t="shared" si="43"/>
        <v>5</v>
      </c>
      <c r="P110" s="5">
        <f t="shared" si="43"/>
        <v>9</v>
      </c>
      <c r="Q110" s="5">
        <f t="shared" si="43"/>
        <v>9</v>
      </c>
      <c r="R110" s="5">
        <f t="shared" si="43"/>
        <v>11</v>
      </c>
      <c r="S110" s="5">
        <f t="shared" si="43"/>
        <v>9</v>
      </c>
      <c r="T110" s="5">
        <f t="shared" si="43"/>
        <v>11</v>
      </c>
      <c r="U110" s="5">
        <f t="shared" si="43"/>
        <v>11</v>
      </c>
      <c r="V110" s="5">
        <f t="shared" si="43"/>
        <v>6</v>
      </c>
      <c r="W110" s="5">
        <f t="shared" si="43"/>
        <v>6</v>
      </c>
      <c r="X110" s="5">
        <f t="shared" si="43"/>
        <v>11</v>
      </c>
      <c r="Y110" s="5">
        <f t="shared" si="43"/>
        <v>7</v>
      </c>
      <c r="Z110" s="5">
        <f t="shared" si="43"/>
        <v>16</v>
      </c>
      <c r="AA110" s="5">
        <f t="shared" si="43"/>
        <v>8</v>
      </c>
      <c r="AB110" s="5">
        <f t="shared" si="43"/>
        <v>11</v>
      </c>
      <c r="AC110" s="5">
        <f t="shared" si="43"/>
        <v>13</v>
      </c>
      <c r="AD110" s="5">
        <f t="shared" si="43"/>
        <v>13</v>
      </c>
      <c r="AE110" s="5">
        <f t="shared" si="43"/>
        <v>4</v>
      </c>
      <c r="AF110" s="5">
        <f t="shared" si="43"/>
        <v>4</v>
      </c>
      <c r="AG110" s="5">
        <f t="shared" si="43"/>
        <v>10</v>
      </c>
      <c r="AH110" s="5">
        <f t="shared" si="43"/>
        <v>12</v>
      </c>
      <c r="AI110" s="5">
        <f t="shared" ref="AI110:BF110" si="44">SUM(AI40,AI44,AI48)</f>
        <v>4</v>
      </c>
      <c r="AJ110" s="5">
        <f t="shared" si="44"/>
        <v>10</v>
      </c>
      <c r="AK110" s="5">
        <f t="shared" si="44"/>
        <v>12</v>
      </c>
      <c r="AL110" s="5">
        <f t="shared" si="44"/>
        <v>5</v>
      </c>
      <c r="AM110" s="5">
        <f t="shared" si="44"/>
        <v>5</v>
      </c>
      <c r="AN110" s="5">
        <f t="shared" si="44"/>
        <v>5</v>
      </c>
      <c r="AO110" s="5">
        <f t="shared" si="44"/>
        <v>6</v>
      </c>
      <c r="AP110" s="5">
        <f t="shared" si="44"/>
        <v>7</v>
      </c>
      <c r="AQ110" s="5">
        <f t="shared" si="44"/>
        <v>5</v>
      </c>
      <c r="AR110" s="5">
        <f t="shared" si="44"/>
        <v>5</v>
      </c>
      <c r="AS110" s="5">
        <f t="shared" si="44"/>
        <v>7</v>
      </c>
      <c r="AT110" s="5">
        <f t="shared" si="44"/>
        <v>11</v>
      </c>
      <c r="AU110" s="5">
        <f t="shared" si="44"/>
        <v>7</v>
      </c>
      <c r="AV110" s="5">
        <f t="shared" si="44"/>
        <v>11</v>
      </c>
      <c r="AW110" s="5">
        <f t="shared" si="44"/>
        <v>10</v>
      </c>
      <c r="AX110" s="5">
        <f t="shared" si="44"/>
        <v>6</v>
      </c>
      <c r="AY110" s="5">
        <f t="shared" si="44"/>
        <v>4</v>
      </c>
      <c r="AZ110" s="5">
        <f t="shared" si="44"/>
        <v>5</v>
      </c>
      <c r="BA110" s="5">
        <f t="shared" si="44"/>
        <v>7</v>
      </c>
      <c r="BB110" s="5">
        <f t="shared" si="44"/>
        <v>18</v>
      </c>
      <c r="BC110" s="5">
        <f t="shared" si="44"/>
        <v>10</v>
      </c>
      <c r="BD110" s="5">
        <f t="shared" si="44"/>
        <v>11</v>
      </c>
      <c r="BE110" s="5">
        <f t="shared" si="44"/>
        <v>13</v>
      </c>
      <c r="BF110" s="5">
        <f t="shared" si="44"/>
        <v>13</v>
      </c>
      <c r="BH110" s="12" t="s">
        <v>129</v>
      </c>
      <c r="BI110" s="5">
        <f t="shared" si="38"/>
        <v>8.3035714285714288</v>
      </c>
      <c r="BJ110" s="5">
        <f t="shared" si="39"/>
        <v>3.4161096579011039</v>
      </c>
      <c r="BK110" s="5">
        <f t="shared" si="40"/>
        <v>8</v>
      </c>
    </row>
    <row r="111" spans="1:63" x14ac:dyDescent="0.35">
      <c r="B111" s="12" t="s">
        <v>130</v>
      </c>
      <c r="C111" s="5">
        <f t="shared" ref="C111:AH111" si="45">SUM(C69,C73,C75,C82,C85)</f>
        <v>9</v>
      </c>
      <c r="D111" s="5">
        <f t="shared" si="45"/>
        <v>5</v>
      </c>
      <c r="E111" s="5">
        <f t="shared" si="45"/>
        <v>7</v>
      </c>
      <c r="F111" s="5">
        <f t="shared" si="45"/>
        <v>5</v>
      </c>
      <c r="G111" s="5">
        <f t="shared" si="45"/>
        <v>7</v>
      </c>
      <c r="H111" s="5">
        <f t="shared" si="45"/>
        <v>4</v>
      </c>
      <c r="I111" s="5">
        <f t="shared" si="45"/>
        <v>9</v>
      </c>
      <c r="J111" s="5">
        <f t="shared" si="45"/>
        <v>3</v>
      </c>
      <c r="K111" s="5">
        <f t="shared" si="45"/>
        <v>3</v>
      </c>
      <c r="L111" s="5">
        <f t="shared" si="45"/>
        <v>5</v>
      </c>
      <c r="M111" s="5">
        <f t="shared" si="45"/>
        <v>8</v>
      </c>
      <c r="N111" s="5">
        <f t="shared" si="45"/>
        <v>1</v>
      </c>
      <c r="O111" s="5">
        <f t="shared" si="45"/>
        <v>2</v>
      </c>
      <c r="P111" s="5">
        <f t="shared" si="45"/>
        <v>4</v>
      </c>
      <c r="Q111" s="5">
        <f t="shared" si="45"/>
        <v>7</v>
      </c>
      <c r="R111" s="5">
        <f t="shared" si="45"/>
        <v>3</v>
      </c>
      <c r="S111" s="5">
        <f t="shared" si="45"/>
        <v>8</v>
      </c>
      <c r="T111" s="5">
        <f t="shared" si="45"/>
        <v>5</v>
      </c>
      <c r="U111" s="5">
        <f t="shared" si="45"/>
        <v>3</v>
      </c>
      <c r="V111" s="5">
        <f t="shared" si="45"/>
        <v>6</v>
      </c>
      <c r="W111" s="5">
        <f t="shared" si="45"/>
        <v>6</v>
      </c>
      <c r="X111" s="5">
        <f t="shared" si="45"/>
        <v>7</v>
      </c>
      <c r="Y111" s="5">
        <f t="shared" si="45"/>
        <v>3</v>
      </c>
      <c r="Z111" s="5">
        <f t="shared" si="45"/>
        <v>7</v>
      </c>
      <c r="AA111" s="5">
        <f t="shared" si="45"/>
        <v>7</v>
      </c>
      <c r="AB111" s="5">
        <f t="shared" si="45"/>
        <v>3</v>
      </c>
      <c r="AC111" s="5">
        <f t="shared" si="45"/>
        <v>6</v>
      </c>
      <c r="AD111" s="5">
        <f t="shared" si="45"/>
        <v>10</v>
      </c>
      <c r="AE111" s="5">
        <f t="shared" si="45"/>
        <v>9</v>
      </c>
      <c r="AF111" s="5">
        <f t="shared" si="45"/>
        <v>4</v>
      </c>
      <c r="AG111" s="5">
        <f t="shared" si="45"/>
        <v>8</v>
      </c>
      <c r="AH111" s="5">
        <f t="shared" si="45"/>
        <v>7</v>
      </c>
      <c r="AI111" s="5">
        <f t="shared" ref="AI111:BF111" si="46">SUM(AI69,AI73,AI75,AI82,AI85)</f>
        <v>8</v>
      </c>
      <c r="AJ111" s="5">
        <f t="shared" si="46"/>
        <v>4</v>
      </c>
      <c r="AK111" s="5">
        <f t="shared" si="46"/>
        <v>9</v>
      </c>
      <c r="AL111" s="5">
        <f t="shared" si="46"/>
        <v>5</v>
      </c>
      <c r="AM111" s="5">
        <f t="shared" si="46"/>
        <v>4</v>
      </c>
      <c r="AN111" s="5">
        <f t="shared" si="46"/>
        <v>5</v>
      </c>
      <c r="AO111" s="5">
        <f t="shared" si="46"/>
        <v>7</v>
      </c>
      <c r="AP111" s="5">
        <f t="shared" si="46"/>
        <v>3</v>
      </c>
      <c r="AQ111" s="5">
        <f t="shared" si="46"/>
        <v>3</v>
      </c>
      <c r="AR111" s="5">
        <f t="shared" si="46"/>
        <v>3</v>
      </c>
      <c r="AS111" s="5">
        <f t="shared" si="46"/>
        <v>6</v>
      </c>
      <c r="AT111" s="5">
        <f t="shared" si="46"/>
        <v>6</v>
      </c>
      <c r="AU111" s="5">
        <f t="shared" si="46"/>
        <v>7</v>
      </c>
      <c r="AV111" s="5">
        <f t="shared" si="46"/>
        <v>4</v>
      </c>
      <c r="AW111" s="5">
        <f t="shared" si="46"/>
        <v>5</v>
      </c>
      <c r="AX111" s="5">
        <f t="shared" si="46"/>
        <v>6</v>
      </c>
      <c r="AY111" s="5">
        <f t="shared" si="46"/>
        <v>7</v>
      </c>
      <c r="AZ111" s="5">
        <f t="shared" si="46"/>
        <v>6</v>
      </c>
      <c r="BA111" s="5">
        <f t="shared" si="46"/>
        <v>5</v>
      </c>
      <c r="BB111" s="5">
        <f t="shared" si="46"/>
        <v>9</v>
      </c>
      <c r="BC111" s="5">
        <f t="shared" si="46"/>
        <v>9</v>
      </c>
      <c r="BD111" s="5">
        <f t="shared" si="46"/>
        <v>5</v>
      </c>
      <c r="BE111" s="5">
        <f t="shared" si="46"/>
        <v>7</v>
      </c>
      <c r="BF111" s="5">
        <f t="shared" si="46"/>
        <v>9</v>
      </c>
      <c r="BH111" s="12" t="s">
        <v>130</v>
      </c>
      <c r="BI111" s="5">
        <f t="shared" si="38"/>
        <v>5.7678571428571432</v>
      </c>
      <c r="BJ111" s="5">
        <f t="shared" si="39"/>
        <v>2.1657757075894115</v>
      </c>
      <c r="BK111" s="5">
        <f t="shared" si="40"/>
        <v>6</v>
      </c>
    </row>
    <row r="112" spans="1:63" x14ac:dyDescent="0.35">
      <c r="B112" s="12" t="s">
        <v>127</v>
      </c>
      <c r="C112" s="5">
        <f t="shared" ref="C112:AH112" si="47">SUM(C61,C88,C92,C95)</f>
        <v>12</v>
      </c>
      <c r="D112" s="5">
        <f t="shared" si="47"/>
        <v>5</v>
      </c>
      <c r="E112" s="5">
        <f t="shared" si="47"/>
        <v>12</v>
      </c>
      <c r="F112" s="5">
        <f t="shared" si="47"/>
        <v>12</v>
      </c>
      <c r="G112" s="5">
        <f t="shared" si="47"/>
        <v>12</v>
      </c>
      <c r="H112" s="5">
        <f t="shared" si="47"/>
        <v>10</v>
      </c>
      <c r="I112" s="5">
        <f t="shared" si="47"/>
        <v>12</v>
      </c>
      <c r="J112" s="5">
        <f t="shared" si="47"/>
        <v>7</v>
      </c>
      <c r="K112" s="5">
        <f t="shared" si="47"/>
        <v>7</v>
      </c>
      <c r="L112" s="5">
        <f t="shared" si="47"/>
        <v>12</v>
      </c>
      <c r="M112" s="5">
        <f t="shared" si="47"/>
        <v>7</v>
      </c>
      <c r="N112" s="5">
        <f t="shared" si="47"/>
        <v>3</v>
      </c>
      <c r="O112" s="5">
        <f t="shared" si="47"/>
        <v>12</v>
      </c>
      <c r="P112" s="5">
        <f t="shared" si="47"/>
        <v>10</v>
      </c>
      <c r="Q112" s="5">
        <f t="shared" si="47"/>
        <v>8</v>
      </c>
      <c r="R112" s="5">
        <f t="shared" si="47"/>
        <v>10</v>
      </c>
      <c r="S112" s="5">
        <f t="shared" si="47"/>
        <v>12</v>
      </c>
      <c r="T112" s="5">
        <f t="shared" si="47"/>
        <v>10</v>
      </c>
      <c r="U112" s="5">
        <f t="shared" si="47"/>
        <v>9</v>
      </c>
      <c r="V112" s="5">
        <f t="shared" si="47"/>
        <v>12</v>
      </c>
      <c r="W112" s="5">
        <f t="shared" si="47"/>
        <v>10</v>
      </c>
      <c r="X112" s="5">
        <f t="shared" si="47"/>
        <v>12</v>
      </c>
      <c r="Y112" s="5">
        <f t="shared" si="47"/>
        <v>7</v>
      </c>
      <c r="Z112" s="5">
        <f t="shared" si="47"/>
        <v>12</v>
      </c>
      <c r="AA112" s="5">
        <f t="shared" si="47"/>
        <v>12</v>
      </c>
      <c r="AB112" s="5">
        <f t="shared" si="47"/>
        <v>10</v>
      </c>
      <c r="AC112" s="5">
        <f t="shared" si="47"/>
        <v>12</v>
      </c>
      <c r="AD112" s="5">
        <f t="shared" si="47"/>
        <v>12</v>
      </c>
      <c r="AE112" s="5">
        <f t="shared" si="47"/>
        <v>12</v>
      </c>
      <c r="AF112" s="5">
        <f t="shared" si="47"/>
        <v>5</v>
      </c>
      <c r="AG112" s="5">
        <f t="shared" si="47"/>
        <v>12</v>
      </c>
      <c r="AH112" s="5">
        <f t="shared" si="47"/>
        <v>12</v>
      </c>
      <c r="AI112" s="5">
        <f t="shared" ref="AI112:BF112" si="48">SUM(AI61,AI88,AI92,AI95)</f>
        <v>12</v>
      </c>
      <c r="AJ112" s="5">
        <f t="shared" si="48"/>
        <v>8</v>
      </c>
      <c r="AK112" s="5">
        <f t="shared" si="48"/>
        <v>12</v>
      </c>
      <c r="AL112" s="5">
        <f t="shared" si="48"/>
        <v>8</v>
      </c>
      <c r="AM112" s="5">
        <f t="shared" si="48"/>
        <v>8</v>
      </c>
      <c r="AN112" s="5">
        <f t="shared" si="48"/>
        <v>10</v>
      </c>
      <c r="AO112" s="5">
        <f t="shared" si="48"/>
        <v>12</v>
      </c>
      <c r="AP112" s="5">
        <f t="shared" si="48"/>
        <v>3</v>
      </c>
      <c r="AQ112" s="5">
        <f t="shared" si="48"/>
        <v>12</v>
      </c>
      <c r="AR112" s="5">
        <f t="shared" si="48"/>
        <v>10</v>
      </c>
      <c r="AS112" s="5">
        <f t="shared" si="48"/>
        <v>10</v>
      </c>
      <c r="AT112" s="5">
        <f t="shared" si="48"/>
        <v>12</v>
      </c>
      <c r="AU112" s="5">
        <f t="shared" si="48"/>
        <v>12</v>
      </c>
      <c r="AV112" s="5">
        <f t="shared" si="48"/>
        <v>10</v>
      </c>
      <c r="AW112" s="5">
        <f t="shared" si="48"/>
        <v>10</v>
      </c>
      <c r="AX112" s="5">
        <f t="shared" si="48"/>
        <v>12</v>
      </c>
      <c r="AY112" s="5">
        <f t="shared" si="48"/>
        <v>10</v>
      </c>
      <c r="AZ112" s="5">
        <f t="shared" si="48"/>
        <v>12</v>
      </c>
      <c r="BA112" s="5">
        <f t="shared" si="48"/>
        <v>7</v>
      </c>
      <c r="BB112" s="5">
        <f t="shared" si="48"/>
        <v>12</v>
      </c>
      <c r="BC112" s="5">
        <f t="shared" si="48"/>
        <v>12</v>
      </c>
      <c r="BD112" s="5">
        <f t="shared" si="48"/>
        <v>8</v>
      </c>
      <c r="BE112" s="5">
        <f t="shared" si="48"/>
        <v>12</v>
      </c>
      <c r="BF112" s="5">
        <f t="shared" si="48"/>
        <v>12</v>
      </c>
      <c r="BH112" s="12" t="s">
        <v>127</v>
      </c>
      <c r="BI112" s="5">
        <f t="shared" si="38"/>
        <v>10.142857142857142</v>
      </c>
      <c r="BJ112" s="5">
        <f t="shared" si="39"/>
        <v>2.4452445234006319</v>
      </c>
      <c r="BK112" s="5">
        <f t="shared" si="40"/>
        <v>12</v>
      </c>
    </row>
    <row r="113" spans="2:63" x14ac:dyDescent="0.35">
      <c r="B113" s="12" t="s">
        <v>150</v>
      </c>
      <c r="C113" s="5">
        <f t="shared" ref="C113:AH113" si="49">SUM(C52,C55,C65,C97)</f>
        <v>9</v>
      </c>
      <c r="D113" s="5">
        <f t="shared" si="49"/>
        <v>4</v>
      </c>
      <c r="E113" s="5">
        <f t="shared" si="49"/>
        <v>8</v>
      </c>
      <c r="F113" s="5">
        <f t="shared" si="49"/>
        <v>5</v>
      </c>
      <c r="G113" s="5">
        <f t="shared" si="49"/>
        <v>4</v>
      </c>
      <c r="H113" s="5">
        <f t="shared" si="49"/>
        <v>4</v>
      </c>
      <c r="I113" s="5">
        <f t="shared" si="49"/>
        <v>0</v>
      </c>
      <c r="J113" s="5">
        <f t="shared" si="49"/>
        <v>6</v>
      </c>
      <c r="K113" s="5">
        <f t="shared" si="49"/>
        <v>7</v>
      </c>
      <c r="L113" s="5">
        <f t="shared" si="49"/>
        <v>7</v>
      </c>
      <c r="M113" s="5">
        <f t="shared" si="49"/>
        <v>8</v>
      </c>
      <c r="N113" s="5">
        <f t="shared" si="49"/>
        <v>8</v>
      </c>
      <c r="O113" s="5">
        <f t="shared" si="49"/>
        <v>2</v>
      </c>
      <c r="P113" s="5">
        <f t="shared" si="49"/>
        <v>7</v>
      </c>
      <c r="Q113" s="5">
        <f t="shared" si="49"/>
        <v>10</v>
      </c>
      <c r="R113" s="5">
        <f t="shared" si="49"/>
        <v>8</v>
      </c>
      <c r="S113" s="5">
        <f t="shared" si="49"/>
        <v>9</v>
      </c>
      <c r="T113" s="5">
        <f t="shared" si="49"/>
        <v>9</v>
      </c>
      <c r="U113" s="5">
        <f t="shared" si="49"/>
        <v>9</v>
      </c>
      <c r="V113" s="5">
        <f t="shared" si="49"/>
        <v>5</v>
      </c>
      <c r="W113" s="5">
        <f t="shared" si="49"/>
        <v>6</v>
      </c>
      <c r="X113" s="5">
        <f t="shared" si="49"/>
        <v>6</v>
      </c>
      <c r="Y113" s="5">
        <f t="shared" si="49"/>
        <v>10</v>
      </c>
      <c r="Z113" s="5">
        <f t="shared" si="49"/>
        <v>5</v>
      </c>
      <c r="AA113" s="5">
        <f t="shared" si="49"/>
        <v>11</v>
      </c>
      <c r="AB113" s="5">
        <f t="shared" si="49"/>
        <v>8</v>
      </c>
      <c r="AC113" s="5">
        <f t="shared" si="49"/>
        <v>12</v>
      </c>
      <c r="AD113" s="5">
        <f t="shared" si="49"/>
        <v>10</v>
      </c>
      <c r="AE113" s="5">
        <f t="shared" si="49"/>
        <v>9</v>
      </c>
      <c r="AF113" s="5">
        <f t="shared" si="49"/>
        <v>2</v>
      </c>
      <c r="AG113" s="5">
        <f t="shared" si="49"/>
        <v>7</v>
      </c>
      <c r="AH113" s="5">
        <f t="shared" si="49"/>
        <v>5</v>
      </c>
      <c r="AI113" s="5">
        <f t="shared" ref="AI113:BF113" si="50">SUM(AI52,AI55,AI65,AI97)</f>
        <v>5</v>
      </c>
      <c r="AJ113" s="5">
        <f t="shared" si="50"/>
        <v>4</v>
      </c>
      <c r="AK113" s="5">
        <f t="shared" si="50"/>
        <v>0</v>
      </c>
      <c r="AL113" s="5">
        <f t="shared" si="50"/>
        <v>7</v>
      </c>
      <c r="AM113" s="5">
        <f t="shared" si="50"/>
        <v>5</v>
      </c>
      <c r="AN113" s="5">
        <f t="shared" si="50"/>
        <v>7</v>
      </c>
      <c r="AO113" s="5">
        <f t="shared" si="50"/>
        <v>6</v>
      </c>
      <c r="AP113" s="5">
        <f t="shared" si="50"/>
        <v>8</v>
      </c>
      <c r="AQ113" s="5">
        <f t="shared" si="50"/>
        <v>3</v>
      </c>
      <c r="AR113" s="5">
        <f t="shared" si="50"/>
        <v>5</v>
      </c>
      <c r="AS113" s="5">
        <f t="shared" si="50"/>
        <v>11</v>
      </c>
      <c r="AT113" s="5">
        <f t="shared" si="50"/>
        <v>8</v>
      </c>
      <c r="AU113" s="5">
        <f t="shared" si="50"/>
        <v>9</v>
      </c>
      <c r="AV113" s="5">
        <f t="shared" si="50"/>
        <v>10</v>
      </c>
      <c r="AW113" s="5">
        <f t="shared" si="50"/>
        <v>11</v>
      </c>
      <c r="AX113" s="5">
        <f t="shared" si="50"/>
        <v>7</v>
      </c>
      <c r="AY113" s="5">
        <f t="shared" si="50"/>
        <v>7</v>
      </c>
      <c r="AZ113" s="5">
        <f t="shared" si="50"/>
        <v>4</v>
      </c>
      <c r="BA113" s="5">
        <f t="shared" si="50"/>
        <v>11</v>
      </c>
      <c r="BB113" s="5">
        <f t="shared" si="50"/>
        <v>5</v>
      </c>
      <c r="BC113" s="5">
        <f t="shared" si="50"/>
        <v>12</v>
      </c>
      <c r="BD113" s="5">
        <f t="shared" si="50"/>
        <v>6</v>
      </c>
      <c r="BE113" s="5">
        <f t="shared" si="50"/>
        <v>13</v>
      </c>
      <c r="BF113" s="5">
        <f t="shared" si="50"/>
        <v>9</v>
      </c>
      <c r="BH113" s="12" t="s">
        <v>150</v>
      </c>
      <c r="BI113" s="5">
        <f t="shared" si="38"/>
        <v>7.0178571428571432</v>
      </c>
      <c r="BJ113" s="5">
        <f t="shared" si="39"/>
        <v>2.9138607405956125</v>
      </c>
      <c r="BK113" s="5">
        <f t="shared" si="40"/>
        <v>7</v>
      </c>
    </row>
  </sheetData>
  <mergeCells count="12">
    <mergeCell ref="A100:A103"/>
    <mergeCell ref="BI4:BI5"/>
    <mergeCell ref="BJ4:BJ5"/>
    <mergeCell ref="BK4:BK5"/>
    <mergeCell ref="A5:B5"/>
    <mergeCell ref="A10:B10"/>
    <mergeCell ref="A17:B17"/>
    <mergeCell ref="A22:A25"/>
    <mergeCell ref="A37:A38"/>
    <mergeCell ref="A60:B60"/>
    <mergeCell ref="A87:B87"/>
    <mergeCell ref="A94:B94"/>
  </mergeCells>
  <hyperlinks>
    <hyperlink ref="T3" r:id="rId1" xr:uid="{76290ADA-FCF6-4E37-A8E7-61701DB4C3DA}"/>
    <hyperlink ref="M3" r:id="rId2" xr:uid="{0816EDE1-E9D5-4246-A28F-E3885D69F0D6}"/>
    <hyperlink ref="V3" r:id="rId3" xr:uid="{FF86DC01-DA8B-4E04-91DD-2A8EA6B02FB3}"/>
    <hyperlink ref="AA3" r:id="rId4" xr:uid="{4F961556-0FA7-49DA-B88A-EE22BA64CB22}"/>
    <hyperlink ref="S3" r:id="rId5" xr:uid="{A8CCBD12-AA6F-40D7-8CDA-CEF9DE918082}"/>
    <hyperlink ref="C3" r:id="rId6" xr:uid="{D2F4734E-EF1B-4F94-A14E-78D88414953A}"/>
    <hyperlink ref="E3" r:id="rId7" xr:uid="{2DCBEC63-13BC-457B-B58D-107F99278FC4}"/>
    <hyperlink ref="J3" r:id="rId8" xr:uid="{D3D384E1-177F-4E83-B40C-05CE2DAF8945}"/>
    <hyperlink ref="L3" r:id="rId9" xr:uid="{D49711AF-B771-44A0-9A56-9C2F9DD028D4}"/>
    <hyperlink ref="O3" r:id="rId10" xr:uid="{EFB1EBFC-C4EE-48E8-857B-F7E5C5AC4CA7}"/>
    <hyperlink ref="Z3" r:id="rId11" xr:uid="{C7EC2860-88B8-48AD-BAFF-29B16A169000}"/>
    <hyperlink ref="AC3" r:id="rId12" xr:uid="{BF7350A8-6E57-4558-B881-EB8D3FB31C49}"/>
    <hyperlink ref="AB3" r:id="rId13" xr:uid="{28BE62E8-F6F2-4E5B-A57D-A401F179A793}"/>
    <hyperlink ref="W3" r:id="rId14" xr:uid="{19FDEBE2-E5AF-4DF0-806F-3BA320BE0031}"/>
    <hyperlink ref="U3" r:id="rId15" xr:uid="{0DAB410D-6642-46CB-BF12-7D7A9929D72F}"/>
    <hyperlink ref="H3" r:id="rId16" xr:uid="{E60CEF3F-8897-4038-B626-9B6E224DEE52}"/>
    <hyperlink ref="AD3" r:id="rId17" xr:uid="{DB40E5BC-AD3D-4356-B081-36C742D1C9F9}"/>
    <hyperlink ref="P3" r:id="rId18" xr:uid="{7F69A0E5-ACCF-43F1-8858-DD7A2239E780}"/>
    <hyperlink ref="Q3" r:id="rId19" xr:uid="{E442DECD-5B22-472A-8459-7F83549F751C}"/>
    <hyperlink ref="G3" r:id="rId20" xr:uid="{92D3DD9D-32F5-475E-8B11-56411C815B79}"/>
    <hyperlink ref="R3" r:id="rId21" xr:uid="{118B29E7-13B0-48F5-BC87-748B5D7B9718}"/>
    <hyperlink ref="Y3" r:id="rId22" xr:uid="{2D152930-E672-4465-8093-6362F9854DC7}"/>
    <hyperlink ref="N3" r:id="rId23" xr:uid="{4CD4C03C-9FA0-4692-97D5-EC5CACD9A772}"/>
    <hyperlink ref="F3" r:id="rId24" xr:uid="{7C73706D-DD3D-4661-9382-00A7604E6215}"/>
    <hyperlink ref="K3" r:id="rId25" xr:uid="{546B11E3-2FEF-480E-B68A-D19ECBB98CEA}"/>
    <hyperlink ref="I3" r:id="rId26" xr:uid="{F92275A9-29DC-4796-8BB9-14071DFAD129}"/>
    <hyperlink ref="X3" r:id="rId27" xr:uid="{0928FC9F-9187-453A-9AC7-7FD49D811C85}"/>
    <hyperlink ref="D3" r:id="rId28" xr:uid="{84F9BAB7-DE0F-4E7D-BCBC-251EE7145F7F}"/>
    <hyperlink ref="AV3" r:id="rId29" xr:uid="{F53B4697-AB00-49B9-91EB-FAE9329A742D}"/>
    <hyperlink ref="AO3" r:id="rId30" xr:uid="{D75F2519-F462-4A60-A894-9BC4EEBCC7FB}"/>
    <hyperlink ref="AX3" r:id="rId31" xr:uid="{230E4780-AC94-4E01-974B-966F9A0C23CF}"/>
    <hyperlink ref="BC3" r:id="rId32" xr:uid="{97754F46-7EFA-484B-A3FE-B367F12D1644}"/>
    <hyperlink ref="AU3" r:id="rId33" xr:uid="{1F18B856-EE2E-47ED-8884-227D658CF407}"/>
    <hyperlink ref="AE3" r:id="rId34" xr:uid="{386F3D44-DCEB-427D-A155-62C6B5BF3C8F}"/>
    <hyperlink ref="AG3" r:id="rId35" xr:uid="{F4206C9C-72C4-481E-9308-8B7D5F6020A0}"/>
    <hyperlink ref="AL3" r:id="rId36" xr:uid="{0E1B7033-FB16-433B-A6F0-BBEDBD7E90E2}"/>
    <hyperlink ref="AN3" r:id="rId37" xr:uid="{8449278E-C70D-479D-811B-ABC94A40D4D0}"/>
    <hyperlink ref="AQ3" r:id="rId38" xr:uid="{0CFBAFAE-4F14-47C1-98C9-FB7C819FB07C}"/>
    <hyperlink ref="BB3" r:id="rId39" xr:uid="{BD1A810A-A0AB-4CD3-9CD5-14A11C5F42DC}"/>
    <hyperlink ref="BE3" r:id="rId40" xr:uid="{57A6C471-B6BD-486B-9BFE-8D8A7E82B511}"/>
    <hyperlink ref="BD3" r:id="rId41" xr:uid="{56D3CF96-9F35-467B-A70D-906BD56020F5}"/>
    <hyperlink ref="AY3" r:id="rId42" xr:uid="{FAAE38BD-9D85-4A94-992E-3E88A8BAEE39}"/>
    <hyperlink ref="AW3" r:id="rId43" xr:uid="{32BC6B3F-EE48-4B3B-94A5-9EB0C5018871}"/>
    <hyperlink ref="AJ3" r:id="rId44" xr:uid="{62DF7DC4-E26C-4537-9C27-2EA0E9866DD1}"/>
    <hyperlink ref="BF3" r:id="rId45" xr:uid="{B78B40FD-88F3-4057-902C-100B9857C952}"/>
    <hyperlink ref="AR3" r:id="rId46" xr:uid="{051CCE6A-43AB-4E73-B698-6C14D18C9DBE}"/>
    <hyperlink ref="AS3" r:id="rId47" xr:uid="{7F5E02F5-A50A-4AF8-A291-503798313EEA}"/>
    <hyperlink ref="AI3" r:id="rId48" xr:uid="{AD4F21FE-DA57-4612-8836-3B63A5195591}"/>
    <hyperlink ref="AT3" r:id="rId49" xr:uid="{1EFFC7D4-F021-4AF8-A91E-22F5DF17DBC7}"/>
    <hyperlink ref="BA3" r:id="rId50" xr:uid="{B077DC0D-6FB1-4CAA-A500-24F1968F1CE1}"/>
    <hyperlink ref="AP3" r:id="rId51" xr:uid="{C8EAA7B7-2670-469C-AFDC-005E036E724E}"/>
    <hyperlink ref="AH3" r:id="rId52" xr:uid="{8242CF18-FA47-42BC-90F7-808817D8630E}"/>
    <hyperlink ref="AM3" r:id="rId53" xr:uid="{FD5FDD64-86CB-4BAB-A6B6-98955C30FE60}"/>
    <hyperlink ref="AK3" r:id="rId54" xr:uid="{FAE04069-F63C-46AB-8BEA-C500A62EFFC6}"/>
    <hyperlink ref="AZ3" r:id="rId55" xr:uid="{E5020E0E-4E2B-4B38-ABC4-489FBF687C58}"/>
    <hyperlink ref="AF3" r:id="rId56" xr:uid="{E75ECFA2-8ECE-4B1F-89A5-C61796E71144}"/>
  </hyperlinks>
  <pageMargins left="0.7" right="0.7" top="0.75" bottom="0.75" header="0.3" footer="0.3"/>
  <pageSetup orientation="portrait" r:id="rId57"/>
  <extLst>
    <ext xmlns:x14="http://schemas.microsoft.com/office/spreadsheetml/2009/9/main" uri="{CCE6A557-97BC-4b89-ADB6-D9C93CAAB3DF}">
      <x14:dataValidations xmlns:xm="http://schemas.microsoft.com/office/excel/2006/main" disablePrompts="1" count="12">
        <x14:dataValidation type="list" allowBlank="1" showInputMessage="1" showErrorMessage="1" xr:uid="{2B53E703-2885-4E74-BD96-55D52268D871}">
          <x14:formula1>
            <xm:f>Options!$A$26:$A$29</xm:f>
          </x14:formula1>
          <xm:sqref>AE41:BF41</xm:sqref>
        </x14:dataValidation>
        <x14:dataValidation type="list" allowBlank="1" showInputMessage="1" showErrorMessage="1" xr:uid="{A6EDB25F-2F10-4DE2-A200-1D9BBE0BCCDE}">
          <x14:formula1>
            <xm:f>Options!$A$2:$A$3</xm:f>
          </x14:formula1>
          <xm:sqref>AE53:BF54 AE98:BF98 AE96:BF96 AE93:BF93 AE91:BF91 AE89:BF89 AE86:BF86 AE83:BF84 AE34:BF35 AE71:BF71 AE66:BF68 AE62:BF64 AE56:BF58 AE31:BF31 AE49:BF51 AE45:BF47 AE43:BF43 AE27:BF29 AE22:BF25 AE15:BF16 AE20:BF20 AE7:BF9 AE76:BF81 AE12:BF13 AE100:BF103</xm:sqref>
        </x14:dataValidation>
        <x14:dataValidation type="list" allowBlank="1" showInputMessage="1" showErrorMessage="1" xr:uid="{3584683F-8E66-411A-B85F-742294A1139E}">
          <x14:formula1>
            <xm:f>Options!$A$7:$A$8</xm:f>
          </x14:formula1>
          <xm:sqref>AE19:BF19</xm:sqref>
        </x14:dataValidation>
        <x14:dataValidation type="list" allowBlank="1" showInputMessage="1" showErrorMessage="1" xr:uid="{E38E2387-C042-4890-B210-545492496D01}">
          <x14:formula1>
            <xm:f>Options!$A$2:$A$4</xm:f>
          </x14:formula1>
          <xm:sqref>AE21:BF21 AE37:BF39</xm:sqref>
        </x14:dataValidation>
        <x14:dataValidation type="list" allowBlank="1" showInputMessage="1" showErrorMessage="1" xr:uid="{EBC82291-7F7A-4520-AAE7-6022091643E4}">
          <x14:formula1>
            <xm:f>Options!$A$32:$A$34</xm:f>
          </x14:formula1>
          <xm:sqref>AE42:BF42</xm:sqref>
        </x14:dataValidation>
        <x14:dataValidation type="list" allowBlank="1" showInputMessage="1" showErrorMessage="1" xr:uid="{EE9430AA-5BAA-4921-87CC-B7990FB63974}">
          <x14:formula1>
            <xm:f>Options!$A$42:$A$44</xm:f>
          </x14:formula1>
          <xm:sqref>AE70:BF70</xm:sqref>
        </x14:dataValidation>
        <x14:dataValidation type="list" allowBlank="1" showInputMessage="1" showErrorMessage="1" xr:uid="{16F370F5-9664-485B-92C0-54DA8F5BE282}">
          <x14:formula1>
            <xm:f>Options!$A$47:$A$49</xm:f>
          </x14:formula1>
          <xm:sqref>AE72:BF72</xm:sqref>
        </x14:dataValidation>
        <x14:dataValidation type="list" allowBlank="1" showInputMessage="1" showErrorMessage="1" xr:uid="{50F7FA3D-C844-486C-AC1E-55271EA8A14A}">
          <x14:formula1>
            <xm:f>Options!$A$52:$A$54</xm:f>
          </x14:formula1>
          <xm:sqref>AE74:BF74 I74 M74 S74 Z74:AA74</xm:sqref>
        </x14:dataValidation>
        <x14:dataValidation type="list" allowBlank="1" showInputMessage="1" showErrorMessage="1" xr:uid="{1FEB72BE-80C1-416B-9972-0D9F94E4DFF8}">
          <x14:formula1>
            <xm:f>Options!$A$57:$A$59</xm:f>
          </x14:formula1>
          <xm:sqref>AE99:BF99</xm:sqref>
        </x14:dataValidation>
        <x14:dataValidation type="list" allowBlank="1" showInputMessage="1" showErrorMessage="1" xr:uid="{EAA2950A-63F9-4671-91B4-1EA77FFB696C}">
          <x14:formula1>
            <xm:f>Options!$A$11:$A$16</xm:f>
          </x14:formula1>
          <xm:sqref>AE32:BF32</xm:sqref>
        </x14:dataValidation>
        <x14:dataValidation type="list" allowBlank="1" showInputMessage="1" showErrorMessage="1" xr:uid="{D898DFCC-001A-42F0-88EF-395F1437C7A4}">
          <x14:formula1>
            <xm:f>Options!$A$19:$A$23</xm:f>
          </x14:formula1>
          <xm:sqref>AE36:BF36</xm:sqref>
        </x14:dataValidation>
        <x14:dataValidation type="list" allowBlank="1" showInputMessage="1" showErrorMessage="1" xr:uid="{C6463077-6750-44A6-8E54-248C2D2FBAB6}">
          <x14:formula1>
            <xm:f>Options!$A$37:$A$39</xm:f>
          </x14:formula1>
          <xm:sqref>AE59:BF59</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93F835-B7ED-4F82-BC54-0BB91C2430A2}">
  <dimension ref="A1:BK113"/>
  <sheetViews>
    <sheetView zoomScale="70" zoomScaleNormal="70" workbookViewId="0">
      <pane ySplit="1" topLeftCell="A80" activePane="bottomLeft" state="frozen"/>
      <selection activeCell="B1" sqref="B1"/>
      <selection pane="bottomLeft" activeCell="BH112" sqref="BH112"/>
    </sheetView>
  </sheetViews>
  <sheetFormatPr defaultRowHeight="14.5" x14ac:dyDescent="0.35"/>
  <cols>
    <col min="1" max="1" width="8.7265625" style="1" customWidth="1"/>
    <col min="2" max="2" width="79.1796875" style="65" customWidth="1"/>
    <col min="3" max="58" width="17.54296875" style="23" customWidth="1"/>
    <col min="60" max="60" width="38" bestFit="1" customWidth="1"/>
    <col min="61" max="61" width="17.26953125" style="10" customWidth="1"/>
    <col min="62" max="62" width="22.1796875" style="1" customWidth="1"/>
    <col min="63" max="63" width="20.81640625" style="1" customWidth="1"/>
  </cols>
  <sheetData>
    <row r="1" spans="1:63" x14ac:dyDescent="0.35">
      <c r="B1" s="22" t="s">
        <v>154</v>
      </c>
      <c r="C1" s="23" t="s">
        <v>151</v>
      </c>
      <c r="D1" s="23" t="s">
        <v>151</v>
      </c>
      <c r="E1" s="23" t="s">
        <v>151</v>
      </c>
      <c r="F1" s="23" t="s">
        <v>151</v>
      </c>
      <c r="G1" s="23" t="s">
        <v>151</v>
      </c>
      <c r="H1" s="23" t="s">
        <v>151</v>
      </c>
      <c r="I1" s="23" t="s">
        <v>151</v>
      </c>
      <c r="J1" s="23" t="s">
        <v>151</v>
      </c>
      <c r="K1" s="23" t="s">
        <v>151</v>
      </c>
      <c r="L1" s="23" t="s">
        <v>151</v>
      </c>
      <c r="M1" s="23" t="s">
        <v>151</v>
      </c>
      <c r="N1" s="23" t="s">
        <v>151</v>
      </c>
      <c r="O1" s="23" t="s">
        <v>151</v>
      </c>
      <c r="P1" s="23" t="s">
        <v>151</v>
      </c>
      <c r="Q1" s="23" t="s">
        <v>151</v>
      </c>
      <c r="R1" s="23" t="s">
        <v>151</v>
      </c>
      <c r="S1" s="23" t="s">
        <v>151</v>
      </c>
      <c r="T1" s="23" t="s">
        <v>151</v>
      </c>
      <c r="U1" s="23" t="s">
        <v>151</v>
      </c>
      <c r="V1" s="23" t="s">
        <v>151</v>
      </c>
      <c r="W1" s="23" t="s">
        <v>151</v>
      </c>
      <c r="X1" s="23" t="s">
        <v>151</v>
      </c>
      <c r="Y1" s="23" t="s">
        <v>151</v>
      </c>
      <c r="Z1" s="23" t="s">
        <v>151</v>
      </c>
      <c r="AA1" s="23" t="s">
        <v>151</v>
      </c>
      <c r="AB1" s="23" t="s">
        <v>151</v>
      </c>
      <c r="AC1" s="23" t="s">
        <v>151</v>
      </c>
      <c r="AD1" s="23" t="s">
        <v>151</v>
      </c>
      <c r="AE1" s="23" t="s">
        <v>155</v>
      </c>
      <c r="AF1" s="23" t="s">
        <v>155</v>
      </c>
      <c r="AG1" s="23" t="s">
        <v>155</v>
      </c>
      <c r="AH1" s="23" t="s">
        <v>155</v>
      </c>
      <c r="AI1" s="23" t="s">
        <v>155</v>
      </c>
      <c r="AJ1" s="23" t="s">
        <v>155</v>
      </c>
      <c r="AK1" s="23" t="s">
        <v>155</v>
      </c>
      <c r="AL1" s="23" t="s">
        <v>155</v>
      </c>
      <c r="AM1" s="23" t="s">
        <v>155</v>
      </c>
      <c r="AN1" s="23" t="s">
        <v>155</v>
      </c>
      <c r="AO1" s="23" t="s">
        <v>155</v>
      </c>
      <c r="AP1" s="23" t="s">
        <v>155</v>
      </c>
      <c r="AQ1" s="23" t="s">
        <v>155</v>
      </c>
      <c r="AR1" s="23" t="s">
        <v>155</v>
      </c>
      <c r="AS1" s="23" t="s">
        <v>155</v>
      </c>
      <c r="AT1" s="23" t="s">
        <v>155</v>
      </c>
      <c r="AU1" s="23" t="s">
        <v>155</v>
      </c>
      <c r="AV1" s="23" t="s">
        <v>155</v>
      </c>
      <c r="AW1" s="23" t="s">
        <v>155</v>
      </c>
      <c r="AX1" s="23" t="s">
        <v>155</v>
      </c>
      <c r="AY1" s="23" t="s">
        <v>155</v>
      </c>
      <c r="AZ1" s="23" t="s">
        <v>155</v>
      </c>
      <c r="BA1" s="23" t="s">
        <v>155</v>
      </c>
      <c r="BB1" s="23" t="s">
        <v>155</v>
      </c>
      <c r="BC1" s="23" t="s">
        <v>155</v>
      </c>
      <c r="BD1" s="23" t="s">
        <v>155</v>
      </c>
      <c r="BE1" s="23" t="s">
        <v>155</v>
      </c>
      <c r="BF1" s="23" t="s">
        <v>155</v>
      </c>
    </row>
    <row r="2" spans="1:63" x14ac:dyDescent="0.35">
      <c r="B2" s="22" t="s">
        <v>152</v>
      </c>
      <c r="C2" s="26" t="s">
        <v>156</v>
      </c>
      <c r="D2" s="26" t="s">
        <v>157</v>
      </c>
      <c r="E2" s="26" t="s">
        <v>158</v>
      </c>
      <c r="F2" s="26" t="s">
        <v>159</v>
      </c>
      <c r="G2" s="26" t="s">
        <v>160</v>
      </c>
      <c r="H2" s="26" t="s">
        <v>161</v>
      </c>
      <c r="I2" s="26" t="s">
        <v>162</v>
      </c>
      <c r="J2" s="26" t="s">
        <v>163</v>
      </c>
      <c r="K2" s="26" t="s">
        <v>164</v>
      </c>
      <c r="L2" s="26" t="s">
        <v>165</v>
      </c>
      <c r="M2" s="26" t="s">
        <v>166</v>
      </c>
      <c r="N2" s="26" t="s">
        <v>167</v>
      </c>
      <c r="O2" s="26" t="s">
        <v>168</v>
      </c>
      <c r="P2" s="26" t="s">
        <v>169</v>
      </c>
      <c r="Q2" s="26" t="s">
        <v>170</v>
      </c>
      <c r="R2" s="26" t="s">
        <v>171</v>
      </c>
      <c r="S2" s="26" t="s">
        <v>172</v>
      </c>
      <c r="T2" s="26" t="s">
        <v>173</v>
      </c>
      <c r="U2" s="26" t="s">
        <v>174</v>
      </c>
      <c r="V2" s="26" t="s">
        <v>175</v>
      </c>
      <c r="W2" s="26" t="s">
        <v>176</v>
      </c>
      <c r="X2" s="26" t="s">
        <v>177</v>
      </c>
      <c r="Y2" s="26" t="s">
        <v>178</v>
      </c>
      <c r="Z2" s="26" t="s">
        <v>179</v>
      </c>
      <c r="AA2" s="26" t="s">
        <v>180</v>
      </c>
      <c r="AB2" s="26" t="s">
        <v>181</v>
      </c>
      <c r="AC2" s="26" t="s">
        <v>182</v>
      </c>
      <c r="AD2" s="26" t="s">
        <v>183</v>
      </c>
      <c r="AE2" s="26" t="s">
        <v>156</v>
      </c>
      <c r="AF2" s="26" t="s">
        <v>157</v>
      </c>
      <c r="AG2" s="26" t="s">
        <v>158</v>
      </c>
      <c r="AH2" s="26" t="s">
        <v>159</v>
      </c>
      <c r="AI2" s="26" t="s">
        <v>160</v>
      </c>
      <c r="AJ2" s="26" t="s">
        <v>161</v>
      </c>
      <c r="AK2" s="26" t="s">
        <v>184</v>
      </c>
      <c r="AL2" s="26" t="s">
        <v>185</v>
      </c>
      <c r="AM2" s="26" t="s">
        <v>164</v>
      </c>
      <c r="AN2" s="26" t="s">
        <v>165</v>
      </c>
      <c r="AO2" s="26" t="s">
        <v>186</v>
      </c>
      <c r="AP2" s="26" t="s">
        <v>167</v>
      </c>
      <c r="AQ2" s="26" t="s">
        <v>168</v>
      </c>
      <c r="AR2" s="26" t="s">
        <v>169</v>
      </c>
      <c r="AS2" s="26" t="s">
        <v>170</v>
      </c>
      <c r="AT2" s="26" t="s">
        <v>187</v>
      </c>
      <c r="AU2" s="26" t="s">
        <v>172</v>
      </c>
      <c r="AV2" s="26" t="s">
        <v>173</v>
      </c>
      <c r="AW2" s="26" t="s">
        <v>174</v>
      </c>
      <c r="AX2" s="26" t="s">
        <v>175</v>
      </c>
      <c r="AY2" s="26" t="s">
        <v>176</v>
      </c>
      <c r="AZ2" s="26" t="s">
        <v>177</v>
      </c>
      <c r="BA2" s="26" t="s">
        <v>188</v>
      </c>
      <c r="BB2" s="26" t="s">
        <v>189</v>
      </c>
      <c r="BC2" s="26" t="s">
        <v>180</v>
      </c>
      <c r="BD2" s="26" t="s">
        <v>181</v>
      </c>
      <c r="BE2" s="26" t="s">
        <v>182</v>
      </c>
      <c r="BF2" s="26" t="s">
        <v>190</v>
      </c>
    </row>
    <row r="3" spans="1:63" x14ac:dyDescent="0.35">
      <c r="B3" s="22" t="s">
        <v>153</v>
      </c>
      <c r="C3" s="27" t="s">
        <v>191</v>
      </c>
      <c r="D3" s="27" t="s">
        <v>192</v>
      </c>
      <c r="E3" s="27" t="s">
        <v>193</v>
      </c>
      <c r="F3" s="27" t="s">
        <v>194</v>
      </c>
      <c r="G3" s="27" t="s">
        <v>195</v>
      </c>
      <c r="H3" s="27" t="s">
        <v>196</v>
      </c>
      <c r="I3" s="27" t="s">
        <v>197</v>
      </c>
      <c r="J3" s="27" t="s">
        <v>198</v>
      </c>
      <c r="K3" s="27" t="s">
        <v>199</v>
      </c>
      <c r="L3" s="27" t="s">
        <v>200</v>
      </c>
      <c r="M3" s="27" t="s">
        <v>201</v>
      </c>
      <c r="N3" s="27" t="s">
        <v>202</v>
      </c>
      <c r="O3" s="27" t="s">
        <v>203</v>
      </c>
      <c r="P3" s="27" t="s">
        <v>204</v>
      </c>
      <c r="Q3" s="27" t="s">
        <v>205</v>
      </c>
      <c r="R3" s="27" t="s">
        <v>206</v>
      </c>
      <c r="S3" s="27" t="s">
        <v>207</v>
      </c>
      <c r="T3" s="27" t="s">
        <v>208</v>
      </c>
      <c r="U3" s="27" t="s">
        <v>209</v>
      </c>
      <c r="V3" s="27" t="s">
        <v>210</v>
      </c>
      <c r="W3" s="27" t="s">
        <v>211</v>
      </c>
      <c r="X3" s="27" t="s">
        <v>212</v>
      </c>
      <c r="Y3" s="27" t="s">
        <v>213</v>
      </c>
      <c r="Z3" s="27" t="s">
        <v>214</v>
      </c>
      <c r="AA3" s="27" t="s">
        <v>215</v>
      </c>
      <c r="AB3" s="27" t="s">
        <v>216</v>
      </c>
      <c r="AC3" s="27" t="s">
        <v>217</v>
      </c>
      <c r="AD3" s="27" t="s">
        <v>218</v>
      </c>
      <c r="AE3" s="27" t="s">
        <v>191</v>
      </c>
      <c r="AF3" s="27" t="s">
        <v>219</v>
      </c>
      <c r="AG3" s="27" t="s">
        <v>220</v>
      </c>
      <c r="AH3" s="27" t="s">
        <v>221</v>
      </c>
      <c r="AI3" s="27" t="s">
        <v>222</v>
      </c>
      <c r="AJ3" s="27" t="s">
        <v>223</v>
      </c>
      <c r="AK3" s="27" t="s">
        <v>224</v>
      </c>
      <c r="AL3" s="27" t="s">
        <v>225</v>
      </c>
      <c r="AM3" s="27" t="s">
        <v>226</v>
      </c>
      <c r="AN3" s="27" t="s">
        <v>227</v>
      </c>
      <c r="AO3" s="27" t="s">
        <v>228</v>
      </c>
      <c r="AP3" s="27" t="s">
        <v>229</v>
      </c>
      <c r="AQ3" s="27" t="s">
        <v>203</v>
      </c>
      <c r="AR3" s="27" t="s">
        <v>204</v>
      </c>
      <c r="AS3" s="27" t="s">
        <v>205</v>
      </c>
      <c r="AT3" s="27" t="s">
        <v>206</v>
      </c>
      <c r="AU3" s="27" t="s">
        <v>207</v>
      </c>
      <c r="AV3" s="27" t="s">
        <v>208</v>
      </c>
      <c r="AW3" s="27" t="s">
        <v>209</v>
      </c>
      <c r="AX3" s="27" t="s">
        <v>210</v>
      </c>
      <c r="AY3" s="27" t="s">
        <v>211</v>
      </c>
      <c r="AZ3" s="27" t="s">
        <v>212</v>
      </c>
      <c r="BA3" s="27" t="s">
        <v>213</v>
      </c>
      <c r="BB3" s="27" t="s">
        <v>214</v>
      </c>
      <c r="BC3" s="27" t="s">
        <v>215</v>
      </c>
      <c r="BD3" s="27" t="s">
        <v>216</v>
      </c>
      <c r="BE3" s="27" t="s">
        <v>217</v>
      </c>
      <c r="BF3" s="27" t="s">
        <v>218</v>
      </c>
    </row>
    <row r="4" spans="1:63" x14ac:dyDescent="0.35">
      <c r="A4" s="4"/>
      <c r="B4" s="25" t="s">
        <v>230</v>
      </c>
      <c r="C4" s="24">
        <v>1</v>
      </c>
      <c r="D4" s="24">
        <v>2</v>
      </c>
      <c r="E4" s="24">
        <v>3</v>
      </c>
      <c r="F4" s="24">
        <v>4</v>
      </c>
      <c r="G4" s="24">
        <v>5</v>
      </c>
      <c r="H4" s="24">
        <v>6</v>
      </c>
      <c r="I4" s="24">
        <v>7</v>
      </c>
      <c r="J4" s="24">
        <v>8</v>
      </c>
      <c r="K4" s="24">
        <v>9</v>
      </c>
      <c r="L4" s="24">
        <v>10</v>
      </c>
      <c r="M4" s="24">
        <v>11</v>
      </c>
      <c r="N4" s="24">
        <v>12</v>
      </c>
      <c r="O4" s="24">
        <v>13</v>
      </c>
      <c r="P4" s="24">
        <v>14</v>
      </c>
      <c r="Q4" s="24">
        <v>15</v>
      </c>
      <c r="R4" s="24">
        <v>16</v>
      </c>
      <c r="S4" s="24">
        <v>17</v>
      </c>
      <c r="T4" s="24">
        <v>18</v>
      </c>
      <c r="U4" s="24">
        <v>19</v>
      </c>
      <c r="V4" s="24">
        <v>20</v>
      </c>
      <c r="W4" s="24">
        <v>21</v>
      </c>
      <c r="X4" s="24">
        <v>22</v>
      </c>
      <c r="Y4" s="24">
        <v>23</v>
      </c>
      <c r="Z4" s="24">
        <v>24</v>
      </c>
      <c r="AA4" s="24">
        <v>25</v>
      </c>
      <c r="AB4" s="24">
        <v>26</v>
      </c>
      <c r="AC4" s="24">
        <v>27</v>
      </c>
      <c r="AD4" s="24">
        <v>28</v>
      </c>
      <c r="AE4" s="24">
        <v>1</v>
      </c>
      <c r="AF4" s="24">
        <v>2</v>
      </c>
      <c r="AG4" s="24">
        <v>3</v>
      </c>
      <c r="AH4" s="24">
        <v>4</v>
      </c>
      <c r="AI4" s="24">
        <v>5</v>
      </c>
      <c r="AJ4" s="24">
        <v>6</v>
      </c>
      <c r="AK4" s="24">
        <v>7</v>
      </c>
      <c r="AL4" s="24">
        <v>8</v>
      </c>
      <c r="AM4" s="24">
        <v>9</v>
      </c>
      <c r="AN4" s="24">
        <v>10</v>
      </c>
      <c r="AO4" s="24">
        <v>11</v>
      </c>
      <c r="AP4" s="24">
        <v>12</v>
      </c>
      <c r="AQ4" s="24">
        <v>13</v>
      </c>
      <c r="AR4" s="24">
        <v>14</v>
      </c>
      <c r="AS4" s="24">
        <v>15</v>
      </c>
      <c r="AT4" s="24">
        <v>16</v>
      </c>
      <c r="AU4" s="24">
        <v>17</v>
      </c>
      <c r="AV4" s="24">
        <v>18</v>
      </c>
      <c r="AW4" s="24">
        <v>19</v>
      </c>
      <c r="AX4" s="24">
        <v>20</v>
      </c>
      <c r="AY4" s="24">
        <v>21</v>
      </c>
      <c r="AZ4" s="24">
        <v>22</v>
      </c>
      <c r="BA4" s="24">
        <v>23</v>
      </c>
      <c r="BB4" s="24">
        <v>24</v>
      </c>
      <c r="BC4" s="24">
        <v>25</v>
      </c>
      <c r="BD4" s="24">
        <v>26</v>
      </c>
      <c r="BE4" s="24">
        <v>27</v>
      </c>
      <c r="BF4" s="24">
        <v>28</v>
      </c>
      <c r="BI4" s="94" t="s">
        <v>131</v>
      </c>
      <c r="BJ4" s="94" t="s">
        <v>132</v>
      </c>
      <c r="BK4" s="95" t="s">
        <v>135</v>
      </c>
    </row>
    <row r="5" spans="1:63" x14ac:dyDescent="0.35">
      <c r="A5" s="96" t="s">
        <v>0</v>
      </c>
      <c r="B5" s="96"/>
      <c r="C5" s="28"/>
      <c r="D5" s="28"/>
      <c r="E5" s="28"/>
      <c r="F5" s="28"/>
      <c r="G5" s="28"/>
      <c r="H5" s="28"/>
      <c r="I5" s="28"/>
      <c r="J5" s="28"/>
      <c r="K5" s="28"/>
      <c r="L5" s="28"/>
      <c r="M5" s="28"/>
      <c r="N5" s="28"/>
      <c r="O5" s="28"/>
      <c r="P5" s="28"/>
      <c r="Q5" s="28"/>
      <c r="R5" s="28"/>
      <c r="S5" s="28"/>
      <c r="T5" s="28"/>
      <c r="U5" s="28"/>
      <c r="V5" s="28"/>
      <c r="W5" s="28"/>
      <c r="X5" s="28"/>
      <c r="Y5" s="28"/>
      <c r="Z5" s="28"/>
      <c r="AA5" s="28"/>
      <c r="AB5" s="28"/>
      <c r="AC5" s="28"/>
      <c r="AD5" s="28"/>
      <c r="AE5" s="28"/>
      <c r="AF5" s="28"/>
      <c r="AG5" s="28"/>
      <c r="AH5" s="28"/>
      <c r="AI5" s="28"/>
      <c r="AJ5" s="28"/>
      <c r="AK5" s="28"/>
      <c r="AL5" s="28"/>
      <c r="AM5" s="28"/>
      <c r="AN5" s="28"/>
      <c r="AO5" s="28"/>
      <c r="AP5" s="28"/>
      <c r="AQ5" s="28"/>
      <c r="AR5" s="28"/>
      <c r="AS5" s="28"/>
      <c r="AT5" s="28"/>
      <c r="AU5" s="28"/>
      <c r="AV5" s="28"/>
      <c r="AW5" s="28"/>
      <c r="AX5" s="28"/>
      <c r="AY5" s="28"/>
      <c r="AZ5" s="28"/>
      <c r="BA5" s="28"/>
      <c r="BB5" s="28"/>
      <c r="BC5" s="28"/>
      <c r="BD5" s="28"/>
      <c r="BE5" s="28"/>
      <c r="BF5" s="28"/>
      <c r="BI5" s="94"/>
      <c r="BJ5" s="94"/>
      <c r="BK5" s="95"/>
    </row>
    <row r="6" spans="1:63" s="3" customFormat="1" x14ac:dyDescent="0.35">
      <c r="A6" s="5">
        <v>1</v>
      </c>
      <c r="B6" s="57" t="s">
        <v>27</v>
      </c>
      <c r="C6" s="5">
        <f t="shared" ref="C6:AH6" si="0">IF(AND(C7="Y",C8="Y",C9="Y"),1,0)</f>
        <v>1</v>
      </c>
      <c r="D6" s="5">
        <f t="shared" si="0"/>
        <v>0</v>
      </c>
      <c r="E6" s="5">
        <f t="shared" si="0"/>
        <v>1</v>
      </c>
      <c r="F6" s="5">
        <f t="shared" si="0"/>
        <v>1</v>
      </c>
      <c r="G6" s="5">
        <f t="shared" si="0"/>
        <v>0</v>
      </c>
      <c r="H6" s="5">
        <f t="shared" si="0"/>
        <v>0</v>
      </c>
      <c r="I6" s="5">
        <f t="shared" si="0"/>
        <v>1</v>
      </c>
      <c r="J6" s="5">
        <f t="shared" si="0"/>
        <v>0</v>
      </c>
      <c r="K6" s="5">
        <f t="shared" si="0"/>
        <v>0</v>
      </c>
      <c r="L6" s="5">
        <f t="shared" si="0"/>
        <v>0</v>
      </c>
      <c r="M6" s="5">
        <f t="shared" si="0"/>
        <v>0</v>
      </c>
      <c r="N6" s="5">
        <f t="shared" si="0"/>
        <v>0</v>
      </c>
      <c r="O6" s="5">
        <f t="shared" si="0"/>
        <v>0</v>
      </c>
      <c r="P6" s="5">
        <f t="shared" si="0"/>
        <v>0</v>
      </c>
      <c r="Q6" s="5">
        <f t="shared" si="0"/>
        <v>0</v>
      </c>
      <c r="R6" s="5">
        <f t="shared" si="0"/>
        <v>1</v>
      </c>
      <c r="S6" s="5">
        <f t="shared" si="0"/>
        <v>1</v>
      </c>
      <c r="T6" s="5">
        <f t="shared" si="0"/>
        <v>0</v>
      </c>
      <c r="U6" s="5">
        <f t="shared" si="0"/>
        <v>0</v>
      </c>
      <c r="V6" s="5">
        <f t="shared" si="0"/>
        <v>0</v>
      </c>
      <c r="W6" s="5">
        <f t="shared" si="0"/>
        <v>0</v>
      </c>
      <c r="X6" s="5">
        <f t="shared" si="0"/>
        <v>0</v>
      </c>
      <c r="Y6" s="5">
        <f t="shared" si="0"/>
        <v>0</v>
      </c>
      <c r="Z6" s="5">
        <f t="shared" si="0"/>
        <v>1</v>
      </c>
      <c r="AA6" s="5">
        <f t="shared" si="0"/>
        <v>0</v>
      </c>
      <c r="AB6" s="5">
        <f t="shared" si="0"/>
        <v>0</v>
      </c>
      <c r="AC6" s="5">
        <f t="shared" si="0"/>
        <v>0</v>
      </c>
      <c r="AD6" s="5">
        <f t="shared" si="0"/>
        <v>1</v>
      </c>
      <c r="AE6" s="5">
        <f t="shared" si="0"/>
        <v>1</v>
      </c>
      <c r="AF6" s="5">
        <f t="shared" si="0"/>
        <v>0</v>
      </c>
      <c r="AG6" s="5">
        <f t="shared" si="0"/>
        <v>1</v>
      </c>
      <c r="AH6" s="5">
        <f t="shared" si="0"/>
        <v>1</v>
      </c>
      <c r="AI6" s="5">
        <f t="shared" ref="AI6:BF6" si="1">IF(AND(AI7="Y",AI8="Y",AI9="Y"),1,0)</f>
        <v>0</v>
      </c>
      <c r="AJ6" s="5">
        <f t="shared" si="1"/>
        <v>0</v>
      </c>
      <c r="AK6" s="5">
        <f t="shared" si="1"/>
        <v>1</v>
      </c>
      <c r="AL6" s="5">
        <f t="shared" si="1"/>
        <v>0</v>
      </c>
      <c r="AM6" s="5">
        <f t="shared" si="1"/>
        <v>0</v>
      </c>
      <c r="AN6" s="5">
        <f t="shared" si="1"/>
        <v>0</v>
      </c>
      <c r="AO6" s="5">
        <f t="shared" si="1"/>
        <v>0</v>
      </c>
      <c r="AP6" s="5">
        <f t="shared" si="1"/>
        <v>0</v>
      </c>
      <c r="AQ6" s="5">
        <f t="shared" si="1"/>
        <v>0</v>
      </c>
      <c r="AR6" s="5">
        <f t="shared" si="1"/>
        <v>0</v>
      </c>
      <c r="AS6" s="5">
        <f t="shared" si="1"/>
        <v>0</v>
      </c>
      <c r="AT6" s="5">
        <f t="shared" si="1"/>
        <v>1</v>
      </c>
      <c r="AU6" s="5">
        <f t="shared" si="1"/>
        <v>1</v>
      </c>
      <c r="AV6" s="5">
        <f t="shared" si="1"/>
        <v>0</v>
      </c>
      <c r="AW6" s="5">
        <f t="shared" si="1"/>
        <v>0</v>
      </c>
      <c r="AX6" s="5">
        <f t="shared" si="1"/>
        <v>0</v>
      </c>
      <c r="AY6" s="5">
        <f t="shared" si="1"/>
        <v>0</v>
      </c>
      <c r="AZ6" s="5">
        <f t="shared" si="1"/>
        <v>0</v>
      </c>
      <c r="BA6" s="5">
        <f t="shared" si="1"/>
        <v>0</v>
      </c>
      <c r="BB6" s="5">
        <f t="shared" si="1"/>
        <v>1</v>
      </c>
      <c r="BC6" s="5">
        <f t="shared" si="1"/>
        <v>0</v>
      </c>
      <c r="BD6" s="5">
        <f t="shared" si="1"/>
        <v>0</v>
      </c>
      <c r="BE6" s="5">
        <f t="shared" si="1"/>
        <v>0</v>
      </c>
      <c r="BF6" s="5">
        <f t="shared" si="1"/>
        <v>1</v>
      </c>
      <c r="BI6" s="5">
        <f>AVERAGE(C6:BF6)</f>
        <v>0.2857142857142857</v>
      </c>
      <c r="BJ6" s="5">
        <f>_xlfn.STDEV.S(C6:BF6)</f>
        <v>0.45584230583855179</v>
      </c>
      <c r="BK6" s="5">
        <f>MEDIAN(C6:BF6)</f>
        <v>0</v>
      </c>
    </row>
    <row r="7" spans="1:63" ht="29" x14ac:dyDescent="0.35">
      <c r="A7" s="16" t="s">
        <v>1</v>
      </c>
      <c r="B7" s="58" t="s">
        <v>3</v>
      </c>
      <c r="C7" s="29" t="s">
        <v>38</v>
      </c>
      <c r="D7" s="29" t="s">
        <v>38</v>
      </c>
      <c r="E7" s="29" t="s">
        <v>38</v>
      </c>
      <c r="F7" s="29" t="s">
        <v>38</v>
      </c>
      <c r="G7" s="29" t="s">
        <v>39</v>
      </c>
      <c r="H7" s="29" t="s">
        <v>38</v>
      </c>
      <c r="I7" s="29" t="s">
        <v>38</v>
      </c>
      <c r="J7" s="29" t="s">
        <v>38</v>
      </c>
      <c r="K7" s="29" t="s">
        <v>38</v>
      </c>
      <c r="L7" s="29" t="s">
        <v>39</v>
      </c>
      <c r="M7" s="29" t="s">
        <v>38</v>
      </c>
      <c r="N7" s="29" t="s">
        <v>39</v>
      </c>
      <c r="O7" s="29" t="s">
        <v>39</v>
      </c>
      <c r="P7" s="29" t="s">
        <v>38</v>
      </c>
      <c r="Q7" s="29" t="s">
        <v>38</v>
      </c>
      <c r="R7" s="29" t="s">
        <v>38</v>
      </c>
      <c r="S7" s="29" t="s">
        <v>38</v>
      </c>
      <c r="T7" s="29" t="s">
        <v>39</v>
      </c>
      <c r="U7" s="29" t="s">
        <v>38</v>
      </c>
      <c r="V7" s="29" t="s">
        <v>39</v>
      </c>
      <c r="W7" s="29" t="s">
        <v>39</v>
      </c>
      <c r="X7" s="29" t="s">
        <v>39</v>
      </c>
      <c r="Y7" s="29" t="s">
        <v>39</v>
      </c>
      <c r="Z7" s="29" t="s">
        <v>38</v>
      </c>
      <c r="AA7" s="29" t="s">
        <v>38</v>
      </c>
      <c r="AB7" s="29" t="s">
        <v>39</v>
      </c>
      <c r="AC7" s="29" t="s">
        <v>38</v>
      </c>
      <c r="AD7" s="29" t="s">
        <v>38</v>
      </c>
      <c r="AE7" s="29" t="s">
        <v>38</v>
      </c>
      <c r="AF7" s="29" t="s">
        <v>38</v>
      </c>
      <c r="AG7" s="29" t="s">
        <v>38</v>
      </c>
      <c r="AH7" s="29" t="s">
        <v>38</v>
      </c>
      <c r="AI7" s="29" t="s">
        <v>39</v>
      </c>
      <c r="AJ7" s="29" t="s">
        <v>38</v>
      </c>
      <c r="AK7" s="29" t="s">
        <v>38</v>
      </c>
      <c r="AL7" s="29" t="s">
        <v>38</v>
      </c>
      <c r="AM7" s="29" t="s">
        <v>38</v>
      </c>
      <c r="AN7" s="29" t="s">
        <v>39</v>
      </c>
      <c r="AO7" s="29" t="s">
        <v>38</v>
      </c>
      <c r="AP7" s="29" t="s">
        <v>39</v>
      </c>
      <c r="AQ7" s="29" t="s">
        <v>39</v>
      </c>
      <c r="AR7" s="29" t="s">
        <v>38</v>
      </c>
      <c r="AS7" s="29" t="s">
        <v>38</v>
      </c>
      <c r="AT7" s="29" t="s">
        <v>38</v>
      </c>
      <c r="AU7" s="29" t="s">
        <v>38</v>
      </c>
      <c r="AV7" s="29" t="s">
        <v>39</v>
      </c>
      <c r="AW7" s="29" t="s">
        <v>38</v>
      </c>
      <c r="AX7" s="29" t="s">
        <v>39</v>
      </c>
      <c r="AY7" s="29" t="s">
        <v>39</v>
      </c>
      <c r="AZ7" s="29" t="s">
        <v>39</v>
      </c>
      <c r="BA7" s="29" t="s">
        <v>39</v>
      </c>
      <c r="BB7" s="29" t="s">
        <v>38</v>
      </c>
      <c r="BC7" s="29" t="s">
        <v>38</v>
      </c>
      <c r="BD7" s="29" t="s">
        <v>39</v>
      </c>
      <c r="BE7" s="29" t="s">
        <v>38</v>
      </c>
      <c r="BF7" s="29" t="s">
        <v>38</v>
      </c>
      <c r="BI7" s="6"/>
      <c r="BJ7" s="6"/>
      <c r="BK7" s="6"/>
    </row>
    <row r="8" spans="1:63" x14ac:dyDescent="0.35">
      <c r="A8" s="16" t="s">
        <v>2</v>
      </c>
      <c r="B8" s="59" t="s">
        <v>4</v>
      </c>
      <c r="C8" s="29" t="s">
        <v>38</v>
      </c>
      <c r="D8" s="29" t="s">
        <v>38</v>
      </c>
      <c r="E8" s="29" t="s">
        <v>38</v>
      </c>
      <c r="F8" s="29" t="s">
        <v>38</v>
      </c>
      <c r="G8" s="29" t="s">
        <v>38</v>
      </c>
      <c r="H8" s="29" t="s">
        <v>38</v>
      </c>
      <c r="I8" s="29" t="s">
        <v>38</v>
      </c>
      <c r="J8" s="29" t="s">
        <v>38</v>
      </c>
      <c r="K8" s="29" t="s">
        <v>38</v>
      </c>
      <c r="L8" s="29" t="s">
        <v>38</v>
      </c>
      <c r="M8" s="29" t="s">
        <v>38</v>
      </c>
      <c r="N8" s="29" t="s">
        <v>38</v>
      </c>
      <c r="O8" s="29" t="s">
        <v>38</v>
      </c>
      <c r="P8" s="29" t="s">
        <v>38</v>
      </c>
      <c r="Q8" s="29" t="s">
        <v>38</v>
      </c>
      <c r="R8" s="29" t="s">
        <v>38</v>
      </c>
      <c r="S8" s="29" t="s">
        <v>38</v>
      </c>
      <c r="T8" s="29" t="s">
        <v>38</v>
      </c>
      <c r="U8" s="29" t="s">
        <v>38</v>
      </c>
      <c r="V8" s="29" t="s">
        <v>38</v>
      </c>
      <c r="W8" s="29" t="s">
        <v>39</v>
      </c>
      <c r="X8" s="29" t="s">
        <v>38</v>
      </c>
      <c r="Y8" s="29" t="s">
        <v>38</v>
      </c>
      <c r="Z8" s="29" t="s">
        <v>38</v>
      </c>
      <c r="AA8" s="29" t="s">
        <v>38</v>
      </c>
      <c r="AB8" s="29" t="s">
        <v>38</v>
      </c>
      <c r="AC8" s="29" t="s">
        <v>38</v>
      </c>
      <c r="AD8" s="29" t="s">
        <v>38</v>
      </c>
      <c r="AE8" s="29" t="s">
        <v>38</v>
      </c>
      <c r="AF8" s="29" t="s">
        <v>38</v>
      </c>
      <c r="AG8" s="29" t="s">
        <v>38</v>
      </c>
      <c r="AH8" s="29" t="s">
        <v>38</v>
      </c>
      <c r="AI8" s="29" t="s">
        <v>38</v>
      </c>
      <c r="AJ8" s="29" t="s">
        <v>38</v>
      </c>
      <c r="AK8" s="29" t="s">
        <v>38</v>
      </c>
      <c r="AL8" s="29" t="s">
        <v>38</v>
      </c>
      <c r="AM8" s="29" t="s">
        <v>38</v>
      </c>
      <c r="AN8" s="29" t="s">
        <v>38</v>
      </c>
      <c r="AO8" s="29" t="s">
        <v>38</v>
      </c>
      <c r="AP8" s="29" t="s">
        <v>38</v>
      </c>
      <c r="AQ8" s="29" t="s">
        <v>38</v>
      </c>
      <c r="AR8" s="29" t="s">
        <v>38</v>
      </c>
      <c r="AS8" s="29" t="s">
        <v>38</v>
      </c>
      <c r="AT8" s="29" t="s">
        <v>38</v>
      </c>
      <c r="AU8" s="29" t="s">
        <v>38</v>
      </c>
      <c r="AV8" s="29" t="s">
        <v>38</v>
      </c>
      <c r="AW8" s="29" t="s">
        <v>38</v>
      </c>
      <c r="AX8" s="29" t="s">
        <v>38</v>
      </c>
      <c r="AY8" s="29" t="s">
        <v>39</v>
      </c>
      <c r="AZ8" s="29" t="s">
        <v>38</v>
      </c>
      <c r="BA8" s="29" t="s">
        <v>38</v>
      </c>
      <c r="BB8" s="29" t="s">
        <v>38</v>
      </c>
      <c r="BC8" s="29" t="s">
        <v>38</v>
      </c>
      <c r="BD8" s="29" t="s">
        <v>38</v>
      </c>
      <c r="BE8" s="29" t="s">
        <v>38</v>
      </c>
      <c r="BF8" s="29" t="s">
        <v>38</v>
      </c>
      <c r="BI8" s="6"/>
      <c r="BJ8" s="6"/>
      <c r="BK8" s="6"/>
    </row>
    <row r="9" spans="1:63" x14ac:dyDescent="0.35">
      <c r="A9" s="16" t="s">
        <v>5</v>
      </c>
      <c r="B9" s="59" t="s">
        <v>6</v>
      </c>
      <c r="C9" s="29" t="s">
        <v>38</v>
      </c>
      <c r="D9" s="29" t="s">
        <v>39</v>
      </c>
      <c r="E9" s="29" t="s">
        <v>38</v>
      </c>
      <c r="F9" s="29" t="s">
        <v>38</v>
      </c>
      <c r="G9" s="29" t="s">
        <v>39</v>
      </c>
      <c r="H9" s="29" t="s">
        <v>39</v>
      </c>
      <c r="I9" s="29" t="s">
        <v>38</v>
      </c>
      <c r="J9" s="29" t="s">
        <v>39</v>
      </c>
      <c r="K9" s="29" t="s">
        <v>39</v>
      </c>
      <c r="L9" s="29" t="s">
        <v>38</v>
      </c>
      <c r="M9" s="29" t="s">
        <v>39</v>
      </c>
      <c r="N9" s="29" t="s">
        <v>38</v>
      </c>
      <c r="O9" s="29" t="s">
        <v>38</v>
      </c>
      <c r="P9" s="29" t="s">
        <v>39</v>
      </c>
      <c r="Q9" s="29" t="s">
        <v>39</v>
      </c>
      <c r="R9" s="29" t="s">
        <v>38</v>
      </c>
      <c r="S9" s="29" t="s">
        <v>38</v>
      </c>
      <c r="T9" s="29" t="s">
        <v>39</v>
      </c>
      <c r="U9" s="29" t="s">
        <v>39</v>
      </c>
      <c r="V9" s="29" t="s">
        <v>38</v>
      </c>
      <c r="W9" s="29" t="s">
        <v>39</v>
      </c>
      <c r="X9" s="29" t="s">
        <v>38</v>
      </c>
      <c r="Y9" s="29" t="s">
        <v>38</v>
      </c>
      <c r="Z9" s="29" t="s">
        <v>38</v>
      </c>
      <c r="AA9" s="29" t="s">
        <v>39</v>
      </c>
      <c r="AB9" s="29" t="s">
        <v>38</v>
      </c>
      <c r="AC9" s="29" t="s">
        <v>39</v>
      </c>
      <c r="AD9" s="29" t="s">
        <v>38</v>
      </c>
      <c r="AE9" s="29" t="s">
        <v>38</v>
      </c>
      <c r="AF9" s="29" t="s">
        <v>39</v>
      </c>
      <c r="AG9" s="29" t="s">
        <v>38</v>
      </c>
      <c r="AH9" s="29" t="s">
        <v>38</v>
      </c>
      <c r="AI9" s="29" t="s">
        <v>39</v>
      </c>
      <c r="AJ9" s="29" t="s">
        <v>39</v>
      </c>
      <c r="AK9" s="29" t="s">
        <v>38</v>
      </c>
      <c r="AL9" s="29" t="s">
        <v>39</v>
      </c>
      <c r="AM9" s="29" t="s">
        <v>39</v>
      </c>
      <c r="AN9" s="29" t="s">
        <v>38</v>
      </c>
      <c r="AO9" s="29" t="s">
        <v>39</v>
      </c>
      <c r="AP9" s="29" t="s">
        <v>38</v>
      </c>
      <c r="AQ9" s="29" t="s">
        <v>38</v>
      </c>
      <c r="AR9" s="29" t="s">
        <v>39</v>
      </c>
      <c r="AS9" s="29" t="s">
        <v>39</v>
      </c>
      <c r="AT9" s="29" t="s">
        <v>38</v>
      </c>
      <c r="AU9" s="29" t="s">
        <v>38</v>
      </c>
      <c r="AV9" s="29" t="s">
        <v>39</v>
      </c>
      <c r="AW9" s="29" t="s">
        <v>39</v>
      </c>
      <c r="AX9" s="29" t="s">
        <v>38</v>
      </c>
      <c r="AY9" s="29" t="s">
        <v>39</v>
      </c>
      <c r="AZ9" s="29" t="s">
        <v>38</v>
      </c>
      <c r="BA9" s="29" t="s">
        <v>38</v>
      </c>
      <c r="BB9" s="29" t="s">
        <v>38</v>
      </c>
      <c r="BC9" s="29" t="s">
        <v>39</v>
      </c>
      <c r="BD9" s="29" t="s">
        <v>38</v>
      </c>
      <c r="BE9" s="29" t="s">
        <v>39</v>
      </c>
      <c r="BF9" s="29" t="s">
        <v>38</v>
      </c>
      <c r="BI9" s="6"/>
      <c r="BJ9" s="6"/>
      <c r="BK9" s="6"/>
    </row>
    <row r="10" spans="1:63" x14ac:dyDescent="0.35">
      <c r="A10" s="97" t="s">
        <v>7</v>
      </c>
      <c r="B10" s="97"/>
      <c r="C10" s="28"/>
      <c r="D10" s="28"/>
      <c r="E10" s="28"/>
      <c r="F10" s="28"/>
      <c r="G10" s="28"/>
      <c r="H10" s="28"/>
      <c r="I10" s="28"/>
      <c r="J10" s="28"/>
      <c r="K10" s="28"/>
      <c r="L10" s="28"/>
      <c r="M10" s="28"/>
      <c r="N10" s="28"/>
      <c r="O10" s="28"/>
      <c r="P10" s="28"/>
      <c r="Q10" s="28"/>
      <c r="R10" s="28"/>
      <c r="S10" s="28"/>
      <c r="T10" s="28"/>
      <c r="U10" s="28"/>
      <c r="V10" s="28"/>
      <c r="W10" s="28"/>
      <c r="X10" s="28"/>
      <c r="Y10" s="28"/>
      <c r="Z10" s="28"/>
      <c r="AA10" s="28"/>
      <c r="AB10" s="28"/>
      <c r="AC10" s="28"/>
      <c r="AD10" s="28"/>
      <c r="AE10" s="28"/>
      <c r="AF10" s="28"/>
      <c r="AG10" s="28"/>
      <c r="AH10" s="28"/>
      <c r="AI10" s="28"/>
      <c r="AJ10" s="28"/>
      <c r="AK10" s="28"/>
      <c r="AL10" s="28"/>
      <c r="AM10" s="28"/>
      <c r="AN10" s="28"/>
      <c r="AO10" s="28"/>
      <c r="AP10" s="28"/>
      <c r="AQ10" s="28"/>
      <c r="AR10" s="28"/>
      <c r="AS10" s="28"/>
      <c r="AT10" s="28"/>
      <c r="AU10" s="28"/>
      <c r="AV10" s="28"/>
      <c r="AW10" s="28"/>
      <c r="AX10" s="28"/>
      <c r="AY10" s="28"/>
      <c r="AZ10" s="28"/>
      <c r="BA10" s="28"/>
      <c r="BB10" s="28"/>
      <c r="BC10" s="28"/>
      <c r="BD10" s="28"/>
      <c r="BE10" s="28"/>
      <c r="BF10" s="28"/>
      <c r="BI10" s="6"/>
      <c r="BJ10" s="6"/>
      <c r="BK10" s="6"/>
    </row>
    <row r="11" spans="1:63" ht="43.5" x14ac:dyDescent="0.35">
      <c r="A11" s="5">
        <v>2</v>
      </c>
      <c r="B11" s="60" t="s">
        <v>28</v>
      </c>
      <c r="C11" s="5">
        <f t="shared" ref="C11:AH11" si="2">IF(AND(C12="Y", C13="Y"),1,0)</f>
        <v>1</v>
      </c>
      <c r="D11" s="5">
        <f t="shared" si="2"/>
        <v>1</v>
      </c>
      <c r="E11" s="5">
        <f t="shared" si="2"/>
        <v>1</v>
      </c>
      <c r="F11" s="5">
        <f t="shared" si="2"/>
        <v>0</v>
      </c>
      <c r="G11" s="5">
        <f t="shared" si="2"/>
        <v>1</v>
      </c>
      <c r="H11" s="5">
        <f t="shared" si="2"/>
        <v>1</v>
      </c>
      <c r="I11" s="5">
        <f t="shared" si="2"/>
        <v>1</v>
      </c>
      <c r="J11" s="5">
        <f t="shared" si="2"/>
        <v>1</v>
      </c>
      <c r="K11" s="5">
        <f t="shared" si="2"/>
        <v>1</v>
      </c>
      <c r="L11" s="5">
        <f t="shared" si="2"/>
        <v>1</v>
      </c>
      <c r="M11" s="5">
        <f t="shared" si="2"/>
        <v>1</v>
      </c>
      <c r="N11" s="5">
        <f t="shared" si="2"/>
        <v>0</v>
      </c>
      <c r="O11" s="5">
        <f t="shared" si="2"/>
        <v>1</v>
      </c>
      <c r="P11" s="5">
        <f t="shared" si="2"/>
        <v>1</v>
      </c>
      <c r="Q11" s="5">
        <f t="shared" si="2"/>
        <v>1</v>
      </c>
      <c r="R11" s="5">
        <f t="shared" si="2"/>
        <v>0</v>
      </c>
      <c r="S11" s="5">
        <f t="shared" si="2"/>
        <v>1</v>
      </c>
      <c r="T11" s="5">
        <f t="shared" si="2"/>
        <v>1</v>
      </c>
      <c r="U11" s="5">
        <f t="shared" si="2"/>
        <v>1</v>
      </c>
      <c r="V11" s="5">
        <f t="shared" si="2"/>
        <v>1</v>
      </c>
      <c r="W11" s="5">
        <f t="shared" si="2"/>
        <v>1</v>
      </c>
      <c r="X11" s="5">
        <f t="shared" si="2"/>
        <v>1</v>
      </c>
      <c r="Y11" s="5">
        <f t="shared" si="2"/>
        <v>1</v>
      </c>
      <c r="Z11" s="5">
        <f t="shared" si="2"/>
        <v>1</v>
      </c>
      <c r="AA11" s="5">
        <f t="shared" si="2"/>
        <v>1</v>
      </c>
      <c r="AB11" s="5">
        <f t="shared" si="2"/>
        <v>0</v>
      </c>
      <c r="AC11" s="5">
        <f t="shared" si="2"/>
        <v>1</v>
      </c>
      <c r="AD11" s="5">
        <f t="shared" si="2"/>
        <v>1</v>
      </c>
      <c r="AE11" s="5">
        <f t="shared" si="2"/>
        <v>1</v>
      </c>
      <c r="AF11" s="5">
        <f t="shared" si="2"/>
        <v>1</v>
      </c>
      <c r="AG11" s="5">
        <f t="shared" si="2"/>
        <v>1</v>
      </c>
      <c r="AH11" s="5">
        <f t="shared" si="2"/>
        <v>0</v>
      </c>
      <c r="AI11" s="5">
        <f t="shared" ref="AI11:BF11" si="3">IF(AND(AI12="Y", AI13="Y"),1,0)</f>
        <v>1</v>
      </c>
      <c r="AJ11" s="5">
        <f t="shared" si="3"/>
        <v>1</v>
      </c>
      <c r="AK11" s="5">
        <f t="shared" si="3"/>
        <v>1</v>
      </c>
      <c r="AL11" s="5">
        <f t="shared" si="3"/>
        <v>1</v>
      </c>
      <c r="AM11" s="5">
        <f t="shared" si="3"/>
        <v>1</v>
      </c>
      <c r="AN11" s="5">
        <f t="shared" si="3"/>
        <v>1</v>
      </c>
      <c r="AO11" s="5">
        <f t="shared" si="3"/>
        <v>1</v>
      </c>
      <c r="AP11" s="5">
        <f t="shared" si="3"/>
        <v>0</v>
      </c>
      <c r="AQ11" s="5">
        <f t="shared" si="3"/>
        <v>1</v>
      </c>
      <c r="AR11" s="5">
        <f t="shared" si="3"/>
        <v>1</v>
      </c>
      <c r="AS11" s="5">
        <f t="shared" si="3"/>
        <v>1</v>
      </c>
      <c r="AT11" s="5">
        <f t="shared" si="3"/>
        <v>0</v>
      </c>
      <c r="AU11" s="5">
        <f t="shared" si="3"/>
        <v>1</v>
      </c>
      <c r="AV11" s="5">
        <f t="shared" si="3"/>
        <v>1</v>
      </c>
      <c r="AW11" s="5">
        <f t="shared" si="3"/>
        <v>1</v>
      </c>
      <c r="AX11" s="5">
        <f t="shared" si="3"/>
        <v>1</v>
      </c>
      <c r="AY11" s="5">
        <f t="shared" si="3"/>
        <v>1</v>
      </c>
      <c r="AZ11" s="5">
        <f t="shared" si="3"/>
        <v>1</v>
      </c>
      <c r="BA11" s="5">
        <f t="shared" si="3"/>
        <v>1</v>
      </c>
      <c r="BB11" s="5">
        <f t="shared" si="3"/>
        <v>1</v>
      </c>
      <c r="BC11" s="5">
        <f t="shared" si="3"/>
        <v>1</v>
      </c>
      <c r="BD11" s="5">
        <f t="shared" si="3"/>
        <v>0</v>
      </c>
      <c r="BE11" s="5">
        <f t="shared" si="3"/>
        <v>1</v>
      </c>
      <c r="BF11" s="5">
        <f t="shared" si="3"/>
        <v>1</v>
      </c>
      <c r="BI11" s="5">
        <f>AVERAGE(C11:BF11)</f>
        <v>0.8571428571428571</v>
      </c>
      <c r="BJ11" s="5">
        <f>_xlfn.STDEV.S(C11:BF11)</f>
        <v>0.35309393180189974</v>
      </c>
      <c r="BK11" s="5">
        <f>MEDIAN(C11:BF11)</f>
        <v>1</v>
      </c>
    </row>
    <row r="12" spans="1:63" ht="29" x14ac:dyDescent="0.35">
      <c r="A12" s="16" t="s">
        <v>1</v>
      </c>
      <c r="B12" s="58" t="s">
        <v>9</v>
      </c>
      <c r="C12" s="29" t="s">
        <v>38</v>
      </c>
      <c r="D12" s="29" t="s">
        <v>38</v>
      </c>
      <c r="E12" s="29" t="s">
        <v>38</v>
      </c>
      <c r="F12" s="29" t="s">
        <v>38</v>
      </c>
      <c r="G12" s="29" t="s">
        <v>38</v>
      </c>
      <c r="H12" s="29" t="s">
        <v>38</v>
      </c>
      <c r="I12" s="29" t="s">
        <v>38</v>
      </c>
      <c r="J12" s="29" t="s">
        <v>38</v>
      </c>
      <c r="K12" s="29" t="s">
        <v>38</v>
      </c>
      <c r="L12" s="29" t="s">
        <v>38</v>
      </c>
      <c r="M12" s="29" t="s">
        <v>38</v>
      </c>
      <c r="N12" s="29" t="s">
        <v>38</v>
      </c>
      <c r="O12" s="29" t="s">
        <v>38</v>
      </c>
      <c r="P12" s="29" t="s">
        <v>38</v>
      </c>
      <c r="Q12" s="29" t="s">
        <v>38</v>
      </c>
      <c r="R12" s="29" t="s">
        <v>38</v>
      </c>
      <c r="S12" s="29" t="s">
        <v>38</v>
      </c>
      <c r="T12" s="29" t="s">
        <v>38</v>
      </c>
      <c r="U12" s="29" t="s">
        <v>38</v>
      </c>
      <c r="V12" s="29" t="s">
        <v>38</v>
      </c>
      <c r="W12" s="29" t="s">
        <v>38</v>
      </c>
      <c r="X12" s="29" t="s">
        <v>38</v>
      </c>
      <c r="Y12" s="29" t="s">
        <v>38</v>
      </c>
      <c r="Z12" s="29" t="s">
        <v>38</v>
      </c>
      <c r="AA12" s="29" t="s">
        <v>38</v>
      </c>
      <c r="AB12" s="29" t="s">
        <v>38</v>
      </c>
      <c r="AC12" s="29" t="s">
        <v>38</v>
      </c>
      <c r="AD12" s="29" t="s">
        <v>38</v>
      </c>
      <c r="AE12" s="29" t="s">
        <v>38</v>
      </c>
      <c r="AF12" s="29" t="s">
        <v>38</v>
      </c>
      <c r="AG12" s="29" t="s">
        <v>38</v>
      </c>
      <c r="AH12" s="29" t="s">
        <v>38</v>
      </c>
      <c r="AI12" s="29" t="s">
        <v>38</v>
      </c>
      <c r="AJ12" s="29" t="s">
        <v>38</v>
      </c>
      <c r="AK12" s="29" t="s">
        <v>38</v>
      </c>
      <c r="AL12" s="29" t="s">
        <v>38</v>
      </c>
      <c r="AM12" s="29" t="s">
        <v>38</v>
      </c>
      <c r="AN12" s="29" t="s">
        <v>38</v>
      </c>
      <c r="AO12" s="29" t="s">
        <v>38</v>
      </c>
      <c r="AP12" s="29" t="s">
        <v>38</v>
      </c>
      <c r="AQ12" s="29" t="s">
        <v>38</v>
      </c>
      <c r="AR12" s="29" t="s">
        <v>38</v>
      </c>
      <c r="AS12" s="29" t="s">
        <v>38</v>
      </c>
      <c r="AT12" s="29" t="s">
        <v>38</v>
      </c>
      <c r="AU12" s="29" t="s">
        <v>38</v>
      </c>
      <c r="AV12" s="29" t="s">
        <v>38</v>
      </c>
      <c r="AW12" s="29" t="s">
        <v>38</v>
      </c>
      <c r="AX12" s="29" t="s">
        <v>38</v>
      </c>
      <c r="AY12" s="29" t="s">
        <v>38</v>
      </c>
      <c r="AZ12" s="29" t="s">
        <v>38</v>
      </c>
      <c r="BA12" s="29" t="s">
        <v>38</v>
      </c>
      <c r="BB12" s="29" t="s">
        <v>38</v>
      </c>
      <c r="BC12" s="29" t="s">
        <v>38</v>
      </c>
      <c r="BD12" s="29" t="s">
        <v>38</v>
      </c>
      <c r="BE12" s="29" t="s">
        <v>38</v>
      </c>
      <c r="BF12" s="29" t="s">
        <v>38</v>
      </c>
      <c r="BI12" s="6"/>
      <c r="BJ12" s="6"/>
      <c r="BK12" s="6"/>
    </row>
    <row r="13" spans="1:63" ht="29" x14ac:dyDescent="0.35">
      <c r="A13" s="16" t="s">
        <v>2</v>
      </c>
      <c r="B13" s="58" t="s">
        <v>8</v>
      </c>
      <c r="C13" s="52" t="s">
        <v>38</v>
      </c>
      <c r="D13" s="52" t="s">
        <v>38</v>
      </c>
      <c r="E13" s="52" t="s">
        <v>38</v>
      </c>
      <c r="F13" s="52" t="s">
        <v>39</v>
      </c>
      <c r="G13" s="52" t="s">
        <v>38</v>
      </c>
      <c r="H13" s="52" t="s">
        <v>38</v>
      </c>
      <c r="I13" s="52" t="s">
        <v>38</v>
      </c>
      <c r="J13" s="52" t="s">
        <v>38</v>
      </c>
      <c r="K13" s="52" t="s">
        <v>38</v>
      </c>
      <c r="L13" s="52" t="s">
        <v>38</v>
      </c>
      <c r="M13" s="52" t="s">
        <v>38</v>
      </c>
      <c r="N13" s="52" t="s">
        <v>39</v>
      </c>
      <c r="O13" s="52" t="s">
        <v>38</v>
      </c>
      <c r="P13" s="52" t="s">
        <v>38</v>
      </c>
      <c r="Q13" s="52" t="s">
        <v>38</v>
      </c>
      <c r="R13" s="52" t="s">
        <v>39</v>
      </c>
      <c r="S13" s="52" t="s">
        <v>38</v>
      </c>
      <c r="T13" s="52" t="s">
        <v>38</v>
      </c>
      <c r="U13" s="52" t="s">
        <v>38</v>
      </c>
      <c r="V13" s="52" t="s">
        <v>38</v>
      </c>
      <c r="W13" s="52" t="s">
        <v>38</v>
      </c>
      <c r="X13" s="52" t="s">
        <v>38</v>
      </c>
      <c r="Y13" s="52" t="s">
        <v>38</v>
      </c>
      <c r="Z13" s="52" t="s">
        <v>38</v>
      </c>
      <c r="AA13" s="52" t="s">
        <v>38</v>
      </c>
      <c r="AB13" s="52" t="s">
        <v>39</v>
      </c>
      <c r="AC13" s="52" t="s">
        <v>38</v>
      </c>
      <c r="AD13" s="52" t="s">
        <v>38</v>
      </c>
      <c r="AE13" s="52" t="s">
        <v>38</v>
      </c>
      <c r="AF13" s="52" t="s">
        <v>38</v>
      </c>
      <c r="AG13" s="52" t="s">
        <v>38</v>
      </c>
      <c r="AH13" s="52" t="s">
        <v>39</v>
      </c>
      <c r="AI13" s="52" t="s">
        <v>38</v>
      </c>
      <c r="AJ13" s="52" t="s">
        <v>38</v>
      </c>
      <c r="AK13" s="52" t="s">
        <v>38</v>
      </c>
      <c r="AL13" s="52" t="s">
        <v>38</v>
      </c>
      <c r="AM13" s="52" t="s">
        <v>38</v>
      </c>
      <c r="AN13" s="52" t="s">
        <v>38</v>
      </c>
      <c r="AO13" s="52" t="s">
        <v>38</v>
      </c>
      <c r="AP13" s="52" t="s">
        <v>39</v>
      </c>
      <c r="AQ13" s="52" t="s">
        <v>38</v>
      </c>
      <c r="AR13" s="52" t="s">
        <v>38</v>
      </c>
      <c r="AS13" s="52" t="s">
        <v>38</v>
      </c>
      <c r="AT13" s="52" t="s">
        <v>39</v>
      </c>
      <c r="AU13" s="52" t="s">
        <v>38</v>
      </c>
      <c r="AV13" s="52" t="s">
        <v>38</v>
      </c>
      <c r="AW13" s="52" t="s">
        <v>38</v>
      </c>
      <c r="AX13" s="52" t="s">
        <v>38</v>
      </c>
      <c r="AY13" s="52" t="s">
        <v>38</v>
      </c>
      <c r="AZ13" s="52" t="s">
        <v>38</v>
      </c>
      <c r="BA13" s="52" t="s">
        <v>38</v>
      </c>
      <c r="BB13" s="52" t="s">
        <v>38</v>
      </c>
      <c r="BC13" s="52" t="s">
        <v>38</v>
      </c>
      <c r="BD13" s="52" t="s">
        <v>39</v>
      </c>
      <c r="BE13" s="52" t="s">
        <v>38</v>
      </c>
      <c r="BF13" s="52" t="s">
        <v>38</v>
      </c>
      <c r="BI13" s="6"/>
      <c r="BJ13" s="6"/>
      <c r="BK13" s="6"/>
    </row>
    <row r="14" spans="1:63" ht="29" x14ac:dyDescent="0.35">
      <c r="A14" s="5">
        <v>3</v>
      </c>
      <c r="B14" s="60" t="s">
        <v>29</v>
      </c>
      <c r="C14" s="5">
        <f t="shared" ref="C14:AH14" si="4">IF(AND(C15="Y", C16="Y"),1,0)</f>
        <v>1</v>
      </c>
      <c r="D14" s="5">
        <f t="shared" si="4"/>
        <v>1</v>
      </c>
      <c r="E14" s="5">
        <f t="shared" si="4"/>
        <v>1</v>
      </c>
      <c r="F14" s="5">
        <f t="shared" si="4"/>
        <v>0</v>
      </c>
      <c r="G14" s="5">
        <f t="shared" si="4"/>
        <v>1</v>
      </c>
      <c r="H14" s="5">
        <f t="shared" si="4"/>
        <v>1</v>
      </c>
      <c r="I14" s="5">
        <f t="shared" si="4"/>
        <v>1</v>
      </c>
      <c r="J14" s="5">
        <f t="shared" si="4"/>
        <v>1</v>
      </c>
      <c r="K14" s="5">
        <f t="shared" si="4"/>
        <v>0</v>
      </c>
      <c r="L14" s="5">
        <f t="shared" si="4"/>
        <v>1</v>
      </c>
      <c r="M14" s="5">
        <f t="shared" si="4"/>
        <v>1</v>
      </c>
      <c r="N14" s="5">
        <f t="shared" si="4"/>
        <v>1</v>
      </c>
      <c r="O14" s="5">
        <f t="shared" si="4"/>
        <v>1</v>
      </c>
      <c r="P14" s="5">
        <f t="shared" si="4"/>
        <v>1</v>
      </c>
      <c r="Q14" s="5">
        <f t="shared" si="4"/>
        <v>1</v>
      </c>
      <c r="R14" s="5">
        <f t="shared" si="4"/>
        <v>1</v>
      </c>
      <c r="S14" s="5">
        <f t="shared" si="4"/>
        <v>1</v>
      </c>
      <c r="T14" s="5">
        <f t="shared" si="4"/>
        <v>1</v>
      </c>
      <c r="U14" s="5">
        <f t="shared" si="4"/>
        <v>1</v>
      </c>
      <c r="V14" s="5">
        <f t="shared" si="4"/>
        <v>1</v>
      </c>
      <c r="W14" s="5">
        <f t="shared" si="4"/>
        <v>1</v>
      </c>
      <c r="X14" s="5">
        <f t="shared" si="4"/>
        <v>1</v>
      </c>
      <c r="Y14" s="5">
        <f t="shared" si="4"/>
        <v>1</v>
      </c>
      <c r="Z14" s="5">
        <f t="shared" si="4"/>
        <v>1</v>
      </c>
      <c r="AA14" s="5">
        <f t="shared" si="4"/>
        <v>1</v>
      </c>
      <c r="AB14" s="5">
        <f t="shared" si="4"/>
        <v>1</v>
      </c>
      <c r="AC14" s="5">
        <f t="shared" si="4"/>
        <v>1</v>
      </c>
      <c r="AD14" s="5">
        <f t="shared" si="4"/>
        <v>1</v>
      </c>
      <c r="AE14" s="5">
        <f t="shared" si="4"/>
        <v>1</v>
      </c>
      <c r="AF14" s="5">
        <f t="shared" si="4"/>
        <v>1</v>
      </c>
      <c r="AG14" s="5">
        <f t="shared" si="4"/>
        <v>1</v>
      </c>
      <c r="AH14" s="5">
        <f t="shared" si="4"/>
        <v>0</v>
      </c>
      <c r="AI14" s="5">
        <f t="shared" ref="AI14:BF14" si="5">IF(AND(AI15="Y", AI16="Y"),1,0)</f>
        <v>1</v>
      </c>
      <c r="AJ14" s="5">
        <f t="shared" si="5"/>
        <v>1</v>
      </c>
      <c r="AK14" s="5">
        <f t="shared" si="5"/>
        <v>1</v>
      </c>
      <c r="AL14" s="5">
        <f t="shared" si="5"/>
        <v>1</v>
      </c>
      <c r="AM14" s="5">
        <f t="shared" si="5"/>
        <v>0</v>
      </c>
      <c r="AN14" s="5">
        <f t="shared" si="5"/>
        <v>1</v>
      </c>
      <c r="AO14" s="5">
        <f t="shared" si="5"/>
        <v>1</v>
      </c>
      <c r="AP14" s="5">
        <f t="shared" si="5"/>
        <v>1</v>
      </c>
      <c r="AQ14" s="5">
        <f t="shared" si="5"/>
        <v>1</v>
      </c>
      <c r="AR14" s="5">
        <f t="shared" si="5"/>
        <v>0</v>
      </c>
      <c r="AS14" s="5">
        <f t="shared" si="5"/>
        <v>1</v>
      </c>
      <c r="AT14" s="5">
        <f t="shared" si="5"/>
        <v>1</v>
      </c>
      <c r="AU14" s="5">
        <f t="shared" si="5"/>
        <v>1</v>
      </c>
      <c r="AV14" s="5">
        <f t="shared" si="5"/>
        <v>1</v>
      </c>
      <c r="AW14" s="5">
        <f t="shared" si="5"/>
        <v>1</v>
      </c>
      <c r="AX14" s="5">
        <f t="shared" si="5"/>
        <v>1</v>
      </c>
      <c r="AY14" s="5">
        <f t="shared" si="5"/>
        <v>1</v>
      </c>
      <c r="AZ14" s="5">
        <f t="shared" si="5"/>
        <v>1</v>
      </c>
      <c r="BA14" s="5">
        <f t="shared" si="5"/>
        <v>1</v>
      </c>
      <c r="BB14" s="5">
        <f t="shared" si="5"/>
        <v>1</v>
      </c>
      <c r="BC14" s="5">
        <f t="shared" si="5"/>
        <v>1</v>
      </c>
      <c r="BD14" s="5">
        <f t="shared" si="5"/>
        <v>1</v>
      </c>
      <c r="BE14" s="5">
        <f t="shared" si="5"/>
        <v>1</v>
      </c>
      <c r="BF14" s="5">
        <f t="shared" si="5"/>
        <v>1</v>
      </c>
      <c r="BI14" s="5">
        <f>AVERAGE(C14:BF14)</f>
        <v>0.9107142857142857</v>
      </c>
      <c r="BJ14" s="5">
        <f>_xlfn.STDEV.S(C14:BF14)</f>
        <v>0.28773635118317575</v>
      </c>
      <c r="BK14" s="5">
        <f>MEDIAN(C14:BF14)</f>
        <v>1</v>
      </c>
    </row>
    <row r="15" spans="1:63" x14ac:dyDescent="0.35">
      <c r="A15" s="16" t="s">
        <v>1</v>
      </c>
      <c r="B15" s="58" t="s">
        <v>10</v>
      </c>
      <c r="C15" s="29" t="s">
        <v>38</v>
      </c>
      <c r="D15" s="29" t="s">
        <v>38</v>
      </c>
      <c r="E15" s="29" t="s">
        <v>38</v>
      </c>
      <c r="F15" s="29" t="s">
        <v>38</v>
      </c>
      <c r="G15" s="29" t="s">
        <v>38</v>
      </c>
      <c r="H15" s="29" t="s">
        <v>38</v>
      </c>
      <c r="I15" s="29" t="s">
        <v>38</v>
      </c>
      <c r="J15" s="29" t="s">
        <v>38</v>
      </c>
      <c r="K15" s="29" t="s">
        <v>38</v>
      </c>
      <c r="L15" s="29" t="s">
        <v>38</v>
      </c>
      <c r="M15" s="29" t="s">
        <v>38</v>
      </c>
      <c r="N15" s="29" t="s">
        <v>38</v>
      </c>
      <c r="O15" s="29" t="s">
        <v>38</v>
      </c>
      <c r="P15" s="29" t="s">
        <v>38</v>
      </c>
      <c r="Q15" s="29" t="s">
        <v>38</v>
      </c>
      <c r="R15" s="29" t="s">
        <v>38</v>
      </c>
      <c r="S15" s="29" t="s">
        <v>38</v>
      </c>
      <c r="T15" s="29" t="s">
        <v>38</v>
      </c>
      <c r="U15" s="29" t="s">
        <v>38</v>
      </c>
      <c r="V15" s="29" t="s">
        <v>38</v>
      </c>
      <c r="W15" s="29" t="s">
        <v>38</v>
      </c>
      <c r="X15" s="29" t="s">
        <v>38</v>
      </c>
      <c r="Y15" s="29" t="s">
        <v>38</v>
      </c>
      <c r="Z15" s="29" t="s">
        <v>38</v>
      </c>
      <c r="AA15" s="29" t="s">
        <v>38</v>
      </c>
      <c r="AB15" s="29" t="s">
        <v>38</v>
      </c>
      <c r="AC15" s="29" t="s">
        <v>38</v>
      </c>
      <c r="AD15" s="29" t="s">
        <v>38</v>
      </c>
      <c r="AE15" s="29" t="s">
        <v>38</v>
      </c>
      <c r="AF15" s="29" t="s">
        <v>38</v>
      </c>
      <c r="AG15" s="29" t="s">
        <v>38</v>
      </c>
      <c r="AH15" s="29" t="s">
        <v>38</v>
      </c>
      <c r="AI15" s="29" t="s">
        <v>38</v>
      </c>
      <c r="AJ15" s="29" t="s">
        <v>38</v>
      </c>
      <c r="AK15" s="29" t="s">
        <v>38</v>
      </c>
      <c r="AL15" s="29" t="s">
        <v>38</v>
      </c>
      <c r="AM15" s="29" t="s">
        <v>38</v>
      </c>
      <c r="AN15" s="29" t="s">
        <v>38</v>
      </c>
      <c r="AO15" s="29" t="s">
        <v>38</v>
      </c>
      <c r="AP15" s="29" t="s">
        <v>38</v>
      </c>
      <c r="AQ15" s="29" t="s">
        <v>38</v>
      </c>
      <c r="AR15" s="29" t="s">
        <v>38</v>
      </c>
      <c r="AS15" s="29" t="s">
        <v>38</v>
      </c>
      <c r="AT15" s="29" t="s">
        <v>38</v>
      </c>
      <c r="AU15" s="29" t="s">
        <v>38</v>
      </c>
      <c r="AV15" s="29" t="s">
        <v>38</v>
      </c>
      <c r="AW15" s="29" t="s">
        <v>38</v>
      </c>
      <c r="AX15" s="29" t="s">
        <v>38</v>
      </c>
      <c r="AY15" s="29" t="s">
        <v>38</v>
      </c>
      <c r="AZ15" s="29" t="s">
        <v>38</v>
      </c>
      <c r="BA15" s="29" t="s">
        <v>38</v>
      </c>
      <c r="BB15" s="29" t="s">
        <v>38</v>
      </c>
      <c r="BC15" s="29" t="s">
        <v>38</v>
      </c>
      <c r="BD15" s="29" t="s">
        <v>38</v>
      </c>
      <c r="BE15" s="29" t="s">
        <v>38</v>
      </c>
      <c r="BF15" s="29" t="s">
        <v>38</v>
      </c>
      <c r="BI15" s="6"/>
      <c r="BJ15" s="6"/>
      <c r="BK15" s="6"/>
    </row>
    <row r="16" spans="1:63" x14ac:dyDescent="0.35">
      <c r="A16" s="16" t="s">
        <v>2</v>
      </c>
      <c r="B16" s="58" t="s">
        <v>238</v>
      </c>
      <c r="C16" s="53" t="s">
        <v>38</v>
      </c>
      <c r="D16" s="53" t="s">
        <v>38</v>
      </c>
      <c r="E16" s="53" t="s">
        <v>38</v>
      </c>
      <c r="F16" s="53" t="s">
        <v>39</v>
      </c>
      <c r="G16" s="53" t="s">
        <v>38</v>
      </c>
      <c r="H16" s="53" t="s">
        <v>38</v>
      </c>
      <c r="I16" s="53" t="s">
        <v>38</v>
      </c>
      <c r="J16" s="53" t="s">
        <v>38</v>
      </c>
      <c r="K16" s="53" t="s">
        <v>39</v>
      </c>
      <c r="L16" s="53" t="s">
        <v>38</v>
      </c>
      <c r="M16" s="53" t="s">
        <v>38</v>
      </c>
      <c r="N16" s="53" t="s">
        <v>38</v>
      </c>
      <c r="O16" s="53" t="s">
        <v>38</v>
      </c>
      <c r="P16" s="53" t="s">
        <v>38</v>
      </c>
      <c r="Q16" s="53" t="s">
        <v>38</v>
      </c>
      <c r="R16" s="53" t="s">
        <v>38</v>
      </c>
      <c r="S16" s="53" t="s">
        <v>38</v>
      </c>
      <c r="T16" s="53" t="s">
        <v>38</v>
      </c>
      <c r="U16" s="53" t="s">
        <v>38</v>
      </c>
      <c r="V16" s="53" t="s">
        <v>38</v>
      </c>
      <c r="W16" s="53" t="s">
        <v>38</v>
      </c>
      <c r="X16" s="53" t="s">
        <v>38</v>
      </c>
      <c r="Y16" s="53" t="s">
        <v>38</v>
      </c>
      <c r="Z16" s="53" t="s">
        <v>38</v>
      </c>
      <c r="AA16" s="53" t="s">
        <v>38</v>
      </c>
      <c r="AB16" s="53" t="s">
        <v>38</v>
      </c>
      <c r="AC16" s="53" t="s">
        <v>38</v>
      </c>
      <c r="AD16" s="53" t="s">
        <v>38</v>
      </c>
      <c r="AE16" s="52" t="s">
        <v>38</v>
      </c>
      <c r="AF16" s="52" t="s">
        <v>38</v>
      </c>
      <c r="AG16" s="52" t="s">
        <v>38</v>
      </c>
      <c r="AH16" s="52"/>
      <c r="AI16" s="52" t="s">
        <v>38</v>
      </c>
      <c r="AJ16" s="52" t="s">
        <v>38</v>
      </c>
      <c r="AK16" s="52" t="s">
        <v>38</v>
      </c>
      <c r="AL16" s="52" t="s">
        <v>38</v>
      </c>
      <c r="AM16" s="52" t="s">
        <v>39</v>
      </c>
      <c r="AN16" s="52" t="s">
        <v>38</v>
      </c>
      <c r="AO16" s="52" t="s">
        <v>38</v>
      </c>
      <c r="AP16" s="52" t="s">
        <v>38</v>
      </c>
      <c r="AQ16" s="52" t="s">
        <v>38</v>
      </c>
      <c r="AR16" s="52" t="s">
        <v>39</v>
      </c>
      <c r="AS16" s="52" t="s">
        <v>38</v>
      </c>
      <c r="AT16" s="52" t="s">
        <v>38</v>
      </c>
      <c r="AU16" s="52" t="s">
        <v>38</v>
      </c>
      <c r="AV16" s="52" t="s">
        <v>38</v>
      </c>
      <c r="AW16" s="52" t="s">
        <v>38</v>
      </c>
      <c r="AX16" s="52" t="s">
        <v>38</v>
      </c>
      <c r="AY16" s="52" t="s">
        <v>38</v>
      </c>
      <c r="AZ16" s="52" t="s">
        <v>38</v>
      </c>
      <c r="BA16" s="52" t="s">
        <v>38</v>
      </c>
      <c r="BB16" s="52" t="s">
        <v>38</v>
      </c>
      <c r="BC16" s="52" t="s">
        <v>38</v>
      </c>
      <c r="BD16" s="52" t="s">
        <v>38</v>
      </c>
      <c r="BE16" s="52" t="s">
        <v>38</v>
      </c>
      <c r="BF16" s="52" t="s">
        <v>38</v>
      </c>
      <c r="BI16" s="6"/>
      <c r="BJ16" s="6"/>
      <c r="BK16" s="6"/>
    </row>
    <row r="17" spans="1:63" x14ac:dyDescent="0.35">
      <c r="A17" s="97" t="s">
        <v>11</v>
      </c>
      <c r="B17" s="97"/>
      <c r="C17" s="28"/>
      <c r="D17" s="28"/>
      <c r="E17" s="28"/>
      <c r="F17" s="28"/>
      <c r="G17" s="28"/>
      <c r="H17" s="28"/>
      <c r="I17" s="28"/>
      <c r="J17" s="28"/>
      <c r="K17" s="28"/>
      <c r="L17" s="28"/>
      <c r="M17" s="28"/>
      <c r="N17" s="28"/>
      <c r="O17" s="28"/>
      <c r="P17" s="28"/>
      <c r="Q17" s="28"/>
      <c r="R17" s="28"/>
      <c r="S17" s="28"/>
      <c r="T17" s="28"/>
      <c r="U17" s="28"/>
      <c r="V17" s="28"/>
      <c r="W17" s="28"/>
      <c r="X17" s="28"/>
      <c r="Y17" s="28"/>
      <c r="Z17" s="28"/>
      <c r="AA17" s="28"/>
      <c r="AB17" s="28"/>
      <c r="AC17" s="28"/>
      <c r="AD17" s="28"/>
      <c r="AE17" s="28"/>
      <c r="AF17" s="28"/>
      <c r="AG17" s="28"/>
      <c r="AH17" s="28"/>
      <c r="AI17" s="28"/>
      <c r="AJ17" s="28"/>
      <c r="AK17" s="28"/>
      <c r="AL17" s="28"/>
      <c r="AM17" s="28"/>
      <c r="AN17" s="28"/>
      <c r="AO17" s="28"/>
      <c r="AP17" s="28"/>
      <c r="AQ17" s="28"/>
      <c r="AR17" s="28"/>
      <c r="AS17" s="28"/>
      <c r="AT17" s="28"/>
      <c r="AU17" s="28"/>
      <c r="AV17" s="28"/>
      <c r="AW17" s="28"/>
      <c r="AX17" s="28"/>
      <c r="AY17" s="28"/>
      <c r="AZ17" s="28"/>
      <c r="BA17" s="28"/>
      <c r="BB17" s="28"/>
      <c r="BC17" s="28"/>
      <c r="BD17" s="28"/>
      <c r="BE17" s="28"/>
      <c r="BF17" s="28"/>
      <c r="BI17" s="6"/>
      <c r="BJ17" s="6"/>
      <c r="BK17" s="6"/>
    </row>
    <row r="18" spans="1:63" ht="58" x14ac:dyDescent="0.35">
      <c r="A18" s="5">
        <v>4</v>
      </c>
      <c r="B18" s="60" t="s">
        <v>138</v>
      </c>
      <c r="C18" s="5">
        <f t="shared" ref="C18:AH18" si="6">IF(C19="Multiple institutions",2,0)+IF(AND(C20="Y", OR(C21="Y",C21="NA")),1,0)+IF(C23="Y",1,0)+IF(C24="Y",2,0)+IF(C25="Y",2,0)</f>
        <v>0</v>
      </c>
      <c r="D18" s="5">
        <f t="shared" si="6"/>
        <v>4</v>
      </c>
      <c r="E18" s="5">
        <f t="shared" si="6"/>
        <v>5</v>
      </c>
      <c r="F18" s="5">
        <f t="shared" si="6"/>
        <v>5</v>
      </c>
      <c r="G18" s="5">
        <f t="shared" si="6"/>
        <v>4</v>
      </c>
      <c r="H18" s="5">
        <f t="shared" si="6"/>
        <v>1</v>
      </c>
      <c r="I18" s="5">
        <f t="shared" si="6"/>
        <v>5</v>
      </c>
      <c r="J18" s="5">
        <f t="shared" si="6"/>
        <v>4</v>
      </c>
      <c r="K18" s="5">
        <f t="shared" si="6"/>
        <v>5</v>
      </c>
      <c r="L18" s="5">
        <f t="shared" si="6"/>
        <v>1</v>
      </c>
      <c r="M18" s="5">
        <f t="shared" si="6"/>
        <v>3</v>
      </c>
      <c r="N18" s="5">
        <f t="shared" si="6"/>
        <v>0</v>
      </c>
      <c r="O18" s="5">
        <f t="shared" si="6"/>
        <v>0</v>
      </c>
      <c r="P18" s="5">
        <f t="shared" si="6"/>
        <v>1</v>
      </c>
      <c r="Q18" s="5">
        <f t="shared" si="6"/>
        <v>1</v>
      </c>
      <c r="R18" s="5">
        <f t="shared" si="6"/>
        <v>1</v>
      </c>
      <c r="S18" s="5">
        <f t="shared" si="6"/>
        <v>2</v>
      </c>
      <c r="T18" s="5">
        <f t="shared" si="6"/>
        <v>1</v>
      </c>
      <c r="U18" s="5">
        <f t="shared" si="6"/>
        <v>1</v>
      </c>
      <c r="V18" s="5">
        <f t="shared" si="6"/>
        <v>5</v>
      </c>
      <c r="W18" s="5">
        <f t="shared" si="6"/>
        <v>4</v>
      </c>
      <c r="X18" s="5">
        <f t="shared" si="6"/>
        <v>1</v>
      </c>
      <c r="Y18" s="5">
        <f t="shared" si="6"/>
        <v>0</v>
      </c>
      <c r="Z18" s="5">
        <f t="shared" si="6"/>
        <v>0</v>
      </c>
      <c r="AA18" s="5">
        <f t="shared" si="6"/>
        <v>1</v>
      </c>
      <c r="AB18" s="5">
        <f t="shared" si="6"/>
        <v>1</v>
      </c>
      <c r="AC18" s="5">
        <f t="shared" si="6"/>
        <v>2</v>
      </c>
      <c r="AD18" s="5">
        <f t="shared" si="6"/>
        <v>5</v>
      </c>
      <c r="AE18" s="5">
        <f t="shared" si="6"/>
        <v>0</v>
      </c>
      <c r="AF18" s="5">
        <f t="shared" si="6"/>
        <v>5</v>
      </c>
      <c r="AG18" s="5">
        <f t="shared" si="6"/>
        <v>5</v>
      </c>
      <c r="AH18" s="5">
        <f t="shared" si="6"/>
        <v>3</v>
      </c>
      <c r="AI18" s="5">
        <f t="shared" ref="AI18:BF18" si="7">IF(AI19="Multiple institutions",2,0)+IF(AND(AI20="Y", OR(AI21="Y",AI21="NA")),1,0)+IF(AI23="Y",1,0)+IF(AI24="Y",2,0)+IF(AI25="Y",2,0)</f>
        <v>4</v>
      </c>
      <c r="AJ18" s="5">
        <f t="shared" si="7"/>
        <v>0</v>
      </c>
      <c r="AK18" s="5">
        <f t="shared" si="7"/>
        <v>4</v>
      </c>
      <c r="AL18" s="5">
        <f t="shared" si="7"/>
        <v>4</v>
      </c>
      <c r="AM18" s="5">
        <f t="shared" si="7"/>
        <v>4</v>
      </c>
      <c r="AN18" s="5">
        <f t="shared" si="7"/>
        <v>1</v>
      </c>
      <c r="AO18" s="5">
        <f t="shared" si="7"/>
        <v>3</v>
      </c>
      <c r="AP18" s="5">
        <f t="shared" si="7"/>
        <v>0</v>
      </c>
      <c r="AQ18" s="5">
        <f t="shared" si="7"/>
        <v>0</v>
      </c>
      <c r="AR18" s="5">
        <f t="shared" si="7"/>
        <v>0</v>
      </c>
      <c r="AS18" s="5">
        <f t="shared" si="7"/>
        <v>1</v>
      </c>
      <c r="AT18" s="5">
        <f t="shared" si="7"/>
        <v>0</v>
      </c>
      <c r="AU18" s="5">
        <f t="shared" si="7"/>
        <v>3</v>
      </c>
      <c r="AV18" s="5">
        <f t="shared" si="7"/>
        <v>0</v>
      </c>
      <c r="AW18" s="5">
        <f t="shared" si="7"/>
        <v>0</v>
      </c>
      <c r="AX18" s="5">
        <f t="shared" si="7"/>
        <v>4</v>
      </c>
      <c r="AY18" s="5">
        <f t="shared" si="7"/>
        <v>4</v>
      </c>
      <c r="AZ18" s="5">
        <f t="shared" si="7"/>
        <v>0</v>
      </c>
      <c r="BA18" s="5">
        <f t="shared" si="7"/>
        <v>0</v>
      </c>
      <c r="BB18" s="5">
        <f t="shared" si="7"/>
        <v>1</v>
      </c>
      <c r="BC18" s="5">
        <f t="shared" si="7"/>
        <v>0</v>
      </c>
      <c r="BD18" s="5">
        <f t="shared" si="7"/>
        <v>0</v>
      </c>
      <c r="BE18" s="5">
        <f t="shared" si="7"/>
        <v>3</v>
      </c>
      <c r="BF18" s="5">
        <f t="shared" si="7"/>
        <v>5</v>
      </c>
      <c r="BI18" s="5">
        <f>AVERAGE(C18:BF18)</f>
        <v>2.0892857142857144</v>
      </c>
      <c r="BJ18" s="5">
        <f>_xlfn.STDEV.S(C18:BF18)</f>
        <v>1.9379162728352017</v>
      </c>
      <c r="BK18" s="5">
        <f>MEDIAN(C18:BF18)</f>
        <v>1</v>
      </c>
    </row>
    <row r="19" spans="1:63" ht="29" x14ac:dyDescent="0.35">
      <c r="A19" s="16" t="s">
        <v>1</v>
      </c>
      <c r="B19" s="59" t="s">
        <v>12</v>
      </c>
      <c r="C19" s="56" t="s">
        <v>15</v>
      </c>
      <c r="D19" s="56" t="s">
        <v>16</v>
      </c>
      <c r="E19" s="56" t="s">
        <v>16</v>
      </c>
      <c r="F19" s="56" t="s">
        <v>16</v>
      </c>
      <c r="G19" s="56" t="s">
        <v>16</v>
      </c>
      <c r="H19" s="56" t="s">
        <v>15</v>
      </c>
      <c r="I19" s="56" t="s">
        <v>16</v>
      </c>
      <c r="J19" s="56" t="s">
        <v>16</v>
      </c>
      <c r="K19" s="56" t="s">
        <v>16</v>
      </c>
      <c r="L19" s="56" t="s">
        <v>15</v>
      </c>
      <c r="M19" s="56" t="s">
        <v>16</v>
      </c>
      <c r="N19" s="56" t="s">
        <v>15</v>
      </c>
      <c r="O19" s="56" t="s">
        <v>15</v>
      </c>
      <c r="P19" s="56" t="s">
        <v>15</v>
      </c>
      <c r="Q19" s="56" t="s">
        <v>15</v>
      </c>
      <c r="R19" s="56" t="s">
        <v>15</v>
      </c>
      <c r="S19" s="56" t="s">
        <v>16</v>
      </c>
      <c r="T19" s="56" t="s">
        <v>15</v>
      </c>
      <c r="U19" s="56" t="s">
        <v>15</v>
      </c>
      <c r="V19" s="56" t="s">
        <v>16</v>
      </c>
      <c r="W19" s="56" t="s">
        <v>16</v>
      </c>
      <c r="X19" s="56" t="s">
        <v>15</v>
      </c>
      <c r="Y19" s="56" t="s">
        <v>15</v>
      </c>
      <c r="Z19" s="56" t="s">
        <v>15</v>
      </c>
      <c r="AA19" s="56" t="s">
        <v>15</v>
      </c>
      <c r="AB19" s="56" t="s">
        <v>15</v>
      </c>
      <c r="AC19" s="56" t="s">
        <v>16</v>
      </c>
      <c r="AD19" s="56" t="s">
        <v>16</v>
      </c>
      <c r="AE19" s="56" t="s">
        <v>15</v>
      </c>
      <c r="AF19" s="56" t="s">
        <v>16</v>
      </c>
      <c r="AG19" s="56" t="s">
        <v>16</v>
      </c>
      <c r="AH19" s="56" t="s">
        <v>16</v>
      </c>
      <c r="AI19" s="56" t="s">
        <v>16</v>
      </c>
      <c r="AJ19" s="56" t="s">
        <v>15</v>
      </c>
      <c r="AK19" s="56" t="s">
        <v>16</v>
      </c>
      <c r="AL19" s="56" t="s">
        <v>16</v>
      </c>
      <c r="AM19" s="56" t="s">
        <v>16</v>
      </c>
      <c r="AN19" s="56" t="s">
        <v>15</v>
      </c>
      <c r="AO19" s="56" t="s">
        <v>16</v>
      </c>
      <c r="AP19" s="56" t="s">
        <v>15</v>
      </c>
      <c r="AQ19" s="56" t="s">
        <v>15</v>
      </c>
      <c r="AR19" s="56" t="s">
        <v>15</v>
      </c>
      <c r="AS19" s="56" t="s">
        <v>15</v>
      </c>
      <c r="AT19" s="56" t="s">
        <v>15</v>
      </c>
      <c r="AU19" s="56" t="s">
        <v>16</v>
      </c>
      <c r="AV19" s="56" t="s">
        <v>15</v>
      </c>
      <c r="AW19" s="56" t="s">
        <v>15</v>
      </c>
      <c r="AX19" s="56" t="s">
        <v>16</v>
      </c>
      <c r="AY19" s="56" t="s">
        <v>16</v>
      </c>
      <c r="AZ19" s="56" t="s">
        <v>15</v>
      </c>
      <c r="BA19" s="56" t="s">
        <v>15</v>
      </c>
      <c r="BB19" s="56" t="s">
        <v>15</v>
      </c>
      <c r="BC19" s="56" t="s">
        <v>15</v>
      </c>
      <c r="BD19" s="56" t="s">
        <v>15</v>
      </c>
      <c r="BE19" s="56" t="s">
        <v>16</v>
      </c>
      <c r="BF19" s="56" t="s">
        <v>16</v>
      </c>
      <c r="BI19" s="6"/>
      <c r="BJ19" s="6"/>
      <c r="BK19" s="6"/>
    </row>
    <row r="20" spans="1:63" x14ac:dyDescent="0.35">
      <c r="A20" s="16" t="s">
        <v>2</v>
      </c>
      <c r="B20" s="59" t="s">
        <v>23</v>
      </c>
      <c r="C20" s="52" t="s">
        <v>39</v>
      </c>
      <c r="D20" s="52" t="s">
        <v>39</v>
      </c>
      <c r="E20" s="52" t="s">
        <v>38</v>
      </c>
      <c r="F20" s="52" t="s">
        <v>38</v>
      </c>
      <c r="G20" s="52" t="s">
        <v>39</v>
      </c>
      <c r="H20" s="52" t="s">
        <v>38</v>
      </c>
      <c r="I20" s="52" t="s">
        <v>38</v>
      </c>
      <c r="J20" s="52" t="s">
        <v>39</v>
      </c>
      <c r="K20" s="52" t="s">
        <v>38</v>
      </c>
      <c r="L20" s="52" t="s">
        <v>38</v>
      </c>
      <c r="M20" s="52" t="s">
        <v>38</v>
      </c>
      <c r="N20" s="52" t="s">
        <v>39</v>
      </c>
      <c r="O20" s="52" t="s">
        <v>39</v>
      </c>
      <c r="P20" s="52" t="s">
        <v>38</v>
      </c>
      <c r="Q20" s="52" t="s">
        <v>38</v>
      </c>
      <c r="R20" s="52" t="s">
        <v>38</v>
      </c>
      <c r="S20" s="52" t="s">
        <v>39</v>
      </c>
      <c r="T20" s="52" t="s">
        <v>38</v>
      </c>
      <c r="U20" s="52" t="s">
        <v>38</v>
      </c>
      <c r="V20" s="52" t="s">
        <v>38</v>
      </c>
      <c r="W20" s="52" t="s">
        <v>38</v>
      </c>
      <c r="X20" s="52" t="s">
        <v>38</v>
      </c>
      <c r="Y20" s="52" t="s">
        <v>39</v>
      </c>
      <c r="Z20" s="52" t="s">
        <v>38</v>
      </c>
      <c r="AA20" s="52" t="s">
        <v>38</v>
      </c>
      <c r="AB20" s="52" t="s">
        <v>38</v>
      </c>
      <c r="AC20" s="52" t="s">
        <v>38</v>
      </c>
      <c r="AD20" s="52" t="s">
        <v>38</v>
      </c>
      <c r="AE20" s="52" t="s">
        <v>38</v>
      </c>
      <c r="AF20" s="52" t="s">
        <v>38</v>
      </c>
      <c r="AG20" s="52" t="s">
        <v>38</v>
      </c>
      <c r="AH20" s="52" t="s">
        <v>38</v>
      </c>
      <c r="AI20" s="52" t="s">
        <v>38</v>
      </c>
      <c r="AJ20" s="52" t="s">
        <v>39</v>
      </c>
      <c r="AK20" s="52" t="s">
        <v>38</v>
      </c>
      <c r="AL20" s="52" t="s">
        <v>38</v>
      </c>
      <c r="AM20" s="52" t="s">
        <v>38</v>
      </c>
      <c r="AN20" s="52" t="s">
        <v>38</v>
      </c>
      <c r="AO20" s="52" t="s">
        <v>38</v>
      </c>
      <c r="AP20" s="52" t="s">
        <v>39</v>
      </c>
      <c r="AQ20" s="52" t="s">
        <v>39</v>
      </c>
      <c r="AR20" s="52" t="s">
        <v>39</v>
      </c>
      <c r="AS20" s="52" t="s">
        <v>38</v>
      </c>
      <c r="AT20" s="52" t="s">
        <v>38</v>
      </c>
      <c r="AU20" s="52" t="s">
        <v>38</v>
      </c>
      <c r="AV20" s="52" t="s">
        <v>38</v>
      </c>
      <c r="AW20" s="52" t="s">
        <v>38</v>
      </c>
      <c r="AX20" s="52" t="s">
        <v>38</v>
      </c>
      <c r="AY20" s="52" t="s">
        <v>38</v>
      </c>
      <c r="AZ20" s="52" t="s">
        <v>38</v>
      </c>
      <c r="BA20" s="52" t="s">
        <v>39</v>
      </c>
      <c r="BB20" s="52" t="s">
        <v>38</v>
      </c>
      <c r="BC20" s="52" t="s">
        <v>38</v>
      </c>
      <c r="BD20" s="52" t="s">
        <v>38</v>
      </c>
      <c r="BE20" s="52" t="s">
        <v>38</v>
      </c>
      <c r="BF20" s="52" t="s">
        <v>38</v>
      </c>
      <c r="BI20" s="6"/>
      <c r="BJ20" s="6"/>
      <c r="BK20" s="6"/>
    </row>
    <row r="21" spans="1:63" x14ac:dyDescent="0.35">
      <c r="A21" s="17" t="s">
        <v>5</v>
      </c>
      <c r="B21" s="59" t="s">
        <v>22</v>
      </c>
      <c r="C21" s="52" t="s">
        <v>38</v>
      </c>
      <c r="D21" s="52" t="s">
        <v>39</v>
      </c>
      <c r="E21" s="52" t="s">
        <v>38</v>
      </c>
      <c r="F21" s="52" t="s">
        <v>38</v>
      </c>
      <c r="G21" s="52" t="s">
        <v>38</v>
      </c>
      <c r="H21" s="52" t="s">
        <v>38</v>
      </c>
      <c r="I21" s="52" t="s">
        <v>38</v>
      </c>
      <c r="J21" s="52" t="s">
        <v>38</v>
      </c>
      <c r="K21" s="52" t="s">
        <v>38</v>
      </c>
      <c r="L21" s="52" t="s">
        <v>38</v>
      </c>
      <c r="M21" s="52" t="s">
        <v>38</v>
      </c>
      <c r="N21" s="52" t="s">
        <v>39</v>
      </c>
      <c r="O21" s="52" t="s">
        <v>39</v>
      </c>
      <c r="P21" s="52" t="s">
        <v>38</v>
      </c>
      <c r="Q21" s="52" t="s">
        <v>38</v>
      </c>
      <c r="R21" s="52" t="s">
        <v>38</v>
      </c>
      <c r="S21" s="52" t="s">
        <v>38</v>
      </c>
      <c r="T21" s="52" t="s">
        <v>38</v>
      </c>
      <c r="U21" s="52" t="s">
        <v>38</v>
      </c>
      <c r="V21" s="52" t="s">
        <v>38</v>
      </c>
      <c r="W21" s="52" t="s">
        <v>39</v>
      </c>
      <c r="X21" s="52" t="s">
        <v>38</v>
      </c>
      <c r="Y21" s="52" t="s">
        <v>39</v>
      </c>
      <c r="Z21" s="52" t="s">
        <v>39</v>
      </c>
      <c r="AA21" s="52" t="s">
        <v>38</v>
      </c>
      <c r="AB21" s="52" t="s">
        <v>38</v>
      </c>
      <c r="AC21" s="52" t="s">
        <v>39</v>
      </c>
      <c r="AD21" s="52" t="s">
        <v>38</v>
      </c>
      <c r="AE21" s="52" t="s">
        <v>39</v>
      </c>
      <c r="AF21" s="52" t="s">
        <v>38</v>
      </c>
      <c r="AG21" s="52" t="s">
        <v>38</v>
      </c>
      <c r="AH21" s="52" t="s">
        <v>38</v>
      </c>
      <c r="AI21" s="52" t="s">
        <v>39</v>
      </c>
      <c r="AJ21" s="52" t="s">
        <v>39</v>
      </c>
      <c r="AK21" s="52" t="s">
        <v>39</v>
      </c>
      <c r="AL21" s="52" t="s">
        <v>39</v>
      </c>
      <c r="AM21" s="52" t="s">
        <v>39</v>
      </c>
      <c r="AN21" s="52" t="s">
        <v>38</v>
      </c>
      <c r="AO21" s="52" t="s">
        <v>38</v>
      </c>
      <c r="AP21" s="52" t="s">
        <v>38</v>
      </c>
      <c r="AQ21" s="52" t="s">
        <v>38</v>
      </c>
      <c r="AR21" s="52" t="s">
        <v>39</v>
      </c>
      <c r="AS21" s="52" t="s">
        <v>38</v>
      </c>
      <c r="AT21" s="52" t="s">
        <v>39</v>
      </c>
      <c r="AU21" s="52" t="s">
        <v>38</v>
      </c>
      <c r="AV21" s="52" t="s">
        <v>39</v>
      </c>
      <c r="AW21" s="52" t="s">
        <v>39</v>
      </c>
      <c r="AX21" s="52" t="s">
        <v>39</v>
      </c>
      <c r="AY21" s="52" t="s">
        <v>39</v>
      </c>
      <c r="AZ21" s="52" t="s">
        <v>39</v>
      </c>
      <c r="BA21" s="52" t="s">
        <v>38</v>
      </c>
      <c r="BB21" s="52" t="s">
        <v>38</v>
      </c>
      <c r="BC21" s="52" t="s">
        <v>39</v>
      </c>
      <c r="BD21" s="52" t="s">
        <v>39</v>
      </c>
      <c r="BE21" s="52" t="s">
        <v>38</v>
      </c>
      <c r="BF21" s="52" t="s">
        <v>38</v>
      </c>
      <c r="BI21" s="6"/>
      <c r="BJ21" s="6"/>
      <c r="BK21" s="6"/>
    </row>
    <row r="22" spans="1:63" ht="58" x14ac:dyDescent="0.35">
      <c r="A22" s="98" t="s">
        <v>36</v>
      </c>
      <c r="B22" s="58" t="s">
        <v>319</v>
      </c>
      <c r="C22" s="29" t="s">
        <v>38</v>
      </c>
      <c r="D22" s="29" t="s">
        <v>38</v>
      </c>
      <c r="E22" s="29" t="s">
        <v>39</v>
      </c>
      <c r="F22" s="29" t="s">
        <v>38</v>
      </c>
      <c r="G22" s="29" t="s">
        <v>39</v>
      </c>
      <c r="H22" s="29" t="s">
        <v>38</v>
      </c>
      <c r="I22" s="29" t="s">
        <v>39</v>
      </c>
      <c r="J22" s="29" t="s">
        <v>39</v>
      </c>
      <c r="K22" s="29" t="s">
        <v>38</v>
      </c>
      <c r="L22" s="29" t="s">
        <v>38</v>
      </c>
      <c r="M22" s="29" t="s">
        <v>38</v>
      </c>
      <c r="N22" s="29" t="s">
        <v>38</v>
      </c>
      <c r="O22" s="29" t="s">
        <v>38</v>
      </c>
      <c r="P22" s="29" t="s">
        <v>38</v>
      </c>
      <c r="Q22" s="29" t="s">
        <v>38</v>
      </c>
      <c r="R22" s="29" t="s">
        <v>38</v>
      </c>
      <c r="S22" s="29" t="s">
        <v>38</v>
      </c>
      <c r="T22" s="29" t="s">
        <v>38</v>
      </c>
      <c r="U22" s="29" t="s">
        <v>38</v>
      </c>
      <c r="V22" s="29" t="s">
        <v>39</v>
      </c>
      <c r="W22" s="29" t="s">
        <v>39</v>
      </c>
      <c r="X22" s="29" t="s">
        <v>38</v>
      </c>
      <c r="Y22" s="29" t="s">
        <v>38</v>
      </c>
      <c r="Z22" s="29" t="s">
        <v>38</v>
      </c>
      <c r="AA22" s="29" t="s">
        <v>38</v>
      </c>
      <c r="AB22" s="29" t="s">
        <v>38</v>
      </c>
      <c r="AC22" s="29" t="s">
        <v>38</v>
      </c>
      <c r="AD22" s="29" t="s">
        <v>38</v>
      </c>
      <c r="AE22" s="29" t="s">
        <v>38</v>
      </c>
      <c r="AF22" s="29" t="s">
        <v>38</v>
      </c>
      <c r="AG22" s="29" t="s">
        <v>39</v>
      </c>
      <c r="AH22" s="29" t="s">
        <v>38</v>
      </c>
      <c r="AI22" s="29" t="s">
        <v>39</v>
      </c>
      <c r="AJ22" s="29" t="s">
        <v>38</v>
      </c>
      <c r="AK22" s="29" t="s">
        <v>39</v>
      </c>
      <c r="AL22" s="29" t="s">
        <v>39</v>
      </c>
      <c r="AM22" s="29" t="s">
        <v>38</v>
      </c>
      <c r="AN22" s="29" t="s">
        <v>38</v>
      </c>
      <c r="AO22" s="29" t="s">
        <v>38</v>
      </c>
      <c r="AP22" s="29" t="s">
        <v>38</v>
      </c>
      <c r="AQ22" s="29" t="s">
        <v>38</v>
      </c>
      <c r="AR22" s="29" t="s">
        <v>38</v>
      </c>
      <c r="AS22" s="29" t="s">
        <v>38</v>
      </c>
      <c r="AT22" s="29" t="s">
        <v>38</v>
      </c>
      <c r="AU22" s="29" t="s">
        <v>38</v>
      </c>
      <c r="AV22" s="29" t="s">
        <v>38</v>
      </c>
      <c r="AW22" s="29" t="s">
        <v>38</v>
      </c>
      <c r="AX22" s="29" t="s">
        <v>39</v>
      </c>
      <c r="AY22" s="29" t="s">
        <v>39</v>
      </c>
      <c r="AZ22" s="29" t="s">
        <v>38</v>
      </c>
      <c r="BA22" s="29" t="s">
        <v>38</v>
      </c>
      <c r="BB22" s="29" t="s">
        <v>38</v>
      </c>
      <c r="BC22" s="29" t="s">
        <v>38</v>
      </c>
      <c r="BD22" s="29" t="s">
        <v>38</v>
      </c>
      <c r="BE22" s="29" t="s">
        <v>38</v>
      </c>
      <c r="BF22" s="29" t="s">
        <v>38</v>
      </c>
      <c r="BI22" s="6"/>
      <c r="BJ22" s="6"/>
      <c r="BK22" s="6"/>
    </row>
    <row r="23" spans="1:63" x14ac:dyDescent="0.35">
      <c r="A23" s="99"/>
      <c r="B23" s="61" t="s">
        <v>17</v>
      </c>
      <c r="C23" s="29" t="s">
        <v>39</v>
      </c>
      <c r="D23" s="29" t="s">
        <v>39</v>
      </c>
      <c r="E23" s="29" t="s">
        <v>39</v>
      </c>
      <c r="F23" s="29" t="s">
        <v>39</v>
      </c>
      <c r="G23" s="29" t="s">
        <v>39</v>
      </c>
      <c r="H23" s="29" t="s">
        <v>39</v>
      </c>
      <c r="I23" s="29" t="s">
        <v>39</v>
      </c>
      <c r="J23" s="29" t="s">
        <v>39</v>
      </c>
      <c r="K23" s="29" t="s">
        <v>39</v>
      </c>
      <c r="L23" s="29" t="s">
        <v>39</v>
      </c>
      <c r="M23" s="29" t="s">
        <v>39</v>
      </c>
      <c r="N23" s="29" t="s">
        <v>39</v>
      </c>
      <c r="O23" s="29" t="s">
        <v>39</v>
      </c>
      <c r="P23" s="29" t="s">
        <v>39</v>
      </c>
      <c r="Q23" s="29" t="s">
        <v>39</v>
      </c>
      <c r="R23" s="29" t="s">
        <v>39</v>
      </c>
      <c r="S23" s="29" t="s">
        <v>39</v>
      </c>
      <c r="T23" s="29" t="s">
        <v>39</v>
      </c>
      <c r="U23" s="29" t="s">
        <v>39</v>
      </c>
      <c r="V23" s="29" t="s">
        <v>39</v>
      </c>
      <c r="W23" s="29" t="s">
        <v>39</v>
      </c>
      <c r="X23" s="29" t="s">
        <v>39</v>
      </c>
      <c r="Y23" s="29" t="s">
        <v>39</v>
      </c>
      <c r="Z23" s="29" t="s">
        <v>39</v>
      </c>
      <c r="AA23" s="29" t="s">
        <v>39</v>
      </c>
      <c r="AB23" s="29" t="s">
        <v>39</v>
      </c>
      <c r="AC23" s="29" t="s">
        <v>39</v>
      </c>
      <c r="AD23" s="29" t="s">
        <v>39</v>
      </c>
      <c r="AE23" s="29" t="s">
        <v>39</v>
      </c>
      <c r="AF23" s="29" t="s">
        <v>39</v>
      </c>
      <c r="AG23" s="29" t="s">
        <v>39</v>
      </c>
      <c r="AH23" s="29" t="s">
        <v>39</v>
      </c>
      <c r="AI23" s="29" t="s">
        <v>39</v>
      </c>
      <c r="AJ23" s="29" t="s">
        <v>39</v>
      </c>
      <c r="AK23" s="29" t="s">
        <v>39</v>
      </c>
      <c r="AL23" s="29" t="s">
        <v>39</v>
      </c>
      <c r="AM23" s="29" t="s">
        <v>39</v>
      </c>
      <c r="AN23" s="29" t="s">
        <v>39</v>
      </c>
      <c r="AO23" s="29" t="s">
        <v>39</v>
      </c>
      <c r="AP23" s="29" t="s">
        <v>39</v>
      </c>
      <c r="AQ23" s="29" t="s">
        <v>39</v>
      </c>
      <c r="AR23" s="29" t="s">
        <v>39</v>
      </c>
      <c r="AS23" s="29" t="s">
        <v>39</v>
      </c>
      <c r="AT23" s="29" t="s">
        <v>39</v>
      </c>
      <c r="AU23" s="29" t="s">
        <v>39</v>
      </c>
      <c r="AV23" s="29" t="s">
        <v>39</v>
      </c>
      <c r="AW23" s="29" t="s">
        <v>39</v>
      </c>
      <c r="AX23" s="29" t="s">
        <v>39</v>
      </c>
      <c r="AY23" s="29" t="s">
        <v>39</v>
      </c>
      <c r="AZ23" s="29" t="s">
        <v>39</v>
      </c>
      <c r="BA23" s="29" t="s">
        <v>39</v>
      </c>
      <c r="BB23" s="29" t="s">
        <v>39</v>
      </c>
      <c r="BC23" s="29" t="s">
        <v>39</v>
      </c>
      <c r="BD23" s="29" t="s">
        <v>39</v>
      </c>
      <c r="BE23" s="29" t="s">
        <v>39</v>
      </c>
      <c r="BF23" s="29" t="s">
        <v>39</v>
      </c>
      <c r="BI23" s="6"/>
      <c r="BJ23" s="6"/>
      <c r="BK23" s="6"/>
    </row>
    <row r="24" spans="1:63" x14ac:dyDescent="0.35">
      <c r="A24" s="99"/>
      <c r="B24" s="61" t="s">
        <v>18</v>
      </c>
      <c r="C24" s="29" t="s">
        <v>39</v>
      </c>
      <c r="D24" s="29" t="s">
        <v>38</v>
      </c>
      <c r="E24" s="29" t="s">
        <v>38</v>
      </c>
      <c r="F24" s="29" t="s">
        <v>38</v>
      </c>
      <c r="G24" s="29" t="s">
        <v>38</v>
      </c>
      <c r="H24" s="29" t="s">
        <v>39</v>
      </c>
      <c r="I24" s="29" t="s">
        <v>38</v>
      </c>
      <c r="J24" s="29" t="s">
        <v>38</v>
      </c>
      <c r="K24" s="29" t="s">
        <v>38</v>
      </c>
      <c r="L24" s="29" t="s">
        <v>39</v>
      </c>
      <c r="M24" s="29" t="s">
        <v>39</v>
      </c>
      <c r="N24" s="29" t="s">
        <v>39</v>
      </c>
      <c r="O24" s="29" t="s">
        <v>39</v>
      </c>
      <c r="P24" s="29" t="s">
        <v>39</v>
      </c>
      <c r="Q24" s="29" t="s">
        <v>39</v>
      </c>
      <c r="R24" s="29" t="s">
        <v>39</v>
      </c>
      <c r="S24" s="29" t="s">
        <v>39</v>
      </c>
      <c r="T24" s="29" t="s">
        <v>39</v>
      </c>
      <c r="U24" s="29" t="s">
        <v>39</v>
      </c>
      <c r="V24" s="29" t="s">
        <v>38</v>
      </c>
      <c r="W24" s="29" t="s">
        <v>38</v>
      </c>
      <c r="X24" s="29" t="s">
        <v>39</v>
      </c>
      <c r="Y24" s="29" t="s">
        <v>39</v>
      </c>
      <c r="Z24" s="29" t="s">
        <v>39</v>
      </c>
      <c r="AA24" s="29" t="s">
        <v>39</v>
      </c>
      <c r="AB24" s="29" t="s">
        <v>39</v>
      </c>
      <c r="AC24" s="29" t="s">
        <v>39</v>
      </c>
      <c r="AD24" s="29" t="s">
        <v>38</v>
      </c>
      <c r="AE24" s="29" t="s">
        <v>39</v>
      </c>
      <c r="AF24" s="29" t="s">
        <v>38</v>
      </c>
      <c r="AG24" s="29" t="s">
        <v>38</v>
      </c>
      <c r="AH24" s="29" t="s">
        <v>39</v>
      </c>
      <c r="AI24" s="29" t="s">
        <v>38</v>
      </c>
      <c r="AJ24" s="29" t="s">
        <v>39</v>
      </c>
      <c r="AK24" s="29" t="s">
        <v>38</v>
      </c>
      <c r="AL24" s="29" t="s">
        <v>38</v>
      </c>
      <c r="AM24" s="29" t="s">
        <v>38</v>
      </c>
      <c r="AN24" s="29" t="s">
        <v>39</v>
      </c>
      <c r="AO24" s="29" t="s">
        <v>39</v>
      </c>
      <c r="AP24" s="29" t="s">
        <v>39</v>
      </c>
      <c r="AQ24" s="29" t="s">
        <v>39</v>
      </c>
      <c r="AR24" s="29" t="s">
        <v>39</v>
      </c>
      <c r="AS24" s="29" t="s">
        <v>39</v>
      </c>
      <c r="AT24" s="29" t="s">
        <v>39</v>
      </c>
      <c r="AU24" s="29" t="s">
        <v>39</v>
      </c>
      <c r="AV24" s="29" t="s">
        <v>39</v>
      </c>
      <c r="AW24" s="29" t="s">
        <v>39</v>
      </c>
      <c r="AX24" s="29" t="s">
        <v>38</v>
      </c>
      <c r="AY24" s="29" t="s">
        <v>38</v>
      </c>
      <c r="AZ24" s="29" t="s">
        <v>39</v>
      </c>
      <c r="BA24" s="29" t="s">
        <v>39</v>
      </c>
      <c r="BB24" s="29" t="s">
        <v>39</v>
      </c>
      <c r="BC24" s="29" t="s">
        <v>39</v>
      </c>
      <c r="BD24" s="29" t="s">
        <v>39</v>
      </c>
      <c r="BE24" s="29" t="s">
        <v>39</v>
      </c>
      <c r="BF24" s="29" t="s">
        <v>38</v>
      </c>
      <c r="BI24" s="6"/>
      <c r="BJ24" s="6"/>
      <c r="BK24" s="6"/>
    </row>
    <row r="25" spans="1:63" x14ac:dyDescent="0.35">
      <c r="A25" s="100"/>
      <c r="B25" s="61" t="s">
        <v>19</v>
      </c>
      <c r="C25" s="29" t="s">
        <v>39</v>
      </c>
      <c r="D25" s="29" t="s">
        <v>39</v>
      </c>
      <c r="E25" s="29" t="s">
        <v>39</v>
      </c>
      <c r="F25" s="29" t="s">
        <v>39</v>
      </c>
      <c r="G25" s="29" t="s">
        <v>39</v>
      </c>
      <c r="H25" s="29" t="s">
        <v>39</v>
      </c>
      <c r="I25" s="29" t="s">
        <v>39</v>
      </c>
      <c r="J25" s="29" t="s">
        <v>39</v>
      </c>
      <c r="K25" s="29" t="s">
        <v>39</v>
      </c>
      <c r="L25" s="29" t="s">
        <v>39</v>
      </c>
      <c r="M25" s="29" t="s">
        <v>39</v>
      </c>
      <c r="N25" s="29" t="s">
        <v>39</v>
      </c>
      <c r="O25" s="29" t="s">
        <v>39</v>
      </c>
      <c r="P25" s="29" t="s">
        <v>39</v>
      </c>
      <c r="Q25" s="29" t="s">
        <v>39</v>
      </c>
      <c r="R25" s="29" t="s">
        <v>39</v>
      </c>
      <c r="S25" s="29" t="s">
        <v>39</v>
      </c>
      <c r="T25" s="29" t="s">
        <v>39</v>
      </c>
      <c r="U25" s="29" t="s">
        <v>39</v>
      </c>
      <c r="V25" s="29" t="s">
        <v>39</v>
      </c>
      <c r="W25" s="29" t="s">
        <v>39</v>
      </c>
      <c r="X25" s="29" t="s">
        <v>39</v>
      </c>
      <c r="Y25" s="29" t="s">
        <v>39</v>
      </c>
      <c r="Z25" s="29" t="s">
        <v>39</v>
      </c>
      <c r="AA25" s="29" t="s">
        <v>39</v>
      </c>
      <c r="AB25" s="29" t="s">
        <v>39</v>
      </c>
      <c r="AC25" s="29" t="s">
        <v>39</v>
      </c>
      <c r="AD25" s="29" t="s">
        <v>39</v>
      </c>
      <c r="AE25" s="29" t="s">
        <v>39</v>
      </c>
      <c r="AF25" s="29" t="s">
        <v>39</v>
      </c>
      <c r="AG25" s="29" t="s">
        <v>39</v>
      </c>
      <c r="AH25" s="29" t="s">
        <v>39</v>
      </c>
      <c r="AI25" s="29" t="s">
        <v>39</v>
      </c>
      <c r="AJ25" s="29" t="s">
        <v>39</v>
      </c>
      <c r="AK25" s="29" t="s">
        <v>39</v>
      </c>
      <c r="AL25" s="29" t="s">
        <v>39</v>
      </c>
      <c r="AM25" s="29" t="s">
        <v>39</v>
      </c>
      <c r="AN25" s="29" t="s">
        <v>39</v>
      </c>
      <c r="AO25" s="29" t="s">
        <v>39</v>
      </c>
      <c r="AP25" s="29" t="s">
        <v>39</v>
      </c>
      <c r="AQ25" s="29" t="s">
        <v>39</v>
      </c>
      <c r="AR25" s="29" t="s">
        <v>39</v>
      </c>
      <c r="AS25" s="29" t="s">
        <v>39</v>
      </c>
      <c r="AT25" s="29" t="s">
        <v>39</v>
      </c>
      <c r="AU25" s="29" t="s">
        <v>39</v>
      </c>
      <c r="AV25" s="29" t="s">
        <v>39</v>
      </c>
      <c r="AW25" s="29" t="s">
        <v>39</v>
      </c>
      <c r="AX25" s="29" t="s">
        <v>39</v>
      </c>
      <c r="AY25" s="29" t="s">
        <v>39</v>
      </c>
      <c r="AZ25" s="29" t="s">
        <v>39</v>
      </c>
      <c r="BA25" s="29" t="s">
        <v>39</v>
      </c>
      <c r="BB25" s="29" t="s">
        <v>39</v>
      </c>
      <c r="BC25" s="29" t="s">
        <v>39</v>
      </c>
      <c r="BD25" s="29" t="s">
        <v>39</v>
      </c>
      <c r="BE25" s="29" t="s">
        <v>39</v>
      </c>
      <c r="BF25" s="29" t="s">
        <v>39</v>
      </c>
      <c r="BI25" s="6"/>
      <c r="BJ25" s="6"/>
      <c r="BK25" s="6"/>
    </row>
    <row r="26" spans="1:63" ht="29" x14ac:dyDescent="0.35">
      <c r="A26" s="5">
        <v>5</v>
      </c>
      <c r="B26" s="62" t="s">
        <v>30</v>
      </c>
      <c r="C26" s="5">
        <f t="shared" ref="C26:AH26" si="8">COUNTIF(C27:C29,"Y")</f>
        <v>3</v>
      </c>
      <c r="D26" s="5">
        <f t="shared" si="8"/>
        <v>1</v>
      </c>
      <c r="E26" s="5">
        <f t="shared" si="8"/>
        <v>2</v>
      </c>
      <c r="F26" s="5">
        <f t="shared" si="8"/>
        <v>2</v>
      </c>
      <c r="G26" s="5">
        <f t="shared" si="8"/>
        <v>3</v>
      </c>
      <c r="H26" s="5">
        <f t="shared" si="8"/>
        <v>1</v>
      </c>
      <c r="I26" s="5">
        <f t="shared" si="8"/>
        <v>3</v>
      </c>
      <c r="J26" s="5">
        <f t="shared" si="8"/>
        <v>1</v>
      </c>
      <c r="K26" s="5">
        <f t="shared" si="8"/>
        <v>1</v>
      </c>
      <c r="L26" s="5">
        <f t="shared" si="8"/>
        <v>3</v>
      </c>
      <c r="M26" s="5">
        <f t="shared" si="8"/>
        <v>1</v>
      </c>
      <c r="N26" s="5">
        <f t="shared" si="8"/>
        <v>2</v>
      </c>
      <c r="O26" s="5">
        <f t="shared" si="8"/>
        <v>1</v>
      </c>
      <c r="P26" s="5">
        <f t="shared" si="8"/>
        <v>1</v>
      </c>
      <c r="Q26" s="5">
        <f t="shared" si="8"/>
        <v>3</v>
      </c>
      <c r="R26" s="5">
        <f t="shared" si="8"/>
        <v>3</v>
      </c>
      <c r="S26" s="5">
        <f t="shared" si="8"/>
        <v>2</v>
      </c>
      <c r="T26" s="5">
        <f t="shared" si="8"/>
        <v>1</v>
      </c>
      <c r="U26" s="5">
        <f t="shared" si="8"/>
        <v>2</v>
      </c>
      <c r="V26" s="5">
        <f t="shared" si="8"/>
        <v>3</v>
      </c>
      <c r="W26" s="5">
        <f t="shared" si="8"/>
        <v>2</v>
      </c>
      <c r="X26" s="5">
        <f t="shared" si="8"/>
        <v>3</v>
      </c>
      <c r="Y26" s="5">
        <f t="shared" si="8"/>
        <v>2</v>
      </c>
      <c r="Z26" s="5">
        <f t="shared" si="8"/>
        <v>3</v>
      </c>
      <c r="AA26" s="5">
        <f t="shared" si="8"/>
        <v>1</v>
      </c>
      <c r="AB26" s="5">
        <f t="shared" si="8"/>
        <v>2</v>
      </c>
      <c r="AC26" s="5">
        <f t="shared" si="8"/>
        <v>2</v>
      </c>
      <c r="AD26" s="5">
        <f t="shared" si="8"/>
        <v>1</v>
      </c>
      <c r="AE26" s="5">
        <f t="shared" si="8"/>
        <v>3</v>
      </c>
      <c r="AF26" s="5">
        <f t="shared" si="8"/>
        <v>1</v>
      </c>
      <c r="AG26" s="5">
        <f t="shared" si="8"/>
        <v>2</v>
      </c>
      <c r="AH26" s="5">
        <f t="shared" si="8"/>
        <v>2</v>
      </c>
      <c r="AI26" s="5">
        <f t="shared" ref="AI26:BF26" si="9">COUNTIF(AI27:AI29,"Y")</f>
        <v>2</v>
      </c>
      <c r="AJ26" s="5">
        <f t="shared" si="9"/>
        <v>1</v>
      </c>
      <c r="AK26" s="5">
        <f t="shared" si="9"/>
        <v>3</v>
      </c>
      <c r="AL26" s="5">
        <f t="shared" si="9"/>
        <v>1</v>
      </c>
      <c r="AM26" s="5">
        <f t="shared" si="9"/>
        <v>1</v>
      </c>
      <c r="AN26" s="5">
        <f t="shared" si="9"/>
        <v>3</v>
      </c>
      <c r="AO26" s="5">
        <f t="shared" si="9"/>
        <v>1</v>
      </c>
      <c r="AP26" s="5">
        <f t="shared" si="9"/>
        <v>1</v>
      </c>
      <c r="AQ26" s="5">
        <f t="shared" si="9"/>
        <v>1</v>
      </c>
      <c r="AR26" s="5">
        <f t="shared" si="9"/>
        <v>1</v>
      </c>
      <c r="AS26" s="5">
        <f t="shared" si="9"/>
        <v>2</v>
      </c>
      <c r="AT26" s="5">
        <f t="shared" si="9"/>
        <v>2</v>
      </c>
      <c r="AU26" s="5">
        <f t="shared" si="9"/>
        <v>2</v>
      </c>
      <c r="AV26" s="5">
        <f t="shared" si="9"/>
        <v>1</v>
      </c>
      <c r="AW26" s="5">
        <f t="shared" si="9"/>
        <v>2</v>
      </c>
      <c r="AX26" s="5">
        <f t="shared" si="9"/>
        <v>3</v>
      </c>
      <c r="AY26" s="5">
        <f t="shared" si="9"/>
        <v>2</v>
      </c>
      <c r="AZ26" s="5">
        <f t="shared" si="9"/>
        <v>3</v>
      </c>
      <c r="BA26" s="5">
        <f t="shared" si="9"/>
        <v>2</v>
      </c>
      <c r="BB26" s="5">
        <f t="shared" si="9"/>
        <v>2</v>
      </c>
      <c r="BC26" s="5">
        <f t="shared" si="9"/>
        <v>1</v>
      </c>
      <c r="BD26" s="5">
        <f t="shared" si="9"/>
        <v>2</v>
      </c>
      <c r="BE26" s="5">
        <f t="shared" si="9"/>
        <v>2</v>
      </c>
      <c r="BF26" s="5">
        <f t="shared" si="9"/>
        <v>1</v>
      </c>
      <c r="BI26" s="5">
        <f>AVERAGE(C26:BF26)</f>
        <v>1.875</v>
      </c>
      <c r="BJ26" s="5">
        <f>_xlfn.STDEV.S(C26:BF26)</f>
        <v>0.78768937117022564</v>
      </c>
      <c r="BK26" s="5">
        <f>MEDIAN(C26:BF26)</f>
        <v>2</v>
      </c>
    </row>
    <row r="27" spans="1:63" x14ac:dyDescent="0.35">
      <c r="A27" s="16" t="s">
        <v>1</v>
      </c>
      <c r="B27" s="58" t="s">
        <v>78</v>
      </c>
      <c r="C27" s="29" t="s">
        <v>38</v>
      </c>
      <c r="D27" s="29" t="s">
        <v>38</v>
      </c>
      <c r="E27" s="29" t="s">
        <v>38</v>
      </c>
      <c r="F27" s="29" t="s">
        <v>38</v>
      </c>
      <c r="G27" s="29" t="s">
        <v>38</v>
      </c>
      <c r="H27" s="29" t="s">
        <v>39</v>
      </c>
      <c r="I27" s="29" t="s">
        <v>38</v>
      </c>
      <c r="J27" s="29" t="s">
        <v>38</v>
      </c>
      <c r="K27" s="29" t="s">
        <v>38</v>
      </c>
      <c r="L27" s="29" t="s">
        <v>38</v>
      </c>
      <c r="M27" s="29" t="s">
        <v>38</v>
      </c>
      <c r="N27" s="29" t="s">
        <v>38</v>
      </c>
      <c r="O27" s="29" t="s">
        <v>38</v>
      </c>
      <c r="P27" s="29" t="s">
        <v>38</v>
      </c>
      <c r="Q27" s="29" t="s">
        <v>38</v>
      </c>
      <c r="R27" s="29" t="s">
        <v>38</v>
      </c>
      <c r="S27" s="29" t="s">
        <v>38</v>
      </c>
      <c r="T27" s="29" t="s">
        <v>38</v>
      </c>
      <c r="U27" s="29" t="s">
        <v>38</v>
      </c>
      <c r="V27" s="29" t="s">
        <v>38</v>
      </c>
      <c r="W27" s="29" t="s">
        <v>38</v>
      </c>
      <c r="X27" s="29" t="s">
        <v>38</v>
      </c>
      <c r="Y27" s="29" t="s">
        <v>38</v>
      </c>
      <c r="Z27" s="29" t="s">
        <v>38</v>
      </c>
      <c r="AA27" s="29" t="s">
        <v>38</v>
      </c>
      <c r="AB27" s="29" t="s">
        <v>38</v>
      </c>
      <c r="AC27" s="29" t="s">
        <v>38</v>
      </c>
      <c r="AD27" s="29" t="s">
        <v>38</v>
      </c>
      <c r="AE27" s="29" t="s">
        <v>38</v>
      </c>
      <c r="AF27" s="29" t="s">
        <v>38</v>
      </c>
      <c r="AG27" s="29" t="s">
        <v>38</v>
      </c>
      <c r="AH27" s="29" t="s">
        <v>38</v>
      </c>
      <c r="AI27" s="29" t="s">
        <v>38</v>
      </c>
      <c r="AJ27" s="29" t="s">
        <v>38</v>
      </c>
      <c r="AK27" s="29" t="s">
        <v>38</v>
      </c>
      <c r="AL27" s="29" t="s">
        <v>38</v>
      </c>
      <c r="AM27" s="29" t="s">
        <v>38</v>
      </c>
      <c r="AN27" s="29" t="s">
        <v>38</v>
      </c>
      <c r="AO27" s="29" t="s">
        <v>38</v>
      </c>
      <c r="AP27" s="29" t="s">
        <v>38</v>
      </c>
      <c r="AQ27" s="29" t="s">
        <v>38</v>
      </c>
      <c r="AR27" s="29" t="s">
        <v>38</v>
      </c>
      <c r="AS27" s="29" t="s">
        <v>38</v>
      </c>
      <c r="AT27" s="29" t="s">
        <v>38</v>
      </c>
      <c r="AU27" s="29" t="s">
        <v>38</v>
      </c>
      <c r="AV27" s="29" t="s">
        <v>38</v>
      </c>
      <c r="AW27" s="29" t="s">
        <v>38</v>
      </c>
      <c r="AX27" s="29" t="s">
        <v>38</v>
      </c>
      <c r="AY27" s="29" t="s">
        <v>39</v>
      </c>
      <c r="AZ27" s="29" t="s">
        <v>38</v>
      </c>
      <c r="BA27" s="29" t="s">
        <v>38</v>
      </c>
      <c r="BB27" s="29" t="s">
        <v>38</v>
      </c>
      <c r="BC27" s="29" t="s">
        <v>38</v>
      </c>
      <c r="BD27" s="29" t="s">
        <v>38</v>
      </c>
      <c r="BE27" s="29" t="s">
        <v>38</v>
      </c>
      <c r="BF27" s="29" t="s">
        <v>38</v>
      </c>
      <c r="BI27" s="6"/>
      <c r="BJ27" s="6"/>
      <c r="BK27" s="6"/>
    </row>
    <row r="28" spans="1:63" x14ac:dyDescent="0.35">
      <c r="A28" s="16" t="s">
        <v>2</v>
      </c>
      <c r="B28" s="58" t="s">
        <v>79</v>
      </c>
      <c r="C28" s="29" t="s">
        <v>38</v>
      </c>
      <c r="D28" s="29" t="s">
        <v>39</v>
      </c>
      <c r="E28" s="29" t="s">
        <v>38</v>
      </c>
      <c r="F28" s="29" t="s">
        <v>38</v>
      </c>
      <c r="G28" s="29" t="s">
        <v>38</v>
      </c>
      <c r="H28" s="29" t="s">
        <v>39</v>
      </c>
      <c r="I28" s="29" t="s">
        <v>38</v>
      </c>
      <c r="J28" s="29" t="s">
        <v>39</v>
      </c>
      <c r="K28" s="29" t="s">
        <v>39</v>
      </c>
      <c r="L28" s="29" t="s">
        <v>38</v>
      </c>
      <c r="M28" s="29" t="s">
        <v>39</v>
      </c>
      <c r="N28" s="29" t="s">
        <v>38</v>
      </c>
      <c r="O28" s="29" t="s">
        <v>39</v>
      </c>
      <c r="P28" s="29" t="s">
        <v>39</v>
      </c>
      <c r="Q28" s="29" t="s">
        <v>38</v>
      </c>
      <c r="R28" s="29" t="s">
        <v>38</v>
      </c>
      <c r="S28" s="29" t="s">
        <v>38</v>
      </c>
      <c r="T28" s="29" t="s">
        <v>39</v>
      </c>
      <c r="U28" s="29" t="s">
        <v>38</v>
      </c>
      <c r="V28" s="29" t="s">
        <v>38</v>
      </c>
      <c r="W28" s="29" t="s">
        <v>38</v>
      </c>
      <c r="X28" s="29" t="s">
        <v>38</v>
      </c>
      <c r="Y28" s="29" t="s">
        <v>38</v>
      </c>
      <c r="Z28" s="29" t="s">
        <v>38</v>
      </c>
      <c r="AA28" s="29" t="s">
        <v>39</v>
      </c>
      <c r="AB28" s="29" t="s">
        <v>38</v>
      </c>
      <c r="AC28" s="29" t="s">
        <v>38</v>
      </c>
      <c r="AD28" s="29" t="s">
        <v>39</v>
      </c>
      <c r="AE28" s="29" t="s">
        <v>38</v>
      </c>
      <c r="AF28" s="29" t="s">
        <v>39</v>
      </c>
      <c r="AG28" s="29" t="s">
        <v>38</v>
      </c>
      <c r="AH28" s="29" t="s">
        <v>39</v>
      </c>
      <c r="AI28" s="29" t="s">
        <v>38</v>
      </c>
      <c r="AJ28" s="29" t="s">
        <v>39</v>
      </c>
      <c r="AK28" s="29" t="s">
        <v>38</v>
      </c>
      <c r="AL28" s="29" t="s">
        <v>39</v>
      </c>
      <c r="AM28" s="29" t="s">
        <v>39</v>
      </c>
      <c r="AN28" s="29" t="s">
        <v>38</v>
      </c>
      <c r="AO28" s="29" t="s">
        <v>39</v>
      </c>
      <c r="AP28" s="29" t="s">
        <v>39</v>
      </c>
      <c r="AQ28" s="29" t="s">
        <v>39</v>
      </c>
      <c r="AR28" s="29" t="s">
        <v>39</v>
      </c>
      <c r="AS28" s="29" t="s">
        <v>38</v>
      </c>
      <c r="AT28" s="29" t="s">
        <v>38</v>
      </c>
      <c r="AU28" s="29" t="s">
        <v>38</v>
      </c>
      <c r="AV28" s="29" t="s">
        <v>39</v>
      </c>
      <c r="AW28" s="29" t="s">
        <v>39</v>
      </c>
      <c r="AX28" s="29" t="s">
        <v>38</v>
      </c>
      <c r="AY28" s="29" t="s">
        <v>38</v>
      </c>
      <c r="AZ28" s="29" t="s">
        <v>38</v>
      </c>
      <c r="BA28" s="29" t="s">
        <v>38</v>
      </c>
      <c r="BB28" s="29" t="s">
        <v>38</v>
      </c>
      <c r="BC28" s="29" t="s">
        <v>39</v>
      </c>
      <c r="BD28" s="29" t="s">
        <v>39</v>
      </c>
      <c r="BE28" s="29" t="s">
        <v>38</v>
      </c>
      <c r="BF28" s="29" t="s">
        <v>39</v>
      </c>
      <c r="BI28" s="6"/>
      <c r="BJ28" s="6"/>
      <c r="BK28" s="6"/>
    </row>
    <row r="29" spans="1:63" x14ac:dyDescent="0.35">
      <c r="A29" s="16" t="s">
        <v>5</v>
      </c>
      <c r="B29" s="58" t="s">
        <v>77</v>
      </c>
      <c r="C29" s="29" t="s">
        <v>38</v>
      </c>
      <c r="D29" s="29" t="s">
        <v>39</v>
      </c>
      <c r="E29" s="29" t="s">
        <v>39</v>
      </c>
      <c r="F29" s="29" t="s">
        <v>39</v>
      </c>
      <c r="G29" s="29" t="s">
        <v>38</v>
      </c>
      <c r="H29" s="29" t="s">
        <v>38</v>
      </c>
      <c r="I29" s="29" t="s">
        <v>38</v>
      </c>
      <c r="J29" s="29" t="s">
        <v>39</v>
      </c>
      <c r="K29" s="29" t="s">
        <v>39</v>
      </c>
      <c r="L29" s="29" t="s">
        <v>38</v>
      </c>
      <c r="M29" s="29" t="s">
        <v>39</v>
      </c>
      <c r="N29" s="29" t="s">
        <v>39</v>
      </c>
      <c r="O29" s="29" t="s">
        <v>39</v>
      </c>
      <c r="P29" s="29" t="s">
        <v>39</v>
      </c>
      <c r="Q29" s="29" t="s">
        <v>38</v>
      </c>
      <c r="R29" s="29" t="s">
        <v>38</v>
      </c>
      <c r="S29" s="29" t="s">
        <v>39</v>
      </c>
      <c r="T29" s="29" t="s">
        <v>39</v>
      </c>
      <c r="U29" s="29" t="s">
        <v>39</v>
      </c>
      <c r="V29" s="29" t="s">
        <v>38</v>
      </c>
      <c r="W29" s="29" t="s">
        <v>39</v>
      </c>
      <c r="X29" s="29" t="s">
        <v>38</v>
      </c>
      <c r="Y29" s="29" t="s">
        <v>39</v>
      </c>
      <c r="Z29" s="29" t="s">
        <v>38</v>
      </c>
      <c r="AA29" s="29" t="s">
        <v>39</v>
      </c>
      <c r="AB29" s="29" t="s">
        <v>39</v>
      </c>
      <c r="AC29" s="29" t="s">
        <v>39</v>
      </c>
      <c r="AD29" s="29" t="s">
        <v>39</v>
      </c>
      <c r="AE29" s="29" t="s">
        <v>38</v>
      </c>
      <c r="AF29" s="29" t="s">
        <v>39</v>
      </c>
      <c r="AG29" s="29" t="s">
        <v>39</v>
      </c>
      <c r="AH29" s="29" t="s">
        <v>38</v>
      </c>
      <c r="AI29" s="29" t="s">
        <v>39</v>
      </c>
      <c r="AJ29" s="29" t="s">
        <v>39</v>
      </c>
      <c r="AK29" s="29" t="s">
        <v>38</v>
      </c>
      <c r="AL29" s="29" t="s">
        <v>39</v>
      </c>
      <c r="AM29" s="29" t="s">
        <v>39</v>
      </c>
      <c r="AN29" s="29" t="s">
        <v>38</v>
      </c>
      <c r="AO29" s="29" t="s">
        <v>39</v>
      </c>
      <c r="AP29" s="29" t="s">
        <v>39</v>
      </c>
      <c r="AQ29" s="29" t="s">
        <v>39</v>
      </c>
      <c r="AR29" s="29" t="s">
        <v>39</v>
      </c>
      <c r="AS29" s="29" t="s">
        <v>39</v>
      </c>
      <c r="AT29" s="29" t="s">
        <v>39</v>
      </c>
      <c r="AU29" s="29" t="s">
        <v>39</v>
      </c>
      <c r="AV29" s="29" t="s">
        <v>39</v>
      </c>
      <c r="AW29" s="29" t="s">
        <v>38</v>
      </c>
      <c r="AX29" s="29" t="s">
        <v>38</v>
      </c>
      <c r="AY29" s="29" t="s">
        <v>38</v>
      </c>
      <c r="AZ29" s="29" t="s">
        <v>38</v>
      </c>
      <c r="BA29" s="29" t="s">
        <v>39</v>
      </c>
      <c r="BB29" s="29" t="s">
        <v>39</v>
      </c>
      <c r="BC29" s="29" t="s">
        <v>39</v>
      </c>
      <c r="BD29" s="29" t="s">
        <v>38</v>
      </c>
      <c r="BE29" s="29" t="s">
        <v>39</v>
      </c>
      <c r="BF29" s="29" t="s">
        <v>39</v>
      </c>
      <c r="BI29" s="6"/>
      <c r="BJ29" s="6"/>
      <c r="BK29" s="6"/>
    </row>
    <row r="30" spans="1:63" ht="43.5" x14ac:dyDescent="0.35">
      <c r="A30" s="5">
        <v>6</v>
      </c>
      <c r="B30" s="60" t="s">
        <v>139</v>
      </c>
      <c r="C30" s="5">
        <f>IF(C31="Y",2,0)+IF(ISBLANK(C32),0,VLOOKUP(C32,Options!$A$11:$B$16,2,0))</f>
        <v>6</v>
      </c>
      <c r="D30" s="5">
        <f>IF(D31="Y",2,0)+IF(ISBLANK(D32),0,VLOOKUP(D32,Options!$A$11:$B$16,2,0))</f>
        <v>6</v>
      </c>
      <c r="E30" s="5">
        <f>IF(E31="Y",2,0)+IF(ISBLANK(E32),0,VLOOKUP(E32,Options!$A$11:$B$16,2,0))</f>
        <v>6</v>
      </c>
      <c r="F30" s="5">
        <f>IF(F31="Y",2,0)+IF(ISBLANK(F32),0,VLOOKUP(F32,Options!$A$11:$B$16,2,0))</f>
        <v>6</v>
      </c>
      <c r="G30" s="5">
        <f>IF(G31="Y",2,0)+IF(ISBLANK(G32),0,VLOOKUP(G32,Options!$A$11:$B$16,2,0))</f>
        <v>6</v>
      </c>
      <c r="H30" s="5">
        <f>IF(H31="Y",2,0)+IF(ISBLANK(H32),0,VLOOKUP(H32,Options!$A$11:$B$16,2,0))</f>
        <v>6</v>
      </c>
      <c r="I30" s="5">
        <f>IF(I31="Y",2,0)+IF(ISBLANK(I32),0,VLOOKUP(I32,Options!$A$11:$B$16,2,0))</f>
        <v>6</v>
      </c>
      <c r="J30" s="5">
        <f>IF(J31="Y",2,0)+IF(ISBLANK(J32),0,VLOOKUP(J32,Options!$A$11:$B$16,2,0))</f>
        <v>6</v>
      </c>
      <c r="K30" s="5">
        <f>IF(K31="Y",2,0)+IF(ISBLANK(K32),0,VLOOKUP(K32,Options!$A$11:$B$16,2,0))</f>
        <v>6</v>
      </c>
      <c r="L30" s="5">
        <f>IF(L31="Y",2,0)+IF(ISBLANK(L32),0,VLOOKUP(L32,Options!$A$11:$B$16,2,0))</f>
        <v>6</v>
      </c>
      <c r="M30" s="5">
        <f>IF(M31="Y",2,0)+IF(ISBLANK(M32),0,VLOOKUP(M32,Options!$A$11:$B$16,2,0))</f>
        <v>6</v>
      </c>
      <c r="N30" s="5">
        <f>IF(N31="Y",2,0)+IF(ISBLANK(N32),0,VLOOKUP(N32,Options!$A$11:$B$16,2,0))</f>
        <v>6</v>
      </c>
      <c r="O30" s="5">
        <f>IF(O31="Y",2,0)+IF(ISBLANK(O32),0,VLOOKUP(O32,Options!$A$11:$B$16,2,0))</f>
        <v>6</v>
      </c>
      <c r="P30" s="5">
        <f>IF(P31="Y",2,0)+IF(ISBLANK(P32),0,VLOOKUP(P32,Options!$A$11:$B$16,2,0))</f>
        <v>6</v>
      </c>
      <c r="Q30" s="5">
        <f>IF(Q31="Y",2,0)+IF(ISBLANK(Q32),0,VLOOKUP(Q32,Options!$A$11:$B$16,2,0))</f>
        <v>6</v>
      </c>
      <c r="R30" s="5">
        <f>IF(R31="Y",2,0)+IF(ISBLANK(R32),0,VLOOKUP(R32,Options!$A$11:$B$16,2,0))</f>
        <v>6</v>
      </c>
      <c r="S30" s="5">
        <f>IF(S31="Y",2,0)+IF(ISBLANK(S32),0,VLOOKUP(S32,Options!$A$11:$B$16,2,0))</f>
        <v>6</v>
      </c>
      <c r="T30" s="5">
        <f>IF(T31="Y",2,0)+IF(ISBLANK(T32),0,VLOOKUP(T32,Options!$A$11:$B$16,2,0))</f>
        <v>6</v>
      </c>
      <c r="U30" s="5">
        <f>IF(U31="Y",2,0)+IF(ISBLANK(U32),0,VLOOKUP(U32,Options!$A$11:$B$16,2,0))</f>
        <v>6</v>
      </c>
      <c r="V30" s="5">
        <f>IF(V31="Y",2,0)+IF(ISBLANK(V32),0,VLOOKUP(V32,Options!$A$11:$B$16,2,0))</f>
        <v>6</v>
      </c>
      <c r="W30" s="5">
        <f>IF(W31="Y",2,0)+IF(ISBLANK(W32),0,VLOOKUP(W32,Options!$A$11:$B$16,2,0))</f>
        <v>6</v>
      </c>
      <c r="X30" s="5">
        <f>IF(X31="Y",2,0)+IF(ISBLANK(X32),0,VLOOKUP(X32,Options!$A$11:$B$16,2,0))</f>
        <v>6</v>
      </c>
      <c r="Y30" s="5">
        <f>IF(Y31="Y",2,0)+IF(ISBLANK(Y32),0,VLOOKUP(Y32,Options!$A$11:$B$16,2,0))</f>
        <v>6</v>
      </c>
      <c r="Z30" s="5">
        <f>IF(Z31="Y",2,0)+IF(ISBLANK(Z32),0,VLOOKUP(Z32,Options!$A$11:$B$16,2,0))</f>
        <v>6</v>
      </c>
      <c r="AA30" s="5">
        <f>IF(AA31="Y",2,0)+IF(ISBLANK(AA32),0,VLOOKUP(AA32,Options!$A$11:$B$16,2,0))</f>
        <v>6</v>
      </c>
      <c r="AB30" s="5">
        <f>IF(AB31="Y",2,0)+IF(ISBLANK(AB32),0,VLOOKUP(AB32,Options!$A$11:$B$16,2,0))</f>
        <v>6</v>
      </c>
      <c r="AC30" s="5">
        <f>IF(AC31="Y",2,0)+IF(ISBLANK(AC32),0,VLOOKUP(AC32,Options!$A$11:$B$16,2,0))</f>
        <v>6</v>
      </c>
      <c r="AD30" s="5">
        <f>IF(AD31="Y",2,0)+IF(ISBLANK(AD32),0,VLOOKUP(AD32,Options!$A$11:$B$16,2,0))</f>
        <v>6</v>
      </c>
      <c r="AE30" s="5">
        <f>IF(AE31="Y",2,0)+IF(ISBLANK(AE32),0,VLOOKUP(AE32,Options!$A$11:$B$16,2,0))</f>
        <v>6</v>
      </c>
      <c r="AF30" s="5">
        <f>IF(AF31="Y",2,0)+IF(ISBLANK(AF32),0,VLOOKUP(AF32,Options!$A$11:$B$16,2,0))</f>
        <v>6</v>
      </c>
      <c r="AG30" s="5">
        <f>IF(AG31="Y",2,0)+IF(ISBLANK(AG32),0,VLOOKUP(AG32,Options!$A$11:$B$16,2,0))</f>
        <v>6</v>
      </c>
      <c r="AH30" s="5">
        <f>IF(AH31="Y",2,0)+IF(ISBLANK(AH32),0,VLOOKUP(AH32,Options!$A$11:$B$16,2,0))</f>
        <v>6</v>
      </c>
      <c r="AI30" s="5">
        <f>IF(AI31="Y",2,0)+IF(ISBLANK(AI32),0,VLOOKUP(AI32,Options!$A$11:$B$16,2,0))</f>
        <v>6</v>
      </c>
      <c r="AJ30" s="5">
        <f>IF(AJ31="Y",2,0)+IF(ISBLANK(AJ32),0,VLOOKUP(AJ32,Options!$A$11:$B$16,2,0))</f>
        <v>6</v>
      </c>
      <c r="AK30" s="5">
        <f>IF(AK31="Y",2,0)+IF(ISBLANK(AK32),0,VLOOKUP(AK32,Options!$A$11:$B$16,2,0))</f>
        <v>6</v>
      </c>
      <c r="AL30" s="5">
        <f>IF(AL31="Y",2,0)+IF(ISBLANK(AL32),0,VLOOKUP(AL32,Options!$A$11:$B$16,2,0))</f>
        <v>6</v>
      </c>
      <c r="AM30" s="5">
        <f>IF(AM31="Y",2,0)+IF(ISBLANK(AM32),0,VLOOKUP(AM32,Options!$A$11:$B$16,2,0))</f>
        <v>6</v>
      </c>
      <c r="AN30" s="5">
        <f>IF(AN31="Y",2,0)+IF(ISBLANK(AN32),0,VLOOKUP(AN32,Options!$A$11:$B$16,2,0))</f>
        <v>6</v>
      </c>
      <c r="AO30" s="5">
        <f>IF(AO31="Y",2,0)+IF(ISBLANK(AO32),0,VLOOKUP(AO32,Options!$A$11:$B$16,2,0))</f>
        <v>6</v>
      </c>
      <c r="AP30" s="5">
        <f>IF(AP31="Y",2,0)+IF(ISBLANK(AP32),0,VLOOKUP(AP32,Options!$A$11:$B$16,2,0))</f>
        <v>6</v>
      </c>
      <c r="AQ30" s="5">
        <f>IF(AQ31="Y",2,0)+IF(ISBLANK(AQ32),0,VLOOKUP(AQ32,Options!$A$11:$B$16,2,0))</f>
        <v>6</v>
      </c>
      <c r="AR30" s="5">
        <f>IF(AR31="Y",2,0)+IF(ISBLANK(AR32),0,VLOOKUP(AR32,Options!$A$11:$B$16,2,0))</f>
        <v>6</v>
      </c>
      <c r="AS30" s="5">
        <f>IF(AS31="Y",2,0)+IF(ISBLANK(AS32),0,VLOOKUP(AS32,Options!$A$11:$B$16,2,0))</f>
        <v>6</v>
      </c>
      <c r="AT30" s="5">
        <f>IF(AT31="Y",2,0)+IF(ISBLANK(AT32),0,VLOOKUP(AT32,Options!$A$11:$B$16,2,0))</f>
        <v>6</v>
      </c>
      <c r="AU30" s="5">
        <f>IF(AU31="Y",2,0)+IF(ISBLANK(AU32),0,VLOOKUP(AU32,Options!$A$11:$B$16,2,0))</f>
        <v>6</v>
      </c>
      <c r="AV30" s="5">
        <f>IF(AV31="Y",2,0)+IF(ISBLANK(AV32),0,VLOOKUP(AV32,Options!$A$11:$B$16,2,0))</f>
        <v>6</v>
      </c>
      <c r="AW30" s="5">
        <f>IF(AW31="Y",2,0)+IF(ISBLANK(AW32),0,VLOOKUP(AW32,Options!$A$11:$B$16,2,0))</f>
        <v>6</v>
      </c>
      <c r="AX30" s="5">
        <f>IF(AX31="Y",2,0)+IF(ISBLANK(AX32),0,VLOOKUP(AX32,Options!$A$11:$B$16,2,0))</f>
        <v>6</v>
      </c>
      <c r="AY30" s="5">
        <f>IF(AY31="Y",2,0)+IF(ISBLANK(AY32),0,VLOOKUP(AY32,Options!$A$11:$B$16,2,0))</f>
        <v>6</v>
      </c>
      <c r="AZ30" s="5">
        <f>IF(AZ31="Y",2,0)+IF(ISBLANK(AZ32),0,VLOOKUP(AZ32,Options!$A$11:$B$16,2,0))</f>
        <v>6</v>
      </c>
      <c r="BA30" s="5">
        <f>IF(BA31="Y",2,0)+IF(ISBLANK(BA32),0,VLOOKUP(BA32,Options!$A$11:$B$16,2,0))</f>
        <v>6</v>
      </c>
      <c r="BB30" s="5">
        <f>IF(BB31="Y",2,0)+IF(ISBLANK(BB32),0,VLOOKUP(BB32,Options!$A$11:$B$16,2,0))</f>
        <v>6</v>
      </c>
      <c r="BC30" s="5">
        <f>IF(BC31="Y",2,0)+IF(ISBLANK(BC32),0,VLOOKUP(BC32,Options!$A$11:$B$16,2,0))</f>
        <v>6</v>
      </c>
      <c r="BD30" s="5">
        <f>IF(BD31="Y",2,0)+IF(ISBLANK(BD32),0,VLOOKUP(BD32,Options!$A$11:$B$16,2,0))</f>
        <v>6</v>
      </c>
      <c r="BE30" s="5">
        <f>IF(BE31="Y",2,0)+IF(ISBLANK(BE32),0,VLOOKUP(BE32,Options!$A$11:$B$16,2,0))</f>
        <v>6</v>
      </c>
      <c r="BF30" s="5">
        <f>IF(BF31="Y",2,0)+IF(ISBLANK(BF32),0,VLOOKUP(BF32,Options!$A$11:$B$16,2,0))</f>
        <v>6</v>
      </c>
      <c r="BI30" s="5">
        <f>AVERAGE(C30:BF30)</f>
        <v>6</v>
      </c>
      <c r="BJ30" s="5">
        <f>_xlfn.STDEV.S(C30:BF30)</f>
        <v>0</v>
      </c>
      <c r="BK30" s="5">
        <f>MEDIAN(C30:BF30)</f>
        <v>6</v>
      </c>
    </row>
    <row r="31" spans="1:63" ht="43.5" x14ac:dyDescent="0.35">
      <c r="A31" s="16" t="s">
        <v>1</v>
      </c>
      <c r="B31" s="58" t="s">
        <v>231</v>
      </c>
      <c r="C31" s="29" t="s">
        <v>38</v>
      </c>
      <c r="D31" s="29" t="s">
        <v>38</v>
      </c>
      <c r="E31" s="29" t="s">
        <v>38</v>
      </c>
      <c r="F31" s="29" t="s">
        <v>38</v>
      </c>
      <c r="G31" s="29" t="s">
        <v>38</v>
      </c>
      <c r="H31" s="29" t="s">
        <v>38</v>
      </c>
      <c r="I31" s="29" t="s">
        <v>38</v>
      </c>
      <c r="J31" s="29" t="s">
        <v>38</v>
      </c>
      <c r="K31" s="29" t="s">
        <v>38</v>
      </c>
      <c r="L31" s="29" t="s">
        <v>38</v>
      </c>
      <c r="M31" s="29" t="s">
        <v>38</v>
      </c>
      <c r="N31" s="29" t="s">
        <v>38</v>
      </c>
      <c r="O31" s="29" t="s">
        <v>38</v>
      </c>
      <c r="P31" s="29" t="s">
        <v>38</v>
      </c>
      <c r="Q31" s="29" t="s">
        <v>38</v>
      </c>
      <c r="R31" s="29" t="s">
        <v>38</v>
      </c>
      <c r="S31" s="29" t="s">
        <v>38</v>
      </c>
      <c r="T31" s="29" t="s">
        <v>38</v>
      </c>
      <c r="U31" s="29" t="s">
        <v>38</v>
      </c>
      <c r="V31" s="29" t="s">
        <v>38</v>
      </c>
      <c r="W31" s="29" t="s">
        <v>38</v>
      </c>
      <c r="X31" s="29" t="s">
        <v>38</v>
      </c>
      <c r="Y31" s="29" t="s">
        <v>38</v>
      </c>
      <c r="Z31" s="29" t="s">
        <v>38</v>
      </c>
      <c r="AA31" s="29" t="s">
        <v>38</v>
      </c>
      <c r="AB31" s="29" t="s">
        <v>38</v>
      </c>
      <c r="AC31" s="29" t="s">
        <v>38</v>
      </c>
      <c r="AD31" s="29" t="s">
        <v>38</v>
      </c>
      <c r="AE31" s="29" t="s">
        <v>38</v>
      </c>
      <c r="AF31" s="29" t="s">
        <v>38</v>
      </c>
      <c r="AG31" s="29" t="s">
        <v>38</v>
      </c>
      <c r="AH31" s="29" t="s">
        <v>38</v>
      </c>
      <c r="AI31" s="29" t="s">
        <v>38</v>
      </c>
      <c r="AJ31" s="29" t="s">
        <v>38</v>
      </c>
      <c r="AK31" s="29" t="s">
        <v>38</v>
      </c>
      <c r="AL31" s="29" t="s">
        <v>38</v>
      </c>
      <c r="AM31" s="29" t="s">
        <v>38</v>
      </c>
      <c r="AN31" s="29" t="s">
        <v>38</v>
      </c>
      <c r="AO31" s="29" t="s">
        <v>38</v>
      </c>
      <c r="AP31" s="29" t="s">
        <v>38</v>
      </c>
      <c r="AQ31" s="29" t="s">
        <v>38</v>
      </c>
      <c r="AR31" s="29" t="s">
        <v>38</v>
      </c>
      <c r="AS31" s="29" t="s">
        <v>38</v>
      </c>
      <c r="AT31" s="29" t="s">
        <v>38</v>
      </c>
      <c r="AU31" s="29" t="s">
        <v>38</v>
      </c>
      <c r="AV31" s="29" t="s">
        <v>38</v>
      </c>
      <c r="AW31" s="29" t="s">
        <v>38</v>
      </c>
      <c r="AX31" s="29" t="s">
        <v>38</v>
      </c>
      <c r="AY31" s="29" t="s">
        <v>38</v>
      </c>
      <c r="AZ31" s="29" t="s">
        <v>38</v>
      </c>
      <c r="BA31" s="29" t="s">
        <v>38</v>
      </c>
      <c r="BB31" s="29" t="s">
        <v>38</v>
      </c>
      <c r="BC31" s="29" t="s">
        <v>38</v>
      </c>
      <c r="BD31" s="29" t="s">
        <v>38</v>
      </c>
      <c r="BE31" s="29" t="s">
        <v>38</v>
      </c>
      <c r="BF31" s="29" t="s">
        <v>38</v>
      </c>
      <c r="BI31" s="6"/>
      <c r="BJ31" s="6"/>
      <c r="BK31" s="6"/>
    </row>
    <row r="32" spans="1:63" ht="58" x14ac:dyDescent="0.35">
      <c r="A32" s="16" t="s">
        <v>2</v>
      </c>
      <c r="B32" s="58" t="s">
        <v>137</v>
      </c>
      <c r="C32" s="56" t="s">
        <v>25</v>
      </c>
      <c r="D32" s="56" t="s">
        <v>25</v>
      </c>
      <c r="E32" s="56" t="s">
        <v>25</v>
      </c>
      <c r="F32" s="56" t="s">
        <v>25</v>
      </c>
      <c r="G32" s="56" t="s">
        <v>25</v>
      </c>
      <c r="H32" s="56" t="s">
        <v>25</v>
      </c>
      <c r="I32" s="56" t="s">
        <v>25</v>
      </c>
      <c r="J32" s="56" t="s">
        <v>25</v>
      </c>
      <c r="K32" s="56" t="s">
        <v>25</v>
      </c>
      <c r="L32" s="56" t="s">
        <v>25</v>
      </c>
      <c r="M32" s="56" t="s">
        <v>25</v>
      </c>
      <c r="N32" s="56" t="s">
        <v>25</v>
      </c>
      <c r="O32" s="56" t="s">
        <v>25</v>
      </c>
      <c r="P32" s="56" t="s">
        <v>25</v>
      </c>
      <c r="Q32" s="56" t="s">
        <v>25</v>
      </c>
      <c r="R32" s="56" t="s">
        <v>25</v>
      </c>
      <c r="S32" s="56" t="s">
        <v>25</v>
      </c>
      <c r="T32" s="56" t="s">
        <v>25</v>
      </c>
      <c r="U32" s="56" t="s">
        <v>25</v>
      </c>
      <c r="V32" s="56" t="s">
        <v>25</v>
      </c>
      <c r="W32" s="56" t="s">
        <v>25</v>
      </c>
      <c r="X32" s="56" t="s">
        <v>25</v>
      </c>
      <c r="Y32" s="56" t="s">
        <v>25</v>
      </c>
      <c r="Z32" s="56" t="s">
        <v>25</v>
      </c>
      <c r="AA32" s="56" t="s">
        <v>25</v>
      </c>
      <c r="AB32" s="56" t="s">
        <v>25</v>
      </c>
      <c r="AC32" s="56" t="s">
        <v>25</v>
      </c>
      <c r="AD32" s="56" t="s">
        <v>25</v>
      </c>
      <c r="AE32" s="56" t="s">
        <v>25</v>
      </c>
      <c r="AF32" s="56" t="s">
        <v>25</v>
      </c>
      <c r="AG32" s="56" t="s">
        <v>25</v>
      </c>
      <c r="AH32" s="56" t="s">
        <v>25</v>
      </c>
      <c r="AI32" s="56" t="s">
        <v>25</v>
      </c>
      <c r="AJ32" s="56" t="s">
        <v>25</v>
      </c>
      <c r="AK32" s="56" t="s">
        <v>25</v>
      </c>
      <c r="AL32" s="56" t="s">
        <v>25</v>
      </c>
      <c r="AM32" s="56" t="s">
        <v>25</v>
      </c>
      <c r="AN32" s="56" t="s">
        <v>25</v>
      </c>
      <c r="AO32" s="56" t="s">
        <v>25</v>
      </c>
      <c r="AP32" s="56" t="s">
        <v>25</v>
      </c>
      <c r="AQ32" s="56" t="s">
        <v>25</v>
      </c>
      <c r="AR32" s="56" t="s">
        <v>25</v>
      </c>
      <c r="AS32" s="56" t="s">
        <v>25</v>
      </c>
      <c r="AT32" s="56" t="s">
        <v>25</v>
      </c>
      <c r="AU32" s="56" t="s">
        <v>25</v>
      </c>
      <c r="AV32" s="56" t="s">
        <v>25</v>
      </c>
      <c r="AW32" s="56" t="s">
        <v>25</v>
      </c>
      <c r="AX32" s="56" t="s">
        <v>25</v>
      </c>
      <c r="AY32" s="56" t="s">
        <v>25</v>
      </c>
      <c r="AZ32" s="56" t="s">
        <v>25</v>
      </c>
      <c r="BA32" s="56" t="s">
        <v>25</v>
      </c>
      <c r="BB32" s="56" t="s">
        <v>25</v>
      </c>
      <c r="BC32" s="56" t="s">
        <v>25</v>
      </c>
      <c r="BD32" s="56" t="s">
        <v>25</v>
      </c>
      <c r="BE32" s="56" t="s">
        <v>25</v>
      </c>
      <c r="BF32" s="56" t="s">
        <v>25</v>
      </c>
      <c r="BI32" s="6"/>
      <c r="BJ32" s="6"/>
      <c r="BK32" s="6"/>
    </row>
    <row r="33" spans="1:63" ht="43.5" x14ac:dyDescent="0.35">
      <c r="A33" s="5">
        <v>7</v>
      </c>
      <c r="B33" s="60" t="s">
        <v>54</v>
      </c>
      <c r="C33" s="5">
        <f>IF(C34="Y",1,0)+IF(C35="Y",1,0)+IF(ISBLANK(C36),0,VLOOKUP(C36,Options!$A$19:$B$23,2,0))+COUNTIF(C37:C39,"Y")+COUNTIF(C37:C39,"NA")</f>
        <v>7</v>
      </c>
      <c r="D33" s="5">
        <f>IF(D34="Y",1,0)+IF(D35="Y",1,0)+IF(ISBLANK(D36),0,VLOOKUP(D36,Options!$A$19:$B$23,2,0))+COUNTIF(D37:D39,"Y")+COUNTIF(D37:D39,"NA")</f>
        <v>5</v>
      </c>
      <c r="E33" s="5">
        <f>IF(E34="Y",1,0)+IF(E35="Y",1,0)+IF(ISBLANK(E36),0,VLOOKUP(E36,Options!$A$19:$B$23,2,0))+COUNTIF(E37:E39,"Y")+COUNTIF(E37:E39,"NA")</f>
        <v>7</v>
      </c>
      <c r="F33" s="5">
        <f>IF(F34="Y",1,0)+IF(F35="Y",1,0)+IF(ISBLANK(F36),0,VLOOKUP(F36,Options!$A$19:$B$23,2,0))+COUNTIF(F37:F39,"Y")+COUNTIF(F37:F39,"NA")</f>
        <v>5</v>
      </c>
      <c r="G33" s="5">
        <f>IF(G34="Y",1,0)+IF(G35="Y",1,0)+IF(ISBLANK(G36),0,VLOOKUP(G36,Options!$A$19:$B$23,2,0))+COUNTIF(G37:G39,"Y")+COUNTIF(G37:G39,"NA")</f>
        <v>5</v>
      </c>
      <c r="H33" s="5">
        <f>IF(H34="Y",1,0)+IF(H35="Y",1,0)+IF(ISBLANK(H36),0,VLOOKUP(H36,Options!$A$19:$B$23,2,0))+COUNTIF(H37:H39,"Y")+COUNTIF(H37:H39,"NA")</f>
        <v>6</v>
      </c>
      <c r="I33" s="5">
        <f>IF(I34="Y",1,0)+IF(I35="Y",1,0)+IF(ISBLANK(I36),0,VLOOKUP(I36,Options!$A$19:$B$23,2,0))+COUNTIF(I37:I39,"Y")+COUNTIF(I37:I39,"NA")</f>
        <v>3</v>
      </c>
      <c r="J33" s="5">
        <f>IF(J34="Y",1,0)+IF(J35="Y",1,0)+IF(ISBLANK(J36),0,VLOOKUP(J36,Options!$A$19:$B$23,2,0))+COUNTIF(J37:J39,"Y")+COUNTIF(J37:J39,"NA")</f>
        <v>6</v>
      </c>
      <c r="K33" s="5">
        <f>IF(K34="Y",1,0)+IF(K35="Y",1,0)+IF(ISBLANK(K36),0,VLOOKUP(K36,Options!$A$19:$B$23,2,0))+COUNTIF(K37:K39,"Y")+COUNTIF(K37:K39,"NA")</f>
        <v>4</v>
      </c>
      <c r="L33" s="5">
        <f>IF(L34="Y",1,0)+IF(L35="Y",1,0)+IF(ISBLANK(L36),0,VLOOKUP(L36,Options!$A$19:$B$23,2,0))+COUNTIF(L37:L39,"Y")+COUNTIF(L37:L39,"NA")</f>
        <v>7</v>
      </c>
      <c r="M33" s="5">
        <f>IF(M34="Y",1,0)+IF(M35="Y",1,0)+IF(ISBLANK(M36),0,VLOOKUP(M36,Options!$A$19:$B$23,2,0))+COUNTIF(M37:M39,"Y")+COUNTIF(M37:M39,"NA")</f>
        <v>5</v>
      </c>
      <c r="N33" s="5">
        <f>IF(N34="Y",1,0)+IF(N35="Y",1,0)+IF(ISBLANK(N36),0,VLOOKUP(N36,Options!$A$19:$B$23,2,0))+COUNTIF(N37:N39,"Y")+COUNTIF(N37:N39,"NA")</f>
        <v>5</v>
      </c>
      <c r="O33" s="5">
        <f>IF(O34="Y",1,0)+IF(O35="Y",1,0)+IF(ISBLANK(O36),0,VLOOKUP(O36,Options!$A$19:$B$23,2,0))+COUNTIF(O37:O39,"Y")+COUNTIF(O37:O39,"NA")</f>
        <v>2</v>
      </c>
      <c r="P33" s="5">
        <f>IF(P34="Y",1,0)+IF(P35="Y",1,0)+IF(ISBLANK(P36),0,VLOOKUP(P36,Options!$A$19:$B$23,2,0))+COUNTIF(P37:P39,"Y")+COUNTIF(P37:P39,"NA")</f>
        <v>5</v>
      </c>
      <c r="Q33" s="5">
        <f>IF(Q34="Y",1,0)+IF(Q35="Y",1,0)+IF(ISBLANK(Q36),0,VLOOKUP(Q36,Options!$A$19:$B$23,2,0))+COUNTIF(Q37:Q39,"Y")+COUNTIF(Q37:Q39,"NA")</f>
        <v>4</v>
      </c>
      <c r="R33" s="5">
        <f>IF(R34="Y",1,0)+IF(R35="Y",1,0)+IF(ISBLANK(R36),0,VLOOKUP(R36,Options!$A$19:$B$23,2,0))+COUNTIF(R37:R39,"Y")+COUNTIF(R37:R39,"NA")</f>
        <v>6</v>
      </c>
      <c r="S33" s="5">
        <f>IF(S34="Y",1,0)+IF(S35="Y",1,0)+IF(ISBLANK(S36),0,VLOOKUP(S36,Options!$A$19:$B$23,2,0))+COUNTIF(S37:S39,"Y")+COUNTIF(S37:S39,"NA")</f>
        <v>4</v>
      </c>
      <c r="T33" s="5">
        <f>IF(T34="Y",1,0)+IF(T35="Y",1,0)+IF(ISBLANK(T36),0,VLOOKUP(T36,Options!$A$19:$B$23,2,0))+COUNTIF(T37:T39,"Y")+COUNTIF(T37:T39,"NA")</f>
        <v>5</v>
      </c>
      <c r="U33" s="5">
        <f>IF(U34="Y",1,0)+IF(U35="Y",1,0)+IF(ISBLANK(U36),0,VLOOKUP(U36,Options!$A$19:$B$23,2,0))+COUNTIF(U37:U39,"Y")+COUNTIF(U37:U39,"NA")</f>
        <v>5</v>
      </c>
      <c r="V33" s="5">
        <f>IF(V34="Y",1,0)+IF(V35="Y",1,0)+IF(ISBLANK(V36),0,VLOOKUP(V36,Options!$A$19:$B$23,2,0))+COUNTIF(V37:V39,"Y")+COUNTIF(V37:V39,"NA")</f>
        <v>2</v>
      </c>
      <c r="W33" s="5">
        <f>IF(W34="Y",1,0)+IF(W35="Y",1,0)+IF(ISBLANK(W36),0,VLOOKUP(W36,Options!$A$19:$B$23,2,0))+COUNTIF(W37:W39,"Y")+COUNTIF(W37:W39,"NA")</f>
        <v>3</v>
      </c>
      <c r="X33" s="5">
        <f>IF(X34="Y",1,0)+IF(X35="Y",1,0)+IF(ISBLANK(X36),0,VLOOKUP(X36,Options!$A$19:$B$23,2,0))+COUNTIF(X37:X39,"Y")+COUNTIF(X37:X39,"NA")</f>
        <v>5</v>
      </c>
      <c r="Y33" s="5">
        <f>IF(Y34="Y",1,0)+IF(Y35="Y",1,0)+IF(ISBLANK(Y36),0,VLOOKUP(Y36,Options!$A$19:$B$23,2,0))+COUNTIF(Y37:Y39,"Y")+COUNTIF(Y37:Y39,"NA")</f>
        <v>6</v>
      </c>
      <c r="Z33" s="5">
        <f>IF(Z34="Y",1,0)+IF(Z35="Y",1,0)+IF(ISBLANK(Z36),0,VLOOKUP(Z36,Options!$A$19:$B$23,2,0))+COUNTIF(Z37:Z39,"Y")+COUNTIF(Z37:Z39,"NA")</f>
        <v>4</v>
      </c>
      <c r="AA33" s="5">
        <f>IF(AA34="Y",1,0)+IF(AA35="Y",1,0)+IF(ISBLANK(AA36),0,VLOOKUP(AA36,Options!$A$19:$B$23,2,0))+COUNTIF(AA37:AA39,"Y")+COUNTIF(AA37:AA39,"NA")</f>
        <v>6</v>
      </c>
      <c r="AB33" s="5">
        <f>IF(AB34="Y",1,0)+IF(AB35="Y",1,0)+IF(ISBLANK(AB36),0,VLOOKUP(AB36,Options!$A$19:$B$23,2,0))+COUNTIF(AB37:AB39,"Y")+COUNTIF(AB37:AB39,"NA")</f>
        <v>4</v>
      </c>
      <c r="AC33" s="5">
        <f>IF(AC34="Y",1,0)+IF(AC35="Y",1,0)+IF(ISBLANK(AC36),0,VLOOKUP(AC36,Options!$A$19:$B$23,2,0))+COUNTIF(AC37:AC39,"Y")+COUNTIF(AC37:AC39,"NA")</f>
        <v>6</v>
      </c>
      <c r="AD33" s="5">
        <f>IF(AD34="Y",1,0)+IF(AD35="Y",1,0)+IF(ISBLANK(AD36),0,VLOOKUP(AD36,Options!$A$19:$B$23,2,0))+COUNTIF(AD37:AD39,"Y")+COUNTIF(AD37:AD39,"NA")</f>
        <v>6</v>
      </c>
      <c r="AE33" s="5">
        <f>IF(AE34="Y",1,0)+IF(AE35="Y",1,0)+IF(ISBLANK(AE36),0,VLOOKUP(AE36,Options!$A$19:$B$23,2,0))+COUNTIF(AE37:AE39,"Y")+COUNTIF(AE37:AE39,"NA")</f>
        <v>7</v>
      </c>
      <c r="AF33" s="5">
        <f>IF(AF34="Y",1,0)+IF(AF35="Y",1,0)+IF(ISBLANK(AF36),0,VLOOKUP(AF36,Options!$A$19:$B$23,2,0))+COUNTIF(AF37:AF39,"Y")+COUNTIF(AF37:AF39,"NA")</f>
        <v>5</v>
      </c>
      <c r="AG33" s="5">
        <f>IF(AG34="Y",1,0)+IF(AG35="Y",1,0)+IF(ISBLANK(AG36),0,VLOOKUP(AG36,Options!$A$19:$B$23,2,0))+COUNTIF(AG37:AG39,"Y")+COUNTIF(AG37:AG39,"NA")</f>
        <v>7</v>
      </c>
      <c r="AH33" s="5">
        <f>IF(AH34="Y",1,0)+IF(AH35="Y",1,0)+IF(ISBLANK(AH36),0,VLOOKUP(AH36,Options!$A$19:$B$23,2,0))+COUNTIF(AH37:AH39,"Y")+COUNTIF(AH37:AH39,"NA")</f>
        <v>5</v>
      </c>
      <c r="AI33" s="5">
        <f>IF(AI34="Y",1,0)+IF(AI35="Y",1,0)+IF(ISBLANK(AI36),0,VLOOKUP(AI36,Options!$A$19:$B$23,2,0))+COUNTIF(AI37:AI39,"Y")+COUNTIF(AI37:AI39,"NA")</f>
        <v>3</v>
      </c>
      <c r="AJ33" s="5">
        <f>IF(AJ34="Y",1,0)+IF(AJ35="Y",1,0)+IF(ISBLANK(AJ36),0,VLOOKUP(AJ36,Options!$A$19:$B$23,2,0))+COUNTIF(AJ37:AJ39,"Y")+COUNTIF(AJ37:AJ39,"NA")</f>
        <v>5</v>
      </c>
      <c r="AK33" s="5">
        <f>IF(AK34="Y",1,0)+IF(AK35="Y",1,0)+IF(ISBLANK(AK36),0,VLOOKUP(AK36,Options!$A$19:$B$23,2,0))+COUNTIF(AK37:AK39,"Y")+COUNTIF(AK37:AK39,"NA")</f>
        <v>3</v>
      </c>
      <c r="AL33" s="5">
        <f>IF(AL34="Y",1,0)+IF(AL35="Y",1,0)+IF(ISBLANK(AL36),0,VLOOKUP(AL36,Options!$A$19:$B$23,2,0))+COUNTIF(AL37:AL39,"Y")+COUNTIF(AL37:AL39,"NA")</f>
        <v>6</v>
      </c>
      <c r="AM33" s="5">
        <f>IF(AM34="Y",1,0)+IF(AM35="Y",1,0)+IF(ISBLANK(AM36),0,VLOOKUP(AM36,Options!$A$19:$B$23,2,0))+COUNTIF(AM37:AM39,"Y")+COUNTIF(AM37:AM39,"NA")</f>
        <v>5</v>
      </c>
      <c r="AN33" s="5">
        <f>IF(AN34="Y",1,0)+IF(AN35="Y",1,0)+IF(ISBLANK(AN36),0,VLOOKUP(AN36,Options!$A$19:$B$23,2,0))+COUNTIF(AN37:AN39,"Y")+COUNTIF(AN37:AN39,"NA")</f>
        <v>7</v>
      </c>
      <c r="AO33" s="5">
        <f>IF(AO34="Y",1,0)+IF(AO35="Y",1,0)+IF(ISBLANK(AO36),0,VLOOKUP(AO36,Options!$A$19:$B$23,2,0))+COUNTIF(AO37:AO39,"Y")+COUNTIF(AO37:AO39,"NA")</f>
        <v>5</v>
      </c>
      <c r="AP33" s="5">
        <f>IF(AP34="Y",1,0)+IF(AP35="Y",1,0)+IF(ISBLANK(AP36),0,VLOOKUP(AP36,Options!$A$19:$B$23,2,0))+COUNTIF(AP37:AP39,"Y")+COUNTIF(AP37:AP39,"NA")</f>
        <v>6</v>
      </c>
      <c r="AQ33" s="5">
        <f>IF(AQ34="Y",1,0)+IF(AQ35="Y",1,0)+IF(ISBLANK(AQ36),0,VLOOKUP(AQ36,Options!$A$19:$B$23,2,0))+COUNTIF(AQ37:AQ39,"Y")+COUNTIF(AQ37:AQ39,"NA")</f>
        <v>4</v>
      </c>
      <c r="AR33" s="5">
        <f>IF(AR34="Y",1,0)+IF(AR35="Y",1,0)+IF(ISBLANK(AR36),0,VLOOKUP(AR36,Options!$A$19:$B$23,2,0))+COUNTIF(AR37:AR39,"Y")+COUNTIF(AR37:AR39,"NA")</f>
        <v>4</v>
      </c>
      <c r="AS33" s="5">
        <f>IF(AS34="Y",1,0)+IF(AS35="Y",1,0)+IF(ISBLANK(AS36),0,VLOOKUP(AS36,Options!$A$19:$B$23,2,0))+COUNTIF(AS37:AS39,"Y")+COUNTIF(AS37:AS39,"NA")</f>
        <v>5</v>
      </c>
      <c r="AT33" s="5">
        <f>IF(AT34="Y",1,0)+IF(AT35="Y",1,0)+IF(ISBLANK(AT36),0,VLOOKUP(AT36,Options!$A$19:$B$23,2,0))+COUNTIF(AT37:AT39,"Y")+COUNTIF(AT37:AT39,"NA")</f>
        <v>7</v>
      </c>
      <c r="AU33" s="5">
        <f>IF(AU34="Y",1,0)+IF(AU35="Y",1,0)+IF(ISBLANK(AU36),0,VLOOKUP(AU36,Options!$A$19:$B$23,2,0))+COUNTIF(AU37:AU39,"Y")+COUNTIF(AU37:AU39,"NA")</f>
        <v>5</v>
      </c>
      <c r="AV33" s="5">
        <f>IF(AV34="Y",1,0)+IF(AV35="Y",1,0)+IF(ISBLANK(AV36),0,VLOOKUP(AV36,Options!$A$19:$B$23,2,0))+COUNTIF(AV37:AV39,"Y")+COUNTIF(AV37:AV39,"NA")</f>
        <v>5</v>
      </c>
      <c r="AW33" s="5">
        <f>IF(AW34="Y",1,0)+IF(AW35="Y",1,0)+IF(ISBLANK(AW36),0,VLOOKUP(AW36,Options!$A$19:$B$23,2,0))+COUNTIF(AW37:AW39,"Y")+COUNTIF(AW37:AW39,"NA")</f>
        <v>5</v>
      </c>
      <c r="AX33" s="5">
        <f>IF(AX34="Y",1,0)+IF(AX35="Y",1,0)+IF(ISBLANK(AX36),0,VLOOKUP(AX36,Options!$A$19:$B$23,2,0))+COUNTIF(AX37:AX39,"Y")+COUNTIF(AX37:AX39,"NA")</f>
        <v>2</v>
      </c>
      <c r="AY33" s="5">
        <f>IF(AY34="Y",1,0)+IF(AY35="Y",1,0)+IF(ISBLANK(AY36),0,VLOOKUP(AY36,Options!$A$19:$B$23,2,0))+COUNTIF(AY37:AY39,"Y")+COUNTIF(AY37:AY39,"NA")</f>
        <v>4</v>
      </c>
      <c r="AZ33" s="5">
        <f>IF(AZ34="Y",1,0)+IF(AZ35="Y",1,0)+IF(ISBLANK(AZ36),0,VLOOKUP(AZ36,Options!$A$19:$B$23,2,0))+COUNTIF(AZ37:AZ39,"Y")+COUNTIF(AZ37:AZ39,"NA")</f>
        <v>6</v>
      </c>
      <c r="BA33" s="5">
        <f>IF(BA34="Y",1,0)+IF(BA35="Y",1,0)+IF(ISBLANK(BA36),0,VLOOKUP(BA36,Options!$A$19:$B$23,2,0))+COUNTIF(BA37:BA39,"Y")+COUNTIF(BA37:BA39,"NA")</f>
        <v>7</v>
      </c>
      <c r="BB33" s="5">
        <f>IF(BB34="Y",1,0)+IF(BB35="Y",1,0)+IF(ISBLANK(BB36),0,VLOOKUP(BB36,Options!$A$19:$B$23,2,0))+COUNTIF(BB37:BB39,"Y")+COUNTIF(BB37:BB39,"NA")</f>
        <v>3</v>
      </c>
      <c r="BC33" s="5">
        <f>IF(BC34="Y",1,0)+IF(BC35="Y",1,0)+IF(ISBLANK(BC36),0,VLOOKUP(BC36,Options!$A$19:$B$23,2,0))+COUNTIF(BC37:BC39,"Y")+COUNTIF(BC37:BC39,"NA")</f>
        <v>7</v>
      </c>
      <c r="BD33" s="5">
        <f>IF(BD34="Y",1,0)+IF(BD35="Y",1,0)+IF(ISBLANK(BD36),0,VLOOKUP(BD36,Options!$A$19:$B$23,2,0))+COUNTIF(BD37:BD39,"Y")+COUNTIF(BD37:BD39,"NA")</f>
        <v>4</v>
      </c>
      <c r="BE33" s="5">
        <f>IF(BE34="Y",1,0)+IF(BE35="Y",1,0)+IF(ISBLANK(BE36),0,VLOOKUP(BE36,Options!$A$19:$B$23,2,0))+COUNTIF(BE37:BE39,"Y")+COUNTIF(BE37:BE39,"NA")</f>
        <v>6</v>
      </c>
      <c r="BF33" s="5">
        <f>IF(BF34="Y",1,0)+IF(BF35="Y",1,0)+IF(ISBLANK(BF36),0,VLOOKUP(BF36,Options!$A$19:$B$23,2,0))+COUNTIF(BF37:BF39,"Y")+COUNTIF(BF37:BF39,"NA")</f>
        <v>6</v>
      </c>
      <c r="BI33" s="5">
        <f>AVERAGE(C33:BF33)</f>
        <v>5.0357142857142856</v>
      </c>
      <c r="BJ33" s="5">
        <f>_xlfn.STDEV.S(C33:BF33)</f>
        <v>1.3746310012546594</v>
      </c>
      <c r="BK33" s="5">
        <f>MEDIAN(C33:BF33)</f>
        <v>5</v>
      </c>
    </row>
    <row r="34" spans="1:63" ht="29" x14ac:dyDescent="0.35">
      <c r="A34" s="16" t="s">
        <v>1</v>
      </c>
      <c r="B34" s="58" t="s">
        <v>31</v>
      </c>
      <c r="C34" s="29" t="s">
        <v>38</v>
      </c>
      <c r="D34" s="29" t="s">
        <v>38</v>
      </c>
      <c r="E34" s="29" t="s">
        <v>38</v>
      </c>
      <c r="F34" s="29" t="s">
        <v>38</v>
      </c>
      <c r="G34" s="29" t="s">
        <v>38</v>
      </c>
      <c r="H34" s="29" t="s">
        <v>38</v>
      </c>
      <c r="I34" s="29" t="s">
        <v>39</v>
      </c>
      <c r="J34" s="29" t="s">
        <v>38</v>
      </c>
      <c r="K34" s="29" t="s">
        <v>38</v>
      </c>
      <c r="L34" s="29" t="s">
        <v>38</v>
      </c>
      <c r="M34" s="29" t="s">
        <v>38</v>
      </c>
      <c r="N34" s="29" t="s">
        <v>38</v>
      </c>
      <c r="O34" s="29" t="s">
        <v>38</v>
      </c>
      <c r="P34" s="29" t="s">
        <v>38</v>
      </c>
      <c r="Q34" s="29" t="s">
        <v>38</v>
      </c>
      <c r="R34" s="29" t="s">
        <v>38</v>
      </c>
      <c r="S34" s="29" t="s">
        <v>38</v>
      </c>
      <c r="T34" s="29" t="s">
        <v>38</v>
      </c>
      <c r="U34" s="29" t="s">
        <v>38</v>
      </c>
      <c r="V34" s="29" t="s">
        <v>38</v>
      </c>
      <c r="W34" s="29" t="s">
        <v>38</v>
      </c>
      <c r="X34" s="29" t="s">
        <v>38</v>
      </c>
      <c r="Y34" s="29" t="s">
        <v>38</v>
      </c>
      <c r="Z34" s="29" t="s">
        <v>38</v>
      </c>
      <c r="AA34" s="29" t="s">
        <v>38</v>
      </c>
      <c r="AB34" s="29" t="s">
        <v>38</v>
      </c>
      <c r="AC34" s="29" t="s">
        <v>38</v>
      </c>
      <c r="AD34" s="29" t="s">
        <v>38</v>
      </c>
      <c r="AE34" s="29" t="s">
        <v>38</v>
      </c>
      <c r="AF34" s="29" t="s">
        <v>38</v>
      </c>
      <c r="AG34" s="29" t="s">
        <v>38</v>
      </c>
      <c r="AH34" s="29" t="s">
        <v>38</v>
      </c>
      <c r="AI34" s="29" t="s">
        <v>38</v>
      </c>
      <c r="AJ34" s="29" t="s">
        <v>38</v>
      </c>
      <c r="AK34" s="29" t="s">
        <v>38</v>
      </c>
      <c r="AL34" s="29" t="s">
        <v>38</v>
      </c>
      <c r="AM34" s="29" t="s">
        <v>38</v>
      </c>
      <c r="AN34" s="29" t="s">
        <v>38</v>
      </c>
      <c r="AO34" s="29" t="s">
        <v>38</v>
      </c>
      <c r="AP34" s="29" t="s">
        <v>38</v>
      </c>
      <c r="AQ34" s="29" t="s">
        <v>38</v>
      </c>
      <c r="AR34" s="29" t="s">
        <v>38</v>
      </c>
      <c r="AS34" s="29" t="s">
        <v>38</v>
      </c>
      <c r="AT34" s="29" t="s">
        <v>38</v>
      </c>
      <c r="AU34" s="29" t="s">
        <v>38</v>
      </c>
      <c r="AV34" s="29" t="s">
        <v>38</v>
      </c>
      <c r="AW34" s="29" t="s">
        <v>38</v>
      </c>
      <c r="AX34" s="29" t="s">
        <v>38</v>
      </c>
      <c r="AY34" s="29" t="s">
        <v>38</v>
      </c>
      <c r="AZ34" s="29" t="s">
        <v>38</v>
      </c>
      <c r="BA34" s="29" t="s">
        <v>38</v>
      </c>
      <c r="BB34" s="29" t="s">
        <v>38</v>
      </c>
      <c r="BC34" s="29" t="s">
        <v>38</v>
      </c>
      <c r="BD34" s="29" t="s">
        <v>38</v>
      </c>
      <c r="BE34" s="29" t="s">
        <v>38</v>
      </c>
      <c r="BF34" s="29" t="s">
        <v>38</v>
      </c>
      <c r="BI34" s="6"/>
      <c r="BJ34" s="6"/>
      <c r="BK34" s="6"/>
    </row>
    <row r="35" spans="1:63" ht="29" x14ac:dyDescent="0.35">
      <c r="A35" s="16" t="s">
        <v>2</v>
      </c>
      <c r="B35" s="58" t="s">
        <v>232</v>
      </c>
      <c r="C35" s="53" t="s">
        <v>38</v>
      </c>
      <c r="D35" s="53" t="s">
        <v>39</v>
      </c>
      <c r="E35" s="53" t="s">
        <v>38</v>
      </c>
      <c r="F35" s="53" t="s">
        <v>38</v>
      </c>
      <c r="G35" s="53" t="s">
        <v>38</v>
      </c>
      <c r="H35" s="53" t="s">
        <v>38</v>
      </c>
      <c r="I35" s="53" t="s">
        <v>39</v>
      </c>
      <c r="J35" s="53" t="s">
        <v>38</v>
      </c>
      <c r="K35" s="53" t="s">
        <v>39</v>
      </c>
      <c r="L35" s="53" t="s">
        <v>38</v>
      </c>
      <c r="M35" s="53" t="s">
        <v>38</v>
      </c>
      <c r="N35" s="53" t="s">
        <v>39</v>
      </c>
      <c r="O35" s="53" t="s">
        <v>39</v>
      </c>
      <c r="P35" s="53" t="s">
        <v>38</v>
      </c>
      <c r="Q35" s="53" t="s">
        <v>38</v>
      </c>
      <c r="R35" s="53" t="s">
        <v>38</v>
      </c>
      <c r="S35" s="53" t="s">
        <v>38</v>
      </c>
      <c r="T35" s="53" t="s">
        <v>38</v>
      </c>
      <c r="U35" s="53" t="s">
        <v>38</v>
      </c>
      <c r="V35" s="53" t="s">
        <v>38</v>
      </c>
      <c r="W35" s="53" t="s">
        <v>38</v>
      </c>
      <c r="X35" s="53" t="s">
        <v>38</v>
      </c>
      <c r="Y35" s="53" t="s">
        <v>38</v>
      </c>
      <c r="Z35" s="53" t="s">
        <v>38</v>
      </c>
      <c r="AA35" s="53" t="s">
        <v>38</v>
      </c>
      <c r="AB35" s="53" t="s">
        <v>38</v>
      </c>
      <c r="AC35" s="53" t="s">
        <v>38</v>
      </c>
      <c r="AD35" s="53" t="s">
        <v>38</v>
      </c>
      <c r="AE35" s="52" t="s">
        <v>38</v>
      </c>
      <c r="AF35" s="52" t="s">
        <v>38</v>
      </c>
      <c r="AG35" s="52" t="s">
        <v>38</v>
      </c>
      <c r="AH35" s="52" t="s">
        <v>38</v>
      </c>
      <c r="AI35" s="52" t="s">
        <v>39</v>
      </c>
      <c r="AJ35" s="52" t="s">
        <v>38</v>
      </c>
      <c r="AK35" s="52" t="s">
        <v>39</v>
      </c>
      <c r="AL35" s="52" t="s">
        <v>38</v>
      </c>
      <c r="AM35" s="52" t="s">
        <v>38</v>
      </c>
      <c r="AN35" s="52" t="s">
        <v>38</v>
      </c>
      <c r="AO35" s="52" t="s">
        <v>38</v>
      </c>
      <c r="AP35" s="52" t="s">
        <v>38</v>
      </c>
      <c r="AQ35" s="52" t="s">
        <v>38</v>
      </c>
      <c r="AR35" s="52" t="s">
        <v>38</v>
      </c>
      <c r="AS35" s="52" t="s">
        <v>38</v>
      </c>
      <c r="AT35" s="52" t="s">
        <v>38</v>
      </c>
      <c r="AU35" s="52" t="s">
        <v>38</v>
      </c>
      <c r="AV35" s="52" t="s">
        <v>38</v>
      </c>
      <c r="AW35" s="52" t="s">
        <v>38</v>
      </c>
      <c r="AX35" s="52" t="s">
        <v>38</v>
      </c>
      <c r="AY35" s="52" t="s">
        <v>38</v>
      </c>
      <c r="AZ35" s="52" t="s">
        <v>38</v>
      </c>
      <c r="BA35" s="52" t="s">
        <v>38</v>
      </c>
      <c r="BB35" s="52" t="s">
        <v>39</v>
      </c>
      <c r="BC35" s="52" t="s">
        <v>38</v>
      </c>
      <c r="BD35" s="52" t="s">
        <v>38</v>
      </c>
      <c r="BE35" s="52" t="s">
        <v>38</v>
      </c>
      <c r="BF35" s="52" t="s">
        <v>38</v>
      </c>
      <c r="BI35" s="6"/>
      <c r="BJ35" s="6"/>
      <c r="BK35" s="6"/>
    </row>
    <row r="36" spans="1:63" ht="130.5" x14ac:dyDescent="0.35">
      <c r="A36" s="16" t="s">
        <v>5</v>
      </c>
      <c r="B36" s="58" t="s">
        <v>41</v>
      </c>
      <c r="C36" s="56" t="s">
        <v>35</v>
      </c>
      <c r="D36" s="56" t="s">
        <v>35</v>
      </c>
      <c r="E36" s="56" t="s">
        <v>35</v>
      </c>
      <c r="F36" s="56" t="s">
        <v>35</v>
      </c>
      <c r="G36" s="56" t="s">
        <v>33</v>
      </c>
      <c r="H36" s="56" t="s">
        <v>35</v>
      </c>
      <c r="I36" s="56" t="s">
        <v>35</v>
      </c>
      <c r="J36" s="56" t="s">
        <v>35</v>
      </c>
      <c r="K36" s="56" t="s">
        <v>34</v>
      </c>
      <c r="L36" s="66" t="s">
        <v>35</v>
      </c>
      <c r="M36" s="56" t="s">
        <v>26</v>
      </c>
      <c r="N36" s="56" t="s">
        <v>35</v>
      </c>
      <c r="O36" s="56" t="s">
        <v>34</v>
      </c>
      <c r="P36" s="56" t="s">
        <v>26</v>
      </c>
      <c r="Q36" s="56" t="s">
        <v>34</v>
      </c>
      <c r="R36" s="56" t="s">
        <v>34</v>
      </c>
      <c r="S36" s="56" t="s">
        <v>34</v>
      </c>
      <c r="T36" s="56" t="s">
        <v>34</v>
      </c>
      <c r="U36" s="56" t="s">
        <v>34</v>
      </c>
      <c r="V36" s="56" t="s">
        <v>26</v>
      </c>
      <c r="W36" s="56" t="s">
        <v>26</v>
      </c>
      <c r="X36" s="56" t="s">
        <v>35</v>
      </c>
      <c r="Y36" s="56" t="s">
        <v>34</v>
      </c>
      <c r="Z36" s="56" t="s">
        <v>26</v>
      </c>
      <c r="AA36" s="56" t="s">
        <v>35</v>
      </c>
      <c r="AB36" s="56" t="s">
        <v>26</v>
      </c>
      <c r="AC36" s="56" t="s">
        <v>35</v>
      </c>
      <c r="AD36" s="56" t="s">
        <v>35</v>
      </c>
      <c r="AE36" s="56" t="s">
        <v>35</v>
      </c>
      <c r="AF36" s="56" t="s">
        <v>35</v>
      </c>
      <c r="AG36" s="56" t="s">
        <v>35</v>
      </c>
      <c r="AH36" s="56" t="s">
        <v>35</v>
      </c>
      <c r="AI36" s="56" t="s">
        <v>33</v>
      </c>
      <c r="AJ36" s="56" t="s">
        <v>35</v>
      </c>
      <c r="AK36" s="56" t="s">
        <v>35</v>
      </c>
      <c r="AL36" s="56" t="s">
        <v>35</v>
      </c>
      <c r="AM36" s="56" t="s">
        <v>34</v>
      </c>
      <c r="AN36" s="56" t="s">
        <v>35</v>
      </c>
      <c r="AO36" s="56" t="s">
        <v>35</v>
      </c>
      <c r="AP36" s="56" t="s">
        <v>35</v>
      </c>
      <c r="AQ36" s="56" t="s">
        <v>34</v>
      </c>
      <c r="AR36" s="56" t="s">
        <v>26</v>
      </c>
      <c r="AS36" s="56" t="s">
        <v>35</v>
      </c>
      <c r="AT36" s="56" t="s">
        <v>35</v>
      </c>
      <c r="AU36" s="56" t="s">
        <v>34</v>
      </c>
      <c r="AV36" s="56" t="s">
        <v>34</v>
      </c>
      <c r="AW36" s="56" t="s">
        <v>34</v>
      </c>
      <c r="AX36" s="56" t="s">
        <v>33</v>
      </c>
      <c r="AY36" s="56" t="s">
        <v>26</v>
      </c>
      <c r="AZ36" s="56" t="s">
        <v>35</v>
      </c>
      <c r="BA36" s="56" t="s">
        <v>35</v>
      </c>
      <c r="BB36" s="56" t="s">
        <v>26</v>
      </c>
      <c r="BC36" s="56" t="s">
        <v>35</v>
      </c>
      <c r="BD36" s="56" t="s">
        <v>26</v>
      </c>
      <c r="BE36" s="56" t="s">
        <v>35</v>
      </c>
      <c r="BF36" s="56" t="s">
        <v>35</v>
      </c>
      <c r="BI36" s="6"/>
      <c r="BJ36" s="6"/>
      <c r="BK36" s="6"/>
    </row>
    <row r="37" spans="1:63" s="2" customFormat="1" ht="72.5" x14ac:dyDescent="0.35">
      <c r="A37" s="101" t="s">
        <v>36</v>
      </c>
      <c r="B37" s="58" t="s">
        <v>233</v>
      </c>
      <c r="C37" s="54" t="s">
        <v>38</v>
      </c>
      <c r="D37" s="54" t="s">
        <v>38</v>
      </c>
      <c r="E37" s="54" t="s">
        <v>38</v>
      </c>
      <c r="F37" s="54" t="s">
        <v>39</v>
      </c>
      <c r="G37" s="54" t="s">
        <v>38</v>
      </c>
      <c r="H37" s="54" t="s">
        <v>38</v>
      </c>
      <c r="I37" s="54" t="s">
        <v>39</v>
      </c>
      <c r="J37" s="54" t="s">
        <v>38</v>
      </c>
      <c r="K37" s="54" t="s">
        <v>38</v>
      </c>
      <c r="L37" s="54" t="s">
        <v>38</v>
      </c>
      <c r="M37" s="54" t="s">
        <v>38</v>
      </c>
      <c r="N37" s="54" t="s">
        <v>38</v>
      </c>
      <c r="O37" s="54" t="s">
        <v>39</v>
      </c>
      <c r="P37" s="54" t="s">
        <v>38</v>
      </c>
      <c r="Q37" s="54" t="s">
        <v>39</v>
      </c>
      <c r="R37" s="54" t="s">
        <v>38</v>
      </c>
      <c r="S37" s="54" t="s">
        <v>39</v>
      </c>
      <c r="T37" s="54" t="s">
        <v>38</v>
      </c>
      <c r="U37" s="54" t="s">
        <v>38</v>
      </c>
      <c r="V37" s="54" t="s">
        <v>39</v>
      </c>
      <c r="W37" s="54" t="s">
        <v>39</v>
      </c>
      <c r="X37" s="54" t="s">
        <v>38</v>
      </c>
      <c r="Y37" s="54" t="s">
        <v>38</v>
      </c>
      <c r="Z37" s="54" t="s">
        <v>38</v>
      </c>
      <c r="AA37" s="54" t="s">
        <v>38</v>
      </c>
      <c r="AB37" s="54" t="s">
        <v>38</v>
      </c>
      <c r="AC37" s="54" t="s">
        <v>38</v>
      </c>
      <c r="AD37" s="54" t="s">
        <v>38</v>
      </c>
      <c r="AE37" s="55" t="s">
        <v>38</v>
      </c>
      <c r="AF37" s="55" t="s">
        <v>39</v>
      </c>
      <c r="AG37" s="55" t="s">
        <v>38</v>
      </c>
      <c r="AH37" s="55" t="s">
        <v>39</v>
      </c>
      <c r="AI37" s="55" t="s">
        <v>38</v>
      </c>
      <c r="AJ37" s="55" t="s">
        <v>38</v>
      </c>
      <c r="AK37" s="55" t="s">
        <v>39</v>
      </c>
      <c r="AL37" s="55" t="s">
        <v>38</v>
      </c>
      <c r="AM37" s="55" t="s">
        <v>38</v>
      </c>
      <c r="AN37" s="55" t="s">
        <v>40</v>
      </c>
      <c r="AO37" s="55" t="s">
        <v>38</v>
      </c>
      <c r="AP37" s="55" t="s">
        <v>39</v>
      </c>
      <c r="AQ37" s="55" t="s">
        <v>39</v>
      </c>
      <c r="AR37" s="55" t="s">
        <v>38</v>
      </c>
      <c r="AS37" s="55" t="s">
        <v>38</v>
      </c>
      <c r="AT37" s="55" t="s">
        <v>38</v>
      </c>
      <c r="AU37" s="55" t="s">
        <v>38</v>
      </c>
      <c r="AV37" s="55" t="s">
        <v>38</v>
      </c>
      <c r="AW37" s="55" t="s">
        <v>38</v>
      </c>
      <c r="AX37" s="55" t="s">
        <v>39</v>
      </c>
      <c r="AY37" s="55" t="s">
        <v>38</v>
      </c>
      <c r="AZ37" s="55" t="s">
        <v>38</v>
      </c>
      <c r="BA37" s="55" t="s">
        <v>38</v>
      </c>
      <c r="BB37" s="55" t="s">
        <v>40</v>
      </c>
      <c r="BC37" s="55" t="s">
        <v>38</v>
      </c>
      <c r="BD37" s="55" t="s">
        <v>38</v>
      </c>
      <c r="BE37" s="55" t="s">
        <v>38</v>
      </c>
      <c r="BF37" s="55" t="s">
        <v>38</v>
      </c>
      <c r="BI37" s="11"/>
      <c r="BJ37" s="11"/>
      <c r="BK37" s="11"/>
    </row>
    <row r="38" spans="1:63" ht="58" x14ac:dyDescent="0.35">
      <c r="A38" s="102"/>
      <c r="B38" s="63" t="s">
        <v>234</v>
      </c>
      <c r="C38" s="53" t="s">
        <v>38</v>
      </c>
      <c r="D38" s="53" t="s">
        <v>39</v>
      </c>
      <c r="E38" s="53" t="s">
        <v>38</v>
      </c>
      <c r="F38" s="53" t="s">
        <v>39</v>
      </c>
      <c r="G38" s="53" t="s">
        <v>38</v>
      </c>
      <c r="H38" s="53" t="s">
        <v>38</v>
      </c>
      <c r="I38" s="53" t="s">
        <v>38</v>
      </c>
      <c r="J38" s="53" t="s">
        <v>38</v>
      </c>
      <c r="K38" s="53" t="s">
        <v>38</v>
      </c>
      <c r="L38" s="53" t="s">
        <v>38</v>
      </c>
      <c r="M38" s="53" t="s">
        <v>38</v>
      </c>
      <c r="N38" s="53" t="s">
        <v>39</v>
      </c>
      <c r="O38" s="53" t="s">
        <v>39</v>
      </c>
      <c r="P38" s="53" t="s">
        <v>38</v>
      </c>
      <c r="Q38" s="53" t="s">
        <v>39</v>
      </c>
      <c r="R38" s="53" t="s">
        <v>38</v>
      </c>
      <c r="S38" s="53" t="s">
        <v>39</v>
      </c>
      <c r="T38" s="53" t="s">
        <v>38</v>
      </c>
      <c r="U38" s="53" t="s">
        <v>38</v>
      </c>
      <c r="V38" s="53" t="s">
        <v>39</v>
      </c>
      <c r="W38" s="53" t="s">
        <v>39</v>
      </c>
      <c r="X38" s="53" t="s">
        <v>39</v>
      </c>
      <c r="Y38" s="53" t="s">
        <v>38</v>
      </c>
      <c r="Z38" s="53" t="s">
        <v>38</v>
      </c>
      <c r="AA38" s="53" t="s">
        <v>38</v>
      </c>
      <c r="AB38" s="53" t="s">
        <v>38</v>
      </c>
      <c r="AC38" s="53" t="s">
        <v>38</v>
      </c>
      <c r="AD38" s="53" t="s">
        <v>38</v>
      </c>
      <c r="AE38" s="52" t="s">
        <v>38</v>
      </c>
      <c r="AF38" s="52" t="s">
        <v>39</v>
      </c>
      <c r="AG38" s="52" t="s">
        <v>38</v>
      </c>
      <c r="AH38" s="52" t="s">
        <v>38</v>
      </c>
      <c r="AI38" s="52" t="s">
        <v>38</v>
      </c>
      <c r="AJ38" s="52" t="s">
        <v>39</v>
      </c>
      <c r="AK38" s="52" t="s">
        <v>39</v>
      </c>
      <c r="AL38" s="52" t="s">
        <v>38</v>
      </c>
      <c r="AM38" s="52" t="s">
        <v>38</v>
      </c>
      <c r="AN38" s="52" t="s">
        <v>40</v>
      </c>
      <c r="AO38" s="52" t="s">
        <v>39</v>
      </c>
      <c r="AP38" s="52" t="s">
        <v>38</v>
      </c>
      <c r="AQ38" s="52" t="s">
        <v>38</v>
      </c>
      <c r="AR38" s="52" t="s">
        <v>39</v>
      </c>
      <c r="AS38" s="52" t="s">
        <v>39</v>
      </c>
      <c r="AT38" s="52" t="s">
        <v>38</v>
      </c>
      <c r="AU38" s="52" t="s">
        <v>38</v>
      </c>
      <c r="AV38" s="52" t="s">
        <v>38</v>
      </c>
      <c r="AW38" s="52" t="s">
        <v>38</v>
      </c>
      <c r="AX38" s="52" t="s">
        <v>39</v>
      </c>
      <c r="AY38" s="52" t="s">
        <v>38</v>
      </c>
      <c r="AZ38" s="52" t="s">
        <v>38</v>
      </c>
      <c r="BA38" s="52" t="s">
        <v>38</v>
      </c>
      <c r="BB38" s="52" t="s">
        <v>40</v>
      </c>
      <c r="BC38" s="52" t="s">
        <v>38</v>
      </c>
      <c r="BD38" s="52" t="s">
        <v>38</v>
      </c>
      <c r="BE38" s="52" t="s">
        <v>38</v>
      </c>
      <c r="BF38" s="52" t="s">
        <v>38</v>
      </c>
      <c r="BI38" s="6"/>
      <c r="BJ38" s="6"/>
      <c r="BK38" s="6"/>
    </row>
    <row r="39" spans="1:63" ht="74.5" customHeight="1" x14ac:dyDescent="0.35">
      <c r="A39" s="16" t="s">
        <v>37</v>
      </c>
      <c r="B39" s="58" t="s">
        <v>42</v>
      </c>
      <c r="C39" s="29" t="s">
        <v>38</v>
      </c>
      <c r="D39" s="29" t="s">
        <v>38</v>
      </c>
      <c r="E39" s="29" t="s">
        <v>38</v>
      </c>
      <c r="F39" s="29" t="s">
        <v>38</v>
      </c>
      <c r="G39" s="29" t="s">
        <v>38</v>
      </c>
      <c r="H39" s="29" t="s">
        <v>39</v>
      </c>
      <c r="I39" s="29" t="s">
        <v>39</v>
      </c>
      <c r="J39" s="29" t="s">
        <v>39</v>
      </c>
      <c r="K39" s="29" t="s">
        <v>39</v>
      </c>
      <c r="L39" s="29" t="s">
        <v>38</v>
      </c>
      <c r="M39" s="29" t="s">
        <v>38</v>
      </c>
      <c r="N39" s="29" t="s">
        <v>38</v>
      </c>
      <c r="O39" s="29" t="s">
        <v>39</v>
      </c>
      <c r="P39" s="29" t="s">
        <v>38</v>
      </c>
      <c r="Q39" s="29" t="s">
        <v>38</v>
      </c>
      <c r="R39" s="29" t="s">
        <v>38</v>
      </c>
      <c r="S39" s="29" t="s">
        <v>38</v>
      </c>
      <c r="T39" s="29" t="s">
        <v>39</v>
      </c>
      <c r="U39" s="29" t="s">
        <v>39</v>
      </c>
      <c r="V39" s="29" t="s">
        <v>39</v>
      </c>
      <c r="W39" s="29" t="s">
        <v>38</v>
      </c>
      <c r="X39" s="29" t="s">
        <v>39</v>
      </c>
      <c r="Y39" s="29" t="s">
        <v>38</v>
      </c>
      <c r="Z39" s="29" t="s">
        <v>39</v>
      </c>
      <c r="AA39" s="29" t="s">
        <v>39</v>
      </c>
      <c r="AB39" s="29" t="s">
        <v>39</v>
      </c>
      <c r="AC39" s="29" t="s">
        <v>39</v>
      </c>
      <c r="AD39" s="29" t="s">
        <v>39</v>
      </c>
      <c r="AE39" s="29" t="s">
        <v>38</v>
      </c>
      <c r="AF39" s="29" t="s">
        <v>38</v>
      </c>
      <c r="AG39" s="29" t="s">
        <v>38</v>
      </c>
      <c r="AH39" s="29" t="s">
        <v>39</v>
      </c>
      <c r="AI39" s="29" t="s">
        <v>39</v>
      </c>
      <c r="AJ39" s="29" t="s">
        <v>39</v>
      </c>
      <c r="AK39" s="29" t="s">
        <v>39</v>
      </c>
      <c r="AL39" s="29" t="s">
        <v>39</v>
      </c>
      <c r="AM39" s="29" t="s">
        <v>39</v>
      </c>
      <c r="AN39" s="29" t="s">
        <v>38</v>
      </c>
      <c r="AO39" s="29" t="s">
        <v>39</v>
      </c>
      <c r="AP39" s="29" t="s">
        <v>38</v>
      </c>
      <c r="AQ39" s="29" t="s">
        <v>39</v>
      </c>
      <c r="AR39" s="29" t="s">
        <v>38</v>
      </c>
      <c r="AS39" s="29" t="s">
        <v>39</v>
      </c>
      <c r="AT39" s="29" t="s">
        <v>38</v>
      </c>
      <c r="AU39" s="29" t="s">
        <v>39</v>
      </c>
      <c r="AV39" s="29" t="s">
        <v>39</v>
      </c>
      <c r="AW39" s="29" t="s">
        <v>39</v>
      </c>
      <c r="AX39" s="29" t="s">
        <v>39</v>
      </c>
      <c r="AY39" s="29" t="s">
        <v>39</v>
      </c>
      <c r="AZ39" s="29" t="s">
        <v>39</v>
      </c>
      <c r="BA39" s="29" t="s">
        <v>38</v>
      </c>
      <c r="BB39" s="29" t="s">
        <v>39</v>
      </c>
      <c r="BC39" s="29" t="s">
        <v>38</v>
      </c>
      <c r="BD39" s="29" t="s">
        <v>39</v>
      </c>
      <c r="BE39" s="29" t="s">
        <v>39</v>
      </c>
      <c r="BF39" s="29" t="s">
        <v>39</v>
      </c>
      <c r="BI39" s="6"/>
      <c r="BJ39" s="6"/>
      <c r="BK39" s="6"/>
    </row>
    <row r="40" spans="1:63" ht="29" x14ac:dyDescent="0.35">
      <c r="A40" s="5">
        <v>8</v>
      </c>
      <c r="B40" s="60" t="s">
        <v>55</v>
      </c>
      <c r="C40" s="5">
        <f>IF(C43="Y",0,IF(ISBLANK(C41),0,VLOOKUP(C41,Options!$A$26:$B$29,2,0))+IF(ISBLANK(C42),0,VLOOKUP(C42,Options!$A$32:$B$34,2,0))+IF(C43="N",2,0))</f>
        <v>4</v>
      </c>
      <c r="D40" s="5">
        <f>IF(D43="Y",0,IF(ISBLANK(D41),0,VLOOKUP(D41,Options!$A$26:$B$29,2,0))+IF(ISBLANK(D42),0,VLOOKUP(D42,Options!$A$32:$B$34,2,0))+IF(D43="N",2,0))</f>
        <v>4</v>
      </c>
      <c r="E40" s="5">
        <f>IF(E43="Y",0,IF(ISBLANK(E41),0,VLOOKUP(E41,Options!$A$26:$B$29,2,0))+IF(ISBLANK(E42),0,VLOOKUP(E42,Options!$A$32:$B$34,2,0))+IF(E43="N",2,0))</f>
        <v>4</v>
      </c>
      <c r="F40" s="5">
        <f>IF(F43="Y",0,IF(ISBLANK(F41),0,VLOOKUP(F41,Options!$A$26:$B$29,2,0))+IF(ISBLANK(F42),0,VLOOKUP(F42,Options!$A$32:$B$34,2,0))+IF(F43="N",2,0))</f>
        <v>6</v>
      </c>
      <c r="G40" s="5">
        <f>IF(G43="Y",0,IF(ISBLANK(G41),0,VLOOKUP(G41,Options!$A$26:$B$29,2,0))+IF(ISBLANK(G42),0,VLOOKUP(G42,Options!$A$32:$B$34,2,0))+IF(G43="N",2,0))</f>
        <v>4</v>
      </c>
      <c r="H40" s="5">
        <f>IF(H43="Y",0,IF(ISBLANK(H41),0,VLOOKUP(H41,Options!$A$26:$B$29,2,0))+IF(ISBLANK(H42),0,VLOOKUP(H42,Options!$A$32:$B$34,2,0))+IF(H43="N",2,0))</f>
        <v>4</v>
      </c>
      <c r="I40" s="5">
        <f>IF(I43="Y",0,IF(ISBLANK(I41),0,VLOOKUP(I41,Options!$A$26:$B$29,2,0))+IF(ISBLANK(I42),0,VLOOKUP(I42,Options!$A$32:$B$34,2,0))+IF(I43="N",2,0))</f>
        <v>6</v>
      </c>
      <c r="J40" s="5">
        <f>IF(J43="Y",0,IF(ISBLANK(J41),0,VLOOKUP(J41,Options!$A$26:$B$29,2,0))+IF(ISBLANK(J42),0,VLOOKUP(J42,Options!$A$32:$B$34,2,0))+IF(J43="N",2,0))</f>
        <v>5</v>
      </c>
      <c r="K40" s="5">
        <f>IF(K43="Y",0,IF(ISBLANK(K41),0,VLOOKUP(K41,Options!$A$26:$B$29,2,0))+IF(ISBLANK(K42),0,VLOOKUP(K42,Options!$A$32:$B$34,2,0))+IF(K43="N",2,0))</f>
        <v>5</v>
      </c>
      <c r="L40" s="5">
        <f>IF(L43="Y",0,IF(ISBLANK(L41),0,VLOOKUP(L41,Options!$A$26:$B$29,2,0))+IF(ISBLANK(L42),0,VLOOKUP(L42,Options!$A$32:$B$34,2,0))+IF(L43="N",2,0))</f>
        <v>6</v>
      </c>
      <c r="M40" s="5">
        <f>IF(M43="Y",0,IF(ISBLANK(M41),0,VLOOKUP(M41,Options!$A$26:$B$29,2,0))+IF(ISBLANK(M42),0,VLOOKUP(M42,Options!$A$32:$B$34,2,0))+IF(M43="N",2,0))</f>
        <v>5</v>
      </c>
      <c r="N40" s="5">
        <f>IF(N43="Y",0,IF(ISBLANK(N41),0,VLOOKUP(N41,Options!$A$26:$B$29,2,0))+IF(ISBLANK(N42),0,VLOOKUP(N42,Options!$A$32:$B$34,2,0))+IF(N43="N",2,0))</f>
        <v>3</v>
      </c>
      <c r="O40" s="5">
        <f>IF(O43="Y",0,IF(ISBLANK(O41),0,VLOOKUP(O41,Options!$A$26:$B$29,2,0))+IF(ISBLANK(O42),0,VLOOKUP(O42,Options!$A$32:$B$34,2,0))+IF(O43="N",2,0))</f>
        <v>5</v>
      </c>
      <c r="P40" s="5">
        <f>IF(P43="Y",0,IF(ISBLANK(P41),0,VLOOKUP(P41,Options!$A$26:$B$29,2,0))+IF(ISBLANK(P42),0,VLOOKUP(P42,Options!$A$32:$B$34,2,0))+IF(P43="N",2,0))</f>
        <v>5</v>
      </c>
      <c r="Q40" s="5">
        <f>IF(Q43="Y",0,IF(ISBLANK(Q41),0,VLOOKUP(Q41,Options!$A$26:$B$29,2,0))+IF(ISBLANK(Q42),0,VLOOKUP(Q42,Options!$A$32:$B$34,2,0))+IF(Q43="N",2,0))</f>
        <v>5</v>
      </c>
      <c r="R40" s="5">
        <f>IF(R43="Y",0,IF(ISBLANK(R41),0,VLOOKUP(R41,Options!$A$26:$B$29,2,0))+IF(ISBLANK(R42),0,VLOOKUP(R42,Options!$A$32:$B$34,2,0))+IF(R43="N",2,0))</f>
        <v>5</v>
      </c>
      <c r="S40" s="5">
        <f>IF(S43="Y",0,IF(ISBLANK(S41),0,VLOOKUP(S41,Options!$A$26:$B$29,2,0))+IF(ISBLANK(S42),0,VLOOKUP(S42,Options!$A$32:$B$34,2,0))+IF(S43="N",2,0))</f>
        <v>7</v>
      </c>
      <c r="T40" s="5">
        <f>IF(T43="Y",0,IF(ISBLANK(T41),0,VLOOKUP(T41,Options!$A$26:$B$29,2,0))+IF(ISBLANK(T42),0,VLOOKUP(T42,Options!$A$32:$B$34,2,0))+IF(T43="N",2,0))</f>
        <v>5</v>
      </c>
      <c r="U40" s="5">
        <f>IF(U43="Y",0,IF(ISBLANK(U41),0,VLOOKUP(U41,Options!$A$26:$B$29,2,0))+IF(ISBLANK(U42),0,VLOOKUP(U42,Options!$A$32:$B$34,2,0))+IF(U43="N",2,0))</f>
        <v>5</v>
      </c>
      <c r="V40" s="5">
        <f>IF(V43="Y",0,IF(ISBLANK(V41),0,VLOOKUP(V41,Options!$A$26:$B$29,2,0))+IF(ISBLANK(V42),0,VLOOKUP(V42,Options!$A$32:$B$34,2,0))+IF(V43="N",2,0))</f>
        <v>4</v>
      </c>
      <c r="W40" s="5">
        <f>IF(W43="Y",0,IF(ISBLANK(W41),0,VLOOKUP(W41,Options!$A$26:$B$29,2,0))+IF(ISBLANK(W42),0,VLOOKUP(W42,Options!$A$32:$B$34,2,0))+IF(W43="N",2,0))</f>
        <v>4</v>
      </c>
      <c r="X40" s="5">
        <f>IF(X43="Y",0,IF(ISBLANK(X41),0,VLOOKUP(X41,Options!$A$26:$B$29,2,0))+IF(ISBLANK(X42),0,VLOOKUP(X42,Options!$A$32:$B$34,2,0))+IF(X43="N",2,0))</f>
        <v>7</v>
      </c>
      <c r="Y40" s="5">
        <f>IF(Y43="Y",0,IF(ISBLANK(Y41),0,VLOOKUP(Y41,Options!$A$26:$B$29,2,0))+IF(ISBLANK(Y42),0,VLOOKUP(Y42,Options!$A$32:$B$34,2,0))+IF(Y43="N",2,0))</f>
        <v>5</v>
      </c>
      <c r="Z40" s="5">
        <f>IF(Z43="Y",0,IF(ISBLANK(Z41),0,VLOOKUP(Z41,Options!$A$26:$B$29,2,0))+IF(ISBLANK(Z42),0,VLOOKUP(Z42,Options!$A$32:$B$34,2,0))+IF(Z43="N",2,0))</f>
        <v>5</v>
      </c>
      <c r="AA40" s="5">
        <f>IF(AA43="Y",0,IF(ISBLANK(AA41),0,VLOOKUP(AA41,Options!$A$26:$B$29,2,0))+IF(ISBLANK(AA42),0,VLOOKUP(AA42,Options!$A$32:$B$34,2,0))+IF(AA43="N",2,0))</f>
        <v>4</v>
      </c>
      <c r="AB40" s="5">
        <f>IF(AB43="Y",0,IF(ISBLANK(AB41),0,VLOOKUP(AB41,Options!$A$26:$B$29,2,0))+IF(ISBLANK(AB42),0,VLOOKUP(AB42,Options!$A$32:$B$34,2,0))+IF(AB43="N",2,0))</f>
        <v>5</v>
      </c>
      <c r="AC40" s="5">
        <f>IF(AC43="Y",0,IF(ISBLANK(AC41),0,VLOOKUP(AC41,Options!$A$26:$B$29,2,0))+IF(ISBLANK(AC42),0,VLOOKUP(AC42,Options!$A$32:$B$34,2,0))+IF(AC43="N",2,0))</f>
        <v>7</v>
      </c>
      <c r="AD40" s="5">
        <f>IF(AD43="Y",0,IF(ISBLANK(AD41),0,VLOOKUP(AD41,Options!$A$26:$B$29,2,0))+IF(ISBLANK(AD42),0,VLOOKUP(AD42,Options!$A$32:$B$34,2,0))+IF(AD43="N",2,0))</f>
        <v>7</v>
      </c>
      <c r="AE40" s="5">
        <f>IF(AE43="Y",0,IF(ISBLANK(AE41),0,VLOOKUP(AE41,Options!$A$26:$B$29,2,0))+IF(ISBLANK(AE42),0,VLOOKUP(AE42,Options!$A$32:$B$34,2,0))+IF(AE43="N",2,0))</f>
        <v>4</v>
      </c>
      <c r="AF40" s="5">
        <f>IF(AF43="Y",0,IF(ISBLANK(AF41),0,VLOOKUP(AF41,Options!$A$26:$B$29,2,0))+IF(ISBLANK(AF42),0,VLOOKUP(AF42,Options!$A$32:$B$34,2,0))+IF(AF43="N",2,0))</f>
        <v>4</v>
      </c>
      <c r="AG40" s="5">
        <f>IF(AG43="Y",0,IF(ISBLANK(AG41),0,VLOOKUP(AG41,Options!$A$26:$B$29,2,0))+IF(ISBLANK(AG42),0,VLOOKUP(AG42,Options!$A$32:$B$34,2,0))+IF(AG43="N",2,0))</f>
        <v>4</v>
      </c>
      <c r="AH40" s="5">
        <f>IF(AH43="Y",0,IF(ISBLANK(AH41),0,VLOOKUP(AH41,Options!$A$26:$B$29,2,0))+IF(ISBLANK(AH42),0,VLOOKUP(AH42,Options!$A$32:$B$34,2,0))+IF(AH43="N",2,0))</f>
        <v>6</v>
      </c>
      <c r="AI40" s="5">
        <f>IF(AI43="Y",0,IF(ISBLANK(AI41),0,VLOOKUP(AI41,Options!$A$26:$B$29,2,0))+IF(ISBLANK(AI42),0,VLOOKUP(AI42,Options!$A$32:$B$34,2,0))+IF(AI43="N",2,0))</f>
        <v>4</v>
      </c>
      <c r="AJ40" s="5">
        <f>IF(AJ43="Y",0,IF(ISBLANK(AJ41),0,VLOOKUP(AJ41,Options!$A$26:$B$29,2,0))+IF(ISBLANK(AJ42),0,VLOOKUP(AJ42,Options!$A$32:$B$34,2,0))+IF(AJ43="N",2,0))</f>
        <v>4</v>
      </c>
      <c r="AK40" s="5">
        <f>IF(AK43="Y",0,IF(ISBLANK(AK41),0,VLOOKUP(AK41,Options!$A$26:$B$29,2,0))+IF(ISBLANK(AK42),0,VLOOKUP(AK42,Options!$A$32:$B$34,2,0))+IF(AK43="N",2,0))</f>
        <v>6</v>
      </c>
      <c r="AL40" s="5">
        <f>IF(AL43="Y",0,IF(ISBLANK(AL41),0,VLOOKUP(AL41,Options!$A$26:$B$29,2,0))+IF(ISBLANK(AL42),0,VLOOKUP(AL42,Options!$A$32:$B$34,2,0))+IF(AL43="N",2,0))</f>
        <v>5</v>
      </c>
      <c r="AM40" s="5">
        <f>IF(AM43="Y",0,IF(ISBLANK(AM41),0,VLOOKUP(AM41,Options!$A$26:$B$29,2,0))+IF(ISBLANK(AM42),0,VLOOKUP(AM42,Options!$A$32:$B$34,2,0))+IF(AM43="N",2,0))</f>
        <v>5</v>
      </c>
      <c r="AN40" s="5">
        <f>IF(AN43="Y",0,IF(ISBLANK(AN41),0,VLOOKUP(AN41,Options!$A$26:$B$29,2,0))+IF(ISBLANK(AN42),0,VLOOKUP(AN42,Options!$A$32:$B$34,2,0))+IF(AN43="N",2,0))</f>
        <v>5</v>
      </c>
      <c r="AO40" s="5">
        <f>IF(AO43="Y",0,IF(ISBLANK(AO41),0,VLOOKUP(AO41,Options!$A$26:$B$29,2,0))+IF(ISBLANK(AO42),0,VLOOKUP(AO42,Options!$A$32:$B$34,2,0))+IF(AO43="N",2,0))</f>
        <v>6</v>
      </c>
      <c r="AP40" s="5">
        <f>IF(AP43="Y",0,IF(ISBLANK(AP41),0,VLOOKUP(AP41,Options!$A$26:$B$29,2,0))+IF(ISBLANK(AP42),0,VLOOKUP(AP42,Options!$A$32:$B$34,2,0))+IF(AP43="N",2,0))</f>
        <v>5</v>
      </c>
      <c r="AQ40" s="5">
        <f>IF(AQ43="Y",0,IF(ISBLANK(AQ41),0,VLOOKUP(AQ41,Options!$A$26:$B$29,2,0))+IF(ISBLANK(AQ42),0,VLOOKUP(AQ42,Options!$A$32:$B$34,2,0))+IF(AQ43="N",2,0))</f>
        <v>5</v>
      </c>
      <c r="AR40" s="5">
        <f>IF(AR43="Y",0,IF(ISBLANK(AR41),0,VLOOKUP(AR41,Options!$A$26:$B$29,2,0))+IF(ISBLANK(AR42),0,VLOOKUP(AR42,Options!$A$32:$B$34,2,0))+IF(AR43="N",2,0))</f>
        <v>5</v>
      </c>
      <c r="AS40" s="5">
        <f>IF(AS43="Y",0,IF(ISBLANK(AS41),0,VLOOKUP(AS41,Options!$A$26:$B$29,2,0))+IF(ISBLANK(AS42),0,VLOOKUP(AS42,Options!$A$32:$B$34,2,0))+IF(AS43="N",2,0))</f>
        <v>5</v>
      </c>
      <c r="AT40" s="5">
        <f>IF(AT43="Y",0,IF(ISBLANK(AT41),0,VLOOKUP(AT41,Options!$A$26:$B$29,2,0))+IF(ISBLANK(AT42),0,VLOOKUP(AT42,Options!$A$32:$B$34,2,0))+IF(AT43="N",2,0))</f>
        <v>5</v>
      </c>
      <c r="AU40" s="5">
        <f>IF(AU43="Y",0,IF(ISBLANK(AU41),0,VLOOKUP(AU41,Options!$A$26:$B$29,2,0))+IF(ISBLANK(AU42),0,VLOOKUP(AU42,Options!$A$32:$B$34,2,0))+IF(AU43="N",2,0))</f>
        <v>7</v>
      </c>
      <c r="AV40" s="5">
        <f>IF(AV43="Y",0,IF(ISBLANK(AV41),0,VLOOKUP(AV41,Options!$A$26:$B$29,2,0))+IF(ISBLANK(AV42),0,VLOOKUP(AV42,Options!$A$32:$B$34,2,0))+IF(AV43="N",2,0))</f>
        <v>5</v>
      </c>
      <c r="AW40" s="5">
        <f>IF(AW43="Y",0,IF(ISBLANK(AW41),0,VLOOKUP(AW41,Options!$A$26:$B$29,2,0))+IF(ISBLANK(AW42),0,VLOOKUP(AW42,Options!$A$32:$B$34,2,0))+IF(AW43="N",2,0))</f>
        <v>4</v>
      </c>
      <c r="AX40" s="5">
        <f>IF(AX43="Y",0,IF(ISBLANK(AX41),0,VLOOKUP(AX41,Options!$A$26:$B$29,2,0))+IF(ISBLANK(AX42),0,VLOOKUP(AX42,Options!$A$32:$B$34,2,0))+IF(AX43="N",2,0))</f>
        <v>4</v>
      </c>
      <c r="AY40" s="5">
        <f>IF(AY43="Y",0,IF(ISBLANK(AY41),0,VLOOKUP(AY41,Options!$A$26:$B$29,2,0))+IF(ISBLANK(AY42),0,VLOOKUP(AY42,Options!$A$32:$B$34,2,0))+IF(AY43="N",2,0))</f>
        <v>4</v>
      </c>
      <c r="AZ40" s="5">
        <f>IF(AZ43="Y",0,IF(ISBLANK(AZ41),0,VLOOKUP(AZ41,Options!$A$26:$B$29,2,0))+IF(ISBLANK(AZ42),0,VLOOKUP(AZ42,Options!$A$32:$B$34,2,0))+IF(AZ43="N",2,0))</f>
        <v>5</v>
      </c>
      <c r="BA40" s="5">
        <f>IF(BA43="Y",0,IF(ISBLANK(BA41),0,VLOOKUP(BA41,Options!$A$26:$B$29,2,0))+IF(ISBLANK(BA42),0,VLOOKUP(BA42,Options!$A$32:$B$34,2,0))+IF(BA43="N",2,0))</f>
        <v>5</v>
      </c>
      <c r="BB40" s="5">
        <f>IF(BB43="Y",0,IF(ISBLANK(BB41),0,VLOOKUP(BB41,Options!$A$26:$B$29,2,0))+IF(ISBLANK(BB42),0,VLOOKUP(BB42,Options!$A$32:$B$34,2,0))+IF(BB43="N",2,0))</f>
        <v>7</v>
      </c>
      <c r="BC40" s="5">
        <f>IF(BC43="Y",0,IF(ISBLANK(BC41),0,VLOOKUP(BC41,Options!$A$26:$B$29,2,0))+IF(ISBLANK(BC42),0,VLOOKUP(BC42,Options!$A$32:$B$34,2,0))+IF(BC43="N",2,0))</f>
        <v>4</v>
      </c>
      <c r="BD40" s="5">
        <f>IF(BD43="Y",0,IF(ISBLANK(BD41),0,VLOOKUP(BD41,Options!$A$26:$B$29,2,0))+IF(ISBLANK(BD42),0,VLOOKUP(BD42,Options!$A$32:$B$34,2,0))+IF(BD43="N",2,0))</f>
        <v>5</v>
      </c>
      <c r="BE40" s="5">
        <f>IF(BE43="Y",0,IF(ISBLANK(BE41),0,VLOOKUP(BE41,Options!$A$26:$B$29,2,0))+IF(ISBLANK(BE42),0,VLOOKUP(BE42,Options!$A$32:$B$34,2,0))+IF(BE43="N",2,0))</f>
        <v>7</v>
      </c>
      <c r="BF40" s="5">
        <f>IF(BF43="Y",0,IF(ISBLANK(BF41),0,VLOOKUP(BF41,Options!$A$26:$B$29,2,0))+IF(ISBLANK(BF42),0,VLOOKUP(BF42,Options!$A$32:$B$34,2,0))+IF(BF43="N",2,0))</f>
        <v>7</v>
      </c>
      <c r="BI40" s="5">
        <f>AVERAGE(C40:BF40)</f>
        <v>5.0535714285714288</v>
      </c>
      <c r="BJ40" s="5">
        <f>_xlfn.STDEV.S(C40:BF40)</f>
        <v>1.034313876347599</v>
      </c>
      <c r="BK40" s="5">
        <f>MEDIAN(C40:BF40)</f>
        <v>5</v>
      </c>
    </row>
    <row r="41" spans="1:63" ht="101.5" x14ac:dyDescent="0.35">
      <c r="A41" s="16" t="s">
        <v>1</v>
      </c>
      <c r="B41" s="58" t="s">
        <v>43</v>
      </c>
      <c r="C41" s="56" t="s">
        <v>47</v>
      </c>
      <c r="D41" s="56" t="s">
        <v>47</v>
      </c>
      <c r="E41" s="56" t="s">
        <v>47</v>
      </c>
      <c r="F41" s="56" t="s">
        <v>48</v>
      </c>
      <c r="G41" s="56" t="s">
        <v>47</v>
      </c>
      <c r="H41" s="56" t="s">
        <v>47</v>
      </c>
      <c r="I41" s="56" t="s">
        <v>48</v>
      </c>
      <c r="J41" s="56" t="s">
        <v>49</v>
      </c>
      <c r="K41" s="56" t="s">
        <v>49</v>
      </c>
      <c r="L41" s="56" t="s">
        <v>48</v>
      </c>
      <c r="M41" s="56" t="s">
        <v>49</v>
      </c>
      <c r="N41" s="56" t="s">
        <v>26</v>
      </c>
      <c r="O41" s="56" t="s">
        <v>49</v>
      </c>
      <c r="P41" s="56" t="s">
        <v>49</v>
      </c>
      <c r="Q41" s="56" t="s">
        <v>49</v>
      </c>
      <c r="R41" s="56" t="s">
        <v>49</v>
      </c>
      <c r="S41" s="56" t="s">
        <v>49</v>
      </c>
      <c r="T41" s="56" t="s">
        <v>49</v>
      </c>
      <c r="U41" s="56" t="s">
        <v>49</v>
      </c>
      <c r="V41" s="56" t="s">
        <v>47</v>
      </c>
      <c r="W41" s="56" t="s">
        <v>47</v>
      </c>
      <c r="X41" s="56" t="s">
        <v>49</v>
      </c>
      <c r="Y41" s="56" t="s">
        <v>49</v>
      </c>
      <c r="Z41" s="56" t="s">
        <v>49</v>
      </c>
      <c r="AA41" s="56" t="s">
        <v>47</v>
      </c>
      <c r="AB41" s="56" t="s">
        <v>49</v>
      </c>
      <c r="AC41" s="56" t="s">
        <v>49</v>
      </c>
      <c r="AD41" s="56" t="s">
        <v>49</v>
      </c>
      <c r="AE41" s="56" t="s">
        <v>47</v>
      </c>
      <c r="AF41" s="56" t="s">
        <v>47</v>
      </c>
      <c r="AG41" s="56" t="s">
        <v>47</v>
      </c>
      <c r="AH41" s="56" t="s">
        <v>48</v>
      </c>
      <c r="AI41" s="56" t="s">
        <v>47</v>
      </c>
      <c r="AJ41" s="56" t="s">
        <v>47</v>
      </c>
      <c r="AK41" s="56" t="s">
        <v>48</v>
      </c>
      <c r="AL41" s="56" t="s">
        <v>49</v>
      </c>
      <c r="AM41" s="56" t="s">
        <v>49</v>
      </c>
      <c r="AN41" s="56" t="s">
        <v>48</v>
      </c>
      <c r="AO41" s="56" t="s">
        <v>49</v>
      </c>
      <c r="AP41" s="56" t="s">
        <v>49</v>
      </c>
      <c r="AQ41" s="56" t="s">
        <v>49</v>
      </c>
      <c r="AR41" s="56" t="s">
        <v>49</v>
      </c>
      <c r="AS41" s="56" t="s">
        <v>49</v>
      </c>
      <c r="AT41" s="56" t="s">
        <v>49</v>
      </c>
      <c r="AU41" s="56" t="s">
        <v>49</v>
      </c>
      <c r="AV41" s="56" t="s">
        <v>49</v>
      </c>
      <c r="AW41" s="56" t="s">
        <v>47</v>
      </c>
      <c r="AX41" s="56" t="s">
        <v>47</v>
      </c>
      <c r="AY41" s="56" t="s">
        <v>47</v>
      </c>
      <c r="AZ41" s="56" t="s">
        <v>49</v>
      </c>
      <c r="BA41" s="56" t="s">
        <v>49</v>
      </c>
      <c r="BB41" s="56" t="s">
        <v>49</v>
      </c>
      <c r="BC41" s="56" t="s">
        <v>47</v>
      </c>
      <c r="BD41" s="56" t="s">
        <v>49</v>
      </c>
      <c r="BE41" s="56" t="s">
        <v>49</v>
      </c>
      <c r="BF41" s="56" t="s">
        <v>49</v>
      </c>
      <c r="BI41" s="6"/>
      <c r="BJ41" s="6"/>
      <c r="BK41" s="6"/>
    </row>
    <row r="42" spans="1:63" ht="87" x14ac:dyDescent="0.35">
      <c r="A42" s="16" t="s">
        <v>2</v>
      </c>
      <c r="B42" s="58" t="s">
        <v>44</v>
      </c>
      <c r="C42" s="56" t="s">
        <v>51</v>
      </c>
      <c r="D42" s="56" t="s">
        <v>51</v>
      </c>
      <c r="E42" s="56" t="s">
        <v>51</v>
      </c>
      <c r="F42" s="56" t="s">
        <v>52</v>
      </c>
      <c r="G42" s="56" t="s">
        <v>51</v>
      </c>
      <c r="H42" s="56" t="s">
        <v>51</v>
      </c>
      <c r="I42" s="56" t="s">
        <v>52</v>
      </c>
      <c r="J42" s="56" t="s">
        <v>51</v>
      </c>
      <c r="K42" s="56" t="s">
        <v>51</v>
      </c>
      <c r="L42" s="56" t="s">
        <v>52</v>
      </c>
      <c r="M42" s="56" t="s">
        <v>51</v>
      </c>
      <c r="N42" s="56" t="s">
        <v>51</v>
      </c>
      <c r="O42" s="56" t="s">
        <v>51</v>
      </c>
      <c r="P42" s="56" t="s">
        <v>51</v>
      </c>
      <c r="Q42" s="56" t="s">
        <v>51</v>
      </c>
      <c r="R42" s="56" t="s">
        <v>51</v>
      </c>
      <c r="S42" s="56" t="s">
        <v>53</v>
      </c>
      <c r="T42" s="56" t="s">
        <v>51</v>
      </c>
      <c r="U42" s="56" t="s">
        <v>51</v>
      </c>
      <c r="V42" s="56" t="s">
        <v>51</v>
      </c>
      <c r="W42" s="56" t="s">
        <v>51</v>
      </c>
      <c r="X42" s="56" t="s">
        <v>53</v>
      </c>
      <c r="Y42" s="56" t="s">
        <v>51</v>
      </c>
      <c r="Z42" s="56" t="s">
        <v>51</v>
      </c>
      <c r="AA42" s="56" t="s">
        <v>51</v>
      </c>
      <c r="AB42" s="56" t="s">
        <v>51</v>
      </c>
      <c r="AC42" s="56" t="s">
        <v>53</v>
      </c>
      <c r="AD42" s="56" t="s">
        <v>53</v>
      </c>
      <c r="AE42" s="56" t="s">
        <v>51</v>
      </c>
      <c r="AF42" s="56" t="s">
        <v>51</v>
      </c>
      <c r="AG42" s="56" t="s">
        <v>51</v>
      </c>
      <c r="AH42" s="56" t="s">
        <v>52</v>
      </c>
      <c r="AI42" s="56" t="s">
        <v>51</v>
      </c>
      <c r="AJ42" s="56" t="s">
        <v>51</v>
      </c>
      <c r="AK42" s="56" t="s">
        <v>52</v>
      </c>
      <c r="AL42" s="56" t="s">
        <v>51</v>
      </c>
      <c r="AM42" s="56" t="s">
        <v>51</v>
      </c>
      <c r="AN42" s="56" t="s">
        <v>51</v>
      </c>
      <c r="AO42" s="56" t="s">
        <v>52</v>
      </c>
      <c r="AP42" s="56" t="s">
        <v>51</v>
      </c>
      <c r="AQ42" s="56" t="s">
        <v>51</v>
      </c>
      <c r="AR42" s="56" t="s">
        <v>51</v>
      </c>
      <c r="AS42" s="56" t="s">
        <v>51</v>
      </c>
      <c r="AT42" s="56" t="s">
        <v>51</v>
      </c>
      <c r="AU42" s="56" t="s">
        <v>53</v>
      </c>
      <c r="AV42" s="56" t="s">
        <v>51</v>
      </c>
      <c r="AW42" s="56" t="s">
        <v>51</v>
      </c>
      <c r="AX42" s="56" t="s">
        <v>51</v>
      </c>
      <c r="AY42" s="56" t="s">
        <v>51</v>
      </c>
      <c r="AZ42" s="56" t="s">
        <v>51</v>
      </c>
      <c r="BA42" s="56" t="s">
        <v>51</v>
      </c>
      <c r="BB42" s="56" t="s">
        <v>53</v>
      </c>
      <c r="BC42" s="56" t="s">
        <v>51</v>
      </c>
      <c r="BD42" s="56" t="s">
        <v>51</v>
      </c>
      <c r="BE42" s="56" t="s">
        <v>53</v>
      </c>
      <c r="BF42" s="56" t="s">
        <v>53</v>
      </c>
      <c r="BI42" s="6"/>
      <c r="BJ42" s="6"/>
      <c r="BK42" s="6"/>
    </row>
    <row r="43" spans="1:63" ht="29" x14ac:dyDescent="0.35">
      <c r="A43" s="16" t="s">
        <v>5</v>
      </c>
      <c r="B43" s="58" t="s">
        <v>45</v>
      </c>
      <c r="C43" s="29" t="s">
        <v>39</v>
      </c>
      <c r="D43" s="29" t="s">
        <v>39</v>
      </c>
      <c r="E43" s="29" t="s">
        <v>39</v>
      </c>
      <c r="F43" s="29" t="s">
        <v>39</v>
      </c>
      <c r="G43" s="29" t="s">
        <v>39</v>
      </c>
      <c r="H43" s="29" t="s">
        <v>39</v>
      </c>
      <c r="I43" s="29" t="s">
        <v>39</v>
      </c>
      <c r="J43" s="29" t="s">
        <v>39</v>
      </c>
      <c r="K43" s="29" t="s">
        <v>39</v>
      </c>
      <c r="L43" s="29" t="s">
        <v>39</v>
      </c>
      <c r="M43" s="29" t="s">
        <v>39</v>
      </c>
      <c r="N43" s="29" t="s">
        <v>39</v>
      </c>
      <c r="O43" s="29" t="s">
        <v>39</v>
      </c>
      <c r="P43" s="29" t="s">
        <v>39</v>
      </c>
      <c r="Q43" s="29" t="s">
        <v>39</v>
      </c>
      <c r="R43" s="29" t="s">
        <v>39</v>
      </c>
      <c r="S43" s="29" t="s">
        <v>39</v>
      </c>
      <c r="T43" s="29" t="s">
        <v>39</v>
      </c>
      <c r="U43" s="29" t="s">
        <v>39</v>
      </c>
      <c r="V43" s="29" t="s">
        <v>39</v>
      </c>
      <c r="W43" s="29" t="s">
        <v>39</v>
      </c>
      <c r="X43" s="29" t="s">
        <v>39</v>
      </c>
      <c r="Y43" s="29" t="s">
        <v>39</v>
      </c>
      <c r="Z43" s="29" t="s">
        <v>39</v>
      </c>
      <c r="AA43" s="29" t="s">
        <v>39</v>
      </c>
      <c r="AB43" s="29" t="s">
        <v>39</v>
      </c>
      <c r="AC43" s="29" t="s">
        <v>39</v>
      </c>
      <c r="AD43" s="29" t="s">
        <v>39</v>
      </c>
      <c r="AE43" s="29" t="s">
        <v>39</v>
      </c>
      <c r="AF43" s="29" t="s">
        <v>39</v>
      </c>
      <c r="AG43" s="29" t="s">
        <v>39</v>
      </c>
      <c r="AH43" s="29" t="s">
        <v>39</v>
      </c>
      <c r="AI43" s="29" t="s">
        <v>39</v>
      </c>
      <c r="AJ43" s="29" t="s">
        <v>39</v>
      </c>
      <c r="AK43" s="29" t="s">
        <v>39</v>
      </c>
      <c r="AL43" s="29" t="s">
        <v>39</v>
      </c>
      <c r="AM43" s="29" t="s">
        <v>39</v>
      </c>
      <c r="AN43" s="29" t="s">
        <v>39</v>
      </c>
      <c r="AO43" s="29" t="s">
        <v>39</v>
      </c>
      <c r="AP43" s="29" t="s">
        <v>39</v>
      </c>
      <c r="AQ43" s="29" t="s">
        <v>39</v>
      </c>
      <c r="AR43" s="29" t="s">
        <v>39</v>
      </c>
      <c r="AS43" s="29" t="s">
        <v>39</v>
      </c>
      <c r="AT43" s="29" t="s">
        <v>39</v>
      </c>
      <c r="AU43" s="29" t="s">
        <v>39</v>
      </c>
      <c r="AV43" s="29" t="s">
        <v>39</v>
      </c>
      <c r="AW43" s="29" t="s">
        <v>39</v>
      </c>
      <c r="AX43" s="29" t="s">
        <v>39</v>
      </c>
      <c r="AY43" s="29" t="s">
        <v>39</v>
      </c>
      <c r="AZ43" s="29" t="s">
        <v>39</v>
      </c>
      <c r="BA43" s="29" t="s">
        <v>39</v>
      </c>
      <c r="BB43" s="29" t="s">
        <v>39</v>
      </c>
      <c r="BC43" s="29" t="s">
        <v>39</v>
      </c>
      <c r="BD43" s="29" t="s">
        <v>39</v>
      </c>
      <c r="BE43" s="29" t="s">
        <v>39</v>
      </c>
      <c r="BF43" s="29" t="s">
        <v>39</v>
      </c>
      <c r="BI43" s="6"/>
      <c r="BJ43" s="6"/>
      <c r="BK43" s="6"/>
    </row>
    <row r="44" spans="1:63" ht="29" x14ac:dyDescent="0.35">
      <c r="A44" s="5">
        <v>9</v>
      </c>
      <c r="B44" s="60" t="s">
        <v>56</v>
      </c>
      <c r="C44" s="5">
        <f t="shared" ref="C44:AH44" si="10">IF(C45="N",0,IF(C45="Y",2,0)+IF(C46="Y",2,0)+IF(C47="Y",1,0))</f>
        <v>0</v>
      </c>
      <c r="D44" s="5">
        <f t="shared" si="10"/>
        <v>0</v>
      </c>
      <c r="E44" s="5">
        <f t="shared" si="10"/>
        <v>0</v>
      </c>
      <c r="F44" s="5">
        <f t="shared" si="10"/>
        <v>0</v>
      </c>
      <c r="G44" s="5">
        <f t="shared" si="10"/>
        <v>0</v>
      </c>
      <c r="H44" s="5">
        <f t="shared" si="10"/>
        <v>0</v>
      </c>
      <c r="I44" s="5">
        <f t="shared" si="10"/>
        <v>0</v>
      </c>
      <c r="J44" s="5">
        <f t="shared" si="10"/>
        <v>0</v>
      </c>
      <c r="K44" s="5">
        <f t="shared" si="10"/>
        <v>0</v>
      </c>
      <c r="L44" s="5">
        <f t="shared" si="10"/>
        <v>0</v>
      </c>
      <c r="M44" s="5">
        <f t="shared" si="10"/>
        <v>0</v>
      </c>
      <c r="N44" s="5">
        <f t="shared" si="10"/>
        <v>0</v>
      </c>
      <c r="O44" s="5">
        <f t="shared" si="10"/>
        <v>0</v>
      </c>
      <c r="P44" s="5">
        <f t="shared" si="10"/>
        <v>0</v>
      </c>
      <c r="Q44" s="5">
        <f t="shared" si="10"/>
        <v>0</v>
      </c>
      <c r="R44" s="5">
        <f t="shared" si="10"/>
        <v>0</v>
      </c>
      <c r="S44" s="5">
        <f t="shared" si="10"/>
        <v>0</v>
      </c>
      <c r="T44" s="5">
        <f t="shared" si="10"/>
        <v>0</v>
      </c>
      <c r="U44" s="5">
        <f t="shared" si="10"/>
        <v>0</v>
      </c>
      <c r="V44" s="5">
        <f t="shared" si="10"/>
        <v>0</v>
      </c>
      <c r="W44" s="5">
        <f t="shared" si="10"/>
        <v>0</v>
      </c>
      <c r="X44" s="5">
        <f t="shared" si="10"/>
        <v>0</v>
      </c>
      <c r="Y44" s="5">
        <f t="shared" si="10"/>
        <v>0</v>
      </c>
      <c r="Z44" s="5">
        <f t="shared" si="10"/>
        <v>5</v>
      </c>
      <c r="AA44" s="5">
        <f t="shared" si="10"/>
        <v>0</v>
      </c>
      <c r="AB44" s="5">
        <f t="shared" si="10"/>
        <v>0</v>
      </c>
      <c r="AC44" s="5">
        <f t="shared" si="10"/>
        <v>0</v>
      </c>
      <c r="AD44" s="5">
        <f t="shared" si="10"/>
        <v>0</v>
      </c>
      <c r="AE44" s="5">
        <f t="shared" si="10"/>
        <v>0</v>
      </c>
      <c r="AF44" s="5">
        <f t="shared" si="10"/>
        <v>0</v>
      </c>
      <c r="AG44" s="5">
        <f t="shared" si="10"/>
        <v>0</v>
      </c>
      <c r="AH44" s="5">
        <f t="shared" si="10"/>
        <v>0</v>
      </c>
      <c r="AI44" s="5">
        <f t="shared" ref="AI44:BF44" si="11">IF(AI45="N",0,IF(AI45="Y",2,0)+IF(AI46="Y",2,0)+IF(AI47="Y",1,0))</f>
        <v>0</v>
      </c>
      <c r="AJ44" s="5">
        <f t="shared" si="11"/>
        <v>0</v>
      </c>
      <c r="AK44" s="5">
        <f t="shared" si="11"/>
        <v>0</v>
      </c>
      <c r="AL44" s="5">
        <f t="shared" si="11"/>
        <v>0</v>
      </c>
      <c r="AM44" s="5">
        <f t="shared" si="11"/>
        <v>0</v>
      </c>
      <c r="AN44" s="5">
        <f t="shared" si="11"/>
        <v>0</v>
      </c>
      <c r="AO44" s="5">
        <f t="shared" si="11"/>
        <v>0</v>
      </c>
      <c r="AP44" s="5">
        <f t="shared" si="11"/>
        <v>0</v>
      </c>
      <c r="AQ44" s="5">
        <f t="shared" si="11"/>
        <v>0</v>
      </c>
      <c r="AR44" s="5">
        <f t="shared" si="11"/>
        <v>0</v>
      </c>
      <c r="AS44" s="5">
        <f t="shared" si="11"/>
        <v>0</v>
      </c>
      <c r="AT44" s="5">
        <f t="shared" si="11"/>
        <v>0</v>
      </c>
      <c r="AU44" s="5">
        <f t="shared" si="11"/>
        <v>0</v>
      </c>
      <c r="AV44" s="5">
        <f t="shared" si="11"/>
        <v>0</v>
      </c>
      <c r="AW44" s="5">
        <f t="shared" si="11"/>
        <v>0</v>
      </c>
      <c r="AX44" s="5">
        <f t="shared" si="11"/>
        <v>0</v>
      </c>
      <c r="AY44" s="5">
        <f t="shared" si="11"/>
        <v>0</v>
      </c>
      <c r="AZ44" s="5">
        <f t="shared" si="11"/>
        <v>0</v>
      </c>
      <c r="BA44" s="5">
        <f t="shared" si="11"/>
        <v>0</v>
      </c>
      <c r="BB44" s="5">
        <f t="shared" si="11"/>
        <v>5</v>
      </c>
      <c r="BC44" s="5">
        <f t="shared" si="11"/>
        <v>0</v>
      </c>
      <c r="BD44" s="5">
        <f t="shared" si="11"/>
        <v>0</v>
      </c>
      <c r="BE44" s="5">
        <f t="shared" si="11"/>
        <v>0</v>
      </c>
      <c r="BF44" s="5">
        <f t="shared" si="11"/>
        <v>0</v>
      </c>
      <c r="BI44" s="5">
        <f>AVERAGE(C44:BF44)</f>
        <v>0.17857142857142858</v>
      </c>
      <c r="BJ44" s="5">
        <f>_xlfn.STDEV.S(C44:BF44)</f>
        <v>0.93628167589853895</v>
      </c>
      <c r="BK44" s="5">
        <f>MEDIAN(C44:BF44)</f>
        <v>0</v>
      </c>
    </row>
    <row r="45" spans="1:63" x14ac:dyDescent="0.35">
      <c r="A45" s="16" t="s">
        <v>1</v>
      </c>
      <c r="B45" s="58" t="s">
        <v>57</v>
      </c>
      <c r="C45" s="29" t="s">
        <v>39</v>
      </c>
      <c r="D45" s="29" t="s">
        <v>39</v>
      </c>
      <c r="E45" s="29" t="s">
        <v>39</v>
      </c>
      <c r="F45" s="29" t="s">
        <v>39</v>
      </c>
      <c r="G45" s="29" t="s">
        <v>39</v>
      </c>
      <c r="H45" s="29" t="s">
        <v>39</v>
      </c>
      <c r="I45" s="29" t="s">
        <v>39</v>
      </c>
      <c r="J45" s="29" t="s">
        <v>39</v>
      </c>
      <c r="K45" s="29" t="s">
        <v>39</v>
      </c>
      <c r="L45" s="29" t="s">
        <v>39</v>
      </c>
      <c r="M45" s="29" t="s">
        <v>39</v>
      </c>
      <c r="N45" s="29" t="s">
        <v>39</v>
      </c>
      <c r="O45" s="29" t="s">
        <v>39</v>
      </c>
      <c r="P45" s="29" t="s">
        <v>39</v>
      </c>
      <c r="Q45" s="29" t="s">
        <v>39</v>
      </c>
      <c r="R45" s="29" t="s">
        <v>39</v>
      </c>
      <c r="S45" s="29" t="s">
        <v>39</v>
      </c>
      <c r="T45" s="29" t="s">
        <v>39</v>
      </c>
      <c r="U45" s="29" t="s">
        <v>39</v>
      </c>
      <c r="V45" s="29" t="s">
        <v>39</v>
      </c>
      <c r="W45" s="29" t="s">
        <v>39</v>
      </c>
      <c r="X45" s="29" t="s">
        <v>39</v>
      </c>
      <c r="Y45" s="29" t="s">
        <v>39</v>
      </c>
      <c r="Z45" s="29" t="s">
        <v>38</v>
      </c>
      <c r="AA45" s="29" t="s">
        <v>39</v>
      </c>
      <c r="AB45" s="29" t="s">
        <v>39</v>
      </c>
      <c r="AC45" s="29" t="s">
        <v>39</v>
      </c>
      <c r="AD45" s="29" t="s">
        <v>39</v>
      </c>
      <c r="AE45" s="29" t="s">
        <v>39</v>
      </c>
      <c r="AF45" s="29" t="s">
        <v>39</v>
      </c>
      <c r="AG45" s="29" t="s">
        <v>39</v>
      </c>
      <c r="AH45" s="29" t="s">
        <v>39</v>
      </c>
      <c r="AI45" s="29" t="s">
        <v>39</v>
      </c>
      <c r="AJ45" s="29" t="s">
        <v>39</v>
      </c>
      <c r="AK45" s="29" t="s">
        <v>39</v>
      </c>
      <c r="AL45" s="29" t="s">
        <v>39</v>
      </c>
      <c r="AM45" s="29" t="s">
        <v>39</v>
      </c>
      <c r="AN45" s="29" t="s">
        <v>39</v>
      </c>
      <c r="AO45" s="29" t="s">
        <v>39</v>
      </c>
      <c r="AP45" s="29" t="s">
        <v>39</v>
      </c>
      <c r="AQ45" s="29" t="s">
        <v>39</v>
      </c>
      <c r="AR45" s="29" t="s">
        <v>39</v>
      </c>
      <c r="AS45" s="29" t="s">
        <v>39</v>
      </c>
      <c r="AT45" s="29" t="s">
        <v>39</v>
      </c>
      <c r="AU45" s="29" t="s">
        <v>39</v>
      </c>
      <c r="AV45" s="29" t="s">
        <v>39</v>
      </c>
      <c r="AW45" s="29" t="s">
        <v>39</v>
      </c>
      <c r="AX45" s="29" t="s">
        <v>39</v>
      </c>
      <c r="AY45" s="29" t="s">
        <v>39</v>
      </c>
      <c r="AZ45" s="29" t="s">
        <v>39</v>
      </c>
      <c r="BA45" s="29" t="s">
        <v>39</v>
      </c>
      <c r="BB45" s="29" t="s">
        <v>38</v>
      </c>
      <c r="BC45" s="29" t="s">
        <v>39</v>
      </c>
      <c r="BD45" s="29" t="s">
        <v>39</v>
      </c>
      <c r="BE45" s="29" t="s">
        <v>39</v>
      </c>
      <c r="BF45" s="29" t="s">
        <v>39</v>
      </c>
      <c r="BI45" s="6"/>
      <c r="BJ45" s="6"/>
      <c r="BK45" s="6"/>
    </row>
    <row r="46" spans="1:63" x14ac:dyDescent="0.35">
      <c r="A46" s="16" t="s">
        <v>2</v>
      </c>
      <c r="B46" s="58" t="s">
        <v>58</v>
      </c>
      <c r="C46" s="29" t="s">
        <v>39</v>
      </c>
      <c r="D46" s="29" t="s">
        <v>39</v>
      </c>
      <c r="E46" s="29" t="s">
        <v>39</v>
      </c>
      <c r="F46" s="29" t="s">
        <v>39</v>
      </c>
      <c r="G46" s="29" t="s">
        <v>39</v>
      </c>
      <c r="H46" s="29" t="s">
        <v>39</v>
      </c>
      <c r="I46" s="29" t="s">
        <v>39</v>
      </c>
      <c r="J46" s="29" t="s">
        <v>39</v>
      </c>
      <c r="K46" s="29" t="s">
        <v>39</v>
      </c>
      <c r="L46" s="29" t="s">
        <v>39</v>
      </c>
      <c r="M46" s="29" t="s">
        <v>39</v>
      </c>
      <c r="N46" s="29" t="s">
        <v>39</v>
      </c>
      <c r="O46" s="29" t="s">
        <v>39</v>
      </c>
      <c r="P46" s="29" t="s">
        <v>39</v>
      </c>
      <c r="Q46" s="29" t="s">
        <v>39</v>
      </c>
      <c r="R46" s="29" t="s">
        <v>39</v>
      </c>
      <c r="S46" s="29" t="s">
        <v>39</v>
      </c>
      <c r="T46" s="29" t="s">
        <v>39</v>
      </c>
      <c r="U46" s="29" t="s">
        <v>39</v>
      </c>
      <c r="V46" s="29" t="s">
        <v>39</v>
      </c>
      <c r="W46" s="29" t="s">
        <v>39</v>
      </c>
      <c r="X46" s="29" t="s">
        <v>39</v>
      </c>
      <c r="Y46" s="29" t="s">
        <v>39</v>
      </c>
      <c r="Z46" s="29" t="s">
        <v>38</v>
      </c>
      <c r="AA46" s="29" t="s">
        <v>39</v>
      </c>
      <c r="AB46" s="29" t="s">
        <v>39</v>
      </c>
      <c r="AC46" s="29" t="s">
        <v>39</v>
      </c>
      <c r="AD46" s="29" t="s">
        <v>39</v>
      </c>
      <c r="AE46" s="29" t="s">
        <v>39</v>
      </c>
      <c r="AF46" s="29" t="s">
        <v>39</v>
      </c>
      <c r="AG46" s="29" t="s">
        <v>39</v>
      </c>
      <c r="AH46" s="29" t="s">
        <v>39</v>
      </c>
      <c r="AI46" s="29" t="s">
        <v>39</v>
      </c>
      <c r="AJ46" s="29" t="s">
        <v>39</v>
      </c>
      <c r="AK46" s="29" t="s">
        <v>39</v>
      </c>
      <c r="AL46" s="29" t="s">
        <v>39</v>
      </c>
      <c r="AM46" s="29" t="s">
        <v>39</v>
      </c>
      <c r="AN46" s="29" t="s">
        <v>39</v>
      </c>
      <c r="AO46" s="29" t="s">
        <v>39</v>
      </c>
      <c r="AP46" s="29" t="s">
        <v>39</v>
      </c>
      <c r="AQ46" s="29" t="s">
        <v>39</v>
      </c>
      <c r="AR46" s="29" t="s">
        <v>39</v>
      </c>
      <c r="AS46" s="29" t="s">
        <v>39</v>
      </c>
      <c r="AT46" s="29" t="s">
        <v>39</v>
      </c>
      <c r="AU46" s="29" t="s">
        <v>39</v>
      </c>
      <c r="AV46" s="29" t="s">
        <v>39</v>
      </c>
      <c r="AW46" s="29" t="s">
        <v>39</v>
      </c>
      <c r="AX46" s="29" t="s">
        <v>39</v>
      </c>
      <c r="AY46" s="29" t="s">
        <v>39</v>
      </c>
      <c r="AZ46" s="29" t="s">
        <v>39</v>
      </c>
      <c r="BA46" s="29" t="s">
        <v>39</v>
      </c>
      <c r="BB46" s="29" t="s">
        <v>38</v>
      </c>
      <c r="BC46" s="29" t="s">
        <v>39</v>
      </c>
      <c r="BD46" s="29" t="s">
        <v>39</v>
      </c>
      <c r="BE46" s="29" t="s">
        <v>39</v>
      </c>
      <c r="BF46" s="29" t="s">
        <v>39</v>
      </c>
      <c r="BI46" s="6"/>
      <c r="BJ46" s="6"/>
      <c r="BK46" s="6"/>
    </row>
    <row r="47" spans="1:63" ht="29" x14ac:dyDescent="0.35">
      <c r="A47" s="16" t="s">
        <v>5</v>
      </c>
      <c r="B47" s="58" t="s">
        <v>59</v>
      </c>
      <c r="C47" s="29" t="s">
        <v>39</v>
      </c>
      <c r="D47" s="29" t="s">
        <v>39</v>
      </c>
      <c r="E47" s="29" t="s">
        <v>39</v>
      </c>
      <c r="F47" s="29" t="s">
        <v>39</v>
      </c>
      <c r="G47" s="29" t="s">
        <v>39</v>
      </c>
      <c r="H47" s="29" t="s">
        <v>39</v>
      </c>
      <c r="I47" s="29" t="s">
        <v>39</v>
      </c>
      <c r="J47" s="29" t="s">
        <v>39</v>
      </c>
      <c r="K47" s="29" t="s">
        <v>39</v>
      </c>
      <c r="L47" s="29" t="s">
        <v>39</v>
      </c>
      <c r="M47" s="29" t="s">
        <v>39</v>
      </c>
      <c r="N47" s="29" t="s">
        <v>39</v>
      </c>
      <c r="O47" s="29" t="s">
        <v>39</v>
      </c>
      <c r="P47" s="29" t="s">
        <v>39</v>
      </c>
      <c r="Q47" s="29" t="s">
        <v>39</v>
      </c>
      <c r="R47" s="29" t="s">
        <v>39</v>
      </c>
      <c r="S47" s="29" t="s">
        <v>39</v>
      </c>
      <c r="T47" s="29" t="s">
        <v>39</v>
      </c>
      <c r="U47" s="29" t="s">
        <v>39</v>
      </c>
      <c r="V47" s="29" t="s">
        <v>39</v>
      </c>
      <c r="W47" s="29" t="s">
        <v>39</v>
      </c>
      <c r="X47" s="29" t="s">
        <v>39</v>
      </c>
      <c r="Y47" s="29" t="s">
        <v>39</v>
      </c>
      <c r="Z47" s="29" t="s">
        <v>38</v>
      </c>
      <c r="AA47" s="29" t="s">
        <v>39</v>
      </c>
      <c r="AB47" s="29" t="s">
        <v>39</v>
      </c>
      <c r="AC47" s="29" t="s">
        <v>39</v>
      </c>
      <c r="AD47" s="29" t="s">
        <v>39</v>
      </c>
      <c r="AE47" s="29" t="s">
        <v>39</v>
      </c>
      <c r="AF47" s="29" t="s">
        <v>39</v>
      </c>
      <c r="AG47" s="29" t="s">
        <v>39</v>
      </c>
      <c r="AH47" s="29" t="s">
        <v>39</v>
      </c>
      <c r="AI47" s="29" t="s">
        <v>39</v>
      </c>
      <c r="AJ47" s="29" t="s">
        <v>39</v>
      </c>
      <c r="AK47" s="29" t="s">
        <v>39</v>
      </c>
      <c r="AL47" s="29" t="s">
        <v>39</v>
      </c>
      <c r="AM47" s="29" t="s">
        <v>39</v>
      </c>
      <c r="AN47" s="29" t="s">
        <v>39</v>
      </c>
      <c r="AO47" s="29" t="s">
        <v>39</v>
      </c>
      <c r="AP47" s="29" t="s">
        <v>39</v>
      </c>
      <c r="AQ47" s="29" t="s">
        <v>39</v>
      </c>
      <c r="AR47" s="29" t="s">
        <v>39</v>
      </c>
      <c r="AS47" s="29" t="s">
        <v>39</v>
      </c>
      <c r="AT47" s="29" t="s">
        <v>39</v>
      </c>
      <c r="AU47" s="29" t="s">
        <v>39</v>
      </c>
      <c r="AV47" s="29" t="s">
        <v>39</v>
      </c>
      <c r="AW47" s="29" t="s">
        <v>39</v>
      </c>
      <c r="AX47" s="29" t="s">
        <v>39</v>
      </c>
      <c r="AY47" s="29" t="s">
        <v>39</v>
      </c>
      <c r="AZ47" s="29" t="s">
        <v>39</v>
      </c>
      <c r="BA47" s="29" t="s">
        <v>39</v>
      </c>
      <c r="BB47" s="29" t="s">
        <v>38</v>
      </c>
      <c r="BC47" s="29" t="s">
        <v>39</v>
      </c>
      <c r="BD47" s="29" t="s">
        <v>39</v>
      </c>
      <c r="BE47" s="29" t="s">
        <v>39</v>
      </c>
      <c r="BF47" s="29" t="s">
        <v>39</v>
      </c>
      <c r="BI47" s="6"/>
      <c r="BJ47" s="6"/>
      <c r="BK47" s="6"/>
    </row>
    <row r="48" spans="1:63" ht="29" x14ac:dyDescent="0.35">
      <c r="A48" s="5">
        <v>10</v>
      </c>
      <c r="B48" s="60" t="s">
        <v>63</v>
      </c>
      <c r="C48" s="5">
        <f t="shared" ref="C48:AH48" si="12">IF(C49="Y",2,0)+IF(C50="Y",2,0)+IF(C51="Y",4,0)</f>
        <v>0</v>
      </c>
      <c r="D48" s="5">
        <f t="shared" si="12"/>
        <v>0</v>
      </c>
      <c r="E48" s="5">
        <f t="shared" si="12"/>
        <v>6</v>
      </c>
      <c r="F48" s="5">
        <f t="shared" si="12"/>
        <v>6</v>
      </c>
      <c r="G48" s="5">
        <f t="shared" si="12"/>
        <v>0</v>
      </c>
      <c r="H48" s="5">
        <f t="shared" si="12"/>
        <v>6</v>
      </c>
      <c r="I48" s="5">
        <f t="shared" si="12"/>
        <v>2</v>
      </c>
      <c r="J48" s="5">
        <f t="shared" si="12"/>
        <v>2</v>
      </c>
      <c r="K48" s="5">
        <f t="shared" si="12"/>
        <v>4</v>
      </c>
      <c r="L48" s="5">
        <f t="shared" si="12"/>
        <v>0</v>
      </c>
      <c r="M48" s="5">
        <f t="shared" si="12"/>
        <v>0</v>
      </c>
      <c r="N48" s="5">
        <f t="shared" si="12"/>
        <v>0</v>
      </c>
      <c r="O48" s="5">
        <f t="shared" si="12"/>
        <v>0</v>
      </c>
      <c r="P48" s="5">
        <f t="shared" si="12"/>
        <v>2</v>
      </c>
      <c r="Q48" s="5">
        <f t="shared" si="12"/>
        <v>4</v>
      </c>
      <c r="R48" s="5">
        <f t="shared" si="12"/>
        <v>6</v>
      </c>
      <c r="S48" s="5">
        <f t="shared" si="12"/>
        <v>2</v>
      </c>
      <c r="T48" s="5">
        <f t="shared" si="12"/>
        <v>6</v>
      </c>
      <c r="U48" s="5">
        <f t="shared" si="12"/>
        <v>6</v>
      </c>
      <c r="V48" s="5">
        <f t="shared" si="12"/>
        <v>2</v>
      </c>
      <c r="W48" s="5">
        <f t="shared" si="12"/>
        <v>2</v>
      </c>
      <c r="X48" s="5">
        <f t="shared" si="12"/>
        <v>0</v>
      </c>
      <c r="Y48" s="5">
        <f t="shared" si="12"/>
        <v>2</v>
      </c>
      <c r="Z48" s="5">
        <f t="shared" si="12"/>
        <v>6</v>
      </c>
      <c r="AA48" s="5">
        <f t="shared" si="12"/>
        <v>4</v>
      </c>
      <c r="AB48" s="5">
        <f t="shared" si="12"/>
        <v>6</v>
      </c>
      <c r="AC48" s="5">
        <f t="shared" si="12"/>
        <v>6</v>
      </c>
      <c r="AD48" s="5">
        <f t="shared" si="12"/>
        <v>6</v>
      </c>
      <c r="AE48" s="5">
        <f t="shared" si="12"/>
        <v>0</v>
      </c>
      <c r="AF48" s="5">
        <f t="shared" si="12"/>
        <v>0</v>
      </c>
      <c r="AG48" s="5">
        <f t="shared" si="12"/>
        <v>6</v>
      </c>
      <c r="AH48" s="5">
        <f t="shared" si="12"/>
        <v>6</v>
      </c>
      <c r="AI48" s="5">
        <f t="shared" ref="AI48:BF48" si="13">IF(AI49="Y",2,0)+IF(AI50="Y",2,0)+IF(AI51="Y",4,0)</f>
        <v>0</v>
      </c>
      <c r="AJ48" s="5">
        <f t="shared" si="13"/>
        <v>6</v>
      </c>
      <c r="AK48" s="5">
        <f t="shared" si="13"/>
        <v>6</v>
      </c>
      <c r="AL48" s="5">
        <f t="shared" si="13"/>
        <v>0</v>
      </c>
      <c r="AM48" s="5">
        <f t="shared" si="13"/>
        <v>2</v>
      </c>
      <c r="AN48" s="5">
        <f t="shared" si="13"/>
        <v>0</v>
      </c>
      <c r="AO48" s="5">
        <f t="shared" si="13"/>
        <v>0</v>
      </c>
      <c r="AP48" s="5">
        <f t="shared" si="13"/>
        <v>2</v>
      </c>
      <c r="AQ48" s="5">
        <f t="shared" si="13"/>
        <v>0</v>
      </c>
      <c r="AR48" s="5">
        <f t="shared" si="13"/>
        <v>0</v>
      </c>
      <c r="AS48" s="5">
        <f t="shared" si="13"/>
        <v>2</v>
      </c>
      <c r="AT48" s="5">
        <f t="shared" si="13"/>
        <v>6</v>
      </c>
      <c r="AU48" s="5">
        <f t="shared" si="13"/>
        <v>0</v>
      </c>
      <c r="AV48" s="5">
        <f t="shared" si="13"/>
        <v>6</v>
      </c>
      <c r="AW48" s="5">
        <f t="shared" si="13"/>
        <v>6</v>
      </c>
      <c r="AX48" s="5">
        <f t="shared" si="13"/>
        <v>2</v>
      </c>
      <c r="AY48" s="5">
        <f t="shared" si="13"/>
        <v>0</v>
      </c>
      <c r="AZ48" s="5">
        <f t="shared" si="13"/>
        <v>0</v>
      </c>
      <c r="BA48" s="5">
        <f t="shared" si="13"/>
        <v>2</v>
      </c>
      <c r="BB48" s="5">
        <f t="shared" si="13"/>
        <v>6</v>
      </c>
      <c r="BC48" s="5">
        <f t="shared" si="13"/>
        <v>6</v>
      </c>
      <c r="BD48" s="5">
        <f t="shared" si="13"/>
        <v>6</v>
      </c>
      <c r="BE48" s="5">
        <f t="shared" si="13"/>
        <v>6</v>
      </c>
      <c r="BF48" s="5">
        <f t="shared" si="13"/>
        <v>6</v>
      </c>
      <c r="BI48" s="5">
        <f>AVERAGE(C48:BF48)</f>
        <v>3</v>
      </c>
      <c r="BJ48" s="5">
        <f>_xlfn.STDEV.S(C48:BF48)</f>
        <v>2.6423130363032654</v>
      </c>
      <c r="BK48" s="5">
        <f>MEDIAN(C48:BF48)</f>
        <v>2</v>
      </c>
    </row>
    <row r="49" spans="1:63" x14ac:dyDescent="0.35">
      <c r="A49" s="16" t="s">
        <v>1</v>
      </c>
      <c r="B49" s="58" t="s">
        <v>60</v>
      </c>
      <c r="C49" s="29" t="s">
        <v>39</v>
      </c>
      <c r="D49" s="29" t="s">
        <v>39</v>
      </c>
      <c r="E49" s="29" t="s">
        <v>38</v>
      </c>
      <c r="F49" s="29" t="s">
        <v>38</v>
      </c>
      <c r="G49" s="29" t="s">
        <v>39</v>
      </c>
      <c r="H49" s="29" t="s">
        <v>38</v>
      </c>
      <c r="I49" s="29" t="s">
        <v>38</v>
      </c>
      <c r="J49" s="29" t="s">
        <v>39</v>
      </c>
      <c r="K49" s="29" t="s">
        <v>38</v>
      </c>
      <c r="L49" s="29" t="s">
        <v>39</v>
      </c>
      <c r="M49" s="29" t="s">
        <v>39</v>
      </c>
      <c r="N49" s="29" t="s">
        <v>39</v>
      </c>
      <c r="O49" s="29" t="s">
        <v>39</v>
      </c>
      <c r="P49" s="29" t="s">
        <v>39</v>
      </c>
      <c r="Q49" s="29" t="s">
        <v>38</v>
      </c>
      <c r="R49" s="29" t="s">
        <v>38</v>
      </c>
      <c r="S49" s="29" t="s">
        <v>38</v>
      </c>
      <c r="T49" s="29" t="s">
        <v>38</v>
      </c>
      <c r="U49" s="29" t="s">
        <v>38</v>
      </c>
      <c r="V49" s="29" t="s">
        <v>38</v>
      </c>
      <c r="W49" s="29" t="s">
        <v>38</v>
      </c>
      <c r="X49" s="29" t="s">
        <v>39</v>
      </c>
      <c r="Y49" s="29" t="s">
        <v>39</v>
      </c>
      <c r="Z49" s="29" t="s">
        <v>38</v>
      </c>
      <c r="AA49" s="29" t="s">
        <v>38</v>
      </c>
      <c r="AB49" s="29" t="s">
        <v>38</v>
      </c>
      <c r="AC49" s="29" t="s">
        <v>38</v>
      </c>
      <c r="AD49" s="29" t="s">
        <v>38</v>
      </c>
      <c r="AE49" s="29" t="s">
        <v>39</v>
      </c>
      <c r="AF49" s="29" t="s">
        <v>39</v>
      </c>
      <c r="AG49" s="29" t="s">
        <v>38</v>
      </c>
      <c r="AH49" s="29" t="s">
        <v>38</v>
      </c>
      <c r="AI49" s="29" t="s">
        <v>39</v>
      </c>
      <c r="AJ49" s="29" t="s">
        <v>38</v>
      </c>
      <c r="AK49" s="29" t="s">
        <v>38</v>
      </c>
      <c r="AL49" s="29" t="s">
        <v>39</v>
      </c>
      <c r="AM49" s="29" t="s">
        <v>38</v>
      </c>
      <c r="AN49" s="29" t="s">
        <v>39</v>
      </c>
      <c r="AO49" s="29" t="s">
        <v>39</v>
      </c>
      <c r="AP49" s="29" t="s">
        <v>39</v>
      </c>
      <c r="AQ49" s="29" t="s">
        <v>39</v>
      </c>
      <c r="AR49" s="29" t="s">
        <v>39</v>
      </c>
      <c r="AS49" s="29" t="s">
        <v>38</v>
      </c>
      <c r="AT49" s="29" t="s">
        <v>38</v>
      </c>
      <c r="AU49" s="29" t="s">
        <v>39</v>
      </c>
      <c r="AV49" s="29" t="s">
        <v>38</v>
      </c>
      <c r="AW49" s="29" t="s">
        <v>38</v>
      </c>
      <c r="AX49" s="29" t="s">
        <v>39</v>
      </c>
      <c r="AY49" s="29" t="s">
        <v>39</v>
      </c>
      <c r="AZ49" s="29" t="s">
        <v>39</v>
      </c>
      <c r="BA49" s="29" t="s">
        <v>39</v>
      </c>
      <c r="BB49" s="29" t="s">
        <v>38</v>
      </c>
      <c r="BC49" s="29" t="s">
        <v>38</v>
      </c>
      <c r="BD49" s="29" t="s">
        <v>38</v>
      </c>
      <c r="BE49" s="29" t="s">
        <v>38</v>
      </c>
      <c r="BF49" s="29" t="s">
        <v>38</v>
      </c>
      <c r="BI49" s="6"/>
      <c r="BJ49" s="6"/>
      <c r="BK49" s="6"/>
    </row>
    <row r="50" spans="1:63" x14ac:dyDescent="0.35">
      <c r="A50" s="16" t="s">
        <v>2</v>
      </c>
      <c r="B50" s="58" t="s">
        <v>61</v>
      </c>
      <c r="C50" s="29" t="s">
        <v>39</v>
      </c>
      <c r="D50" s="29" t="s">
        <v>39</v>
      </c>
      <c r="E50" s="29" t="s">
        <v>39</v>
      </c>
      <c r="F50" s="29" t="s">
        <v>39</v>
      </c>
      <c r="G50" s="29" t="s">
        <v>39</v>
      </c>
      <c r="H50" s="29" t="s">
        <v>39</v>
      </c>
      <c r="I50" s="29" t="s">
        <v>39</v>
      </c>
      <c r="J50" s="29" t="s">
        <v>38</v>
      </c>
      <c r="K50" s="29" t="s">
        <v>38</v>
      </c>
      <c r="L50" s="29" t="s">
        <v>39</v>
      </c>
      <c r="M50" s="29" t="s">
        <v>39</v>
      </c>
      <c r="N50" s="29" t="s">
        <v>39</v>
      </c>
      <c r="O50" s="29" t="s">
        <v>39</v>
      </c>
      <c r="P50" s="29" t="s">
        <v>38</v>
      </c>
      <c r="Q50" s="29" t="s">
        <v>38</v>
      </c>
      <c r="R50" s="29" t="s">
        <v>39</v>
      </c>
      <c r="S50" s="29" t="s">
        <v>39</v>
      </c>
      <c r="T50" s="29" t="s">
        <v>39</v>
      </c>
      <c r="U50" s="29" t="s">
        <v>39</v>
      </c>
      <c r="V50" s="29" t="s">
        <v>39</v>
      </c>
      <c r="W50" s="29" t="s">
        <v>39</v>
      </c>
      <c r="X50" s="29" t="s">
        <v>39</v>
      </c>
      <c r="Y50" s="29" t="s">
        <v>38</v>
      </c>
      <c r="Z50" s="29" t="s">
        <v>39</v>
      </c>
      <c r="AA50" s="29" t="s">
        <v>38</v>
      </c>
      <c r="AB50" s="29" t="s">
        <v>39</v>
      </c>
      <c r="AC50" s="29" t="s">
        <v>39</v>
      </c>
      <c r="AD50" s="29" t="s">
        <v>39</v>
      </c>
      <c r="AE50" s="29" t="s">
        <v>39</v>
      </c>
      <c r="AF50" s="29" t="s">
        <v>39</v>
      </c>
      <c r="AG50" s="29" t="s">
        <v>39</v>
      </c>
      <c r="AH50" s="29" t="s">
        <v>39</v>
      </c>
      <c r="AI50" s="29" t="s">
        <v>39</v>
      </c>
      <c r="AJ50" s="29" t="s">
        <v>39</v>
      </c>
      <c r="AK50" s="29" t="s">
        <v>39</v>
      </c>
      <c r="AL50" s="29" t="s">
        <v>39</v>
      </c>
      <c r="AM50" s="29" t="s">
        <v>39</v>
      </c>
      <c r="AN50" s="29" t="s">
        <v>39</v>
      </c>
      <c r="AO50" s="29" t="s">
        <v>39</v>
      </c>
      <c r="AP50" s="29" t="s">
        <v>38</v>
      </c>
      <c r="AQ50" s="29" t="s">
        <v>39</v>
      </c>
      <c r="AR50" s="29" t="s">
        <v>39</v>
      </c>
      <c r="AS50" s="29" t="s">
        <v>39</v>
      </c>
      <c r="AT50" s="29" t="s">
        <v>39</v>
      </c>
      <c r="AU50" s="29" t="s">
        <v>39</v>
      </c>
      <c r="AV50" s="29" t="s">
        <v>39</v>
      </c>
      <c r="AW50" s="29" t="s">
        <v>39</v>
      </c>
      <c r="AX50" s="29" t="s">
        <v>38</v>
      </c>
      <c r="AY50" s="29" t="s">
        <v>39</v>
      </c>
      <c r="AZ50" s="29" t="s">
        <v>39</v>
      </c>
      <c r="BA50" s="29" t="s">
        <v>38</v>
      </c>
      <c r="BB50" s="29" t="s">
        <v>39</v>
      </c>
      <c r="BC50" s="29" t="s">
        <v>39</v>
      </c>
      <c r="BD50" s="29" t="s">
        <v>39</v>
      </c>
      <c r="BE50" s="29" t="s">
        <v>39</v>
      </c>
      <c r="BF50" s="29" t="s">
        <v>39</v>
      </c>
      <c r="BI50" s="6"/>
      <c r="BJ50" s="6"/>
      <c r="BK50" s="6"/>
    </row>
    <row r="51" spans="1:63" ht="29" x14ac:dyDescent="0.35">
      <c r="A51" s="16" t="s">
        <v>5</v>
      </c>
      <c r="B51" s="58" t="s">
        <v>62</v>
      </c>
      <c r="C51" s="29" t="s">
        <v>39</v>
      </c>
      <c r="D51" s="29" t="s">
        <v>39</v>
      </c>
      <c r="E51" s="29" t="s">
        <v>38</v>
      </c>
      <c r="F51" s="29" t="s">
        <v>38</v>
      </c>
      <c r="G51" s="29" t="s">
        <v>39</v>
      </c>
      <c r="H51" s="29" t="s">
        <v>38</v>
      </c>
      <c r="I51" s="29" t="s">
        <v>39</v>
      </c>
      <c r="J51" s="29" t="s">
        <v>39</v>
      </c>
      <c r="K51" s="29" t="s">
        <v>39</v>
      </c>
      <c r="L51" s="29" t="s">
        <v>39</v>
      </c>
      <c r="M51" s="29" t="s">
        <v>39</v>
      </c>
      <c r="N51" s="29" t="s">
        <v>39</v>
      </c>
      <c r="O51" s="29" t="s">
        <v>39</v>
      </c>
      <c r="P51" s="29" t="s">
        <v>39</v>
      </c>
      <c r="Q51" s="29" t="s">
        <v>39</v>
      </c>
      <c r="R51" s="29" t="s">
        <v>38</v>
      </c>
      <c r="S51" s="29" t="s">
        <v>39</v>
      </c>
      <c r="T51" s="29" t="s">
        <v>38</v>
      </c>
      <c r="U51" s="29" t="s">
        <v>38</v>
      </c>
      <c r="V51" s="29" t="s">
        <v>39</v>
      </c>
      <c r="W51" s="29" t="s">
        <v>39</v>
      </c>
      <c r="X51" s="29" t="s">
        <v>39</v>
      </c>
      <c r="Y51" s="29" t="s">
        <v>39</v>
      </c>
      <c r="Z51" s="29" t="s">
        <v>38</v>
      </c>
      <c r="AA51" s="29" t="s">
        <v>39</v>
      </c>
      <c r="AB51" s="29" t="s">
        <v>38</v>
      </c>
      <c r="AC51" s="29" t="s">
        <v>38</v>
      </c>
      <c r="AD51" s="29" t="s">
        <v>38</v>
      </c>
      <c r="AE51" s="29" t="s">
        <v>39</v>
      </c>
      <c r="AF51" s="29" t="s">
        <v>39</v>
      </c>
      <c r="AG51" s="29" t="s">
        <v>38</v>
      </c>
      <c r="AH51" s="29" t="s">
        <v>38</v>
      </c>
      <c r="AI51" s="29" t="s">
        <v>39</v>
      </c>
      <c r="AJ51" s="29" t="s">
        <v>38</v>
      </c>
      <c r="AK51" s="29" t="s">
        <v>38</v>
      </c>
      <c r="AL51" s="29" t="s">
        <v>39</v>
      </c>
      <c r="AM51" s="29" t="s">
        <v>39</v>
      </c>
      <c r="AN51" s="29" t="s">
        <v>39</v>
      </c>
      <c r="AO51" s="29" t="s">
        <v>39</v>
      </c>
      <c r="AP51" s="29" t="s">
        <v>39</v>
      </c>
      <c r="AQ51" s="29" t="s">
        <v>39</v>
      </c>
      <c r="AR51" s="29" t="s">
        <v>39</v>
      </c>
      <c r="AS51" s="29" t="s">
        <v>39</v>
      </c>
      <c r="AT51" s="29" t="s">
        <v>38</v>
      </c>
      <c r="AU51" s="29" t="s">
        <v>39</v>
      </c>
      <c r="AV51" s="29" t="s">
        <v>38</v>
      </c>
      <c r="AW51" s="29" t="s">
        <v>38</v>
      </c>
      <c r="AX51" s="29" t="s">
        <v>39</v>
      </c>
      <c r="AY51" s="29" t="s">
        <v>39</v>
      </c>
      <c r="AZ51" s="29" t="s">
        <v>39</v>
      </c>
      <c r="BA51" s="29" t="s">
        <v>39</v>
      </c>
      <c r="BB51" s="29" t="s">
        <v>38</v>
      </c>
      <c r="BC51" s="29" t="s">
        <v>38</v>
      </c>
      <c r="BD51" s="29" t="s">
        <v>38</v>
      </c>
      <c r="BE51" s="29" t="s">
        <v>38</v>
      </c>
      <c r="BF51" s="29" t="s">
        <v>38</v>
      </c>
      <c r="BI51" s="6"/>
      <c r="BJ51" s="6"/>
      <c r="BK51" s="6"/>
    </row>
    <row r="52" spans="1:63" ht="29" x14ac:dyDescent="0.35">
      <c r="A52" s="5">
        <v>11</v>
      </c>
      <c r="B52" s="60" t="s">
        <v>236</v>
      </c>
      <c r="C52" s="5">
        <f t="shared" ref="C52:AH52" si="14">COUNTIF(C53:C54,"Y")</f>
        <v>2</v>
      </c>
      <c r="D52" s="5">
        <f t="shared" si="14"/>
        <v>1</v>
      </c>
      <c r="E52" s="5">
        <f t="shared" si="14"/>
        <v>2</v>
      </c>
      <c r="F52" s="5">
        <f t="shared" si="14"/>
        <v>1</v>
      </c>
      <c r="G52" s="5">
        <f t="shared" si="14"/>
        <v>2</v>
      </c>
      <c r="H52" s="5">
        <f t="shared" si="14"/>
        <v>1</v>
      </c>
      <c r="I52" s="5">
        <f t="shared" si="14"/>
        <v>0</v>
      </c>
      <c r="J52" s="5">
        <f t="shared" si="14"/>
        <v>1</v>
      </c>
      <c r="K52" s="5">
        <f t="shared" si="14"/>
        <v>1</v>
      </c>
      <c r="L52" s="5">
        <f t="shared" si="14"/>
        <v>2</v>
      </c>
      <c r="M52" s="5">
        <f t="shared" si="14"/>
        <v>2</v>
      </c>
      <c r="N52" s="5">
        <f t="shared" si="14"/>
        <v>1</v>
      </c>
      <c r="O52" s="5">
        <f t="shared" si="14"/>
        <v>1</v>
      </c>
      <c r="P52" s="5">
        <f t="shared" si="14"/>
        <v>2</v>
      </c>
      <c r="Q52" s="5">
        <f t="shared" si="14"/>
        <v>1</v>
      </c>
      <c r="R52" s="5">
        <f t="shared" si="14"/>
        <v>1</v>
      </c>
      <c r="S52" s="5">
        <f t="shared" si="14"/>
        <v>1</v>
      </c>
      <c r="T52" s="5">
        <f t="shared" si="14"/>
        <v>1</v>
      </c>
      <c r="U52" s="5">
        <f t="shared" si="14"/>
        <v>1</v>
      </c>
      <c r="V52" s="5">
        <f t="shared" si="14"/>
        <v>2</v>
      </c>
      <c r="W52" s="5">
        <f t="shared" si="14"/>
        <v>1</v>
      </c>
      <c r="X52" s="5">
        <f t="shared" si="14"/>
        <v>2</v>
      </c>
      <c r="Y52" s="5">
        <f t="shared" si="14"/>
        <v>1</v>
      </c>
      <c r="Z52" s="5">
        <f t="shared" si="14"/>
        <v>1</v>
      </c>
      <c r="AA52" s="5">
        <f t="shared" si="14"/>
        <v>1</v>
      </c>
      <c r="AB52" s="5">
        <f t="shared" si="14"/>
        <v>1</v>
      </c>
      <c r="AC52" s="5">
        <f t="shared" si="14"/>
        <v>2</v>
      </c>
      <c r="AD52" s="5">
        <f t="shared" si="14"/>
        <v>1</v>
      </c>
      <c r="AE52" s="5">
        <f t="shared" si="14"/>
        <v>2</v>
      </c>
      <c r="AF52" s="5">
        <f t="shared" si="14"/>
        <v>1</v>
      </c>
      <c r="AG52" s="5">
        <f t="shared" si="14"/>
        <v>2</v>
      </c>
      <c r="AH52" s="5">
        <f t="shared" si="14"/>
        <v>1</v>
      </c>
      <c r="AI52" s="5">
        <f t="shared" ref="AI52:BF52" si="15">COUNTIF(AI53:AI54,"Y")</f>
        <v>2</v>
      </c>
      <c r="AJ52" s="5">
        <f t="shared" si="15"/>
        <v>1</v>
      </c>
      <c r="AK52" s="5">
        <f t="shared" si="15"/>
        <v>0</v>
      </c>
      <c r="AL52" s="5">
        <f t="shared" si="15"/>
        <v>2</v>
      </c>
      <c r="AM52" s="5">
        <f t="shared" si="15"/>
        <v>1</v>
      </c>
      <c r="AN52" s="5">
        <f t="shared" si="15"/>
        <v>2</v>
      </c>
      <c r="AO52" s="5">
        <f t="shared" si="15"/>
        <v>2</v>
      </c>
      <c r="AP52" s="5">
        <f t="shared" si="15"/>
        <v>1</v>
      </c>
      <c r="AQ52" s="5">
        <f t="shared" si="15"/>
        <v>1</v>
      </c>
      <c r="AR52" s="5">
        <f t="shared" si="15"/>
        <v>2</v>
      </c>
      <c r="AS52" s="5">
        <f t="shared" si="15"/>
        <v>1</v>
      </c>
      <c r="AT52" s="5">
        <f t="shared" si="15"/>
        <v>1</v>
      </c>
      <c r="AU52" s="5">
        <f t="shared" si="15"/>
        <v>1</v>
      </c>
      <c r="AV52" s="5">
        <f t="shared" si="15"/>
        <v>1</v>
      </c>
      <c r="AW52" s="5">
        <f t="shared" si="15"/>
        <v>2</v>
      </c>
      <c r="AX52" s="5">
        <f t="shared" si="15"/>
        <v>2</v>
      </c>
      <c r="AY52" s="5">
        <f t="shared" si="15"/>
        <v>1</v>
      </c>
      <c r="AZ52" s="5">
        <f t="shared" si="15"/>
        <v>2</v>
      </c>
      <c r="BA52" s="5">
        <f t="shared" si="15"/>
        <v>1</v>
      </c>
      <c r="BB52" s="5">
        <f t="shared" si="15"/>
        <v>1</v>
      </c>
      <c r="BC52" s="5">
        <f t="shared" si="15"/>
        <v>2</v>
      </c>
      <c r="BD52" s="5">
        <f t="shared" si="15"/>
        <v>1</v>
      </c>
      <c r="BE52" s="5">
        <f t="shared" si="15"/>
        <v>2</v>
      </c>
      <c r="BF52" s="5">
        <f t="shared" si="15"/>
        <v>1</v>
      </c>
      <c r="BI52" s="5">
        <f>AVERAGE(C52:BF52)</f>
        <v>1.3392857142857142</v>
      </c>
      <c r="BJ52" s="5">
        <f>_xlfn.STDEV.S(C52:BF52)</f>
        <v>0.5486109969495927</v>
      </c>
      <c r="BK52" s="5">
        <f>MEDIAN(C52:BF52)</f>
        <v>1</v>
      </c>
    </row>
    <row r="53" spans="1:63" ht="29" x14ac:dyDescent="0.35">
      <c r="A53" s="16" t="s">
        <v>1</v>
      </c>
      <c r="B53" s="58" t="s">
        <v>64</v>
      </c>
      <c r="C53" s="29" t="s">
        <v>38</v>
      </c>
      <c r="D53" s="29" t="s">
        <v>38</v>
      </c>
      <c r="E53" s="29" t="s">
        <v>38</v>
      </c>
      <c r="F53" s="29" t="s">
        <v>38</v>
      </c>
      <c r="G53" s="29" t="s">
        <v>38</v>
      </c>
      <c r="H53" s="29" t="s">
        <v>38</v>
      </c>
      <c r="I53" s="29" t="s">
        <v>39</v>
      </c>
      <c r="J53" s="29" t="s">
        <v>38</v>
      </c>
      <c r="K53" s="29" t="s">
        <v>38</v>
      </c>
      <c r="L53" s="29" t="s">
        <v>38</v>
      </c>
      <c r="M53" s="29" t="s">
        <v>38</v>
      </c>
      <c r="N53" s="29" t="s">
        <v>38</v>
      </c>
      <c r="O53" s="29" t="s">
        <v>38</v>
      </c>
      <c r="P53" s="29" t="s">
        <v>38</v>
      </c>
      <c r="Q53" s="29" t="s">
        <v>38</v>
      </c>
      <c r="R53" s="29" t="s">
        <v>38</v>
      </c>
      <c r="S53" s="29" t="s">
        <v>38</v>
      </c>
      <c r="T53" s="29" t="s">
        <v>38</v>
      </c>
      <c r="U53" s="29" t="s">
        <v>38</v>
      </c>
      <c r="V53" s="29" t="s">
        <v>38</v>
      </c>
      <c r="W53" s="29" t="s">
        <v>38</v>
      </c>
      <c r="X53" s="29" t="s">
        <v>38</v>
      </c>
      <c r="Y53" s="29" t="s">
        <v>38</v>
      </c>
      <c r="Z53" s="29" t="s">
        <v>38</v>
      </c>
      <c r="AA53" s="29" t="s">
        <v>38</v>
      </c>
      <c r="AB53" s="29" t="s">
        <v>38</v>
      </c>
      <c r="AC53" s="29" t="s">
        <v>38</v>
      </c>
      <c r="AD53" s="29" t="s">
        <v>38</v>
      </c>
      <c r="AE53" s="29" t="s">
        <v>38</v>
      </c>
      <c r="AF53" s="29" t="s">
        <v>38</v>
      </c>
      <c r="AG53" s="29" t="s">
        <v>38</v>
      </c>
      <c r="AH53" s="29" t="s">
        <v>38</v>
      </c>
      <c r="AI53" s="29" t="s">
        <v>38</v>
      </c>
      <c r="AJ53" s="29" t="s">
        <v>38</v>
      </c>
      <c r="AK53" s="29" t="s">
        <v>39</v>
      </c>
      <c r="AL53" s="29" t="s">
        <v>38</v>
      </c>
      <c r="AM53" s="29" t="s">
        <v>38</v>
      </c>
      <c r="AN53" s="29" t="s">
        <v>38</v>
      </c>
      <c r="AO53" s="29" t="s">
        <v>38</v>
      </c>
      <c r="AP53" s="29" t="s">
        <v>38</v>
      </c>
      <c r="AQ53" s="29" t="s">
        <v>38</v>
      </c>
      <c r="AR53" s="29" t="s">
        <v>38</v>
      </c>
      <c r="AS53" s="29" t="s">
        <v>38</v>
      </c>
      <c r="AT53" s="29" t="s">
        <v>38</v>
      </c>
      <c r="AU53" s="29" t="s">
        <v>38</v>
      </c>
      <c r="AV53" s="29" t="s">
        <v>38</v>
      </c>
      <c r="AW53" s="29" t="s">
        <v>38</v>
      </c>
      <c r="AX53" s="29" t="s">
        <v>38</v>
      </c>
      <c r="AY53" s="29" t="s">
        <v>38</v>
      </c>
      <c r="AZ53" s="29" t="s">
        <v>38</v>
      </c>
      <c r="BA53" s="29" t="s">
        <v>38</v>
      </c>
      <c r="BB53" s="29" t="s">
        <v>38</v>
      </c>
      <c r="BC53" s="29" t="s">
        <v>38</v>
      </c>
      <c r="BD53" s="29" t="s">
        <v>38</v>
      </c>
      <c r="BE53" s="29" t="s">
        <v>38</v>
      </c>
      <c r="BF53" s="29" t="s">
        <v>38</v>
      </c>
      <c r="BI53" s="6"/>
      <c r="BJ53" s="6"/>
      <c r="BK53" s="6"/>
    </row>
    <row r="54" spans="1:63" x14ac:dyDescent="0.35">
      <c r="A54" s="16" t="s">
        <v>2</v>
      </c>
      <c r="B54" s="58" t="s">
        <v>235</v>
      </c>
      <c r="C54" s="29" t="s">
        <v>38</v>
      </c>
      <c r="D54" s="29" t="s">
        <v>39</v>
      </c>
      <c r="E54" s="29" t="s">
        <v>38</v>
      </c>
      <c r="F54" s="29" t="s">
        <v>39</v>
      </c>
      <c r="G54" s="29" t="s">
        <v>38</v>
      </c>
      <c r="H54" s="29" t="s">
        <v>39</v>
      </c>
      <c r="I54" s="29" t="s">
        <v>39</v>
      </c>
      <c r="J54" s="29" t="s">
        <v>39</v>
      </c>
      <c r="K54" s="29" t="s">
        <v>39</v>
      </c>
      <c r="L54" s="29" t="s">
        <v>38</v>
      </c>
      <c r="M54" s="29" t="s">
        <v>38</v>
      </c>
      <c r="N54" s="29" t="s">
        <v>39</v>
      </c>
      <c r="O54" s="29" t="s">
        <v>39</v>
      </c>
      <c r="P54" s="29" t="s">
        <v>38</v>
      </c>
      <c r="Q54" s="29" t="s">
        <v>39</v>
      </c>
      <c r="R54" s="29" t="s">
        <v>39</v>
      </c>
      <c r="S54" s="29" t="s">
        <v>39</v>
      </c>
      <c r="T54" s="29" t="s">
        <v>39</v>
      </c>
      <c r="U54" s="29" t="s">
        <v>39</v>
      </c>
      <c r="V54" s="29" t="s">
        <v>38</v>
      </c>
      <c r="W54" s="29" t="s">
        <v>39</v>
      </c>
      <c r="X54" s="29" t="s">
        <v>38</v>
      </c>
      <c r="Y54" s="29" t="s">
        <v>39</v>
      </c>
      <c r="Z54" s="29" t="s">
        <v>39</v>
      </c>
      <c r="AA54" s="29" t="s">
        <v>39</v>
      </c>
      <c r="AB54" s="29" t="s">
        <v>39</v>
      </c>
      <c r="AC54" s="29" t="s">
        <v>38</v>
      </c>
      <c r="AD54" s="29" t="s">
        <v>39</v>
      </c>
      <c r="AE54" s="29" t="s">
        <v>38</v>
      </c>
      <c r="AF54" s="29" t="s">
        <v>39</v>
      </c>
      <c r="AG54" s="29" t="s">
        <v>38</v>
      </c>
      <c r="AH54" s="29" t="s">
        <v>39</v>
      </c>
      <c r="AI54" s="29" t="s">
        <v>38</v>
      </c>
      <c r="AJ54" s="29" t="s">
        <v>39</v>
      </c>
      <c r="AK54" s="29" t="s">
        <v>39</v>
      </c>
      <c r="AL54" s="29" t="s">
        <v>38</v>
      </c>
      <c r="AM54" s="29" t="s">
        <v>39</v>
      </c>
      <c r="AN54" s="29" t="s">
        <v>38</v>
      </c>
      <c r="AO54" s="29" t="s">
        <v>38</v>
      </c>
      <c r="AP54" s="29" t="s">
        <v>39</v>
      </c>
      <c r="AQ54" s="29" t="s">
        <v>39</v>
      </c>
      <c r="AR54" s="29" t="s">
        <v>38</v>
      </c>
      <c r="AS54" s="29" t="s">
        <v>39</v>
      </c>
      <c r="AT54" s="29" t="s">
        <v>39</v>
      </c>
      <c r="AU54" s="29" t="s">
        <v>39</v>
      </c>
      <c r="AV54" s="29" t="s">
        <v>39</v>
      </c>
      <c r="AW54" s="29" t="s">
        <v>38</v>
      </c>
      <c r="AX54" s="29" t="s">
        <v>38</v>
      </c>
      <c r="AY54" s="29" t="s">
        <v>39</v>
      </c>
      <c r="AZ54" s="29" t="s">
        <v>38</v>
      </c>
      <c r="BA54" s="29" t="s">
        <v>39</v>
      </c>
      <c r="BB54" s="29" t="s">
        <v>39</v>
      </c>
      <c r="BC54" s="29" t="s">
        <v>38</v>
      </c>
      <c r="BD54" s="29" t="s">
        <v>39</v>
      </c>
      <c r="BE54" s="29" t="s">
        <v>38</v>
      </c>
      <c r="BF54" s="29" t="s">
        <v>39</v>
      </c>
      <c r="BI54" s="6"/>
      <c r="BJ54" s="6"/>
      <c r="BK54" s="6"/>
    </row>
    <row r="55" spans="1:63" ht="43.5" x14ac:dyDescent="0.35">
      <c r="A55" s="5">
        <v>12</v>
      </c>
      <c r="B55" s="60" t="s">
        <v>148</v>
      </c>
      <c r="C55" s="5">
        <f>COUNTIF(C56:C58,"Y")+IF(ISBLANK(C59),0,VLOOKUP(C59,Options!$A$37:$B$39,2,0))</f>
        <v>3</v>
      </c>
      <c r="D55" s="5">
        <f>COUNTIF(D56:D58,"Y")+IF(ISBLANK(D59),0,VLOOKUP(D59,Options!$A$37:$B$39,2,0))</f>
        <v>1</v>
      </c>
      <c r="E55" s="5">
        <f>COUNTIF(E56:E58,"Y")+IF(ISBLANK(E59),0,VLOOKUP(E59,Options!$A$37:$B$39,2,0))</f>
        <v>2</v>
      </c>
      <c r="F55" s="5">
        <f>COUNTIF(F56:F58,"Y")+IF(ISBLANK(F59),0,VLOOKUP(F59,Options!$A$37:$B$39,2,0))</f>
        <v>1</v>
      </c>
      <c r="G55" s="5">
        <f>COUNTIF(G56:G58,"Y")+IF(ISBLANK(G59),0,VLOOKUP(G59,Options!$A$37:$B$39,2,0))</f>
        <v>0</v>
      </c>
      <c r="H55" s="5">
        <f>COUNTIF(H56:H58,"Y")+IF(ISBLANK(H59),0,VLOOKUP(H59,Options!$A$37:$B$39,2,0))</f>
        <v>2</v>
      </c>
      <c r="I55" s="5">
        <f>COUNTIF(I56:I58,"Y")+IF(ISBLANK(I59),0,VLOOKUP(I59,Options!$A$37:$B$39,2,0))</f>
        <v>0</v>
      </c>
      <c r="J55" s="5">
        <f>COUNTIF(J56:J58,"Y")+IF(ISBLANK(J59),0,VLOOKUP(J59,Options!$A$37:$B$39,2,0))</f>
        <v>3</v>
      </c>
      <c r="K55" s="5">
        <f>COUNTIF(K56:K58,"Y")+IF(ISBLANK(K59),0,VLOOKUP(K59,Options!$A$37:$B$39,2,0))</f>
        <v>2</v>
      </c>
      <c r="L55" s="5">
        <f>COUNTIF(L56:L58,"Y")+IF(ISBLANK(L59),0,VLOOKUP(L59,Options!$A$37:$B$39,2,0))</f>
        <v>0</v>
      </c>
      <c r="M55" s="5">
        <f>COUNTIF(M56:M58,"Y")+IF(ISBLANK(M59),0,VLOOKUP(M59,Options!$A$37:$B$39,2,0))</f>
        <v>3</v>
      </c>
      <c r="N55" s="5">
        <f>COUNTIF(N56:N58,"Y")+IF(ISBLANK(N59),0,VLOOKUP(N59,Options!$A$37:$B$39,2,0))</f>
        <v>1</v>
      </c>
      <c r="O55" s="5">
        <f>COUNTIF(O56:O58,"Y")+IF(ISBLANK(O59),0,VLOOKUP(O59,Options!$A$37:$B$39,2,0))</f>
        <v>0</v>
      </c>
      <c r="P55" s="5">
        <f>COUNTIF(P56:P58,"Y")+IF(ISBLANK(P59),0,VLOOKUP(P59,Options!$A$37:$B$39,2,0))</f>
        <v>3</v>
      </c>
      <c r="Q55" s="5">
        <f>COUNTIF(Q56:Q58,"Y")+IF(ISBLANK(Q59),0,VLOOKUP(Q59,Options!$A$37:$B$39,2,0))</f>
        <v>1</v>
      </c>
      <c r="R55" s="5">
        <f>COUNTIF(R56:R58,"Y")+IF(ISBLANK(R59),0,VLOOKUP(R59,Options!$A$37:$B$39,2,0))</f>
        <v>1</v>
      </c>
      <c r="S55" s="5">
        <f>COUNTIF(S56:S58,"Y")+IF(ISBLANK(S59),0,VLOOKUP(S59,Options!$A$37:$B$39,2,0))</f>
        <v>1</v>
      </c>
      <c r="T55" s="5">
        <f>COUNTIF(T56:T58,"Y")+IF(ISBLANK(T59),0,VLOOKUP(T59,Options!$A$37:$B$39,2,0))</f>
        <v>2</v>
      </c>
      <c r="U55" s="5">
        <f>COUNTIF(U56:U58,"Y")+IF(ISBLANK(U59),0,VLOOKUP(U59,Options!$A$37:$B$39,2,0))</f>
        <v>2</v>
      </c>
      <c r="V55" s="5">
        <f>COUNTIF(V56:V58,"Y")+IF(ISBLANK(V59),0,VLOOKUP(V59,Options!$A$37:$B$39,2,0))</f>
        <v>1</v>
      </c>
      <c r="W55" s="5">
        <f>COUNTIF(W56:W58,"Y")+IF(ISBLANK(W59),0,VLOOKUP(W59,Options!$A$37:$B$39,2,0))</f>
        <v>2</v>
      </c>
      <c r="X55" s="5">
        <f>COUNTIF(X56:X58,"Y")+IF(ISBLANK(X59),0,VLOOKUP(X59,Options!$A$37:$B$39,2,0))</f>
        <v>2</v>
      </c>
      <c r="Y55" s="5">
        <f>COUNTIF(Y56:Y58,"Y")+IF(ISBLANK(Y59),0,VLOOKUP(Y59,Options!$A$37:$B$39,2,0))</f>
        <v>3</v>
      </c>
      <c r="Z55" s="5">
        <f>COUNTIF(Z56:Z58,"Y")+IF(ISBLANK(Z59),0,VLOOKUP(Z59,Options!$A$37:$B$39,2,0))</f>
        <v>0</v>
      </c>
      <c r="AA55" s="5">
        <f>COUNTIF(AA56:AA58,"Y")+IF(ISBLANK(AA59),0,VLOOKUP(AA59,Options!$A$37:$B$39,2,0))</f>
        <v>2</v>
      </c>
      <c r="AB55" s="5">
        <f>COUNTIF(AB56:AB58,"Y")+IF(ISBLANK(AB59),0,VLOOKUP(AB59,Options!$A$37:$B$39,2,0))</f>
        <v>1</v>
      </c>
      <c r="AC55" s="5">
        <f>COUNTIF(AC56:AC58,"Y")+IF(ISBLANK(AC59),0,VLOOKUP(AC59,Options!$A$37:$B$39,2,0))</f>
        <v>4</v>
      </c>
      <c r="AD55" s="5">
        <f>COUNTIF(AD56:AD58,"Y")+IF(ISBLANK(AD59),0,VLOOKUP(AD59,Options!$A$37:$B$39,2,0))</f>
        <v>2</v>
      </c>
      <c r="AE55" s="5">
        <f>COUNTIF(AE56:AE58,"Y")+IF(ISBLANK(AE59),0,VLOOKUP(AE59,Options!$A$37:$B$39,2,0))</f>
        <v>3</v>
      </c>
      <c r="AF55" s="5">
        <f>COUNTIF(AF56:AF58,"Y")+IF(ISBLANK(AF59),0,VLOOKUP(AF59,Options!$A$37:$B$39,2,0))</f>
        <v>0</v>
      </c>
      <c r="AG55" s="5">
        <f>COUNTIF(AG56:AG58,"Y")+IF(ISBLANK(AG59),0,VLOOKUP(AG59,Options!$A$37:$B$39,2,0))</f>
        <v>2</v>
      </c>
      <c r="AH55" s="5">
        <f>COUNTIF(AH56:AH58,"Y")+IF(ISBLANK(AH59),0,VLOOKUP(AH59,Options!$A$37:$B$39,2,0))</f>
        <v>1</v>
      </c>
      <c r="AI55" s="5">
        <f>COUNTIF(AI56:AI58,"Y")+IF(ISBLANK(AI59),0,VLOOKUP(AI59,Options!$A$37:$B$39,2,0))</f>
        <v>0</v>
      </c>
      <c r="AJ55" s="5">
        <f>COUNTIF(AJ56:AJ58,"Y")+IF(ISBLANK(AJ59),0,VLOOKUP(AJ59,Options!$A$37:$B$39,2,0))</f>
        <v>1</v>
      </c>
      <c r="AK55" s="5">
        <f>COUNTIF(AK56:AK58,"Y")+IF(ISBLANK(AK59),0,VLOOKUP(AK59,Options!$A$37:$B$39,2,0))</f>
        <v>0</v>
      </c>
      <c r="AL55" s="5">
        <f>COUNTIF(AL56:AL58,"Y")+IF(ISBLANK(AL59),0,VLOOKUP(AL59,Options!$A$37:$B$39,2,0))</f>
        <v>3</v>
      </c>
      <c r="AM55" s="5">
        <f>COUNTIF(AM56:AM58,"Y")+IF(ISBLANK(AM59),0,VLOOKUP(AM59,Options!$A$37:$B$39,2,0))</f>
        <v>2</v>
      </c>
      <c r="AN55" s="5">
        <f>COUNTIF(AN56:AN58,"Y")+IF(ISBLANK(AN59),0,VLOOKUP(AN59,Options!$A$37:$B$39,2,0))</f>
        <v>0</v>
      </c>
      <c r="AO55" s="5">
        <f>COUNTIF(AO56:AO58,"Y")+IF(ISBLANK(AO59),0,VLOOKUP(AO59,Options!$A$37:$B$39,2,0))</f>
        <v>2</v>
      </c>
      <c r="AP55" s="5">
        <f>COUNTIF(AP56:AP58,"Y")+IF(ISBLANK(AP59),0,VLOOKUP(AP59,Options!$A$37:$B$39,2,0))</f>
        <v>1</v>
      </c>
      <c r="AQ55" s="5">
        <f>COUNTIF(AQ56:AQ58,"Y")+IF(ISBLANK(AQ59),0,VLOOKUP(AQ59,Options!$A$37:$B$39,2,0))</f>
        <v>1</v>
      </c>
      <c r="AR55" s="5">
        <f>COUNTIF(AR56:AR58,"Y")+IF(ISBLANK(AR59),0,VLOOKUP(AR59,Options!$A$37:$B$39,2,0))</f>
        <v>2</v>
      </c>
      <c r="AS55" s="5">
        <f>COUNTIF(AS56:AS58,"Y")+IF(ISBLANK(AS59),0,VLOOKUP(AS59,Options!$A$37:$B$39,2,0))</f>
        <v>2</v>
      </c>
      <c r="AT55" s="5">
        <f>COUNTIF(AT56:AT58,"Y")+IF(ISBLANK(AT59),0,VLOOKUP(AT59,Options!$A$37:$B$39,2,0))</f>
        <v>0</v>
      </c>
      <c r="AU55" s="5">
        <f>COUNTIF(AU56:AU58,"Y")+IF(ISBLANK(AU59),0,VLOOKUP(AU59,Options!$A$37:$B$39,2,0))</f>
        <v>1</v>
      </c>
      <c r="AV55" s="5">
        <f>COUNTIF(AV56:AV58,"Y")+IF(ISBLANK(AV59),0,VLOOKUP(AV59,Options!$A$37:$B$39,2,0))</f>
        <v>2</v>
      </c>
      <c r="AW55" s="5">
        <f>COUNTIF(AW56:AW58,"Y")+IF(ISBLANK(AW59),0,VLOOKUP(AW59,Options!$A$37:$B$39,2,0))</f>
        <v>1</v>
      </c>
      <c r="AX55" s="5">
        <f>COUNTIF(AX56:AX58,"Y")+IF(ISBLANK(AX59),0,VLOOKUP(AX59,Options!$A$37:$B$39,2,0))</f>
        <v>1</v>
      </c>
      <c r="AY55" s="5">
        <f>COUNTIF(AY56:AY58,"Y")+IF(ISBLANK(AY59),0,VLOOKUP(AY59,Options!$A$37:$B$39,2,0))</f>
        <v>2</v>
      </c>
      <c r="AZ55" s="5">
        <f>COUNTIF(AZ56:AZ58,"Y")+IF(ISBLANK(AZ59),0,VLOOKUP(AZ59,Options!$A$37:$B$39,2,0))</f>
        <v>0</v>
      </c>
      <c r="BA55" s="5">
        <f>COUNTIF(BA56:BA58,"Y")+IF(ISBLANK(BA59),0,VLOOKUP(BA59,Options!$A$37:$B$39,2,0))</f>
        <v>2</v>
      </c>
      <c r="BB55" s="5">
        <f>COUNTIF(BB56:BB58,"Y")+IF(ISBLANK(BB59),0,VLOOKUP(BB59,Options!$A$37:$B$39,2,0))</f>
        <v>0</v>
      </c>
      <c r="BC55" s="5">
        <f>COUNTIF(BC56:BC58,"Y")+IF(ISBLANK(BC59),0,VLOOKUP(BC59,Options!$A$37:$B$39,2,0))</f>
        <v>2</v>
      </c>
      <c r="BD55" s="5">
        <f>COUNTIF(BD56:BD58,"Y")+IF(ISBLANK(BD59),0,VLOOKUP(BD59,Options!$A$37:$B$39,2,0))</f>
        <v>0</v>
      </c>
      <c r="BE55" s="5">
        <f>COUNTIF(BE56:BE58,"Y")+IF(ISBLANK(BE59),0,VLOOKUP(BE59,Options!$A$37:$B$39,2,0))</f>
        <v>4</v>
      </c>
      <c r="BF55" s="5">
        <f>COUNTIF(BF56:BF58,"Y")+IF(ISBLANK(BF59),0,VLOOKUP(BF59,Options!$A$37:$B$39,2,0))</f>
        <v>1</v>
      </c>
      <c r="BI55" s="5">
        <f>AVERAGE(C55:BF55)</f>
        <v>1.4464285714285714</v>
      </c>
      <c r="BJ55" s="5">
        <f>_xlfn.STDEV.S(C55:BF55)</f>
        <v>1.094110562090469</v>
      </c>
      <c r="BK55" s="5">
        <f>MEDIAN(C55:BF55)</f>
        <v>1</v>
      </c>
    </row>
    <row r="56" spans="1:63" ht="29" x14ac:dyDescent="0.35">
      <c r="A56" s="16" t="s">
        <v>1</v>
      </c>
      <c r="B56" s="58" t="s">
        <v>67</v>
      </c>
      <c r="C56" s="29" t="s">
        <v>39</v>
      </c>
      <c r="D56" s="29" t="s">
        <v>39</v>
      </c>
      <c r="E56" s="29" t="s">
        <v>39</v>
      </c>
      <c r="F56" s="29" t="s">
        <v>39</v>
      </c>
      <c r="G56" s="29" t="s">
        <v>39</v>
      </c>
      <c r="H56" s="29" t="s">
        <v>38</v>
      </c>
      <c r="I56" s="29" t="s">
        <v>39</v>
      </c>
      <c r="J56" s="29" t="s">
        <v>38</v>
      </c>
      <c r="K56" s="29" t="s">
        <v>39</v>
      </c>
      <c r="L56" s="29" t="s">
        <v>39</v>
      </c>
      <c r="M56" s="29" t="s">
        <v>38</v>
      </c>
      <c r="N56" s="29" t="s">
        <v>38</v>
      </c>
      <c r="O56" s="29" t="s">
        <v>39</v>
      </c>
      <c r="P56" s="29" t="s">
        <v>38</v>
      </c>
      <c r="Q56" s="29" t="s">
        <v>39</v>
      </c>
      <c r="R56" s="29" t="s">
        <v>39</v>
      </c>
      <c r="S56" s="29" t="s">
        <v>39</v>
      </c>
      <c r="T56" s="29" t="s">
        <v>39</v>
      </c>
      <c r="U56" s="29" t="s">
        <v>39</v>
      </c>
      <c r="V56" s="29" t="s">
        <v>39</v>
      </c>
      <c r="W56" s="29" t="s">
        <v>38</v>
      </c>
      <c r="X56" s="29" t="s">
        <v>39</v>
      </c>
      <c r="Y56" s="29" t="s">
        <v>38</v>
      </c>
      <c r="Z56" s="29" t="s">
        <v>39</v>
      </c>
      <c r="AA56" s="29" t="s">
        <v>38</v>
      </c>
      <c r="AB56" s="29" t="s">
        <v>39</v>
      </c>
      <c r="AC56" s="29" t="s">
        <v>38</v>
      </c>
      <c r="AD56" s="29" t="s">
        <v>38</v>
      </c>
      <c r="AE56" s="29" t="s">
        <v>38</v>
      </c>
      <c r="AF56" s="29" t="s">
        <v>39</v>
      </c>
      <c r="AG56" s="29" t="s">
        <v>38</v>
      </c>
      <c r="AH56" s="29" t="s">
        <v>39</v>
      </c>
      <c r="AI56" s="29" t="s">
        <v>39</v>
      </c>
      <c r="AJ56" s="29" t="s">
        <v>38</v>
      </c>
      <c r="AK56" s="29" t="s">
        <v>39</v>
      </c>
      <c r="AL56" s="29" t="s">
        <v>38</v>
      </c>
      <c r="AM56" s="29" t="s">
        <v>38</v>
      </c>
      <c r="AN56" s="29" t="s">
        <v>39</v>
      </c>
      <c r="AO56" s="29" t="s">
        <v>38</v>
      </c>
      <c r="AP56" s="29" t="s">
        <v>39</v>
      </c>
      <c r="AQ56" s="29" t="s">
        <v>38</v>
      </c>
      <c r="AR56" s="29" t="s">
        <v>38</v>
      </c>
      <c r="AS56" s="29" t="s">
        <v>39</v>
      </c>
      <c r="AT56" s="29" t="s">
        <v>39</v>
      </c>
      <c r="AU56" s="29" t="s">
        <v>38</v>
      </c>
      <c r="AV56" s="29" t="s">
        <v>39</v>
      </c>
      <c r="AW56" s="29" t="s">
        <v>39</v>
      </c>
      <c r="AX56" s="29" t="s">
        <v>39</v>
      </c>
      <c r="AY56" s="29" t="s">
        <v>38</v>
      </c>
      <c r="AZ56" s="29" t="s">
        <v>39</v>
      </c>
      <c r="BA56" s="29" t="s">
        <v>38</v>
      </c>
      <c r="BB56" s="29" t="s">
        <v>39</v>
      </c>
      <c r="BC56" s="29" t="s">
        <v>38</v>
      </c>
      <c r="BD56" s="29" t="s">
        <v>39</v>
      </c>
      <c r="BE56" s="29" t="s">
        <v>38</v>
      </c>
      <c r="BF56" s="29" t="s">
        <v>38</v>
      </c>
      <c r="BI56" s="6"/>
      <c r="BJ56" s="6"/>
      <c r="BK56" s="6"/>
    </row>
    <row r="57" spans="1:63" x14ac:dyDescent="0.35">
      <c r="A57" s="16" t="s">
        <v>2</v>
      </c>
      <c r="B57" s="58" t="s">
        <v>66</v>
      </c>
      <c r="C57" s="29" t="s">
        <v>38</v>
      </c>
      <c r="D57" s="29" t="s">
        <v>39</v>
      </c>
      <c r="E57" s="29" t="s">
        <v>38</v>
      </c>
      <c r="F57" s="29" t="s">
        <v>39</v>
      </c>
      <c r="G57" s="29" t="s">
        <v>39</v>
      </c>
      <c r="H57" s="29" t="s">
        <v>39</v>
      </c>
      <c r="I57" s="29" t="s">
        <v>39</v>
      </c>
      <c r="J57" s="29" t="s">
        <v>39</v>
      </c>
      <c r="K57" s="29" t="s">
        <v>39</v>
      </c>
      <c r="L57" s="29" t="s">
        <v>39</v>
      </c>
      <c r="M57" s="29" t="s">
        <v>39</v>
      </c>
      <c r="N57" s="29" t="s">
        <v>39</v>
      </c>
      <c r="O57" s="29" t="s">
        <v>39</v>
      </c>
      <c r="P57" s="29" t="s">
        <v>38</v>
      </c>
      <c r="Q57" s="29" t="s">
        <v>39</v>
      </c>
      <c r="R57" s="29" t="s">
        <v>39</v>
      </c>
      <c r="S57" s="29" t="s">
        <v>39</v>
      </c>
      <c r="T57" s="29" t="s">
        <v>39</v>
      </c>
      <c r="U57" s="29" t="s">
        <v>39</v>
      </c>
      <c r="V57" s="29" t="s">
        <v>39</v>
      </c>
      <c r="W57" s="29" t="s">
        <v>39</v>
      </c>
      <c r="X57" s="29" t="s">
        <v>39</v>
      </c>
      <c r="Y57" s="29" t="s">
        <v>39</v>
      </c>
      <c r="Z57" s="29" t="s">
        <v>39</v>
      </c>
      <c r="AA57" s="29" t="s">
        <v>39</v>
      </c>
      <c r="AB57" s="29" t="s">
        <v>39</v>
      </c>
      <c r="AC57" s="29" t="s">
        <v>38</v>
      </c>
      <c r="AD57" s="29" t="s">
        <v>39</v>
      </c>
      <c r="AE57" s="29" t="s">
        <v>39</v>
      </c>
      <c r="AF57" s="29" t="s">
        <v>39</v>
      </c>
      <c r="AG57" s="29" t="s">
        <v>39</v>
      </c>
      <c r="AH57" s="29" t="s">
        <v>39</v>
      </c>
      <c r="AI57" s="29" t="s">
        <v>39</v>
      </c>
      <c r="AJ57" s="29" t="s">
        <v>39</v>
      </c>
      <c r="AK57" s="29" t="s">
        <v>39</v>
      </c>
      <c r="AL57" s="29" t="s">
        <v>39</v>
      </c>
      <c r="AM57" s="29" t="s">
        <v>39</v>
      </c>
      <c r="AN57" s="29" t="s">
        <v>39</v>
      </c>
      <c r="AO57" s="29" t="s">
        <v>39</v>
      </c>
      <c r="AP57" s="29" t="s">
        <v>39</v>
      </c>
      <c r="AQ57" s="29" t="s">
        <v>39</v>
      </c>
      <c r="AR57" s="29" t="s">
        <v>38</v>
      </c>
      <c r="AS57" s="29" t="s">
        <v>39</v>
      </c>
      <c r="AT57" s="29" t="s">
        <v>39</v>
      </c>
      <c r="AU57" s="29" t="s">
        <v>39</v>
      </c>
      <c r="AV57" s="29" t="s">
        <v>39</v>
      </c>
      <c r="AW57" s="29" t="s">
        <v>39</v>
      </c>
      <c r="AX57" s="29" t="s">
        <v>39</v>
      </c>
      <c r="AY57" s="29" t="s">
        <v>39</v>
      </c>
      <c r="AZ57" s="29" t="s">
        <v>39</v>
      </c>
      <c r="BA57" s="29" t="s">
        <v>39</v>
      </c>
      <c r="BB57" s="29" t="s">
        <v>39</v>
      </c>
      <c r="BC57" s="29" t="s">
        <v>39</v>
      </c>
      <c r="BD57" s="29" t="s">
        <v>39</v>
      </c>
      <c r="BE57" s="29" t="s">
        <v>38</v>
      </c>
      <c r="BF57" s="29" t="s">
        <v>39</v>
      </c>
      <c r="BI57" s="6"/>
      <c r="BJ57" s="6"/>
      <c r="BK57" s="6"/>
    </row>
    <row r="58" spans="1:63" x14ac:dyDescent="0.35">
      <c r="A58" s="16" t="s">
        <v>5</v>
      </c>
      <c r="B58" s="58" t="s">
        <v>65</v>
      </c>
      <c r="C58" s="29" t="s">
        <v>38</v>
      </c>
      <c r="D58" s="29" t="s">
        <v>38</v>
      </c>
      <c r="E58" s="29" t="s">
        <v>38</v>
      </c>
      <c r="F58" s="29" t="s">
        <v>38</v>
      </c>
      <c r="G58" s="29" t="s">
        <v>39</v>
      </c>
      <c r="H58" s="29" t="s">
        <v>39</v>
      </c>
      <c r="I58" s="29" t="s">
        <v>39</v>
      </c>
      <c r="J58" s="29" t="s">
        <v>38</v>
      </c>
      <c r="K58" s="29" t="s">
        <v>38</v>
      </c>
      <c r="L58" s="29" t="s">
        <v>39</v>
      </c>
      <c r="M58" s="29" t="s">
        <v>39</v>
      </c>
      <c r="N58" s="29" t="s">
        <v>39</v>
      </c>
      <c r="O58" s="29" t="s">
        <v>39</v>
      </c>
      <c r="P58" s="29" t="s">
        <v>39</v>
      </c>
      <c r="Q58" s="29" t="s">
        <v>39</v>
      </c>
      <c r="R58" s="29" t="s">
        <v>38</v>
      </c>
      <c r="S58" s="29" t="s">
        <v>38</v>
      </c>
      <c r="T58" s="29" t="s">
        <v>38</v>
      </c>
      <c r="U58" s="29" t="s">
        <v>38</v>
      </c>
      <c r="V58" s="29" t="s">
        <v>38</v>
      </c>
      <c r="W58" s="29" t="s">
        <v>39</v>
      </c>
      <c r="X58" s="29" t="s">
        <v>38</v>
      </c>
      <c r="Y58" s="29" t="s">
        <v>38</v>
      </c>
      <c r="Z58" s="29" t="s">
        <v>39</v>
      </c>
      <c r="AA58" s="29" t="s">
        <v>39</v>
      </c>
      <c r="AB58" s="29" t="s">
        <v>38</v>
      </c>
      <c r="AC58" s="29" t="s">
        <v>38</v>
      </c>
      <c r="AD58" s="29" t="s">
        <v>39</v>
      </c>
      <c r="AE58" s="29" t="s">
        <v>38</v>
      </c>
      <c r="AF58" s="29" t="s">
        <v>39</v>
      </c>
      <c r="AG58" s="29" t="s">
        <v>39</v>
      </c>
      <c r="AH58" s="29" t="s">
        <v>38</v>
      </c>
      <c r="AI58" s="29" t="s">
        <v>39</v>
      </c>
      <c r="AJ58" s="29" t="s">
        <v>39</v>
      </c>
      <c r="AK58" s="29" t="s">
        <v>39</v>
      </c>
      <c r="AL58" s="29" t="s">
        <v>38</v>
      </c>
      <c r="AM58" s="29" t="s">
        <v>39</v>
      </c>
      <c r="AN58" s="29" t="s">
        <v>39</v>
      </c>
      <c r="AO58" s="29" t="s">
        <v>39</v>
      </c>
      <c r="AP58" s="29" t="s">
        <v>38</v>
      </c>
      <c r="AQ58" s="29" t="s">
        <v>39</v>
      </c>
      <c r="AR58" s="29" t="s">
        <v>39</v>
      </c>
      <c r="AS58" s="29" t="s">
        <v>38</v>
      </c>
      <c r="AT58" s="29" t="s">
        <v>39</v>
      </c>
      <c r="AU58" s="29" t="s">
        <v>39</v>
      </c>
      <c r="AV58" s="29" t="s">
        <v>38</v>
      </c>
      <c r="AW58" s="29" t="s">
        <v>39</v>
      </c>
      <c r="AX58" s="29" t="s">
        <v>39</v>
      </c>
      <c r="AY58" s="29" t="s">
        <v>39</v>
      </c>
      <c r="AZ58" s="29" t="s">
        <v>39</v>
      </c>
      <c r="BA58" s="29" t="s">
        <v>39</v>
      </c>
      <c r="BB58" s="29" t="s">
        <v>39</v>
      </c>
      <c r="BC58" s="29" t="s">
        <v>39</v>
      </c>
      <c r="BD58" s="29" t="s">
        <v>39</v>
      </c>
      <c r="BE58" s="29" t="s">
        <v>38</v>
      </c>
      <c r="BF58" s="29" t="s">
        <v>39</v>
      </c>
      <c r="BI58" s="6"/>
      <c r="BJ58" s="6"/>
      <c r="BK58" s="6"/>
    </row>
    <row r="59" spans="1:63" ht="116" x14ac:dyDescent="0.35">
      <c r="A59" s="16" t="s">
        <v>36</v>
      </c>
      <c r="B59" s="58" t="s">
        <v>144</v>
      </c>
      <c r="C59" s="54" t="s">
        <v>146</v>
      </c>
      <c r="D59" s="54" t="s">
        <v>26</v>
      </c>
      <c r="E59" s="54" t="s">
        <v>26</v>
      </c>
      <c r="F59" s="54" t="s">
        <v>26</v>
      </c>
      <c r="G59" s="54" t="s">
        <v>26</v>
      </c>
      <c r="H59" s="54" t="s">
        <v>146</v>
      </c>
      <c r="I59" s="54" t="s">
        <v>26</v>
      </c>
      <c r="J59" s="54" t="s">
        <v>146</v>
      </c>
      <c r="K59" s="54" t="s">
        <v>146</v>
      </c>
      <c r="L59" s="54" t="s">
        <v>26</v>
      </c>
      <c r="M59" s="54" t="s">
        <v>147</v>
      </c>
      <c r="N59" s="54" t="s">
        <v>26</v>
      </c>
      <c r="O59" s="54" t="s">
        <v>26</v>
      </c>
      <c r="P59" s="54" t="s">
        <v>146</v>
      </c>
      <c r="Q59" s="54" t="s">
        <v>146</v>
      </c>
      <c r="R59" s="54" t="s">
        <v>26</v>
      </c>
      <c r="S59" s="54" t="s">
        <v>26</v>
      </c>
      <c r="T59" s="54" t="s">
        <v>146</v>
      </c>
      <c r="U59" s="54" t="s">
        <v>146</v>
      </c>
      <c r="V59" s="54" t="s">
        <v>26</v>
      </c>
      <c r="W59" s="54" t="s">
        <v>146</v>
      </c>
      <c r="X59" s="54" t="s">
        <v>146</v>
      </c>
      <c r="Y59" s="54" t="s">
        <v>146</v>
      </c>
      <c r="Z59" s="54" t="s">
        <v>26</v>
      </c>
      <c r="AA59" s="54" t="s">
        <v>146</v>
      </c>
      <c r="AB59" s="54" t="s">
        <v>26</v>
      </c>
      <c r="AC59" s="54" t="s">
        <v>146</v>
      </c>
      <c r="AD59" s="54" t="s">
        <v>146</v>
      </c>
      <c r="AE59" s="55" t="s">
        <v>146</v>
      </c>
      <c r="AF59" s="55" t="s">
        <v>26</v>
      </c>
      <c r="AG59" s="55" t="s">
        <v>146</v>
      </c>
      <c r="AH59" s="55" t="s">
        <v>26</v>
      </c>
      <c r="AI59" s="55" t="s">
        <v>26</v>
      </c>
      <c r="AJ59" s="55" t="s">
        <v>26</v>
      </c>
      <c r="AK59" s="55" t="s">
        <v>26</v>
      </c>
      <c r="AL59" s="55" t="s">
        <v>146</v>
      </c>
      <c r="AM59" s="55" t="s">
        <v>146</v>
      </c>
      <c r="AN59" s="55" t="s">
        <v>26</v>
      </c>
      <c r="AO59" s="55" t="s">
        <v>146</v>
      </c>
      <c r="AP59" s="55" t="s">
        <v>26</v>
      </c>
      <c r="AQ59" s="55" t="s">
        <v>26</v>
      </c>
      <c r="AR59" s="55" t="s">
        <v>26</v>
      </c>
      <c r="AS59" s="55" t="s">
        <v>146</v>
      </c>
      <c r="AT59" s="55" t="s">
        <v>26</v>
      </c>
      <c r="AU59" s="55" t="s">
        <v>26</v>
      </c>
      <c r="AV59" s="55" t="s">
        <v>146</v>
      </c>
      <c r="AW59" s="55" t="s">
        <v>146</v>
      </c>
      <c r="AX59" s="55" t="s">
        <v>146</v>
      </c>
      <c r="AY59" s="55" t="s">
        <v>146</v>
      </c>
      <c r="AZ59" s="55" t="s">
        <v>26</v>
      </c>
      <c r="BA59" s="55" t="s">
        <v>146</v>
      </c>
      <c r="BB59" s="55" t="s">
        <v>26</v>
      </c>
      <c r="BC59" s="55" t="s">
        <v>146</v>
      </c>
      <c r="BD59" s="55" t="s">
        <v>26</v>
      </c>
      <c r="BE59" s="55" t="s">
        <v>146</v>
      </c>
      <c r="BF59" s="55" t="s">
        <v>26</v>
      </c>
      <c r="BI59" s="6"/>
      <c r="BJ59" s="6"/>
      <c r="BK59" s="6"/>
    </row>
    <row r="60" spans="1:63" x14ac:dyDescent="0.35">
      <c r="A60" s="97" t="s">
        <v>68</v>
      </c>
      <c r="B60" s="97"/>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c r="AE60" s="28"/>
      <c r="AF60" s="28"/>
      <c r="AG60" s="28"/>
      <c r="AH60" s="28"/>
      <c r="AI60" s="28"/>
      <c r="AJ60" s="28"/>
      <c r="AK60" s="28"/>
      <c r="AL60" s="28"/>
      <c r="AM60" s="28"/>
      <c r="AN60" s="28"/>
      <c r="AO60" s="28"/>
      <c r="AP60" s="28"/>
      <c r="AQ60" s="28"/>
      <c r="AR60" s="28"/>
      <c r="AS60" s="28"/>
      <c r="AT60" s="28"/>
      <c r="AU60" s="28"/>
      <c r="AV60" s="28"/>
      <c r="AW60" s="28"/>
      <c r="AX60" s="28"/>
      <c r="AY60" s="28"/>
      <c r="AZ60" s="28"/>
      <c r="BA60" s="28"/>
      <c r="BB60" s="28"/>
      <c r="BC60" s="28"/>
      <c r="BD60" s="28"/>
      <c r="BE60" s="28"/>
      <c r="BF60" s="28"/>
      <c r="BI60" s="6"/>
      <c r="BJ60" s="6"/>
      <c r="BK60" s="6"/>
    </row>
    <row r="61" spans="1:63" ht="43.5" x14ac:dyDescent="0.35">
      <c r="A61" s="5">
        <v>13</v>
      </c>
      <c r="B61" s="60" t="s">
        <v>70</v>
      </c>
      <c r="C61" s="5">
        <f t="shared" ref="C61:AH61" si="16">IF(C62="Y",1,0)+IF(C63="Y",2,0)+IF(C64="Y",1,0)</f>
        <v>4</v>
      </c>
      <c r="D61" s="5">
        <f t="shared" si="16"/>
        <v>2</v>
      </c>
      <c r="E61" s="5">
        <f t="shared" si="16"/>
        <v>4</v>
      </c>
      <c r="F61" s="5">
        <f t="shared" si="16"/>
        <v>4</v>
      </c>
      <c r="G61" s="5">
        <f t="shared" si="16"/>
        <v>4</v>
      </c>
      <c r="H61" s="5">
        <f t="shared" si="16"/>
        <v>4</v>
      </c>
      <c r="I61" s="5">
        <f t="shared" si="16"/>
        <v>4</v>
      </c>
      <c r="J61" s="5">
        <f t="shared" si="16"/>
        <v>1</v>
      </c>
      <c r="K61" s="5">
        <f t="shared" si="16"/>
        <v>1</v>
      </c>
      <c r="L61" s="5">
        <f t="shared" si="16"/>
        <v>3</v>
      </c>
      <c r="M61" s="5">
        <f t="shared" si="16"/>
        <v>4</v>
      </c>
      <c r="N61" s="5">
        <f t="shared" si="16"/>
        <v>2</v>
      </c>
      <c r="O61" s="5">
        <f t="shared" si="16"/>
        <v>4</v>
      </c>
      <c r="P61" s="5">
        <f t="shared" si="16"/>
        <v>4</v>
      </c>
      <c r="Q61" s="5">
        <f t="shared" si="16"/>
        <v>1</v>
      </c>
      <c r="R61" s="5">
        <f t="shared" si="16"/>
        <v>2</v>
      </c>
      <c r="S61" s="5">
        <f t="shared" si="16"/>
        <v>4</v>
      </c>
      <c r="T61" s="5">
        <f t="shared" si="16"/>
        <v>2</v>
      </c>
      <c r="U61" s="5">
        <f t="shared" si="16"/>
        <v>1</v>
      </c>
      <c r="V61" s="5">
        <f t="shared" si="16"/>
        <v>4</v>
      </c>
      <c r="W61" s="5">
        <f t="shared" si="16"/>
        <v>2</v>
      </c>
      <c r="X61" s="5">
        <f t="shared" si="16"/>
        <v>4</v>
      </c>
      <c r="Y61" s="5">
        <f t="shared" si="16"/>
        <v>4</v>
      </c>
      <c r="Z61" s="5">
        <f t="shared" si="16"/>
        <v>4</v>
      </c>
      <c r="AA61" s="5">
        <f t="shared" si="16"/>
        <v>4</v>
      </c>
      <c r="AB61" s="5">
        <f t="shared" si="16"/>
        <v>2</v>
      </c>
      <c r="AC61" s="5">
        <f t="shared" si="16"/>
        <v>4</v>
      </c>
      <c r="AD61" s="5">
        <f t="shared" si="16"/>
        <v>4</v>
      </c>
      <c r="AE61" s="5">
        <f t="shared" si="16"/>
        <v>4</v>
      </c>
      <c r="AF61" s="5">
        <f t="shared" si="16"/>
        <v>2</v>
      </c>
      <c r="AG61" s="5">
        <f t="shared" si="16"/>
        <v>4</v>
      </c>
      <c r="AH61" s="5">
        <f t="shared" si="16"/>
        <v>4</v>
      </c>
      <c r="AI61" s="5">
        <f t="shared" ref="AI61:BF61" si="17">IF(AI62="Y",1,0)+IF(AI63="Y",2,0)+IF(AI64="Y",1,0)</f>
        <v>4</v>
      </c>
      <c r="AJ61" s="5">
        <f t="shared" si="17"/>
        <v>2</v>
      </c>
      <c r="AK61" s="5">
        <f t="shared" si="17"/>
        <v>4</v>
      </c>
      <c r="AL61" s="5">
        <f t="shared" si="17"/>
        <v>2</v>
      </c>
      <c r="AM61" s="5">
        <f t="shared" si="17"/>
        <v>2</v>
      </c>
      <c r="AN61" s="5">
        <f t="shared" si="17"/>
        <v>2</v>
      </c>
      <c r="AO61" s="5">
        <f t="shared" si="17"/>
        <v>4</v>
      </c>
      <c r="AP61" s="5">
        <f t="shared" si="17"/>
        <v>2</v>
      </c>
      <c r="AQ61" s="5">
        <f t="shared" si="17"/>
        <v>4</v>
      </c>
      <c r="AR61" s="5">
        <f t="shared" si="17"/>
        <v>4</v>
      </c>
      <c r="AS61" s="5">
        <f t="shared" si="17"/>
        <v>1</v>
      </c>
      <c r="AT61" s="5">
        <f t="shared" si="17"/>
        <v>4</v>
      </c>
      <c r="AU61" s="5">
        <f t="shared" si="17"/>
        <v>4</v>
      </c>
      <c r="AV61" s="5">
        <f t="shared" si="17"/>
        <v>2</v>
      </c>
      <c r="AW61" s="5">
        <f t="shared" si="17"/>
        <v>2</v>
      </c>
      <c r="AX61" s="5">
        <f t="shared" si="17"/>
        <v>4</v>
      </c>
      <c r="AY61" s="5">
        <f t="shared" si="17"/>
        <v>2</v>
      </c>
      <c r="AZ61" s="5">
        <f t="shared" si="17"/>
        <v>4</v>
      </c>
      <c r="BA61" s="5">
        <f t="shared" si="17"/>
        <v>4</v>
      </c>
      <c r="BB61" s="5">
        <f t="shared" si="17"/>
        <v>4</v>
      </c>
      <c r="BC61" s="5">
        <f t="shared" si="17"/>
        <v>4</v>
      </c>
      <c r="BD61" s="5">
        <f t="shared" si="17"/>
        <v>2</v>
      </c>
      <c r="BE61" s="5">
        <f t="shared" si="17"/>
        <v>4</v>
      </c>
      <c r="BF61" s="5">
        <f t="shared" si="17"/>
        <v>4</v>
      </c>
      <c r="BI61" s="5">
        <f>AVERAGE(C61:BF61)</f>
        <v>3.1428571428571428</v>
      </c>
      <c r="BJ61" s="5">
        <f>_xlfn.STDEV.S(C61:BF61)</f>
        <v>1.1189048449032888</v>
      </c>
      <c r="BK61" s="5">
        <f>MEDIAN(C61:BF61)</f>
        <v>4</v>
      </c>
    </row>
    <row r="62" spans="1:63" ht="29" x14ac:dyDescent="0.35">
      <c r="A62" s="16" t="s">
        <v>1</v>
      </c>
      <c r="B62" s="64" t="s">
        <v>75</v>
      </c>
      <c r="C62" s="29" t="s">
        <v>38</v>
      </c>
      <c r="D62" s="29" t="s">
        <v>38</v>
      </c>
      <c r="E62" s="29" t="s">
        <v>38</v>
      </c>
      <c r="F62" s="29" t="s">
        <v>38</v>
      </c>
      <c r="G62" s="29" t="s">
        <v>38</v>
      </c>
      <c r="H62" s="29" t="s">
        <v>38</v>
      </c>
      <c r="I62" s="29" t="s">
        <v>38</v>
      </c>
      <c r="J62" s="29" t="s">
        <v>39</v>
      </c>
      <c r="K62" s="29" t="s">
        <v>39</v>
      </c>
      <c r="L62" s="29" t="s">
        <v>39</v>
      </c>
      <c r="M62" s="29" t="s">
        <v>38</v>
      </c>
      <c r="N62" s="29" t="s">
        <v>38</v>
      </c>
      <c r="O62" s="29" t="s">
        <v>38</v>
      </c>
      <c r="P62" s="29" t="s">
        <v>38</v>
      </c>
      <c r="Q62" s="29" t="s">
        <v>39</v>
      </c>
      <c r="R62" s="29" t="s">
        <v>38</v>
      </c>
      <c r="S62" s="29" t="s">
        <v>38</v>
      </c>
      <c r="T62" s="29" t="s">
        <v>38</v>
      </c>
      <c r="U62" s="29" t="s">
        <v>39</v>
      </c>
      <c r="V62" s="29" t="s">
        <v>38</v>
      </c>
      <c r="W62" s="29" t="s">
        <v>38</v>
      </c>
      <c r="X62" s="29" t="s">
        <v>38</v>
      </c>
      <c r="Y62" s="29" t="s">
        <v>38</v>
      </c>
      <c r="Z62" s="29" t="s">
        <v>38</v>
      </c>
      <c r="AA62" s="29" t="s">
        <v>38</v>
      </c>
      <c r="AB62" s="29" t="s">
        <v>38</v>
      </c>
      <c r="AC62" s="29" t="s">
        <v>38</v>
      </c>
      <c r="AD62" s="29" t="s">
        <v>38</v>
      </c>
      <c r="AE62" s="29" t="s">
        <v>38</v>
      </c>
      <c r="AF62" s="29" t="s">
        <v>38</v>
      </c>
      <c r="AG62" s="29" t="s">
        <v>38</v>
      </c>
      <c r="AH62" s="29" t="s">
        <v>38</v>
      </c>
      <c r="AI62" s="29" t="s">
        <v>38</v>
      </c>
      <c r="AJ62" s="29" t="s">
        <v>38</v>
      </c>
      <c r="AK62" s="29" t="s">
        <v>38</v>
      </c>
      <c r="AL62" s="29" t="s">
        <v>38</v>
      </c>
      <c r="AM62" s="29" t="s">
        <v>38</v>
      </c>
      <c r="AN62" s="29" t="s">
        <v>38</v>
      </c>
      <c r="AO62" s="29" t="s">
        <v>38</v>
      </c>
      <c r="AP62" s="29" t="s">
        <v>38</v>
      </c>
      <c r="AQ62" s="29" t="s">
        <v>38</v>
      </c>
      <c r="AR62" s="29" t="s">
        <v>38</v>
      </c>
      <c r="AS62" s="29" t="s">
        <v>38</v>
      </c>
      <c r="AT62" s="29" t="s">
        <v>38</v>
      </c>
      <c r="AU62" s="29" t="s">
        <v>38</v>
      </c>
      <c r="AV62" s="29" t="s">
        <v>38</v>
      </c>
      <c r="AW62" s="29" t="s">
        <v>38</v>
      </c>
      <c r="AX62" s="29" t="s">
        <v>38</v>
      </c>
      <c r="AY62" s="29" t="s">
        <v>38</v>
      </c>
      <c r="AZ62" s="29" t="s">
        <v>38</v>
      </c>
      <c r="BA62" s="29" t="s">
        <v>38</v>
      </c>
      <c r="BB62" s="29" t="s">
        <v>38</v>
      </c>
      <c r="BC62" s="29" t="s">
        <v>38</v>
      </c>
      <c r="BD62" s="29" t="s">
        <v>38</v>
      </c>
      <c r="BE62" s="29" t="s">
        <v>38</v>
      </c>
      <c r="BF62" s="29" t="s">
        <v>38</v>
      </c>
      <c r="BI62" s="6"/>
      <c r="BJ62" s="6"/>
      <c r="BK62" s="6"/>
    </row>
    <row r="63" spans="1:63" ht="29" x14ac:dyDescent="0.35">
      <c r="A63" s="16" t="s">
        <v>2</v>
      </c>
      <c r="B63" s="64" t="s">
        <v>69</v>
      </c>
      <c r="C63" s="29" t="s">
        <v>38</v>
      </c>
      <c r="D63" s="29" t="s">
        <v>39</v>
      </c>
      <c r="E63" s="29" t="s">
        <v>38</v>
      </c>
      <c r="F63" s="29" t="s">
        <v>38</v>
      </c>
      <c r="G63" s="29" t="s">
        <v>38</v>
      </c>
      <c r="H63" s="29" t="s">
        <v>38</v>
      </c>
      <c r="I63" s="29" t="s">
        <v>38</v>
      </c>
      <c r="J63" s="29" t="s">
        <v>39</v>
      </c>
      <c r="K63" s="29" t="s">
        <v>39</v>
      </c>
      <c r="L63" s="29" t="s">
        <v>38</v>
      </c>
      <c r="M63" s="29" t="s">
        <v>38</v>
      </c>
      <c r="N63" s="29" t="s">
        <v>39</v>
      </c>
      <c r="O63" s="29" t="s">
        <v>38</v>
      </c>
      <c r="P63" s="29" t="s">
        <v>38</v>
      </c>
      <c r="Q63" s="29" t="s">
        <v>39</v>
      </c>
      <c r="R63" s="29" t="s">
        <v>39</v>
      </c>
      <c r="S63" s="29" t="s">
        <v>38</v>
      </c>
      <c r="T63" s="29" t="s">
        <v>39</v>
      </c>
      <c r="U63" s="29" t="s">
        <v>39</v>
      </c>
      <c r="V63" s="29" t="s">
        <v>38</v>
      </c>
      <c r="W63" s="29" t="s">
        <v>39</v>
      </c>
      <c r="X63" s="29" t="s">
        <v>38</v>
      </c>
      <c r="Y63" s="29" t="s">
        <v>38</v>
      </c>
      <c r="Z63" s="29" t="s">
        <v>38</v>
      </c>
      <c r="AA63" s="29" t="s">
        <v>38</v>
      </c>
      <c r="AB63" s="29" t="s">
        <v>39</v>
      </c>
      <c r="AC63" s="29" t="s">
        <v>38</v>
      </c>
      <c r="AD63" s="29" t="s">
        <v>38</v>
      </c>
      <c r="AE63" s="29" t="s">
        <v>38</v>
      </c>
      <c r="AF63" s="29" t="s">
        <v>39</v>
      </c>
      <c r="AG63" s="29" t="s">
        <v>38</v>
      </c>
      <c r="AH63" s="29" t="s">
        <v>38</v>
      </c>
      <c r="AI63" s="29" t="s">
        <v>38</v>
      </c>
      <c r="AJ63" s="29" t="s">
        <v>39</v>
      </c>
      <c r="AK63" s="29" t="s">
        <v>38</v>
      </c>
      <c r="AL63" s="29" t="s">
        <v>39</v>
      </c>
      <c r="AM63" s="29" t="s">
        <v>39</v>
      </c>
      <c r="AN63" s="29" t="s">
        <v>39</v>
      </c>
      <c r="AO63" s="29" t="s">
        <v>38</v>
      </c>
      <c r="AP63" s="29" t="s">
        <v>39</v>
      </c>
      <c r="AQ63" s="29" t="s">
        <v>38</v>
      </c>
      <c r="AR63" s="29" t="s">
        <v>38</v>
      </c>
      <c r="AS63" s="29" t="s">
        <v>39</v>
      </c>
      <c r="AT63" s="29" t="s">
        <v>38</v>
      </c>
      <c r="AU63" s="29" t="s">
        <v>38</v>
      </c>
      <c r="AV63" s="29" t="s">
        <v>39</v>
      </c>
      <c r="AW63" s="29" t="s">
        <v>39</v>
      </c>
      <c r="AX63" s="29" t="s">
        <v>38</v>
      </c>
      <c r="AY63" s="29" t="s">
        <v>39</v>
      </c>
      <c r="AZ63" s="29" t="s">
        <v>38</v>
      </c>
      <c r="BA63" s="29" t="s">
        <v>38</v>
      </c>
      <c r="BB63" s="29" t="s">
        <v>38</v>
      </c>
      <c r="BC63" s="29" t="s">
        <v>38</v>
      </c>
      <c r="BD63" s="29" t="s">
        <v>39</v>
      </c>
      <c r="BE63" s="29" t="s">
        <v>38</v>
      </c>
      <c r="BF63" s="29" t="s">
        <v>38</v>
      </c>
      <c r="BI63" s="6"/>
      <c r="BJ63" s="6"/>
      <c r="BK63" s="6"/>
    </row>
    <row r="64" spans="1:63" x14ac:dyDescent="0.35">
      <c r="A64" s="16" t="s">
        <v>5</v>
      </c>
      <c r="B64" s="64" t="s">
        <v>76</v>
      </c>
      <c r="C64" s="29" t="s">
        <v>38</v>
      </c>
      <c r="D64" s="29" t="s">
        <v>38</v>
      </c>
      <c r="E64" s="29" t="s">
        <v>38</v>
      </c>
      <c r="F64" s="29" t="s">
        <v>38</v>
      </c>
      <c r="G64" s="29" t="s">
        <v>38</v>
      </c>
      <c r="H64" s="29" t="s">
        <v>38</v>
      </c>
      <c r="I64" s="29" t="s">
        <v>38</v>
      </c>
      <c r="J64" s="29" t="s">
        <v>38</v>
      </c>
      <c r="K64" s="29" t="s">
        <v>38</v>
      </c>
      <c r="L64" s="29" t="s">
        <v>38</v>
      </c>
      <c r="M64" s="29" t="s">
        <v>38</v>
      </c>
      <c r="N64" s="29" t="s">
        <v>38</v>
      </c>
      <c r="O64" s="29" t="s">
        <v>38</v>
      </c>
      <c r="P64" s="29" t="s">
        <v>38</v>
      </c>
      <c r="Q64" s="29" t="s">
        <v>38</v>
      </c>
      <c r="R64" s="29" t="s">
        <v>38</v>
      </c>
      <c r="S64" s="29" t="s">
        <v>38</v>
      </c>
      <c r="T64" s="29" t="s">
        <v>38</v>
      </c>
      <c r="U64" s="29" t="s">
        <v>38</v>
      </c>
      <c r="V64" s="29" t="s">
        <v>38</v>
      </c>
      <c r="W64" s="29" t="s">
        <v>38</v>
      </c>
      <c r="X64" s="29" t="s">
        <v>38</v>
      </c>
      <c r="Y64" s="29" t="s">
        <v>38</v>
      </c>
      <c r="Z64" s="29" t="s">
        <v>38</v>
      </c>
      <c r="AA64" s="29" t="s">
        <v>38</v>
      </c>
      <c r="AB64" s="29" t="s">
        <v>38</v>
      </c>
      <c r="AC64" s="29" t="s">
        <v>38</v>
      </c>
      <c r="AD64" s="29" t="s">
        <v>38</v>
      </c>
      <c r="AE64" s="29" t="s">
        <v>38</v>
      </c>
      <c r="AF64" s="29" t="s">
        <v>38</v>
      </c>
      <c r="AG64" s="29" t="s">
        <v>38</v>
      </c>
      <c r="AH64" s="29" t="s">
        <v>38</v>
      </c>
      <c r="AI64" s="29" t="s">
        <v>38</v>
      </c>
      <c r="AJ64" s="29" t="s">
        <v>38</v>
      </c>
      <c r="AK64" s="29" t="s">
        <v>38</v>
      </c>
      <c r="AL64" s="29" t="s">
        <v>38</v>
      </c>
      <c r="AM64" s="29" t="s">
        <v>38</v>
      </c>
      <c r="AN64" s="29" t="s">
        <v>38</v>
      </c>
      <c r="AO64" s="29" t="s">
        <v>38</v>
      </c>
      <c r="AP64" s="29" t="s">
        <v>38</v>
      </c>
      <c r="AQ64" s="29" t="s">
        <v>38</v>
      </c>
      <c r="AR64" s="29" t="s">
        <v>38</v>
      </c>
      <c r="AS64" s="29" t="s">
        <v>39</v>
      </c>
      <c r="AT64" s="29" t="s">
        <v>38</v>
      </c>
      <c r="AU64" s="29" t="s">
        <v>38</v>
      </c>
      <c r="AV64" s="29" t="s">
        <v>38</v>
      </c>
      <c r="AW64" s="29" t="s">
        <v>38</v>
      </c>
      <c r="AX64" s="29" t="s">
        <v>38</v>
      </c>
      <c r="AY64" s="29" t="s">
        <v>38</v>
      </c>
      <c r="AZ64" s="29" t="s">
        <v>38</v>
      </c>
      <c r="BA64" s="29" t="s">
        <v>38</v>
      </c>
      <c r="BB64" s="29" t="s">
        <v>38</v>
      </c>
      <c r="BC64" s="29" t="s">
        <v>38</v>
      </c>
      <c r="BD64" s="29" t="s">
        <v>38</v>
      </c>
      <c r="BE64" s="29" t="s">
        <v>38</v>
      </c>
      <c r="BF64" s="29" t="s">
        <v>38</v>
      </c>
      <c r="BI64" s="6"/>
      <c r="BJ64" s="6"/>
      <c r="BK64" s="6"/>
    </row>
    <row r="65" spans="1:63" ht="43.5" x14ac:dyDescent="0.35">
      <c r="A65" s="5">
        <v>14</v>
      </c>
      <c r="B65" s="60" t="s">
        <v>71</v>
      </c>
      <c r="C65" s="5">
        <f t="shared" ref="C65:AH65" si="18">COUNTIF(C66:C68,"Y")</f>
        <v>2</v>
      </c>
      <c r="D65" s="5">
        <f t="shared" si="18"/>
        <v>1</v>
      </c>
      <c r="E65" s="5">
        <f t="shared" si="18"/>
        <v>2</v>
      </c>
      <c r="F65" s="5">
        <f t="shared" si="18"/>
        <v>2</v>
      </c>
      <c r="G65" s="5">
        <f t="shared" si="18"/>
        <v>1</v>
      </c>
      <c r="H65" s="5">
        <f t="shared" si="18"/>
        <v>1</v>
      </c>
      <c r="I65" s="5">
        <f t="shared" si="18"/>
        <v>0</v>
      </c>
      <c r="J65" s="5">
        <f t="shared" si="18"/>
        <v>2</v>
      </c>
      <c r="K65" s="5">
        <f t="shared" si="18"/>
        <v>2</v>
      </c>
      <c r="L65" s="5">
        <f t="shared" si="18"/>
        <v>3</v>
      </c>
      <c r="M65" s="5">
        <f t="shared" si="18"/>
        <v>2</v>
      </c>
      <c r="N65" s="5">
        <f t="shared" si="18"/>
        <v>2</v>
      </c>
      <c r="O65" s="5">
        <f t="shared" si="18"/>
        <v>1</v>
      </c>
      <c r="P65" s="5">
        <f t="shared" si="18"/>
        <v>2</v>
      </c>
      <c r="Q65" s="5">
        <f t="shared" si="18"/>
        <v>2</v>
      </c>
      <c r="R65" s="5">
        <f t="shared" si="18"/>
        <v>2</v>
      </c>
      <c r="S65" s="5">
        <f t="shared" si="18"/>
        <v>2</v>
      </c>
      <c r="T65" s="5">
        <f t="shared" si="18"/>
        <v>2</v>
      </c>
      <c r="U65" s="5">
        <f t="shared" si="18"/>
        <v>2</v>
      </c>
      <c r="V65" s="5">
        <f t="shared" si="18"/>
        <v>2</v>
      </c>
      <c r="W65" s="5">
        <f t="shared" si="18"/>
        <v>2</v>
      </c>
      <c r="X65" s="5">
        <f t="shared" si="18"/>
        <v>2</v>
      </c>
      <c r="Y65" s="5">
        <f t="shared" si="18"/>
        <v>1</v>
      </c>
      <c r="Z65" s="5">
        <f t="shared" si="18"/>
        <v>2</v>
      </c>
      <c r="AA65" s="5">
        <f t="shared" si="18"/>
        <v>3</v>
      </c>
      <c r="AB65" s="5">
        <f t="shared" si="18"/>
        <v>2</v>
      </c>
      <c r="AC65" s="5">
        <f t="shared" si="18"/>
        <v>2</v>
      </c>
      <c r="AD65" s="5">
        <f t="shared" si="18"/>
        <v>2</v>
      </c>
      <c r="AE65" s="5">
        <f t="shared" si="18"/>
        <v>2</v>
      </c>
      <c r="AF65" s="5">
        <f t="shared" si="18"/>
        <v>1</v>
      </c>
      <c r="AG65" s="5">
        <f t="shared" si="18"/>
        <v>2</v>
      </c>
      <c r="AH65" s="5">
        <f t="shared" si="18"/>
        <v>2</v>
      </c>
      <c r="AI65" s="5">
        <f t="shared" ref="AI65:BF65" si="19">COUNTIF(AI66:AI68,"Y")</f>
        <v>1</v>
      </c>
      <c r="AJ65" s="5">
        <f t="shared" si="19"/>
        <v>1</v>
      </c>
      <c r="AK65" s="5">
        <f t="shared" si="19"/>
        <v>0</v>
      </c>
      <c r="AL65" s="5">
        <f t="shared" si="19"/>
        <v>2</v>
      </c>
      <c r="AM65" s="5">
        <f t="shared" si="19"/>
        <v>2</v>
      </c>
      <c r="AN65" s="5">
        <f t="shared" si="19"/>
        <v>3</v>
      </c>
      <c r="AO65" s="5">
        <f t="shared" si="19"/>
        <v>2</v>
      </c>
      <c r="AP65" s="5">
        <f t="shared" si="19"/>
        <v>2</v>
      </c>
      <c r="AQ65" s="5">
        <f t="shared" si="19"/>
        <v>1</v>
      </c>
      <c r="AR65" s="5">
        <f t="shared" si="19"/>
        <v>1</v>
      </c>
      <c r="AS65" s="5">
        <f t="shared" si="19"/>
        <v>2</v>
      </c>
      <c r="AT65" s="5">
        <f t="shared" si="19"/>
        <v>2</v>
      </c>
      <c r="AU65" s="5">
        <f t="shared" si="19"/>
        <v>2</v>
      </c>
      <c r="AV65" s="5">
        <f t="shared" si="19"/>
        <v>2</v>
      </c>
      <c r="AW65" s="5">
        <f t="shared" si="19"/>
        <v>2</v>
      </c>
      <c r="AX65" s="5">
        <f t="shared" si="19"/>
        <v>2</v>
      </c>
      <c r="AY65" s="5">
        <f t="shared" si="19"/>
        <v>2</v>
      </c>
      <c r="AZ65" s="5">
        <f t="shared" si="19"/>
        <v>1</v>
      </c>
      <c r="BA65" s="5">
        <f t="shared" si="19"/>
        <v>2</v>
      </c>
      <c r="BB65" s="5">
        <f t="shared" si="19"/>
        <v>2</v>
      </c>
      <c r="BC65" s="5">
        <f t="shared" si="19"/>
        <v>3</v>
      </c>
      <c r="BD65" s="5">
        <f t="shared" si="19"/>
        <v>1</v>
      </c>
      <c r="BE65" s="5">
        <f t="shared" si="19"/>
        <v>2</v>
      </c>
      <c r="BF65" s="5">
        <f t="shared" si="19"/>
        <v>2</v>
      </c>
      <c r="BI65" s="5">
        <f>AVERAGE(C65:BF65)</f>
        <v>1.7857142857142858</v>
      </c>
      <c r="BJ65" s="5">
        <f>_xlfn.STDEV.S(C65:BF65)</f>
        <v>0.62418778393235907</v>
      </c>
      <c r="BK65" s="5">
        <f>MEDIAN(C65:BF65)</f>
        <v>2</v>
      </c>
    </row>
    <row r="66" spans="1:63" x14ac:dyDescent="0.35">
      <c r="A66" s="16" t="s">
        <v>1</v>
      </c>
      <c r="B66" s="64" t="s">
        <v>72</v>
      </c>
      <c r="C66" s="29" t="s">
        <v>38</v>
      </c>
      <c r="D66" s="29" t="s">
        <v>38</v>
      </c>
      <c r="E66" s="29" t="s">
        <v>38</v>
      </c>
      <c r="F66" s="29" t="s">
        <v>38</v>
      </c>
      <c r="G66" s="29" t="s">
        <v>38</v>
      </c>
      <c r="H66" s="29" t="s">
        <v>38</v>
      </c>
      <c r="I66" s="29" t="s">
        <v>39</v>
      </c>
      <c r="J66" s="29" t="s">
        <v>38</v>
      </c>
      <c r="K66" s="29" t="s">
        <v>38</v>
      </c>
      <c r="L66" s="29" t="s">
        <v>38</v>
      </c>
      <c r="M66" s="29" t="s">
        <v>38</v>
      </c>
      <c r="N66" s="29" t="s">
        <v>38</v>
      </c>
      <c r="O66" s="29" t="s">
        <v>38</v>
      </c>
      <c r="P66" s="29" t="s">
        <v>38</v>
      </c>
      <c r="Q66" s="29" t="s">
        <v>38</v>
      </c>
      <c r="R66" s="29" t="s">
        <v>38</v>
      </c>
      <c r="S66" s="29" t="s">
        <v>38</v>
      </c>
      <c r="T66" s="29" t="s">
        <v>38</v>
      </c>
      <c r="U66" s="29" t="s">
        <v>38</v>
      </c>
      <c r="V66" s="29" t="s">
        <v>38</v>
      </c>
      <c r="W66" s="29" t="s">
        <v>38</v>
      </c>
      <c r="X66" s="29" t="s">
        <v>38</v>
      </c>
      <c r="Y66" s="29" t="s">
        <v>38</v>
      </c>
      <c r="Z66" s="29" t="s">
        <v>38</v>
      </c>
      <c r="AA66" s="29" t="s">
        <v>38</v>
      </c>
      <c r="AB66" s="29" t="s">
        <v>38</v>
      </c>
      <c r="AC66" s="29" t="s">
        <v>38</v>
      </c>
      <c r="AD66" s="29" t="s">
        <v>38</v>
      </c>
      <c r="AE66" s="29" t="s">
        <v>38</v>
      </c>
      <c r="AF66" s="29" t="s">
        <v>38</v>
      </c>
      <c r="AG66" s="29" t="s">
        <v>38</v>
      </c>
      <c r="AH66" s="29" t="s">
        <v>38</v>
      </c>
      <c r="AI66" s="29" t="s">
        <v>38</v>
      </c>
      <c r="AJ66" s="29" t="s">
        <v>38</v>
      </c>
      <c r="AK66" s="29" t="s">
        <v>39</v>
      </c>
      <c r="AL66" s="29" t="s">
        <v>38</v>
      </c>
      <c r="AM66" s="29" t="s">
        <v>38</v>
      </c>
      <c r="AN66" s="29" t="s">
        <v>38</v>
      </c>
      <c r="AO66" s="29" t="s">
        <v>38</v>
      </c>
      <c r="AP66" s="29" t="s">
        <v>38</v>
      </c>
      <c r="AQ66" s="29" t="s">
        <v>38</v>
      </c>
      <c r="AR66" s="29" t="s">
        <v>38</v>
      </c>
      <c r="AS66" s="29" t="s">
        <v>38</v>
      </c>
      <c r="AT66" s="29" t="s">
        <v>38</v>
      </c>
      <c r="AU66" s="29" t="s">
        <v>38</v>
      </c>
      <c r="AV66" s="29" t="s">
        <v>38</v>
      </c>
      <c r="AW66" s="29" t="s">
        <v>38</v>
      </c>
      <c r="AX66" s="29" t="s">
        <v>38</v>
      </c>
      <c r="AY66" s="29" t="s">
        <v>38</v>
      </c>
      <c r="AZ66" s="29" t="s">
        <v>38</v>
      </c>
      <c r="BA66" s="29" t="s">
        <v>38</v>
      </c>
      <c r="BB66" s="29" t="s">
        <v>38</v>
      </c>
      <c r="BC66" s="29" t="s">
        <v>38</v>
      </c>
      <c r="BD66" s="29" t="s">
        <v>38</v>
      </c>
      <c r="BE66" s="29" t="s">
        <v>38</v>
      </c>
      <c r="BF66" s="29" t="s">
        <v>38</v>
      </c>
      <c r="BI66" s="6"/>
      <c r="BJ66" s="6"/>
      <c r="BK66" s="6"/>
    </row>
    <row r="67" spans="1:63" x14ac:dyDescent="0.35">
      <c r="A67" s="16" t="s">
        <v>2</v>
      </c>
      <c r="B67" s="64" t="s">
        <v>73</v>
      </c>
      <c r="C67" s="29" t="s">
        <v>38</v>
      </c>
      <c r="D67" s="29" t="s">
        <v>39</v>
      </c>
      <c r="E67" s="29" t="s">
        <v>38</v>
      </c>
      <c r="F67" s="29" t="s">
        <v>38</v>
      </c>
      <c r="G67" s="29" t="s">
        <v>39</v>
      </c>
      <c r="H67" s="29" t="s">
        <v>39</v>
      </c>
      <c r="I67" s="29" t="s">
        <v>39</v>
      </c>
      <c r="J67" s="29" t="s">
        <v>38</v>
      </c>
      <c r="K67" s="29" t="s">
        <v>38</v>
      </c>
      <c r="L67" s="29" t="s">
        <v>38</v>
      </c>
      <c r="M67" s="29" t="s">
        <v>38</v>
      </c>
      <c r="N67" s="29" t="s">
        <v>38</v>
      </c>
      <c r="O67" s="29" t="s">
        <v>39</v>
      </c>
      <c r="P67" s="29" t="s">
        <v>38</v>
      </c>
      <c r="Q67" s="29" t="s">
        <v>38</v>
      </c>
      <c r="R67" s="29" t="s">
        <v>38</v>
      </c>
      <c r="S67" s="29" t="s">
        <v>38</v>
      </c>
      <c r="T67" s="29" t="s">
        <v>38</v>
      </c>
      <c r="U67" s="29" t="s">
        <v>38</v>
      </c>
      <c r="V67" s="29" t="s">
        <v>38</v>
      </c>
      <c r="W67" s="29" t="s">
        <v>38</v>
      </c>
      <c r="X67" s="29" t="s">
        <v>38</v>
      </c>
      <c r="Y67" s="29" t="s">
        <v>39</v>
      </c>
      <c r="Z67" s="29" t="s">
        <v>38</v>
      </c>
      <c r="AA67" s="29" t="s">
        <v>38</v>
      </c>
      <c r="AB67" s="29" t="s">
        <v>38</v>
      </c>
      <c r="AC67" s="29" t="s">
        <v>38</v>
      </c>
      <c r="AD67" s="29" t="s">
        <v>38</v>
      </c>
      <c r="AE67" s="29" t="s">
        <v>38</v>
      </c>
      <c r="AF67" s="29" t="s">
        <v>39</v>
      </c>
      <c r="AG67" s="29" t="s">
        <v>38</v>
      </c>
      <c r="AH67" s="29" t="s">
        <v>38</v>
      </c>
      <c r="AI67" s="29" t="s">
        <v>39</v>
      </c>
      <c r="AJ67" s="29" t="s">
        <v>39</v>
      </c>
      <c r="AK67" s="29" t="s">
        <v>39</v>
      </c>
      <c r="AL67" s="29" t="s">
        <v>38</v>
      </c>
      <c r="AM67" s="29" t="s">
        <v>38</v>
      </c>
      <c r="AN67" s="29" t="s">
        <v>38</v>
      </c>
      <c r="AO67" s="29" t="s">
        <v>38</v>
      </c>
      <c r="AP67" s="29" t="s">
        <v>38</v>
      </c>
      <c r="AQ67" s="29" t="s">
        <v>39</v>
      </c>
      <c r="AR67" s="29" t="s">
        <v>39</v>
      </c>
      <c r="AS67" s="29" t="s">
        <v>38</v>
      </c>
      <c r="AT67" s="29" t="s">
        <v>38</v>
      </c>
      <c r="AU67" s="29" t="s">
        <v>38</v>
      </c>
      <c r="AV67" s="29" t="s">
        <v>38</v>
      </c>
      <c r="AW67" s="29" t="s">
        <v>38</v>
      </c>
      <c r="AX67" s="29" t="s">
        <v>38</v>
      </c>
      <c r="AY67" s="29" t="s">
        <v>38</v>
      </c>
      <c r="AZ67" s="29" t="s">
        <v>39</v>
      </c>
      <c r="BA67" s="29" t="s">
        <v>38</v>
      </c>
      <c r="BB67" s="29" t="s">
        <v>38</v>
      </c>
      <c r="BC67" s="29" t="s">
        <v>38</v>
      </c>
      <c r="BD67" s="29" t="s">
        <v>39</v>
      </c>
      <c r="BE67" s="29" t="s">
        <v>38</v>
      </c>
      <c r="BF67" s="29" t="s">
        <v>38</v>
      </c>
      <c r="BI67" s="6"/>
      <c r="BJ67" s="6"/>
      <c r="BK67" s="6"/>
    </row>
    <row r="68" spans="1:63" x14ac:dyDescent="0.35">
      <c r="A68" s="16" t="s">
        <v>5</v>
      </c>
      <c r="B68" s="64" t="s">
        <v>74</v>
      </c>
      <c r="C68" s="29" t="s">
        <v>39</v>
      </c>
      <c r="D68" s="29" t="s">
        <v>39</v>
      </c>
      <c r="E68" s="29" t="s">
        <v>39</v>
      </c>
      <c r="F68" s="29" t="s">
        <v>39</v>
      </c>
      <c r="G68" s="29" t="s">
        <v>39</v>
      </c>
      <c r="H68" s="29" t="s">
        <v>39</v>
      </c>
      <c r="I68" s="29" t="s">
        <v>39</v>
      </c>
      <c r="J68" s="29" t="s">
        <v>39</v>
      </c>
      <c r="K68" s="29" t="s">
        <v>39</v>
      </c>
      <c r="L68" s="29" t="s">
        <v>38</v>
      </c>
      <c r="M68" s="29" t="s">
        <v>39</v>
      </c>
      <c r="N68" s="29" t="s">
        <v>39</v>
      </c>
      <c r="O68" s="29" t="s">
        <v>39</v>
      </c>
      <c r="P68" s="29" t="s">
        <v>39</v>
      </c>
      <c r="Q68" s="29" t="s">
        <v>39</v>
      </c>
      <c r="R68" s="29" t="s">
        <v>39</v>
      </c>
      <c r="S68" s="29" t="s">
        <v>39</v>
      </c>
      <c r="T68" s="29" t="s">
        <v>39</v>
      </c>
      <c r="U68" s="29" t="s">
        <v>39</v>
      </c>
      <c r="V68" s="29" t="s">
        <v>39</v>
      </c>
      <c r="W68" s="29" t="s">
        <v>39</v>
      </c>
      <c r="X68" s="29" t="s">
        <v>39</v>
      </c>
      <c r="Y68" s="29" t="s">
        <v>39</v>
      </c>
      <c r="Z68" s="29" t="s">
        <v>39</v>
      </c>
      <c r="AA68" s="29" t="s">
        <v>38</v>
      </c>
      <c r="AB68" s="29" t="s">
        <v>39</v>
      </c>
      <c r="AC68" s="29" t="s">
        <v>39</v>
      </c>
      <c r="AD68" s="29" t="s">
        <v>39</v>
      </c>
      <c r="AE68" s="29" t="s">
        <v>39</v>
      </c>
      <c r="AF68" s="29" t="s">
        <v>39</v>
      </c>
      <c r="AG68" s="29" t="s">
        <v>39</v>
      </c>
      <c r="AH68" s="29" t="s">
        <v>39</v>
      </c>
      <c r="AI68" s="29" t="s">
        <v>39</v>
      </c>
      <c r="AJ68" s="29" t="s">
        <v>39</v>
      </c>
      <c r="AK68" s="29" t="s">
        <v>39</v>
      </c>
      <c r="AL68" s="29" t="s">
        <v>39</v>
      </c>
      <c r="AM68" s="29" t="s">
        <v>39</v>
      </c>
      <c r="AN68" s="29" t="s">
        <v>38</v>
      </c>
      <c r="AO68" s="29" t="s">
        <v>39</v>
      </c>
      <c r="AP68" s="29" t="s">
        <v>39</v>
      </c>
      <c r="AQ68" s="29" t="s">
        <v>39</v>
      </c>
      <c r="AR68" s="29" t="s">
        <v>39</v>
      </c>
      <c r="AS68" s="29" t="s">
        <v>39</v>
      </c>
      <c r="AT68" s="29" t="s">
        <v>39</v>
      </c>
      <c r="AU68" s="29" t="s">
        <v>39</v>
      </c>
      <c r="AV68" s="29" t="s">
        <v>39</v>
      </c>
      <c r="AW68" s="29" t="s">
        <v>39</v>
      </c>
      <c r="AX68" s="29" t="s">
        <v>39</v>
      </c>
      <c r="AY68" s="29" t="s">
        <v>39</v>
      </c>
      <c r="AZ68" s="29" t="s">
        <v>39</v>
      </c>
      <c r="BA68" s="29" t="s">
        <v>39</v>
      </c>
      <c r="BB68" s="29" t="s">
        <v>39</v>
      </c>
      <c r="BC68" s="29" t="s">
        <v>38</v>
      </c>
      <c r="BD68" s="29" t="s">
        <v>39</v>
      </c>
      <c r="BE68" s="29" t="s">
        <v>39</v>
      </c>
      <c r="BF68" s="29" t="s">
        <v>39</v>
      </c>
      <c r="BI68" s="6"/>
      <c r="BJ68" s="6"/>
      <c r="BK68" s="6"/>
    </row>
    <row r="69" spans="1:63" ht="29" x14ac:dyDescent="0.35">
      <c r="A69" s="5">
        <v>15</v>
      </c>
      <c r="B69" s="60" t="s">
        <v>90</v>
      </c>
      <c r="C69" s="5">
        <f>IF(ISBLANK(C70),0,VLOOKUP(C70,Options!$A$42:$B$44,2,0))+IF(C71="Y",1,0)+IF(ISBLANK(C72),0,VLOOKUP(C72,Options!$A$47:$B$49,2,0))</f>
        <v>4</v>
      </c>
      <c r="D69" s="5">
        <f>IF(ISBLANK(D70),0,VLOOKUP(D70,Options!$A$42:$B$44,2,0))+IF(D71="Y",1,0)+IF(ISBLANK(D72),0,VLOOKUP(D72,Options!$A$47:$B$49,2,0))</f>
        <v>3</v>
      </c>
      <c r="E69" s="5">
        <f>IF(ISBLANK(E70),0,VLOOKUP(E70,Options!$A$42:$B$44,2,0))+IF(E71="Y",1,0)+IF(ISBLANK(E72),0,VLOOKUP(E72,Options!$A$47:$B$49,2,0))</f>
        <v>5</v>
      </c>
      <c r="F69" s="5">
        <f>IF(ISBLANK(F70),0,VLOOKUP(F70,Options!$A$42:$B$44,2,0))+IF(F71="Y",1,0)+IF(ISBLANK(F72),0,VLOOKUP(F72,Options!$A$47:$B$49,2,0))</f>
        <v>3</v>
      </c>
      <c r="G69" s="5">
        <f>IF(ISBLANK(G70),0,VLOOKUP(G70,Options!$A$42:$B$44,2,0))+IF(G71="Y",1,0)+IF(ISBLANK(G72),0,VLOOKUP(G72,Options!$A$47:$B$49,2,0))</f>
        <v>2</v>
      </c>
      <c r="H69" s="5">
        <f>IF(ISBLANK(H70),0,VLOOKUP(H70,Options!$A$42:$B$44,2,0))+IF(H71="Y",1,0)+IF(ISBLANK(H72),0,VLOOKUP(H72,Options!$A$47:$B$49,2,0))</f>
        <v>2</v>
      </c>
      <c r="I69" s="5">
        <f>IF(ISBLANK(I70),0,VLOOKUP(I70,Options!$A$42:$B$44,2,0))+IF(I71="Y",1,0)+IF(ISBLANK(I72),0,VLOOKUP(I72,Options!$A$47:$B$49,2,0))</f>
        <v>3</v>
      </c>
      <c r="J69" s="5">
        <f>IF(ISBLANK(J70),0,VLOOKUP(J70,Options!$A$42:$B$44,2,0))+IF(J71="Y",1,0)+IF(ISBLANK(J72),0,VLOOKUP(J72,Options!$A$47:$B$49,2,0))</f>
        <v>3</v>
      </c>
      <c r="K69" s="5">
        <f>IF(ISBLANK(K70),0,VLOOKUP(K70,Options!$A$42:$B$44,2,0))+IF(K71="Y",1,0)+IF(ISBLANK(K72),0,VLOOKUP(K72,Options!$A$47:$B$49,2,0))</f>
        <v>3</v>
      </c>
      <c r="L69" s="5">
        <f>IF(ISBLANK(L70),0,VLOOKUP(L70,Options!$A$42:$B$44,2,0))+IF(L71="Y",1,0)+IF(ISBLANK(L72),0,VLOOKUP(L72,Options!$A$47:$B$49,2,0))</f>
        <v>1</v>
      </c>
      <c r="M69" s="5">
        <f>IF(ISBLANK(M70),0,VLOOKUP(M70,Options!$A$42:$B$44,2,0))+IF(M71="Y",1,0)+IF(ISBLANK(M72),0,VLOOKUP(M72,Options!$A$47:$B$49,2,0))</f>
        <v>3</v>
      </c>
      <c r="N69" s="5">
        <f>IF(ISBLANK(N70),0,VLOOKUP(N70,Options!$A$42:$B$44,2,0))+IF(N71="Y",1,0)+IF(ISBLANK(N72),0,VLOOKUP(N72,Options!$A$47:$B$49,2,0))</f>
        <v>1</v>
      </c>
      <c r="O69" s="5">
        <f>IF(ISBLANK(O70),0,VLOOKUP(O70,Options!$A$42:$B$44,2,0))+IF(O71="Y",1,0)+IF(ISBLANK(O72),0,VLOOKUP(O72,Options!$A$47:$B$49,2,0))</f>
        <v>2</v>
      </c>
      <c r="P69" s="5">
        <f>IF(ISBLANK(P70),0,VLOOKUP(P70,Options!$A$42:$B$44,2,0))+IF(P71="Y",1,0)+IF(ISBLANK(P72),0,VLOOKUP(P72,Options!$A$47:$B$49,2,0))</f>
        <v>2</v>
      </c>
      <c r="Q69" s="5">
        <f>IF(ISBLANK(Q70),0,VLOOKUP(Q70,Options!$A$42:$B$44,2,0))+IF(Q71="Y",1,0)+IF(ISBLANK(Q72),0,VLOOKUP(Q72,Options!$A$47:$B$49,2,0))</f>
        <v>3</v>
      </c>
      <c r="R69" s="5">
        <f>IF(ISBLANK(R70),0,VLOOKUP(R70,Options!$A$42:$B$44,2,0))+IF(R71="Y",1,0)+IF(ISBLANK(R72),0,VLOOKUP(R72,Options!$A$47:$B$49,2,0))</f>
        <v>3</v>
      </c>
      <c r="S69" s="5">
        <f>IF(ISBLANK(S70),0,VLOOKUP(S70,Options!$A$42:$B$44,2,0))+IF(S71="Y",1,0)+IF(ISBLANK(S72),0,VLOOKUP(S72,Options!$A$47:$B$49,2,0))</f>
        <v>1</v>
      </c>
      <c r="T69" s="5">
        <f>IF(ISBLANK(T70),0,VLOOKUP(T70,Options!$A$42:$B$44,2,0))+IF(T71="Y",1,0)+IF(ISBLANK(T72),0,VLOOKUP(T72,Options!$A$47:$B$49,2,0))</f>
        <v>3</v>
      </c>
      <c r="U69" s="5">
        <f>IF(ISBLANK(U70),0,VLOOKUP(U70,Options!$A$42:$B$44,2,0))+IF(U71="Y",1,0)+IF(ISBLANK(U72),0,VLOOKUP(U72,Options!$A$47:$B$49,2,0))</f>
        <v>1</v>
      </c>
      <c r="V69" s="5">
        <f>IF(ISBLANK(V70),0,VLOOKUP(V70,Options!$A$42:$B$44,2,0))+IF(V71="Y",1,0)+IF(ISBLANK(V72),0,VLOOKUP(V72,Options!$A$47:$B$49,2,0))</f>
        <v>2</v>
      </c>
      <c r="W69" s="5">
        <f>IF(ISBLANK(W70),0,VLOOKUP(W70,Options!$A$42:$B$44,2,0))+IF(W71="Y",1,0)+IF(ISBLANK(W72),0,VLOOKUP(W72,Options!$A$47:$B$49,2,0))</f>
        <v>2</v>
      </c>
      <c r="X69" s="5">
        <f>IF(ISBLANK(X70),0,VLOOKUP(X70,Options!$A$42:$B$44,2,0))+IF(X71="Y",1,0)+IF(ISBLANK(X72),0,VLOOKUP(X72,Options!$A$47:$B$49,2,0))</f>
        <v>2</v>
      </c>
      <c r="Y69" s="5">
        <f>IF(ISBLANK(Y70),0,VLOOKUP(Y70,Options!$A$42:$B$44,2,0))+IF(Y71="Y",1,0)+IF(ISBLANK(Y72),0,VLOOKUP(Y72,Options!$A$47:$B$49,2,0))</f>
        <v>3</v>
      </c>
      <c r="Z69" s="5">
        <f>IF(ISBLANK(Z70),0,VLOOKUP(Z70,Options!$A$42:$B$44,2,0))+IF(Z71="Y",1,0)+IF(ISBLANK(Z72),0,VLOOKUP(Z72,Options!$A$47:$B$49,2,0))</f>
        <v>2</v>
      </c>
      <c r="AA69" s="5">
        <f>IF(ISBLANK(AA70),0,VLOOKUP(AA70,Options!$A$42:$B$44,2,0))+IF(AA71="Y",1,0)+IF(ISBLANK(AA72),0,VLOOKUP(AA72,Options!$A$47:$B$49,2,0))</f>
        <v>2</v>
      </c>
      <c r="AB69" s="5">
        <f>IF(ISBLANK(AB70),0,VLOOKUP(AB70,Options!$A$42:$B$44,2,0))+IF(AB71="Y",1,0)+IF(ISBLANK(AB72),0,VLOOKUP(AB72,Options!$A$47:$B$49,2,0))</f>
        <v>1</v>
      </c>
      <c r="AC69" s="5">
        <f>IF(ISBLANK(AC70),0,VLOOKUP(AC70,Options!$A$42:$B$44,2,0))+IF(AC71="Y",1,0)+IF(ISBLANK(AC72),0,VLOOKUP(AC72,Options!$A$47:$B$49,2,0))</f>
        <v>2</v>
      </c>
      <c r="AD69" s="5">
        <f>IF(ISBLANK(AD70),0,VLOOKUP(AD70,Options!$A$42:$B$44,2,0))+IF(AD71="Y",1,0)+IF(ISBLANK(AD72),0,VLOOKUP(AD72,Options!$A$47:$B$49,2,0))</f>
        <v>3</v>
      </c>
      <c r="AE69" s="5">
        <f>IF(ISBLANK(AE70),0,VLOOKUP(AE70,Options!$A$42:$B$44,2,0))+IF(AE71="Y",1,0)+IF(ISBLANK(AE72),0,VLOOKUP(AE72,Options!$A$47:$B$49,2,0))</f>
        <v>5</v>
      </c>
      <c r="AF69" s="5">
        <f>IF(ISBLANK(AF70),0,VLOOKUP(AF70,Options!$A$42:$B$44,2,0))+IF(AF71="Y",1,0)+IF(ISBLANK(AF72),0,VLOOKUP(AF72,Options!$A$47:$B$49,2,0))</f>
        <v>3</v>
      </c>
      <c r="AG69" s="5">
        <f>IF(ISBLANK(AG70),0,VLOOKUP(AG70,Options!$A$42:$B$44,2,0))+IF(AG71="Y",1,0)+IF(ISBLANK(AG72),0,VLOOKUP(AG72,Options!$A$47:$B$49,2,0))</f>
        <v>5</v>
      </c>
      <c r="AH69" s="5">
        <f>IF(ISBLANK(AH70),0,VLOOKUP(AH70,Options!$A$42:$B$44,2,0))+IF(AH71="Y",1,0)+IF(ISBLANK(AH72),0,VLOOKUP(AH72,Options!$A$47:$B$49,2,0))</f>
        <v>3</v>
      </c>
      <c r="AI69" s="5">
        <f>IF(ISBLANK(AI70),0,VLOOKUP(AI70,Options!$A$42:$B$44,2,0))+IF(AI71="Y",1,0)+IF(ISBLANK(AI72),0,VLOOKUP(AI72,Options!$A$47:$B$49,2,0))</f>
        <v>3</v>
      </c>
      <c r="AJ69" s="5">
        <f>IF(ISBLANK(AJ70),0,VLOOKUP(AJ70,Options!$A$42:$B$44,2,0))+IF(AJ71="Y",1,0)+IF(ISBLANK(AJ72),0,VLOOKUP(AJ72,Options!$A$47:$B$49,2,0))</f>
        <v>2</v>
      </c>
      <c r="AK69" s="5">
        <f>IF(ISBLANK(AK70),0,VLOOKUP(AK70,Options!$A$42:$B$44,2,0))+IF(AK71="Y",1,0)+IF(ISBLANK(AK72),0,VLOOKUP(AK72,Options!$A$47:$B$49,2,0))</f>
        <v>3</v>
      </c>
      <c r="AL69" s="5">
        <f>IF(ISBLANK(AL70),0,VLOOKUP(AL70,Options!$A$42:$B$44,2,0))+IF(AL71="Y",1,0)+IF(ISBLANK(AL72),0,VLOOKUP(AL72,Options!$A$47:$B$49,2,0))</f>
        <v>3</v>
      </c>
      <c r="AM69" s="5">
        <f>IF(ISBLANK(AM70),0,VLOOKUP(AM70,Options!$A$42:$B$44,2,0))+IF(AM71="Y",1,0)+IF(ISBLANK(AM72),0,VLOOKUP(AM72,Options!$A$47:$B$49,2,0))</f>
        <v>2</v>
      </c>
      <c r="AN69" s="5">
        <f>IF(ISBLANK(AN70),0,VLOOKUP(AN70,Options!$A$42:$B$44,2,0))+IF(AN71="Y",1,0)+IF(ISBLANK(AN72),0,VLOOKUP(AN72,Options!$A$47:$B$49,2,0))</f>
        <v>1</v>
      </c>
      <c r="AO69" s="5">
        <f>IF(ISBLANK(AO70),0,VLOOKUP(AO70,Options!$A$42:$B$44,2,0))+IF(AO71="Y",1,0)+IF(ISBLANK(AO72),0,VLOOKUP(AO72,Options!$A$47:$B$49,2,0))</f>
        <v>3</v>
      </c>
      <c r="AP69" s="5">
        <f>IF(ISBLANK(AP70),0,VLOOKUP(AP70,Options!$A$42:$B$44,2,0))+IF(AP71="Y",1,0)+IF(ISBLANK(AP72),0,VLOOKUP(AP72,Options!$A$47:$B$49,2,0))</f>
        <v>1</v>
      </c>
      <c r="AQ69" s="5">
        <f>IF(ISBLANK(AQ70),0,VLOOKUP(AQ70,Options!$A$42:$B$44,2,0))+IF(AQ71="Y",1,0)+IF(ISBLANK(AQ72),0,VLOOKUP(AQ72,Options!$A$47:$B$49,2,0))</f>
        <v>2</v>
      </c>
      <c r="AR69" s="5">
        <f>IF(ISBLANK(AR70),0,VLOOKUP(AR70,Options!$A$42:$B$44,2,0))+IF(AR71="Y",1,0)+IF(ISBLANK(AR72),0,VLOOKUP(AR72,Options!$A$47:$B$49,2,0))</f>
        <v>1</v>
      </c>
      <c r="AS69" s="5">
        <f>IF(ISBLANK(AS70),0,VLOOKUP(AS70,Options!$A$42:$B$44,2,0))+IF(AS71="Y",1,0)+IF(ISBLANK(AS72),0,VLOOKUP(AS72,Options!$A$47:$B$49,2,0))</f>
        <v>2</v>
      </c>
      <c r="AT69" s="5">
        <f>IF(ISBLANK(AT70),0,VLOOKUP(AT70,Options!$A$42:$B$44,2,0))+IF(AT71="Y",1,0)+IF(ISBLANK(AT72),0,VLOOKUP(AT72,Options!$A$47:$B$49,2,0))</f>
        <v>2</v>
      </c>
      <c r="AU69" s="5">
        <f>IF(ISBLANK(AU70),0,VLOOKUP(AU70,Options!$A$42:$B$44,2,0))+IF(AU71="Y",1,0)+IF(ISBLANK(AU72),0,VLOOKUP(AU72,Options!$A$47:$B$49,2,0))</f>
        <v>1</v>
      </c>
      <c r="AV69" s="5">
        <f>IF(ISBLANK(AV70),0,VLOOKUP(AV70,Options!$A$42:$B$44,2,0))+IF(AV71="Y",1,0)+IF(ISBLANK(AV72),0,VLOOKUP(AV72,Options!$A$47:$B$49,2,0))</f>
        <v>2</v>
      </c>
      <c r="AW69" s="5">
        <f>IF(ISBLANK(AW70),0,VLOOKUP(AW70,Options!$A$42:$B$44,2,0))+IF(AW71="Y",1,0)+IF(ISBLANK(AW72),0,VLOOKUP(AW72,Options!$A$47:$B$49,2,0))</f>
        <v>1</v>
      </c>
      <c r="AX69" s="5">
        <f>IF(ISBLANK(AX70),0,VLOOKUP(AX70,Options!$A$42:$B$44,2,0))+IF(AX71="Y",1,0)+IF(ISBLANK(AX72),0,VLOOKUP(AX72,Options!$A$47:$B$49,2,0))</f>
        <v>2</v>
      </c>
      <c r="AY69" s="5">
        <f>IF(ISBLANK(AY70),0,VLOOKUP(AY70,Options!$A$42:$B$44,2,0))+IF(AY71="Y",1,0)+IF(ISBLANK(AY72),0,VLOOKUP(AY72,Options!$A$47:$B$49,2,0))</f>
        <v>2</v>
      </c>
      <c r="AZ69" s="5">
        <f>IF(ISBLANK(AZ70),0,VLOOKUP(AZ70,Options!$A$42:$B$44,2,0))+IF(AZ71="Y",1,0)+IF(ISBLANK(AZ72),0,VLOOKUP(AZ72,Options!$A$47:$B$49,2,0))</f>
        <v>2</v>
      </c>
      <c r="BA69" s="5">
        <f>IF(ISBLANK(BA70),0,VLOOKUP(BA70,Options!$A$42:$B$44,2,0))+IF(BA71="Y",1,0)+IF(ISBLANK(BA72),0,VLOOKUP(BA72,Options!$A$47:$B$49,2,0))</f>
        <v>3</v>
      </c>
      <c r="BB69" s="5">
        <f>IF(ISBLANK(BB70),0,VLOOKUP(BB70,Options!$A$42:$B$44,2,0))+IF(BB71="Y",1,0)+IF(ISBLANK(BB72),0,VLOOKUP(BB72,Options!$A$47:$B$49,2,0))</f>
        <v>3</v>
      </c>
      <c r="BC69" s="5">
        <f>IF(ISBLANK(BC70),0,VLOOKUP(BC70,Options!$A$42:$B$44,2,0))+IF(BC71="Y",1,0)+IF(ISBLANK(BC72),0,VLOOKUP(BC72,Options!$A$47:$B$49,2,0))</f>
        <v>2</v>
      </c>
      <c r="BD69" s="5">
        <f>IF(ISBLANK(BD70),0,VLOOKUP(BD70,Options!$A$42:$B$44,2,0))+IF(BD71="Y",1,0)+IF(ISBLANK(BD72),0,VLOOKUP(BD72,Options!$A$47:$B$49,2,0))</f>
        <v>1</v>
      </c>
      <c r="BE69" s="5">
        <f>IF(ISBLANK(BE70),0,VLOOKUP(BE70,Options!$A$42:$B$44,2,0))+IF(BE71="Y",1,0)+IF(ISBLANK(BE72),0,VLOOKUP(BE72,Options!$A$47:$B$49,2,0))</f>
        <v>3</v>
      </c>
      <c r="BF69" s="5">
        <f>IF(ISBLANK(BF70),0,VLOOKUP(BF70,Options!$A$42:$B$44,2,0))+IF(BF71="Y",1,0)+IF(ISBLANK(BF72),0,VLOOKUP(BF72,Options!$A$47:$B$49,2,0))</f>
        <v>2</v>
      </c>
      <c r="BI69" s="5">
        <f>AVERAGE(C69:BF69)</f>
        <v>2.3571428571428572</v>
      </c>
      <c r="BJ69" s="5">
        <f>_xlfn.STDEV.S(C69:BF69)</f>
        <v>0.99870045429177456</v>
      </c>
      <c r="BK69" s="5">
        <f>MEDIAN(C69:BF69)</f>
        <v>2</v>
      </c>
    </row>
    <row r="70" spans="1:63" ht="87" x14ac:dyDescent="0.35">
      <c r="A70" s="16" t="s">
        <v>1</v>
      </c>
      <c r="B70" s="64" t="s">
        <v>87</v>
      </c>
      <c r="C70" s="56" t="s">
        <v>86</v>
      </c>
      <c r="D70" s="56" t="s">
        <v>86</v>
      </c>
      <c r="E70" s="56" t="s">
        <v>86</v>
      </c>
      <c r="F70" s="56" t="s">
        <v>86</v>
      </c>
      <c r="G70" s="56" t="s">
        <v>86</v>
      </c>
      <c r="H70" s="56" t="s">
        <v>85</v>
      </c>
      <c r="I70" s="56" t="s">
        <v>86</v>
      </c>
      <c r="J70" s="56" t="s">
        <v>86</v>
      </c>
      <c r="K70" s="56" t="s">
        <v>86</v>
      </c>
      <c r="L70" s="56" t="s">
        <v>85</v>
      </c>
      <c r="M70" s="56" t="s">
        <v>86</v>
      </c>
      <c r="N70" s="56" t="s">
        <v>85</v>
      </c>
      <c r="O70" s="56" t="s">
        <v>86</v>
      </c>
      <c r="P70" s="56" t="s">
        <v>86</v>
      </c>
      <c r="Q70" s="56" t="s">
        <v>86</v>
      </c>
      <c r="R70" s="56" t="s">
        <v>86</v>
      </c>
      <c r="S70" s="56" t="s">
        <v>85</v>
      </c>
      <c r="T70" s="56" t="s">
        <v>86</v>
      </c>
      <c r="U70" s="56" t="s">
        <v>85</v>
      </c>
      <c r="V70" s="56" t="s">
        <v>86</v>
      </c>
      <c r="W70" s="56" t="s">
        <v>86</v>
      </c>
      <c r="X70" s="56" t="s">
        <v>86</v>
      </c>
      <c r="Y70" s="56" t="s">
        <v>86</v>
      </c>
      <c r="Z70" s="56" t="s">
        <v>86</v>
      </c>
      <c r="AA70" s="56" t="s">
        <v>86</v>
      </c>
      <c r="AB70" s="56" t="s">
        <v>85</v>
      </c>
      <c r="AC70" s="56" t="s">
        <v>86</v>
      </c>
      <c r="AD70" s="56" t="s">
        <v>86</v>
      </c>
      <c r="AE70" s="56" t="s">
        <v>86</v>
      </c>
      <c r="AF70" s="56" t="s">
        <v>86</v>
      </c>
      <c r="AG70" s="56" t="s">
        <v>86</v>
      </c>
      <c r="AH70" s="56" t="s">
        <v>86</v>
      </c>
      <c r="AI70" s="56" t="s">
        <v>86</v>
      </c>
      <c r="AJ70" s="56" t="s">
        <v>85</v>
      </c>
      <c r="AK70" s="56" t="s">
        <v>86</v>
      </c>
      <c r="AL70" s="56" t="s">
        <v>86</v>
      </c>
      <c r="AM70" s="56" t="s">
        <v>85</v>
      </c>
      <c r="AN70" s="56" t="s">
        <v>85</v>
      </c>
      <c r="AO70" s="56" t="s">
        <v>86</v>
      </c>
      <c r="AP70" s="56" t="s">
        <v>85</v>
      </c>
      <c r="AQ70" s="56" t="s">
        <v>86</v>
      </c>
      <c r="AR70" s="56" t="s">
        <v>85</v>
      </c>
      <c r="AS70" s="56" t="s">
        <v>86</v>
      </c>
      <c r="AT70" s="56" t="s">
        <v>86</v>
      </c>
      <c r="AU70" s="56" t="s">
        <v>85</v>
      </c>
      <c r="AV70" s="56" t="s">
        <v>86</v>
      </c>
      <c r="AW70" s="56" t="s">
        <v>85</v>
      </c>
      <c r="AX70" s="56" t="s">
        <v>85</v>
      </c>
      <c r="AY70" s="56" t="s">
        <v>85</v>
      </c>
      <c r="AZ70" s="56" t="s">
        <v>86</v>
      </c>
      <c r="BA70" s="56" t="s">
        <v>85</v>
      </c>
      <c r="BB70" s="56" t="s">
        <v>86</v>
      </c>
      <c r="BC70" s="56" t="s">
        <v>86</v>
      </c>
      <c r="BD70" s="56" t="s">
        <v>85</v>
      </c>
      <c r="BE70" s="56" t="s">
        <v>86</v>
      </c>
      <c r="BF70" s="56" t="s">
        <v>86</v>
      </c>
      <c r="BI70" s="6"/>
      <c r="BJ70" s="6"/>
      <c r="BK70" s="6"/>
    </row>
    <row r="71" spans="1:63" x14ac:dyDescent="0.35">
      <c r="A71" s="16" t="s">
        <v>2</v>
      </c>
      <c r="B71" s="64" t="s">
        <v>81</v>
      </c>
      <c r="C71" s="29" t="s">
        <v>39</v>
      </c>
      <c r="D71" s="29" t="s">
        <v>38</v>
      </c>
      <c r="E71" s="29" t="s">
        <v>38</v>
      </c>
      <c r="F71" s="29" t="s">
        <v>38</v>
      </c>
      <c r="G71" s="29" t="s">
        <v>39</v>
      </c>
      <c r="H71" s="29" t="s">
        <v>38</v>
      </c>
      <c r="I71" s="29" t="s">
        <v>38</v>
      </c>
      <c r="J71" s="29" t="s">
        <v>38</v>
      </c>
      <c r="K71" s="29" t="s">
        <v>38</v>
      </c>
      <c r="L71" s="29" t="s">
        <v>39</v>
      </c>
      <c r="M71" s="29" t="s">
        <v>38</v>
      </c>
      <c r="N71" s="29" t="s">
        <v>39</v>
      </c>
      <c r="O71" s="29" t="s">
        <v>39</v>
      </c>
      <c r="P71" s="29" t="s">
        <v>39</v>
      </c>
      <c r="Q71" s="29" t="s">
        <v>39</v>
      </c>
      <c r="R71" s="29" t="s">
        <v>38</v>
      </c>
      <c r="S71" s="29" t="s">
        <v>39</v>
      </c>
      <c r="T71" s="29" t="s">
        <v>38</v>
      </c>
      <c r="U71" s="29" t="s">
        <v>39</v>
      </c>
      <c r="V71" s="29" t="s">
        <v>39</v>
      </c>
      <c r="W71" s="29" t="s">
        <v>39</v>
      </c>
      <c r="X71" s="29" t="s">
        <v>39</v>
      </c>
      <c r="Y71" s="29" t="s">
        <v>38</v>
      </c>
      <c r="Z71" s="29" t="s">
        <v>39</v>
      </c>
      <c r="AA71" s="29" t="s">
        <v>39</v>
      </c>
      <c r="AB71" s="29" t="s">
        <v>39</v>
      </c>
      <c r="AC71" s="29" t="s">
        <v>39</v>
      </c>
      <c r="AD71" s="29" t="s">
        <v>38</v>
      </c>
      <c r="AE71" s="29" t="s">
        <v>38</v>
      </c>
      <c r="AF71" s="29" t="s">
        <v>38</v>
      </c>
      <c r="AG71" s="29" t="s">
        <v>38</v>
      </c>
      <c r="AH71" s="29" t="s">
        <v>38</v>
      </c>
      <c r="AI71" s="29" t="s">
        <v>38</v>
      </c>
      <c r="AJ71" s="29" t="s">
        <v>38</v>
      </c>
      <c r="AK71" s="29" t="s">
        <v>38</v>
      </c>
      <c r="AL71" s="29" t="s">
        <v>38</v>
      </c>
      <c r="AM71" s="29" t="s">
        <v>38</v>
      </c>
      <c r="AN71" s="29" t="s">
        <v>39</v>
      </c>
      <c r="AO71" s="29" t="s">
        <v>38</v>
      </c>
      <c r="AP71" s="29" t="s">
        <v>39</v>
      </c>
      <c r="AQ71" s="29" t="s">
        <v>39</v>
      </c>
      <c r="AR71" s="29" t="s">
        <v>39</v>
      </c>
      <c r="AS71" s="29" t="s">
        <v>39</v>
      </c>
      <c r="AT71" s="29" t="s">
        <v>39</v>
      </c>
      <c r="AU71" s="29" t="s">
        <v>39</v>
      </c>
      <c r="AV71" s="29" t="s">
        <v>39</v>
      </c>
      <c r="AW71" s="29" t="s">
        <v>39</v>
      </c>
      <c r="AX71" s="29" t="s">
        <v>38</v>
      </c>
      <c r="AY71" s="29" t="s">
        <v>38</v>
      </c>
      <c r="AZ71" s="29" t="s">
        <v>39</v>
      </c>
      <c r="BA71" s="29" t="s">
        <v>39</v>
      </c>
      <c r="BB71" s="29" t="s">
        <v>38</v>
      </c>
      <c r="BC71" s="29" t="s">
        <v>39</v>
      </c>
      <c r="BD71" s="29" t="s">
        <v>39</v>
      </c>
      <c r="BE71" s="29" t="s">
        <v>38</v>
      </c>
      <c r="BF71" s="29" t="s">
        <v>39</v>
      </c>
      <c r="BI71" s="6"/>
      <c r="BJ71" s="6"/>
      <c r="BK71" s="6"/>
    </row>
    <row r="72" spans="1:63" ht="87" x14ac:dyDescent="0.35">
      <c r="A72" s="16" t="s">
        <v>5</v>
      </c>
      <c r="B72" s="64" t="s">
        <v>88</v>
      </c>
      <c r="C72" s="56" t="s">
        <v>83</v>
      </c>
      <c r="D72" s="56" t="s">
        <v>26</v>
      </c>
      <c r="E72" s="56" t="s">
        <v>83</v>
      </c>
      <c r="F72" s="56" t="s">
        <v>26</v>
      </c>
      <c r="G72" s="56" t="s">
        <v>26</v>
      </c>
      <c r="H72" s="56" t="s">
        <v>26</v>
      </c>
      <c r="I72" s="56" t="s">
        <v>26</v>
      </c>
      <c r="J72" s="56" t="s">
        <v>26</v>
      </c>
      <c r="K72" s="56" t="s">
        <v>26</v>
      </c>
      <c r="L72" s="56" t="s">
        <v>26</v>
      </c>
      <c r="M72" s="56" t="s">
        <v>26</v>
      </c>
      <c r="N72" s="56" t="s">
        <v>26</v>
      </c>
      <c r="O72" s="56" t="s">
        <v>26</v>
      </c>
      <c r="P72" s="56" t="s">
        <v>26</v>
      </c>
      <c r="Q72" s="56" t="s">
        <v>84</v>
      </c>
      <c r="R72" s="56" t="s">
        <v>26</v>
      </c>
      <c r="S72" s="56" t="s">
        <v>26</v>
      </c>
      <c r="T72" s="56" t="s">
        <v>26</v>
      </c>
      <c r="U72" s="56" t="s">
        <v>26</v>
      </c>
      <c r="V72" s="56" t="s">
        <v>26</v>
      </c>
      <c r="W72" s="56" t="s">
        <v>26</v>
      </c>
      <c r="X72" s="56" t="s">
        <v>26</v>
      </c>
      <c r="Y72" s="56" t="s">
        <v>26</v>
      </c>
      <c r="Z72" s="56" t="s">
        <v>26</v>
      </c>
      <c r="AA72" s="56" t="s">
        <v>26</v>
      </c>
      <c r="AB72" s="56" t="s">
        <v>26</v>
      </c>
      <c r="AC72" s="56" t="s">
        <v>26</v>
      </c>
      <c r="AD72" s="56" t="s">
        <v>26</v>
      </c>
      <c r="AE72" s="56" t="s">
        <v>83</v>
      </c>
      <c r="AF72" s="56" t="s">
        <v>26</v>
      </c>
      <c r="AG72" s="56" t="s">
        <v>83</v>
      </c>
      <c r="AH72" s="56" t="s">
        <v>26</v>
      </c>
      <c r="AI72" s="56" t="s">
        <v>26</v>
      </c>
      <c r="AJ72" s="56" t="s">
        <v>26</v>
      </c>
      <c r="AK72" s="56" t="s">
        <v>26</v>
      </c>
      <c r="AL72" s="56" t="s">
        <v>26</v>
      </c>
      <c r="AM72" s="56" t="s">
        <v>26</v>
      </c>
      <c r="AN72" s="56" t="s">
        <v>26</v>
      </c>
      <c r="AO72" s="56" t="s">
        <v>26</v>
      </c>
      <c r="AP72" s="56" t="s">
        <v>26</v>
      </c>
      <c r="AQ72" s="56" t="s">
        <v>26</v>
      </c>
      <c r="AR72" s="56" t="s">
        <v>26</v>
      </c>
      <c r="AS72" s="56" t="s">
        <v>26</v>
      </c>
      <c r="AT72" s="56" t="s">
        <v>26</v>
      </c>
      <c r="AU72" s="56" t="s">
        <v>26</v>
      </c>
      <c r="AV72" s="56" t="s">
        <v>26</v>
      </c>
      <c r="AW72" s="56" t="s">
        <v>26</v>
      </c>
      <c r="AX72" s="56" t="s">
        <v>26</v>
      </c>
      <c r="AY72" s="56" t="s">
        <v>26</v>
      </c>
      <c r="AZ72" s="56" t="s">
        <v>26</v>
      </c>
      <c r="BA72" s="56" t="s">
        <v>83</v>
      </c>
      <c r="BB72" s="56" t="s">
        <v>26</v>
      </c>
      <c r="BC72" s="56" t="s">
        <v>26</v>
      </c>
      <c r="BD72" s="56" t="s">
        <v>26</v>
      </c>
      <c r="BE72" s="56" t="s">
        <v>26</v>
      </c>
      <c r="BF72" s="56" t="s">
        <v>26</v>
      </c>
      <c r="BI72" s="6"/>
      <c r="BJ72" s="6"/>
      <c r="BK72" s="6"/>
    </row>
    <row r="73" spans="1:63" ht="43.5" x14ac:dyDescent="0.35">
      <c r="A73" s="5">
        <v>16</v>
      </c>
      <c r="B73" s="60" t="s">
        <v>91</v>
      </c>
      <c r="C73" s="5">
        <f>IF(ISBLANK(C74),0,VLOOKUP(C74,Options!$A$52:$B$54,2,0))</f>
        <v>2</v>
      </c>
      <c r="D73" s="5">
        <f>IF(ISBLANK(D74),0,VLOOKUP(D74,Options!$A$52:$B$54,2,0))</f>
        <v>2</v>
      </c>
      <c r="E73" s="5">
        <f>IF(ISBLANK(E74),0,VLOOKUP(E74,Options!$A$52:$B$54,2,0))</f>
        <v>2</v>
      </c>
      <c r="F73" s="5">
        <f>IF(ISBLANK(F74),0,VLOOKUP(F74,Options!$A$52:$B$54,2,0))</f>
        <v>2</v>
      </c>
      <c r="G73" s="5">
        <f>IF(ISBLANK(G74),0,VLOOKUP(G74,Options!$A$52:$B$54,2,0))</f>
        <v>2</v>
      </c>
      <c r="H73" s="5">
        <f>IF(ISBLANK(H74),0,VLOOKUP(H74,Options!$A$52:$B$54,2,0))</f>
        <v>2</v>
      </c>
      <c r="I73" s="5">
        <f>IF(ISBLANK(I74),0,VLOOKUP(I74,Options!$A$52:$B$54,2,0))</f>
        <v>5</v>
      </c>
      <c r="J73" s="5">
        <f>IF(ISBLANK(J74),0,VLOOKUP(J74,Options!$A$52:$B$54,2,0))</f>
        <v>0</v>
      </c>
      <c r="K73" s="5">
        <f>IF(ISBLANK(K74),0,VLOOKUP(K74,Options!$A$52:$B$54,2,0))</f>
        <v>0</v>
      </c>
      <c r="L73" s="5">
        <f>IF(ISBLANK(L74),0,VLOOKUP(L74,Options!$A$52:$B$54,2,0))</f>
        <v>2</v>
      </c>
      <c r="M73" s="5">
        <f>IF(ISBLANK(M74),0,VLOOKUP(M74,Options!$A$52:$B$54,2,0))</f>
        <v>5</v>
      </c>
      <c r="N73" s="5">
        <f>IF(ISBLANK(N74),0,VLOOKUP(N74,Options!$A$52:$B$54,2,0))</f>
        <v>0</v>
      </c>
      <c r="O73" s="5">
        <f>IF(ISBLANK(O74),0,VLOOKUP(O74,Options!$A$52:$B$54,2,0))</f>
        <v>0</v>
      </c>
      <c r="P73" s="5">
        <f>IF(ISBLANK(P74),0,VLOOKUP(P74,Options!$A$52:$B$54,2,0))</f>
        <v>2</v>
      </c>
      <c r="Q73" s="5">
        <f>IF(ISBLANK(Q74),0,VLOOKUP(Q74,Options!$A$52:$B$54,2,0))</f>
        <v>2</v>
      </c>
      <c r="R73" s="5">
        <f>IF(ISBLANK(R74),0,VLOOKUP(R74,Options!$A$52:$B$54,2,0))</f>
        <v>0</v>
      </c>
      <c r="S73" s="5">
        <f>IF(ISBLANK(S74),0,VLOOKUP(S74,Options!$A$52:$B$54,2,0))</f>
        <v>5</v>
      </c>
      <c r="T73" s="5">
        <f>IF(ISBLANK(T74),0,VLOOKUP(T74,Options!$A$52:$B$54,2,0))</f>
        <v>2</v>
      </c>
      <c r="U73" s="5">
        <f>IF(ISBLANK(U74),0,VLOOKUP(U74,Options!$A$52:$B$54,2,0))</f>
        <v>2</v>
      </c>
      <c r="V73" s="5">
        <f>IF(ISBLANK(V74),0,VLOOKUP(V74,Options!$A$52:$B$54,2,0))</f>
        <v>2</v>
      </c>
      <c r="W73" s="5">
        <f>IF(ISBLANK(W74),0,VLOOKUP(W74,Options!$A$52:$B$54,2,0))</f>
        <v>2</v>
      </c>
      <c r="X73" s="5">
        <f>IF(ISBLANK(X74),0,VLOOKUP(X74,Options!$A$52:$B$54,2,0))</f>
        <v>0</v>
      </c>
      <c r="Y73" s="5">
        <f>IF(ISBLANK(Y74),0,VLOOKUP(Y74,Options!$A$52:$B$54,2,0))</f>
        <v>0</v>
      </c>
      <c r="Z73" s="5">
        <f>IF(ISBLANK(Z74),0,VLOOKUP(Z74,Options!$A$52:$B$54,2,0))</f>
        <v>5</v>
      </c>
      <c r="AA73" s="5">
        <f>IF(ISBLANK(AA74),0,VLOOKUP(AA74,Options!$A$52:$B$54,2,0))</f>
        <v>5</v>
      </c>
      <c r="AB73" s="5">
        <f>IF(ISBLANK(AB74),0,VLOOKUP(AB74,Options!$A$52:$B$54,2,0))</f>
        <v>2</v>
      </c>
      <c r="AC73" s="5">
        <f>IF(ISBLANK(AC74),0,VLOOKUP(AC74,Options!$A$52:$B$54,2,0))</f>
        <v>2</v>
      </c>
      <c r="AD73" s="5">
        <f>IF(ISBLANK(AD74),0,VLOOKUP(AD74,Options!$A$52:$B$54,2,0))</f>
        <v>2</v>
      </c>
      <c r="AE73" s="5">
        <f>IF(ISBLANK(AE74),0,VLOOKUP(AE74,Options!$A$52:$B$54,2,0))</f>
        <v>2</v>
      </c>
      <c r="AF73" s="5">
        <f>IF(ISBLANK(AF74),0,VLOOKUP(AF74,Options!$A$52:$B$54,2,0))</f>
        <v>2</v>
      </c>
      <c r="AG73" s="5">
        <f>IF(ISBLANK(AG74),0,VLOOKUP(AG74,Options!$A$52:$B$54,2,0))</f>
        <v>2</v>
      </c>
      <c r="AH73" s="5">
        <f>IF(ISBLANK(AH74),0,VLOOKUP(AH74,Options!$A$52:$B$54,2,0))</f>
        <v>2</v>
      </c>
      <c r="AI73" s="5">
        <f>IF(ISBLANK(AI74),0,VLOOKUP(AI74,Options!$A$52:$B$54,2,0))</f>
        <v>2</v>
      </c>
      <c r="AJ73" s="5">
        <f>IF(ISBLANK(AJ74),0,VLOOKUP(AJ74,Options!$A$52:$B$54,2,0))</f>
        <v>2</v>
      </c>
      <c r="AK73" s="5">
        <f>IF(ISBLANK(AK74),0,VLOOKUP(AK74,Options!$A$52:$B$54,2,0))</f>
        <v>5</v>
      </c>
      <c r="AL73" s="5">
        <f>IF(ISBLANK(AL74),0,VLOOKUP(AL74,Options!$A$52:$B$54,2,0))</f>
        <v>2</v>
      </c>
      <c r="AM73" s="5">
        <f>IF(ISBLANK(AM74),0,VLOOKUP(AM74,Options!$A$52:$B$54,2,0))</f>
        <v>2</v>
      </c>
      <c r="AN73" s="5">
        <f>IF(ISBLANK(AN74),0,VLOOKUP(AN74,Options!$A$52:$B$54,2,0))</f>
        <v>2</v>
      </c>
      <c r="AO73" s="5">
        <f>IF(ISBLANK(AO74),0,VLOOKUP(AO74,Options!$A$52:$B$54,2,0))</f>
        <v>5</v>
      </c>
      <c r="AP73" s="5">
        <f>IF(ISBLANK(AP74),0,VLOOKUP(AP74,Options!$A$52:$B$54,2,0))</f>
        <v>2</v>
      </c>
      <c r="AQ73" s="5">
        <f>IF(ISBLANK(AQ74),0,VLOOKUP(AQ74,Options!$A$52:$B$54,2,0))</f>
        <v>2</v>
      </c>
      <c r="AR73" s="5">
        <f>IF(ISBLANK(AR74),0,VLOOKUP(AR74,Options!$A$52:$B$54,2,0))</f>
        <v>2</v>
      </c>
      <c r="AS73" s="5">
        <f>IF(ISBLANK(AS74),0,VLOOKUP(AS74,Options!$A$52:$B$54,2,0))</f>
        <v>2</v>
      </c>
      <c r="AT73" s="5">
        <f>IF(ISBLANK(AT74),0,VLOOKUP(AT74,Options!$A$52:$B$54,2,0))</f>
        <v>0</v>
      </c>
      <c r="AU73" s="5">
        <f>IF(ISBLANK(AU74),0,VLOOKUP(AU74,Options!$A$52:$B$54,2,0))</f>
        <v>5</v>
      </c>
      <c r="AV73" s="5">
        <f>IF(ISBLANK(AV74),0,VLOOKUP(AV74,Options!$A$52:$B$54,2,0))</f>
        <v>2</v>
      </c>
      <c r="AW73" s="5">
        <f>IF(ISBLANK(AW74),0,VLOOKUP(AW74,Options!$A$52:$B$54,2,0))</f>
        <v>2</v>
      </c>
      <c r="AX73" s="5">
        <f>IF(ISBLANK(AX74),0,VLOOKUP(AX74,Options!$A$52:$B$54,2,0))</f>
        <v>2</v>
      </c>
      <c r="AY73" s="5">
        <f>IF(ISBLANK(AY74),0,VLOOKUP(AY74,Options!$A$52:$B$54,2,0))</f>
        <v>2</v>
      </c>
      <c r="AZ73" s="5">
        <f>IF(ISBLANK(AZ74),0,VLOOKUP(AZ74,Options!$A$52:$B$54,2,0))</f>
        <v>0</v>
      </c>
      <c r="BA73" s="5">
        <f>IF(ISBLANK(BA74),0,VLOOKUP(BA74,Options!$A$52:$B$54,2,0))</f>
        <v>2</v>
      </c>
      <c r="BB73" s="5">
        <f>IF(ISBLANK(BB74),0,VLOOKUP(BB74,Options!$A$52:$B$54,2,0))</f>
        <v>5</v>
      </c>
      <c r="BC73" s="5">
        <f>IF(ISBLANK(BC74),0,VLOOKUP(BC74,Options!$A$52:$B$54,2,0))</f>
        <v>5</v>
      </c>
      <c r="BD73" s="5">
        <f>IF(ISBLANK(BD74),0,VLOOKUP(BD74,Options!$A$52:$B$54,2,0))</f>
        <v>2</v>
      </c>
      <c r="BE73" s="5">
        <f>IF(ISBLANK(BE74),0,VLOOKUP(BE74,Options!$A$52:$B$54,2,0))</f>
        <v>2</v>
      </c>
      <c r="BF73" s="5">
        <f>IF(ISBLANK(BF74),0,VLOOKUP(BF74,Options!$A$52:$B$54,2,0))</f>
        <v>2</v>
      </c>
      <c r="BI73" s="5">
        <f>AVERAGE(C73:BF73)</f>
        <v>2.2142857142857144</v>
      </c>
      <c r="BJ73" s="5">
        <f>_xlfn.STDEV.S(C73:BF73)</f>
        <v>1.4980506814376624</v>
      </c>
      <c r="BK73" s="5">
        <f>MEDIAN(C73:BF73)</f>
        <v>2</v>
      </c>
    </row>
    <row r="74" spans="1:63" ht="101.5" x14ac:dyDescent="0.35">
      <c r="A74" s="16" t="s">
        <v>1</v>
      </c>
      <c r="B74" s="64" t="s">
        <v>94</v>
      </c>
      <c r="C74" s="56" t="s">
        <v>93</v>
      </c>
      <c r="D74" s="56" t="s">
        <v>93</v>
      </c>
      <c r="E74" s="56" t="s">
        <v>93</v>
      </c>
      <c r="F74" s="56" t="s">
        <v>93</v>
      </c>
      <c r="G74" s="56" t="s">
        <v>93</v>
      </c>
      <c r="H74" s="56" t="s">
        <v>93</v>
      </c>
      <c r="I74" s="56" t="s">
        <v>237</v>
      </c>
      <c r="J74" s="56" t="s">
        <v>26</v>
      </c>
      <c r="K74" s="56" t="s">
        <v>26</v>
      </c>
      <c r="L74" s="56" t="s">
        <v>93</v>
      </c>
      <c r="M74" s="56" t="s">
        <v>237</v>
      </c>
      <c r="N74" s="56" t="s">
        <v>26</v>
      </c>
      <c r="O74" s="56" t="s">
        <v>26</v>
      </c>
      <c r="P74" s="56" t="s">
        <v>93</v>
      </c>
      <c r="Q74" s="56" t="s">
        <v>93</v>
      </c>
      <c r="R74" s="56" t="s">
        <v>26</v>
      </c>
      <c r="S74" s="56" t="s">
        <v>237</v>
      </c>
      <c r="T74" s="56" t="s">
        <v>93</v>
      </c>
      <c r="U74" s="56" t="s">
        <v>93</v>
      </c>
      <c r="V74" s="56" t="s">
        <v>93</v>
      </c>
      <c r="W74" s="56" t="s">
        <v>93</v>
      </c>
      <c r="X74" s="56" t="s">
        <v>26</v>
      </c>
      <c r="Y74" s="56" t="s">
        <v>26</v>
      </c>
      <c r="Z74" s="56" t="s">
        <v>237</v>
      </c>
      <c r="AA74" s="56" t="s">
        <v>237</v>
      </c>
      <c r="AB74" s="56" t="s">
        <v>93</v>
      </c>
      <c r="AC74" s="56" t="s">
        <v>93</v>
      </c>
      <c r="AD74" s="56" t="s">
        <v>93</v>
      </c>
      <c r="AE74" s="56" t="s">
        <v>93</v>
      </c>
      <c r="AF74" s="56" t="s">
        <v>93</v>
      </c>
      <c r="AG74" s="56" t="s">
        <v>93</v>
      </c>
      <c r="AH74" s="56" t="s">
        <v>93</v>
      </c>
      <c r="AI74" s="56" t="s">
        <v>93</v>
      </c>
      <c r="AJ74" s="56" t="s">
        <v>93</v>
      </c>
      <c r="AK74" s="56" t="s">
        <v>237</v>
      </c>
      <c r="AL74" s="56" t="s">
        <v>93</v>
      </c>
      <c r="AM74" s="56" t="s">
        <v>93</v>
      </c>
      <c r="AN74" s="56" t="s">
        <v>93</v>
      </c>
      <c r="AO74" s="56" t="s">
        <v>237</v>
      </c>
      <c r="AP74" s="56" t="s">
        <v>93</v>
      </c>
      <c r="AQ74" s="56" t="s">
        <v>93</v>
      </c>
      <c r="AR74" s="56" t="s">
        <v>93</v>
      </c>
      <c r="AS74" s="56" t="s">
        <v>93</v>
      </c>
      <c r="AT74" s="56" t="s">
        <v>26</v>
      </c>
      <c r="AU74" s="56" t="s">
        <v>237</v>
      </c>
      <c r="AV74" s="56" t="s">
        <v>93</v>
      </c>
      <c r="AW74" s="56" t="s">
        <v>93</v>
      </c>
      <c r="AX74" s="56" t="s">
        <v>93</v>
      </c>
      <c r="AY74" s="56" t="s">
        <v>93</v>
      </c>
      <c r="AZ74" s="56" t="s">
        <v>26</v>
      </c>
      <c r="BA74" s="56" t="s">
        <v>93</v>
      </c>
      <c r="BB74" s="56" t="s">
        <v>237</v>
      </c>
      <c r="BC74" s="56" t="s">
        <v>237</v>
      </c>
      <c r="BD74" s="56" t="s">
        <v>93</v>
      </c>
      <c r="BE74" s="56" t="s">
        <v>93</v>
      </c>
      <c r="BF74" s="56" t="s">
        <v>93</v>
      </c>
      <c r="BI74" s="6"/>
      <c r="BJ74" s="6"/>
      <c r="BK74" s="6"/>
    </row>
    <row r="75" spans="1:63" ht="116" x14ac:dyDescent="0.35">
      <c r="A75" s="5">
        <v>17</v>
      </c>
      <c r="B75" s="60" t="s">
        <v>95</v>
      </c>
      <c r="C75" s="5">
        <f t="shared" ref="C75:AH75" si="20">COUNTIF(C76:C81,"Y")</f>
        <v>2</v>
      </c>
      <c r="D75" s="5">
        <f t="shared" si="20"/>
        <v>0</v>
      </c>
      <c r="E75" s="5">
        <f t="shared" si="20"/>
        <v>0</v>
      </c>
      <c r="F75" s="5">
        <f t="shared" si="20"/>
        <v>0</v>
      </c>
      <c r="G75" s="5">
        <f t="shared" si="20"/>
        <v>3</v>
      </c>
      <c r="H75" s="5">
        <f t="shared" si="20"/>
        <v>0</v>
      </c>
      <c r="I75" s="5">
        <f t="shared" si="20"/>
        <v>1</v>
      </c>
      <c r="J75" s="5">
        <f t="shared" si="20"/>
        <v>0</v>
      </c>
      <c r="K75" s="5">
        <f t="shared" si="20"/>
        <v>0</v>
      </c>
      <c r="L75" s="5">
        <f t="shared" si="20"/>
        <v>2</v>
      </c>
      <c r="M75" s="5">
        <f t="shared" si="20"/>
        <v>0</v>
      </c>
      <c r="N75" s="5">
        <f t="shared" si="20"/>
        <v>0</v>
      </c>
      <c r="O75" s="5">
        <f t="shared" si="20"/>
        <v>0</v>
      </c>
      <c r="P75" s="5">
        <f t="shared" si="20"/>
        <v>0</v>
      </c>
      <c r="Q75" s="5">
        <f t="shared" si="20"/>
        <v>2</v>
      </c>
      <c r="R75" s="5">
        <f t="shared" si="20"/>
        <v>0</v>
      </c>
      <c r="S75" s="5">
        <f t="shared" si="20"/>
        <v>0</v>
      </c>
      <c r="T75" s="5">
        <f t="shared" si="20"/>
        <v>0</v>
      </c>
      <c r="U75" s="5">
        <f t="shared" si="20"/>
        <v>0</v>
      </c>
      <c r="V75" s="5">
        <f t="shared" si="20"/>
        <v>2</v>
      </c>
      <c r="W75" s="5">
        <f t="shared" si="20"/>
        <v>2</v>
      </c>
      <c r="X75" s="5">
        <f t="shared" si="20"/>
        <v>4</v>
      </c>
      <c r="Y75" s="5">
        <f t="shared" si="20"/>
        <v>0</v>
      </c>
      <c r="Z75" s="5">
        <f t="shared" si="20"/>
        <v>0</v>
      </c>
      <c r="AA75" s="5">
        <f t="shared" si="20"/>
        <v>0</v>
      </c>
      <c r="AB75" s="5">
        <f t="shared" si="20"/>
        <v>0</v>
      </c>
      <c r="AC75" s="5">
        <f t="shared" si="20"/>
        <v>2</v>
      </c>
      <c r="AD75" s="5">
        <f t="shared" si="20"/>
        <v>5</v>
      </c>
      <c r="AE75" s="5">
        <f t="shared" si="20"/>
        <v>2</v>
      </c>
      <c r="AF75" s="5">
        <f t="shared" si="20"/>
        <v>0</v>
      </c>
      <c r="AG75" s="5">
        <f t="shared" si="20"/>
        <v>0</v>
      </c>
      <c r="AH75" s="5">
        <f t="shared" si="20"/>
        <v>2</v>
      </c>
      <c r="AI75" s="5">
        <f t="shared" ref="AI75:BF75" si="21">COUNTIF(AI76:AI81,"Y")</f>
        <v>3</v>
      </c>
      <c r="AJ75" s="5">
        <f t="shared" si="21"/>
        <v>0</v>
      </c>
      <c r="AK75" s="5">
        <f t="shared" si="21"/>
        <v>1</v>
      </c>
      <c r="AL75" s="5">
        <f t="shared" si="21"/>
        <v>0</v>
      </c>
      <c r="AM75" s="5">
        <f t="shared" si="21"/>
        <v>0</v>
      </c>
      <c r="AN75" s="5">
        <f t="shared" si="21"/>
        <v>2</v>
      </c>
      <c r="AO75" s="5">
        <f t="shared" si="21"/>
        <v>0</v>
      </c>
      <c r="AP75" s="5">
        <f t="shared" si="21"/>
        <v>0</v>
      </c>
      <c r="AQ75" s="5">
        <f t="shared" si="21"/>
        <v>0</v>
      </c>
      <c r="AR75" s="5">
        <f t="shared" si="21"/>
        <v>0</v>
      </c>
      <c r="AS75" s="5">
        <f t="shared" si="21"/>
        <v>2</v>
      </c>
      <c r="AT75" s="5">
        <f t="shared" si="21"/>
        <v>0</v>
      </c>
      <c r="AU75" s="5">
        <f t="shared" si="21"/>
        <v>2</v>
      </c>
      <c r="AV75" s="5">
        <f t="shared" si="21"/>
        <v>0</v>
      </c>
      <c r="AW75" s="5">
        <f t="shared" si="21"/>
        <v>2</v>
      </c>
      <c r="AX75" s="5">
        <f t="shared" si="21"/>
        <v>2</v>
      </c>
      <c r="AY75" s="5">
        <f t="shared" si="21"/>
        <v>2</v>
      </c>
      <c r="AZ75" s="5">
        <f t="shared" si="21"/>
        <v>4</v>
      </c>
      <c r="BA75" s="5">
        <f t="shared" si="21"/>
        <v>0</v>
      </c>
      <c r="BB75" s="5">
        <f t="shared" si="21"/>
        <v>1</v>
      </c>
      <c r="BC75" s="5">
        <f t="shared" si="21"/>
        <v>1</v>
      </c>
      <c r="BD75" s="5">
        <f t="shared" si="21"/>
        <v>2</v>
      </c>
      <c r="BE75" s="5">
        <f t="shared" si="21"/>
        <v>2</v>
      </c>
      <c r="BF75" s="5">
        <f t="shared" si="21"/>
        <v>5</v>
      </c>
      <c r="BI75" s="5">
        <f>AVERAGE(C75:BF75)</f>
        <v>1.0714285714285714</v>
      </c>
      <c r="BJ75" s="5">
        <f>_xlfn.STDEV.S(C75:BF75)</f>
        <v>1.3732131246511903</v>
      </c>
      <c r="BK75" s="5">
        <f>MEDIAN(C75:BF75)</f>
        <v>0</v>
      </c>
    </row>
    <row r="76" spans="1:63" x14ac:dyDescent="0.35">
      <c r="A76" s="16" t="s">
        <v>1</v>
      </c>
      <c r="B76" s="64" t="s">
        <v>100</v>
      </c>
      <c r="C76" s="29" t="s">
        <v>38</v>
      </c>
      <c r="D76" s="29" t="s">
        <v>39</v>
      </c>
      <c r="E76" s="29" t="s">
        <v>39</v>
      </c>
      <c r="F76" s="29" t="s">
        <v>39</v>
      </c>
      <c r="G76" s="29" t="s">
        <v>38</v>
      </c>
      <c r="H76" s="29" t="s">
        <v>39</v>
      </c>
      <c r="I76" s="29" t="s">
        <v>39</v>
      </c>
      <c r="J76" s="29" t="s">
        <v>39</v>
      </c>
      <c r="K76" s="29" t="s">
        <v>39</v>
      </c>
      <c r="L76" s="29" t="s">
        <v>38</v>
      </c>
      <c r="M76" s="29" t="s">
        <v>39</v>
      </c>
      <c r="N76" s="29" t="s">
        <v>39</v>
      </c>
      <c r="O76" s="29" t="s">
        <v>39</v>
      </c>
      <c r="P76" s="29" t="s">
        <v>39</v>
      </c>
      <c r="Q76" s="29" t="s">
        <v>39</v>
      </c>
      <c r="R76" s="29" t="s">
        <v>39</v>
      </c>
      <c r="S76" s="29" t="s">
        <v>39</v>
      </c>
      <c r="T76" s="29" t="s">
        <v>39</v>
      </c>
      <c r="U76" s="29" t="s">
        <v>39</v>
      </c>
      <c r="V76" s="29" t="s">
        <v>38</v>
      </c>
      <c r="W76" s="29" t="s">
        <v>39</v>
      </c>
      <c r="X76" s="29" t="s">
        <v>38</v>
      </c>
      <c r="Y76" s="29" t="s">
        <v>39</v>
      </c>
      <c r="Z76" s="29" t="s">
        <v>39</v>
      </c>
      <c r="AA76" s="29" t="s">
        <v>39</v>
      </c>
      <c r="AB76" s="29" t="s">
        <v>39</v>
      </c>
      <c r="AC76" s="29" t="s">
        <v>38</v>
      </c>
      <c r="AD76" s="29" t="s">
        <v>38</v>
      </c>
      <c r="AE76" s="29" t="s">
        <v>39</v>
      </c>
      <c r="AF76" s="29" t="s">
        <v>39</v>
      </c>
      <c r="AG76" s="29" t="s">
        <v>39</v>
      </c>
      <c r="AH76" s="29" t="s">
        <v>38</v>
      </c>
      <c r="AI76" s="29" t="s">
        <v>38</v>
      </c>
      <c r="AJ76" s="29" t="s">
        <v>39</v>
      </c>
      <c r="AK76" s="29" t="s">
        <v>39</v>
      </c>
      <c r="AL76" s="29" t="s">
        <v>39</v>
      </c>
      <c r="AM76" s="29" t="s">
        <v>39</v>
      </c>
      <c r="AN76" s="29" t="s">
        <v>38</v>
      </c>
      <c r="AO76" s="29" t="s">
        <v>39</v>
      </c>
      <c r="AP76" s="29" t="s">
        <v>39</v>
      </c>
      <c r="AQ76" s="29" t="s">
        <v>39</v>
      </c>
      <c r="AR76" s="29" t="s">
        <v>39</v>
      </c>
      <c r="AS76" s="29" t="s">
        <v>39</v>
      </c>
      <c r="AT76" s="29" t="s">
        <v>39</v>
      </c>
      <c r="AU76" s="29" t="s">
        <v>39</v>
      </c>
      <c r="AV76" s="29" t="s">
        <v>39</v>
      </c>
      <c r="AW76" s="29" t="s">
        <v>39</v>
      </c>
      <c r="AX76" s="29" t="s">
        <v>39</v>
      </c>
      <c r="AY76" s="29" t="s">
        <v>39</v>
      </c>
      <c r="AZ76" s="29" t="s">
        <v>38</v>
      </c>
      <c r="BA76" s="29" t="s">
        <v>39</v>
      </c>
      <c r="BB76" s="29" t="s">
        <v>39</v>
      </c>
      <c r="BC76" s="29" t="s">
        <v>39</v>
      </c>
      <c r="BD76" s="29" t="s">
        <v>39</v>
      </c>
      <c r="BE76" s="29" t="s">
        <v>39</v>
      </c>
      <c r="BF76" s="29" t="s">
        <v>38</v>
      </c>
      <c r="BI76" s="6"/>
      <c r="BJ76" s="6"/>
      <c r="BK76" s="6"/>
    </row>
    <row r="77" spans="1:63" ht="29" x14ac:dyDescent="0.35">
      <c r="A77" s="16" t="s">
        <v>2</v>
      </c>
      <c r="B77" s="64" t="s">
        <v>101</v>
      </c>
      <c r="C77" s="29" t="s">
        <v>39</v>
      </c>
      <c r="D77" s="29" t="s">
        <v>39</v>
      </c>
      <c r="E77" s="29" t="s">
        <v>39</v>
      </c>
      <c r="F77" s="29" t="s">
        <v>39</v>
      </c>
      <c r="G77" s="29" t="s">
        <v>39</v>
      </c>
      <c r="H77" s="29" t="s">
        <v>39</v>
      </c>
      <c r="I77" s="29" t="s">
        <v>38</v>
      </c>
      <c r="J77" s="29" t="s">
        <v>39</v>
      </c>
      <c r="K77" s="29" t="s">
        <v>39</v>
      </c>
      <c r="L77" s="29" t="s">
        <v>38</v>
      </c>
      <c r="M77" s="29" t="s">
        <v>39</v>
      </c>
      <c r="N77" s="29" t="s">
        <v>39</v>
      </c>
      <c r="O77" s="29" t="s">
        <v>39</v>
      </c>
      <c r="P77" s="29" t="s">
        <v>39</v>
      </c>
      <c r="Q77" s="29" t="s">
        <v>39</v>
      </c>
      <c r="R77" s="29" t="s">
        <v>39</v>
      </c>
      <c r="S77" s="29" t="s">
        <v>39</v>
      </c>
      <c r="T77" s="29" t="s">
        <v>39</v>
      </c>
      <c r="U77" s="29" t="s">
        <v>39</v>
      </c>
      <c r="V77" s="29" t="s">
        <v>39</v>
      </c>
      <c r="W77" s="29" t="s">
        <v>39</v>
      </c>
      <c r="X77" s="29" t="s">
        <v>39</v>
      </c>
      <c r="Y77" s="29" t="s">
        <v>39</v>
      </c>
      <c r="Z77" s="29" t="s">
        <v>39</v>
      </c>
      <c r="AA77" s="29" t="s">
        <v>39</v>
      </c>
      <c r="AB77" s="29" t="s">
        <v>39</v>
      </c>
      <c r="AC77" s="29" t="s">
        <v>39</v>
      </c>
      <c r="AD77" s="29" t="s">
        <v>38</v>
      </c>
      <c r="AE77" s="29" t="s">
        <v>39</v>
      </c>
      <c r="AF77" s="29" t="s">
        <v>39</v>
      </c>
      <c r="AG77" s="29" t="s">
        <v>39</v>
      </c>
      <c r="AH77" s="29" t="s">
        <v>38</v>
      </c>
      <c r="AI77" s="29" t="s">
        <v>39</v>
      </c>
      <c r="AJ77" s="29" t="s">
        <v>39</v>
      </c>
      <c r="AK77" s="29" t="s">
        <v>38</v>
      </c>
      <c r="AL77" s="29" t="s">
        <v>39</v>
      </c>
      <c r="AM77" s="29" t="s">
        <v>39</v>
      </c>
      <c r="AN77" s="29" t="s">
        <v>38</v>
      </c>
      <c r="AO77" s="29" t="s">
        <v>39</v>
      </c>
      <c r="AP77" s="29" t="s">
        <v>39</v>
      </c>
      <c r="AQ77" s="29" t="s">
        <v>39</v>
      </c>
      <c r="AR77" s="29" t="s">
        <v>39</v>
      </c>
      <c r="AS77" s="29" t="s">
        <v>39</v>
      </c>
      <c r="AT77" s="29" t="s">
        <v>39</v>
      </c>
      <c r="AU77" s="29" t="s">
        <v>39</v>
      </c>
      <c r="AV77" s="29" t="s">
        <v>39</v>
      </c>
      <c r="AW77" s="29" t="s">
        <v>39</v>
      </c>
      <c r="AX77" s="29" t="s">
        <v>39</v>
      </c>
      <c r="AY77" s="29" t="s">
        <v>39</v>
      </c>
      <c r="AZ77" s="29" t="s">
        <v>39</v>
      </c>
      <c r="BA77" s="29" t="s">
        <v>39</v>
      </c>
      <c r="BB77" s="29" t="s">
        <v>39</v>
      </c>
      <c r="BC77" s="29" t="s">
        <v>39</v>
      </c>
      <c r="BD77" s="29" t="s">
        <v>39</v>
      </c>
      <c r="BE77" s="29" t="s">
        <v>39</v>
      </c>
      <c r="BF77" s="29" t="s">
        <v>38</v>
      </c>
      <c r="BI77" s="6"/>
      <c r="BJ77" s="6"/>
      <c r="BK77" s="6"/>
    </row>
    <row r="78" spans="1:63" ht="18" customHeight="1" x14ac:dyDescent="0.35">
      <c r="A78" s="16" t="s">
        <v>5</v>
      </c>
      <c r="B78" s="64" t="s">
        <v>103</v>
      </c>
      <c r="C78" s="29" t="s">
        <v>39</v>
      </c>
      <c r="D78" s="29" t="s">
        <v>39</v>
      </c>
      <c r="E78" s="29" t="s">
        <v>39</v>
      </c>
      <c r="F78" s="29" t="s">
        <v>39</v>
      </c>
      <c r="G78" s="29" t="s">
        <v>39</v>
      </c>
      <c r="H78" s="29" t="s">
        <v>39</v>
      </c>
      <c r="I78" s="29" t="s">
        <v>39</v>
      </c>
      <c r="J78" s="29" t="s">
        <v>39</v>
      </c>
      <c r="K78" s="29" t="s">
        <v>39</v>
      </c>
      <c r="L78" s="29" t="s">
        <v>39</v>
      </c>
      <c r="M78" s="29" t="s">
        <v>39</v>
      </c>
      <c r="N78" s="29" t="s">
        <v>39</v>
      </c>
      <c r="O78" s="29" t="s">
        <v>39</v>
      </c>
      <c r="P78" s="29" t="s">
        <v>39</v>
      </c>
      <c r="Q78" s="29" t="s">
        <v>39</v>
      </c>
      <c r="R78" s="29" t="s">
        <v>39</v>
      </c>
      <c r="S78" s="29" t="s">
        <v>39</v>
      </c>
      <c r="T78" s="29" t="s">
        <v>39</v>
      </c>
      <c r="U78" s="29" t="s">
        <v>39</v>
      </c>
      <c r="V78" s="29" t="s">
        <v>39</v>
      </c>
      <c r="W78" s="29" t="s">
        <v>39</v>
      </c>
      <c r="X78" s="29" t="s">
        <v>38</v>
      </c>
      <c r="Y78" s="29" t="s">
        <v>39</v>
      </c>
      <c r="Z78" s="29" t="s">
        <v>39</v>
      </c>
      <c r="AA78" s="29" t="s">
        <v>39</v>
      </c>
      <c r="AB78" s="29" t="s">
        <v>39</v>
      </c>
      <c r="AC78" s="29" t="s">
        <v>39</v>
      </c>
      <c r="AD78" s="29" t="s">
        <v>39</v>
      </c>
      <c r="AE78" s="29" t="s">
        <v>39</v>
      </c>
      <c r="AF78" s="29" t="s">
        <v>39</v>
      </c>
      <c r="AG78" s="29" t="s">
        <v>39</v>
      </c>
      <c r="AH78" s="29" t="s">
        <v>39</v>
      </c>
      <c r="AI78" s="29" t="s">
        <v>39</v>
      </c>
      <c r="AJ78" s="29" t="s">
        <v>39</v>
      </c>
      <c r="AK78" s="29" t="s">
        <v>39</v>
      </c>
      <c r="AL78" s="29" t="s">
        <v>39</v>
      </c>
      <c r="AM78" s="29" t="s">
        <v>39</v>
      </c>
      <c r="AN78" s="29" t="s">
        <v>39</v>
      </c>
      <c r="AO78" s="29" t="s">
        <v>39</v>
      </c>
      <c r="AP78" s="29" t="s">
        <v>39</v>
      </c>
      <c r="AQ78" s="29" t="s">
        <v>39</v>
      </c>
      <c r="AR78" s="29" t="s">
        <v>39</v>
      </c>
      <c r="AS78" s="29" t="s">
        <v>39</v>
      </c>
      <c r="AT78" s="29" t="s">
        <v>39</v>
      </c>
      <c r="AU78" s="29" t="s">
        <v>39</v>
      </c>
      <c r="AV78" s="29" t="s">
        <v>39</v>
      </c>
      <c r="AW78" s="29" t="s">
        <v>39</v>
      </c>
      <c r="AX78" s="29" t="s">
        <v>39</v>
      </c>
      <c r="AY78" s="29" t="s">
        <v>39</v>
      </c>
      <c r="AZ78" s="29" t="s">
        <v>38</v>
      </c>
      <c r="BA78" s="29" t="s">
        <v>39</v>
      </c>
      <c r="BB78" s="29" t="s">
        <v>39</v>
      </c>
      <c r="BC78" s="29" t="s">
        <v>39</v>
      </c>
      <c r="BD78" s="29" t="s">
        <v>39</v>
      </c>
      <c r="BE78" s="29" t="s">
        <v>39</v>
      </c>
      <c r="BF78" s="29" t="s">
        <v>39</v>
      </c>
      <c r="BI78" s="6"/>
      <c r="BJ78" s="6"/>
      <c r="BK78" s="6"/>
    </row>
    <row r="79" spans="1:63" x14ac:dyDescent="0.35">
      <c r="A79" s="16" t="s">
        <v>36</v>
      </c>
      <c r="B79" s="64" t="s">
        <v>104</v>
      </c>
      <c r="C79" s="29" t="s">
        <v>39</v>
      </c>
      <c r="D79" s="29" t="s">
        <v>39</v>
      </c>
      <c r="E79" s="29" t="s">
        <v>39</v>
      </c>
      <c r="F79" s="29" t="s">
        <v>39</v>
      </c>
      <c r="G79" s="29" t="s">
        <v>38</v>
      </c>
      <c r="H79" s="29" t="s">
        <v>39</v>
      </c>
      <c r="I79" s="29" t="s">
        <v>39</v>
      </c>
      <c r="J79" s="29" t="s">
        <v>39</v>
      </c>
      <c r="K79" s="29" t="s">
        <v>39</v>
      </c>
      <c r="L79" s="29" t="s">
        <v>39</v>
      </c>
      <c r="M79" s="29" t="s">
        <v>39</v>
      </c>
      <c r="N79" s="29" t="s">
        <v>39</v>
      </c>
      <c r="O79" s="29" t="s">
        <v>39</v>
      </c>
      <c r="P79" s="29" t="s">
        <v>39</v>
      </c>
      <c r="Q79" s="29" t="s">
        <v>38</v>
      </c>
      <c r="R79" s="29" t="s">
        <v>39</v>
      </c>
      <c r="S79" s="29" t="s">
        <v>39</v>
      </c>
      <c r="T79" s="29" t="s">
        <v>39</v>
      </c>
      <c r="U79" s="29" t="s">
        <v>39</v>
      </c>
      <c r="V79" s="29" t="s">
        <v>38</v>
      </c>
      <c r="W79" s="29" t="s">
        <v>38</v>
      </c>
      <c r="X79" s="29" t="s">
        <v>38</v>
      </c>
      <c r="Y79" s="29" t="s">
        <v>39</v>
      </c>
      <c r="Z79" s="29" t="s">
        <v>39</v>
      </c>
      <c r="AA79" s="29" t="s">
        <v>39</v>
      </c>
      <c r="AB79" s="29" t="s">
        <v>39</v>
      </c>
      <c r="AC79" s="29" t="s">
        <v>38</v>
      </c>
      <c r="AD79" s="29" t="s">
        <v>38</v>
      </c>
      <c r="AE79" s="29" t="s">
        <v>38</v>
      </c>
      <c r="AF79" s="29" t="s">
        <v>39</v>
      </c>
      <c r="AG79" s="29" t="s">
        <v>39</v>
      </c>
      <c r="AH79" s="29" t="s">
        <v>39</v>
      </c>
      <c r="AI79" s="29" t="s">
        <v>38</v>
      </c>
      <c r="AJ79" s="29" t="s">
        <v>39</v>
      </c>
      <c r="AK79" s="29" t="s">
        <v>39</v>
      </c>
      <c r="AL79" s="29" t="s">
        <v>39</v>
      </c>
      <c r="AM79" s="29" t="s">
        <v>39</v>
      </c>
      <c r="AN79" s="29" t="s">
        <v>39</v>
      </c>
      <c r="AO79" s="29" t="s">
        <v>39</v>
      </c>
      <c r="AP79" s="29" t="s">
        <v>39</v>
      </c>
      <c r="AQ79" s="29" t="s">
        <v>39</v>
      </c>
      <c r="AR79" s="29" t="s">
        <v>39</v>
      </c>
      <c r="AS79" s="29" t="s">
        <v>38</v>
      </c>
      <c r="AT79" s="29" t="s">
        <v>39</v>
      </c>
      <c r="AU79" s="29" t="s">
        <v>38</v>
      </c>
      <c r="AV79" s="29" t="s">
        <v>39</v>
      </c>
      <c r="AW79" s="29" t="s">
        <v>38</v>
      </c>
      <c r="AX79" s="29" t="s">
        <v>38</v>
      </c>
      <c r="AY79" s="29" t="s">
        <v>38</v>
      </c>
      <c r="AZ79" s="29" t="s">
        <v>38</v>
      </c>
      <c r="BA79" s="29" t="s">
        <v>39</v>
      </c>
      <c r="BB79" s="29" t="s">
        <v>39</v>
      </c>
      <c r="BC79" s="29" t="s">
        <v>39</v>
      </c>
      <c r="BD79" s="29" t="s">
        <v>38</v>
      </c>
      <c r="BE79" s="29" t="s">
        <v>38</v>
      </c>
      <c r="BF79" s="29" t="s">
        <v>38</v>
      </c>
      <c r="BI79" s="6"/>
      <c r="BJ79" s="6"/>
      <c r="BK79" s="6"/>
    </row>
    <row r="80" spans="1:63" ht="29" x14ac:dyDescent="0.35">
      <c r="A80" s="16" t="s">
        <v>37</v>
      </c>
      <c r="B80" s="64" t="s">
        <v>105</v>
      </c>
      <c r="C80" s="29" t="s">
        <v>38</v>
      </c>
      <c r="D80" s="29" t="s">
        <v>39</v>
      </c>
      <c r="E80" s="29" t="s">
        <v>39</v>
      </c>
      <c r="F80" s="29" t="s">
        <v>39</v>
      </c>
      <c r="G80" s="29" t="s">
        <v>38</v>
      </c>
      <c r="H80" s="29" t="s">
        <v>39</v>
      </c>
      <c r="I80" s="29" t="s">
        <v>39</v>
      </c>
      <c r="J80" s="29" t="s">
        <v>39</v>
      </c>
      <c r="K80" s="29" t="s">
        <v>39</v>
      </c>
      <c r="L80" s="29" t="s">
        <v>39</v>
      </c>
      <c r="M80" s="29" t="s">
        <v>39</v>
      </c>
      <c r="N80" s="29" t="s">
        <v>39</v>
      </c>
      <c r="O80" s="29" t="s">
        <v>39</v>
      </c>
      <c r="P80" s="29" t="s">
        <v>39</v>
      </c>
      <c r="Q80" s="29" t="s">
        <v>38</v>
      </c>
      <c r="R80" s="29" t="s">
        <v>39</v>
      </c>
      <c r="S80" s="29" t="s">
        <v>39</v>
      </c>
      <c r="T80" s="29" t="s">
        <v>39</v>
      </c>
      <c r="U80" s="29" t="s">
        <v>39</v>
      </c>
      <c r="V80" s="29" t="s">
        <v>39</v>
      </c>
      <c r="W80" s="29" t="s">
        <v>38</v>
      </c>
      <c r="X80" s="29" t="s">
        <v>39</v>
      </c>
      <c r="Y80" s="29" t="s">
        <v>39</v>
      </c>
      <c r="Z80" s="29" t="s">
        <v>39</v>
      </c>
      <c r="AA80" s="29" t="s">
        <v>39</v>
      </c>
      <c r="AB80" s="29" t="s">
        <v>39</v>
      </c>
      <c r="AC80" s="29" t="s">
        <v>39</v>
      </c>
      <c r="AD80" s="29" t="s">
        <v>38</v>
      </c>
      <c r="AE80" s="29" t="s">
        <v>39</v>
      </c>
      <c r="AF80" s="29" t="s">
        <v>39</v>
      </c>
      <c r="AG80" s="29" t="s">
        <v>39</v>
      </c>
      <c r="AH80" s="29" t="s">
        <v>39</v>
      </c>
      <c r="AI80" s="29" t="s">
        <v>38</v>
      </c>
      <c r="AJ80" s="29" t="s">
        <v>39</v>
      </c>
      <c r="AK80" s="29" t="s">
        <v>39</v>
      </c>
      <c r="AL80" s="29" t="s">
        <v>39</v>
      </c>
      <c r="AM80" s="29" t="s">
        <v>39</v>
      </c>
      <c r="AN80" s="29" t="s">
        <v>39</v>
      </c>
      <c r="AO80" s="29" t="s">
        <v>39</v>
      </c>
      <c r="AP80" s="29" t="s">
        <v>39</v>
      </c>
      <c r="AQ80" s="29" t="s">
        <v>39</v>
      </c>
      <c r="AR80" s="29" t="s">
        <v>39</v>
      </c>
      <c r="AS80" s="29" t="s">
        <v>38</v>
      </c>
      <c r="AT80" s="29" t="s">
        <v>39</v>
      </c>
      <c r="AU80" s="29" t="s">
        <v>38</v>
      </c>
      <c r="AV80" s="29" t="s">
        <v>39</v>
      </c>
      <c r="AW80" s="29" t="s">
        <v>38</v>
      </c>
      <c r="AX80" s="29" t="s">
        <v>38</v>
      </c>
      <c r="AY80" s="29" t="s">
        <v>38</v>
      </c>
      <c r="AZ80" s="29" t="s">
        <v>39</v>
      </c>
      <c r="BA80" s="29" t="s">
        <v>39</v>
      </c>
      <c r="BB80" s="29" t="s">
        <v>38</v>
      </c>
      <c r="BC80" s="29" t="s">
        <v>38</v>
      </c>
      <c r="BD80" s="29" t="s">
        <v>38</v>
      </c>
      <c r="BE80" s="29" t="s">
        <v>38</v>
      </c>
      <c r="BF80" s="29" t="s">
        <v>38</v>
      </c>
      <c r="BI80" s="6"/>
      <c r="BJ80" s="6"/>
      <c r="BK80" s="6"/>
    </row>
    <row r="81" spans="1:63" ht="29" x14ac:dyDescent="0.35">
      <c r="A81" s="16" t="s">
        <v>92</v>
      </c>
      <c r="B81" s="64" t="s">
        <v>106</v>
      </c>
      <c r="C81" s="29" t="s">
        <v>39</v>
      </c>
      <c r="D81" s="29" t="s">
        <v>39</v>
      </c>
      <c r="E81" s="29" t="s">
        <v>39</v>
      </c>
      <c r="F81" s="29" t="s">
        <v>39</v>
      </c>
      <c r="G81" s="29" t="s">
        <v>39</v>
      </c>
      <c r="H81" s="29" t="s">
        <v>39</v>
      </c>
      <c r="I81" s="29" t="s">
        <v>39</v>
      </c>
      <c r="J81" s="29" t="s">
        <v>39</v>
      </c>
      <c r="K81" s="29" t="s">
        <v>39</v>
      </c>
      <c r="L81" s="29" t="s">
        <v>39</v>
      </c>
      <c r="M81" s="29" t="s">
        <v>39</v>
      </c>
      <c r="N81" s="29" t="s">
        <v>39</v>
      </c>
      <c r="O81" s="29" t="s">
        <v>39</v>
      </c>
      <c r="P81" s="29" t="s">
        <v>39</v>
      </c>
      <c r="Q81" s="29" t="s">
        <v>39</v>
      </c>
      <c r="R81" s="29" t="s">
        <v>39</v>
      </c>
      <c r="S81" s="29" t="s">
        <v>39</v>
      </c>
      <c r="T81" s="29" t="s">
        <v>39</v>
      </c>
      <c r="U81" s="29" t="s">
        <v>39</v>
      </c>
      <c r="V81" s="29" t="s">
        <v>39</v>
      </c>
      <c r="W81" s="29" t="s">
        <v>39</v>
      </c>
      <c r="X81" s="29" t="s">
        <v>38</v>
      </c>
      <c r="Y81" s="29" t="s">
        <v>39</v>
      </c>
      <c r="Z81" s="29" t="s">
        <v>39</v>
      </c>
      <c r="AA81" s="29" t="s">
        <v>39</v>
      </c>
      <c r="AB81" s="29" t="s">
        <v>39</v>
      </c>
      <c r="AC81" s="29" t="s">
        <v>39</v>
      </c>
      <c r="AD81" s="29" t="s">
        <v>38</v>
      </c>
      <c r="AE81" s="29" t="s">
        <v>38</v>
      </c>
      <c r="AF81" s="29" t="s">
        <v>39</v>
      </c>
      <c r="AG81" s="29" t="s">
        <v>39</v>
      </c>
      <c r="AH81" s="29" t="s">
        <v>39</v>
      </c>
      <c r="AI81" s="29" t="s">
        <v>39</v>
      </c>
      <c r="AJ81" s="29" t="s">
        <v>39</v>
      </c>
      <c r="AK81" s="29" t="s">
        <v>39</v>
      </c>
      <c r="AL81" s="29" t="s">
        <v>39</v>
      </c>
      <c r="AM81" s="29" t="s">
        <v>39</v>
      </c>
      <c r="AN81" s="29" t="s">
        <v>39</v>
      </c>
      <c r="AO81" s="29" t="s">
        <v>39</v>
      </c>
      <c r="AP81" s="29" t="s">
        <v>39</v>
      </c>
      <c r="AQ81" s="29" t="s">
        <v>39</v>
      </c>
      <c r="AR81" s="29" t="s">
        <v>39</v>
      </c>
      <c r="AS81" s="29" t="s">
        <v>39</v>
      </c>
      <c r="AT81" s="29" t="s">
        <v>39</v>
      </c>
      <c r="AU81" s="29" t="s">
        <v>39</v>
      </c>
      <c r="AV81" s="29" t="s">
        <v>39</v>
      </c>
      <c r="AW81" s="29" t="s">
        <v>39</v>
      </c>
      <c r="AX81" s="29" t="s">
        <v>39</v>
      </c>
      <c r="AY81" s="29" t="s">
        <v>39</v>
      </c>
      <c r="AZ81" s="29" t="s">
        <v>38</v>
      </c>
      <c r="BA81" s="29" t="s">
        <v>39</v>
      </c>
      <c r="BB81" s="29" t="s">
        <v>39</v>
      </c>
      <c r="BC81" s="29" t="s">
        <v>39</v>
      </c>
      <c r="BD81" s="29" t="s">
        <v>39</v>
      </c>
      <c r="BE81" s="29" t="s">
        <v>39</v>
      </c>
      <c r="BF81" s="29" t="s">
        <v>38</v>
      </c>
      <c r="BI81" s="6"/>
      <c r="BJ81" s="6"/>
      <c r="BK81" s="6"/>
    </row>
    <row r="82" spans="1:63" ht="43.5" x14ac:dyDescent="0.35">
      <c r="A82" s="5">
        <v>18</v>
      </c>
      <c r="B82" s="60" t="s">
        <v>97</v>
      </c>
      <c r="C82" s="5">
        <f t="shared" ref="C82:AH82" si="22">COUNTIF(C83:C84,"Y")*2</f>
        <v>0</v>
      </c>
      <c r="D82" s="5">
        <f t="shared" si="22"/>
        <v>0</v>
      </c>
      <c r="E82" s="5">
        <f t="shared" si="22"/>
        <v>0</v>
      </c>
      <c r="F82" s="5">
        <f t="shared" si="22"/>
        <v>0</v>
      </c>
      <c r="G82" s="5">
        <f t="shared" si="22"/>
        <v>0</v>
      </c>
      <c r="H82" s="5">
        <f t="shared" si="22"/>
        <v>0</v>
      </c>
      <c r="I82" s="5">
        <f t="shared" si="22"/>
        <v>0</v>
      </c>
      <c r="J82" s="5">
        <f t="shared" si="22"/>
        <v>0</v>
      </c>
      <c r="K82" s="5">
        <f t="shared" si="22"/>
        <v>0</v>
      </c>
      <c r="L82" s="5">
        <f t="shared" si="22"/>
        <v>0</v>
      </c>
      <c r="M82" s="5">
        <f t="shared" si="22"/>
        <v>0</v>
      </c>
      <c r="N82" s="5">
        <f t="shared" si="22"/>
        <v>0</v>
      </c>
      <c r="O82" s="5">
        <f t="shared" si="22"/>
        <v>0</v>
      </c>
      <c r="P82" s="5">
        <f t="shared" si="22"/>
        <v>0</v>
      </c>
      <c r="Q82" s="5">
        <f t="shared" si="22"/>
        <v>0</v>
      </c>
      <c r="R82" s="5">
        <f t="shared" si="22"/>
        <v>0</v>
      </c>
      <c r="S82" s="5">
        <f t="shared" si="22"/>
        <v>2</v>
      </c>
      <c r="T82" s="5">
        <f t="shared" si="22"/>
        <v>0</v>
      </c>
      <c r="U82" s="5">
        <f t="shared" si="22"/>
        <v>0</v>
      </c>
      <c r="V82" s="5">
        <f t="shared" si="22"/>
        <v>0</v>
      </c>
      <c r="W82" s="5">
        <f t="shared" si="22"/>
        <v>0</v>
      </c>
      <c r="X82" s="5">
        <f t="shared" si="22"/>
        <v>0</v>
      </c>
      <c r="Y82" s="5">
        <f t="shared" si="22"/>
        <v>0</v>
      </c>
      <c r="Z82" s="5">
        <f t="shared" si="22"/>
        <v>0</v>
      </c>
      <c r="AA82" s="5">
        <f t="shared" si="22"/>
        <v>0</v>
      </c>
      <c r="AB82" s="5">
        <f t="shared" si="22"/>
        <v>0</v>
      </c>
      <c r="AC82" s="5">
        <f t="shared" si="22"/>
        <v>0</v>
      </c>
      <c r="AD82" s="5">
        <f t="shared" si="22"/>
        <v>0</v>
      </c>
      <c r="AE82" s="5">
        <f t="shared" si="22"/>
        <v>0</v>
      </c>
      <c r="AF82" s="5">
        <f t="shared" si="22"/>
        <v>0</v>
      </c>
      <c r="AG82" s="5">
        <f t="shared" si="22"/>
        <v>0</v>
      </c>
      <c r="AH82" s="5">
        <f t="shared" si="22"/>
        <v>0</v>
      </c>
      <c r="AI82" s="5">
        <f t="shared" ref="AI82:BF82" si="23">COUNTIF(AI83:AI84,"Y")*2</f>
        <v>0</v>
      </c>
      <c r="AJ82" s="5">
        <f t="shared" si="23"/>
        <v>0</v>
      </c>
      <c r="AK82" s="5">
        <f t="shared" si="23"/>
        <v>0</v>
      </c>
      <c r="AL82" s="5">
        <f t="shared" si="23"/>
        <v>0</v>
      </c>
      <c r="AM82" s="5">
        <f t="shared" si="23"/>
        <v>0</v>
      </c>
      <c r="AN82" s="5">
        <f t="shared" si="23"/>
        <v>0</v>
      </c>
      <c r="AO82" s="5">
        <f t="shared" si="23"/>
        <v>0</v>
      </c>
      <c r="AP82" s="5">
        <f t="shared" si="23"/>
        <v>0</v>
      </c>
      <c r="AQ82" s="5">
        <f t="shared" si="23"/>
        <v>0</v>
      </c>
      <c r="AR82" s="5">
        <f t="shared" si="23"/>
        <v>0</v>
      </c>
      <c r="AS82" s="5">
        <f t="shared" si="23"/>
        <v>0</v>
      </c>
      <c r="AT82" s="5">
        <f t="shared" si="23"/>
        <v>0</v>
      </c>
      <c r="AU82" s="5">
        <f t="shared" si="23"/>
        <v>2</v>
      </c>
      <c r="AV82" s="5">
        <f t="shared" si="23"/>
        <v>0</v>
      </c>
      <c r="AW82" s="5">
        <f t="shared" si="23"/>
        <v>0</v>
      </c>
      <c r="AX82" s="5">
        <f t="shared" si="23"/>
        <v>0</v>
      </c>
      <c r="AY82" s="5">
        <f t="shared" si="23"/>
        <v>0</v>
      </c>
      <c r="AZ82" s="5">
        <f t="shared" si="23"/>
        <v>0</v>
      </c>
      <c r="BA82" s="5">
        <f t="shared" si="23"/>
        <v>0</v>
      </c>
      <c r="BB82" s="5">
        <f t="shared" si="23"/>
        <v>0</v>
      </c>
      <c r="BC82" s="5">
        <f t="shared" si="23"/>
        <v>0</v>
      </c>
      <c r="BD82" s="5">
        <f t="shared" si="23"/>
        <v>0</v>
      </c>
      <c r="BE82" s="5">
        <f t="shared" si="23"/>
        <v>0</v>
      </c>
      <c r="BF82" s="5">
        <f t="shared" si="23"/>
        <v>0</v>
      </c>
      <c r="BI82" s="5">
        <f>AVERAGE(C82:BF82)</f>
        <v>7.1428571428571425E-2</v>
      </c>
      <c r="BJ82" s="5">
        <f>_xlfn.STDEV.S(C82:BF82)</f>
        <v>0.37451267035941554</v>
      </c>
      <c r="BK82" s="5">
        <f>MEDIAN(C82:BF82)</f>
        <v>0</v>
      </c>
    </row>
    <row r="83" spans="1:63" x14ac:dyDescent="0.35">
      <c r="A83" s="16" t="s">
        <v>1</v>
      </c>
      <c r="B83" s="64" t="s">
        <v>102</v>
      </c>
      <c r="C83" s="29" t="s">
        <v>39</v>
      </c>
      <c r="D83" s="29" t="s">
        <v>39</v>
      </c>
      <c r="E83" s="29" t="s">
        <v>39</v>
      </c>
      <c r="F83" s="29" t="s">
        <v>39</v>
      </c>
      <c r="G83" s="29" t="s">
        <v>39</v>
      </c>
      <c r="H83" s="29" t="s">
        <v>39</v>
      </c>
      <c r="I83" s="29" t="s">
        <v>39</v>
      </c>
      <c r="J83" s="29" t="s">
        <v>39</v>
      </c>
      <c r="K83" s="29" t="s">
        <v>39</v>
      </c>
      <c r="L83" s="29" t="s">
        <v>39</v>
      </c>
      <c r="M83" s="29" t="s">
        <v>39</v>
      </c>
      <c r="N83" s="29" t="s">
        <v>39</v>
      </c>
      <c r="O83" s="29" t="s">
        <v>39</v>
      </c>
      <c r="P83" s="29" t="s">
        <v>39</v>
      </c>
      <c r="Q83" s="29" t="s">
        <v>39</v>
      </c>
      <c r="R83" s="29" t="s">
        <v>39</v>
      </c>
      <c r="S83" s="29" t="s">
        <v>38</v>
      </c>
      <c r="T83" s="29" t="s">
        <v>39</v>
      </c>
      <c r="U83" s="29" t="s">
        <v>39</v>
      </c>
      <c r="V83" s="29" t="s">
        <v>39</v>
      </c>
      <c r="W83" s="29" t="s">
        <v>39</v>
      </c>
      <c r="X83" s="29" t="s">
        <v>39</v>
      </c>
      <c r="Y83" s="29" t="s">
        <v>39</v>
      </c>
      <c r="Z83" s="29" t="s">
        <v>39</v>
      </c>
      <c r="AA83" s="29" t="s">
        <v>39</v>
      </c>
      <c r="AB83" s="29" t="s">
        <v>39</v>
      </c>
      <c r="AC83" s="29" t="s">
        <v>39</v>
      </c>
      <c r="AD83" s="29" t="s">
        <v>39</v>
      </c>
      <c r="AE83" s="29" t="s">
        <v>39</v>
      </c>
      <c r="AF83" s="29" t="s">
        <v>39</v>
      </c>
      <c r="AG83" s="29" t="s">
        <v>39</v>
      </c>
      <c r="AH83" s="29" t="s">
        <v>39</v>
      </c>
      <c r="AI83" s="29" t="s">
        <v>39</v>
      </c>
      <c r="AJ83" s="29" t="s">
        <v>39</v>
      </c>
      <c r="AK83" s="29" t="s">
        <v>39</v>
      </c>
      <c r="AL83" s="29" t="s">
        <v>39</v>
      </c>
      <c r="AM83" s="29" t="s">
        <v>39</v>
      </c>
      <c r="AN83" s="29" t="s">
        <v>39</v>
      </c>
      <c r="AO83" s="29" t="s">
        <v>39</v>
      </c>
      <c r="AP83" s="29" t="s">
        <v>39</v>
      </c>
      <c r="AQ83" s="29" t="s">
        <v>39</v>
      </c>
      <c r="AR83" s="29" t="s">
        <v>39</v>
      </c>
      <c r="AS83" s="29" t="s">
        <v>39</v>
      </c>
      <c r="AT83" s="29" t="s">
        <v>39</v>
      </c>
      <c r="AU83" s="29" t="s">
        <v>38</v>
      </c>
      <c r="AV83" s="29" t="s">
        <v>39</v>
      </c>
      <c r="AW83" s="29" t="s">
        <v>39</v>
      </c>
      <c r="AX83" s="29" t="s">
        <v>39</v>
      </c>
      <c r="AY83" s="29" t="s">
        <v>39</v>
      </c>
      <c r="AZ83" s="29" t="s">
        <v>39</v>
      </c>
      <c r="BA83" s="29" t="s">
        <v>39</v>
      </c>
      <c r="BB83" s="29" t="s">
        <v>39</v>
      </c>
      <c r="BC83" s="29" t="s">
        <v>39</v>
      </c>
      <c r="BD83" s="29" t="s">
        <v>39</v>
      </c>
      <c r="BE83" s="29" t="s">
        <v>39</v>
      </c>
      <c r="BF83" s="29" t="s">
        <v>39</v>
      </c>
      <c r="BI83" s="6"/>
      <c r="BJ83" s="6"/>
      <c r="BK83" s="6"/>
    </row>
    <row r="84" spans="1:63" x14ac:dyDescent="0.35">
      <c r="A84" s="16" t="s">
        <v>2</v>
      </c>
      <c r="B84" s="64" t="s">
        <v>107</v>
      </c>
      <c r="C84" s="29" t="s">
        <v>39</v>
      </c>
      <c r="D84" s="29" t="s">
        <v>39</v>
      </c>
      <c r="E84" s="29" t="s">
        <v>39</v>
      </c>
      <c r="F84" s="29" t="s">
        <v>39</v>
      </c>
      <c r="G84" s="29" t="s">
        <v>39</v>
      </c>
      <c r="H84" s="29" t="s">
        <v>39</v>
      </c>
      <c r="I84" s="29" t="s">
        <v>39</v>
      </c>
      <c r="J84" s="29" t="s">
        <v>39</v>
      </c>
      <c r="K84" s="29" t="s">
        <v>39</v>
      </c>
      <c r="L84" s="29" t="s">
        <v>39</v>
      </c>
      <c r="M84" s="29" t="s">
        <v>39</v>
      </c>
      <c r="N84" s="29" t="s">
        <v>39</v>
      </c>
      <c r="O84" s="29" t="s">
        <v>39</v>
      </c>
      <c r="P84" s="29" t="s">
        <v>39</v>
      </c>
      <c r="Q84" s="29" t="s">
        <v>39</v>
      </c>
      <c r="R84" s="29" t="s">
        <v>39</v>
      </c>
      <c r="S84" s="29" t="s">
        <v>39</v>
      </c>
      <c r="T84" s="29" t="s">
        <v>39</v>
      </c>
      <c r="U84" s="29" t="s">
        <v>39</v>
      </c>
      <c r="V84" s="29" t="s">
        <v>39</v>
      </c>
      <c r="W84" s="29" t="s">
        <v>39</v>
      </c>
      <c r="X84" s="29" t="s">
        <v>39</v>
      </c>
      <c r="Y84" s="29" t="s">
        <v>39</v>
      </c>
      <c r="Z84" s="29" t="s">
        <v>39</v>
      </c>
      <c r="AA84" s="29" t="s">
        <v>39</v>
      </c>
      <c r="AB84" s="29" t="s">
        <v>39</v>
      </c>
      <c r="AC84" s="29" t="s">
        <v>39</v>
      </c>
      <c r="AD84" s="29" t="s">
        <v>39</v>
      </c>
      <c r="AE84" s="29" t="s">
        <v>39</v>
      </c>
      <c r="AF84" s="29" t="s">
        <v>39</v>
      </c>
      <c r="AG84" s="29" t="s">
        <v>39</v>
      </c>
      <c r="AH84" s="29" t="s">
        <v>39</v>
      </c>
      <c r="AI84" s="29" t="s">
        <v>39</v>
      </c>
      <c r="AJ84" s="29" t="s">
        <v>39</v>
      </c>
      <c r="AK84" s="29" t="s">
        <v>39</v>
      </c>
      <c r="AL84" s="29" t="s">
        <v>39</v>
      </c>
      <c r="AM84" s="29" t="s">
        <v>39</v>
      </c>
      <c r="AN84" s="29" t="s">
        <v>39</v>
      </c>
      <c r="AO84" s="29" t="s">
        <v>39</v>
      </c>
      <c r="AP84" s="29" t="s">
        <v>39</v>
      </c>
      <c r="AQ84" s="29" t="s">
        <v>39</v>
      </c>
      <c r="AR84" s="29" t="s">
        <v>39</v>
      </c>
      <c r="AS84" s="29" t="s">
        <v>39</v>
      </c>
      <c r="AT84" s="29" t="s">
        <v>39</v>
      </c>
      <c r="AU84" s="29" t="s">
        <v>39</v>
      </c>
      <c r="AV84" s="29" t="s">
        <v>39</v>
      </c>
      <c r="AW84" s="29" t="s">
        <v>39</v>
      </c>
      <c r="AX84" s="29" t="s">
        <v>39</v>
      </c>
      <c r="AY84" s="29" t="s">
        <v>39</v>
      </c>
      <c r="AZ84" s="29" t="s">
        <v>39</v>
      </c>
      <c r="BA84" s="29" t="s">
        <v>39</v>
      </c>
      <c r="BB84" s="29" t="s">
        <v>39</v>
      </c>
      <c r="BC84" s="29" t="s">
        <v>39</v>
      </c>
      <c r="BD84" s="29" t="s">
        <v>39</v>
      </c>
      <c r="BE84" s="29" t="s">
        <v>39</v>
      </c>
      <c r="BF84" s="29" t="s">
        <v>39</v>
      </c>
      <c r="BI84" s="6"/>
      <c r="BJ84" s="6"/>
      <c r="BK84" s="6"/>
    </row>
    <row r="85" spans="1:63" ht="29" x14ac:dyDescent="0.35">
      <c r="A85" s="5">
        <v>19</v>
      </c>
      <c r="B85" s="60" t="s">
        <v>98</v>
      </c>
      <c r="C85" s="5">
        <v>0</v>
      </c>
      <c r="D85" s="5">
        <v>0</v>
      </c>
      <c r="E85" s="5">
        <v>0</v>
      </c>
      <c r="F85" s="5">
        <v>0</v>
      </c>
      <c r="G85" s="5">
        <v>0</v>
      </c>
      <c r="H85" s="5">
        <v>0</v>
      </c>
      <c r="I85" s="5">
        <v>0</v>
      </c>
      <c r="J85" s="5">
        <v>0</v>
      </c>
      <c r="K85" s="5">
        <v>0</v>
      </c>
      <c r="L85" s="5">
        <v>0</v>
      </c>
      <c r="M85" s="5">
        <v>0</v>
      </c>
      <c r="N85" s="5">
        <v>0</v>
      </c>
      <c r="O85" s="5">
        <v>0</v>
      </c>
      <c r="P85" s="5">
        <v>0</v>
      </c>
      <c r="Q85" s="5">
        <v>0</v>
      </c>
      <c r="R85" s="5">
        <v>0</v>
      </c>
      <c r="S85" s="5">
        <v>0</v>
      </c>
      <c r="T85" s="5">
        <v>0</v>
      </c>
      <c r="U85" s="5">
        <v>0</v>
      </c>
      <c r="V85" s="5">
        <v>0</v>
      </c>
      <c r="W85" s="5">
        <v>0</v>
      </c>
      <c r="X85" s="5">
        <v>0</v>
      </c>
      <c r="Y85" s="5">
        <v>0</v>
      </c>
      <c r="Z85" s="5">
        <v>0</v>
      </c>
      <c r="AA85" s="5">
        <v>0</v>
      </c>
      <c r="AB85" s="5">
        <v>0</v>
      </c>
      <c r="AC85" s="5">
        <v>0</v>
      </c>
      <c r="AD85" s="5">
        <v>0</v>
      </c>
      <c r="AE85" s="5">
        <v>0</v>
      </c>
      <c r="AF85" s="5">
        <v>0</v>
      </c>
      <c r="AG85" s="5">
        <v>0</v>
      </c>
      <c r="AH85" s="5">
        <v>0</v>
      </c>
      <c r="AI85" s="5">
        <v>0</v>
      </c>
      <c r="AJ85" s="5">
        <v>0</v>
      </c>
      <c r="AK85" s="5">
        <v>0</v>
      </c>
      <c r="AL85" s="5">
        <v>0</v>
      </c>
      <c r="AM85" s="5">
        <v>0</v>
      </c>
      <c r="AN85" s="5">
        <v>0</v>
      </c>
      <c r="AO85" s="5">
        <v>0</v>
      </c>
      <c r="AP85" s="5">
        <v>0</v>
      </c>
      <c r="AQ85" s="5">
        <v>0</v>
      </c>
      <c r="AR85" s="5">
        <v>0</v>
      </c>
      <c r="AS85" s="5">
        <v>0</v>
      </c>
      <c r="AT85" s="5">
        <v>0</v>
      </c>
      <c r="AU85" s="5">
        <v>0</v>
      </c>
      <c r="AV85" s="5">
        <v>0</v>
      </c>
      <c r="AW85" s="5">
        <v>0</v>
      </c>
      <c r="AX85" s="5">
        <v>0</v>
      </c>
      <c r="AY85" s="5">
        <v>0</v>
      </c>
      <c r="AZ85" s="5">
        <v>0</v>
      </c>
      <c r="BA85" s="5">
        <v>0</v>
      </c>
      <c r="BB85" s="5">
        <v>0</v>
      </c>
      <c r="BC85" s="5">
        <v>0</v>
      </c>
      <c r="BD85" s="5">
        <v>0</v>
      </c>
      <c r="BE85" s="5">
        <v>0</v>
      </c>
      <c r="BF85" s="5">
        <v>0</v>
      </c>
      <c r="BI85" s="5">
        <f>AVERAGE(C85:BF85)</f>
        <v>0</v>
      </c>
      <c r="BJ85" s="5">
        <f>_xlfn.STDEV.S(C85:BF85)</f>
        <v>0</v>
      </c>
      <c r="BK85" s="5">
        <f>MEDIAN(C85:BF85)</f>
        <v>0</v>
      </c>
    </row>
    <row r="86" spans="1:63" x14ac:dyDescent="0.35">
      <c r="A86" s="16" t="s">
        <v>1</v>
      </c>
      <c r="B86" s="64" t="s">
        <v>99</v>
      </c>
      <c r="C86" s="29" t="s">
        <v>38</v>
      </c>
      <c r="D86" s="29" t="s">
        <v>38</v>
      </c>
      <c r="E86" s="29" t="s">
        <v>38</v>
      </c>
      <c r="F86" s="29" t="s">
        <v>39</v>
      </c>
      <c r="G86" s="29" t="s">
        <v>38</v>
      </c>
      <c r="H86" s="29" t="s">
        <v>39</v>
      </c>
      <c r="I86" s="29" t="s">
        <v>39</v>
      </c>
      <c r="J86" s="29" t="s">
        <v>39</v>
      </c>
      <c r="K86" s="29" t="s">
        <v>38</v>
      </c>
      <c r="L86" s="29" t="s">
        <v>38</v>
      </c>
      <c r="M86" s="29" t="s">
        <v>38</v>
      </c>
      <c r="N86" s="29" t="s">
        <v>39</v>
      </c>
      <c r="O86" s="29" t="s">
        <v>39</v>
      </c>
      <c r="P86" s="29" t="s">
        <v>39</v>
      </c>
      <c r="Q86" s="29" t="s">
        <v>39</v>
      </c>
      <c r="R86" s="29" t="s">
        <v>39</v>
      </c>
      <c r="S86" s="29" t="s">
        <v>38</v>
      </c>
      <c r="T86" s="29" t="s">
        <v>38</v>
      </c>
      <c r="U86" s="29" t="s">
        <v>39</v>
      </c>
      <c r="V86" s="29" t="s">
        <v>38</v>
      </c>
      <c r="W86" s="29" t="s">
        <v>39</v>
      </c>
      <c r="X86" s="29" t="s">
        <v>38</v>
      </c>
      <c r="Y86" s="29" t="s">
        <v>39</v>
      </c>
      <c r="Z86" s="29" t="s">
        <v>39</v>
      </c>
      <c r="AA86" s="29" t="s">
        <v>39</v>
      </c>
      <c r="AB86" s="29" t="s">
        <v>39</v>
      </c>
      <c r="AC86" s="29" t="s">
        <v>38</v>
      </c>
      <c r="AD86" s="29" t="s">
        <v>39</v>
      </c>
      <c r="AE86" s="29" t="s">
        <v>38</v>
      </c>
      <c r="AF86" s="29" t="s">
        <v>38</v>
      </c>
      <c r="AG86" s="29" t="s">
        <v>38</v>
      </c>
      <c r="AH86" s="29" t="s">
        <v>39</v>
      </c>
      <c r="AI86" s="29" t="s">
        <v>38</v>
      </c>
      <c r="AJ86" s="29" t="s">
        <v>39</v>
      </c>
      <c r="AK86" s="29" t="s">
        <v>39</v>
      </c>
      <c r="AL86" s="29" t="s">
        <v>39</v>
      </c>
      <c r="AM86" s="29" t="s">
        <v>38</v>
      </c>
      <c r="AN86" s="29" t="s">
        <v>38</v>
      </c>
      <c r="AO86" s="29" t="s">
        <v>38</v>
      </c>
      <c r="AP86" s="29" t="s">
        <v>39</v>
      </c>
      <c r="AQ86" s="29" t="s">
        <v>39</v>
      </c>
      <c r="AR86" s="29" t="s">
        <v>39</v>
      </c>
      <c r="AS86" s="29" t="s">
        <v>39</v>
      </c>
      <c r="AT86" s="29" t="s">
        <v>39</v>
      </c>
      <c r="AU86" s="29" t="s">
        <v>38</v>
      </c>
      <c r="AV86" s="29" t="s">
        <v>38</v>
      </c>
      <c r="AW86" s="29" t="s">
        <v>39</v>
      </c>
      <c r="AX86" s="29" t="s">
        <v>38</v>
      </c>
      <c r="AY86" s="29" t="s">
        <v>39</v>
      </c>
      <c r="AZ86" s="29" t="s">
        <v>38</v>
      </c>
      <c r="BA86" s="29" t="s">
        <v>39</v>
      </c>
      <c r="BB86" s="29" t="s">
        <v>39</v>
      </c>
      <c r="BC86" s="29" t="s">
        <v>38</v>
      </c>
      <c r="BD86" s="29" t="s">
        <v>39</v>
      </c>
      <c r="BE86" s="29" t="s">
        <v>38</v>
      </c>
      <c r="BF86" s="29" t="s">
        <v>38</v>
      </c>
      <c r="BI86" s="6"/>
      <c r="BJ86" s="6"/>
      <c r="BK86" s="6"/>
    </row>
    <row r="87" spans="1:63" x14ac:dyDescent="0.35">
      <c r="A87" s="97" t="s">
        <v>96</v>
      </c>
      <c r="B87" s="97"/>
      <c r="C87" s="28"/>
      <c r="D87" s="28"/>
      <c r="E87" s="28"/>
      <c r="F87" s="28"/>
      <c r="G87" s="28"/>
      <c r="H87" s="28"/>
      <c r="I87" s="28"/>
      <c r="J87" s="28"/>
      <c r="K87" s="28"/>
      <c r="L87" s="28"/>
      <c r="M87" s="28"/>
      <c r="N87" s="28"/>
      <c r="O87" s="28"/>
      <c r="P87" s="28"/>
      <c r="Q87" s="28"/>
      <c r="R87" s="28"/>
      <c r="S87" s="28"/>
      <c r="T87" s="28"/>
      <c r="U87" s="28"/>
      <c r="V87" s="28"/>
      <c r="W87" s="28"/>
      <c r="X87" s="28"/>
      <c r="Y87" s="28"/>
      <c r="Z87" s="28"/>
      <c r="AA87" s="28"/>
      <c r="AB87" s="28"/>
      <c r="AC87" s="28"/>
      <c r="AD87" s="28"/>
      <c r="AE87" s="28"/>
      <c r="AF87" s="28"/>
      <c r="AG87" s="28"/>
      <c r="AH87" s="28"/>
      <c r="AI87" s="28"/>
      <c r="AJ87" s="28"/>
      <c r="AK87" s="28"/>
      <c r="AL87" s="28"/>
      <c r="AM87" s="28"/>
      <c r="AN87" s="28"/>
      <c r="AO87" s="28"/>
      <c r="AP87" s="28"/>
      <c r="AQ87" s="28"/>
      <c r="AR87" s="28"/>
      <c r="AS87" s="28"/>
      <c r="AT87" s="28"/>
      <c r="AU87" s="28"/>
      <c r="AV87" s="28"/>
      <c r="AW87" s="28"/>
      <c r="AX87" s="28"/>
      <c r="AY87" s="28"/>
      <c r="AZ87" s="28"/>
      <c r="BA87" s="28"/>
      <c r="BB87" s="28"/>
      <c r="BC87" s="28"/>
      <c r="BD87" s="28"/>
      <c r="BE87" s="28"/>
      <c r="BF87" s="28"/>
      <c r="BI87" s="6"/>
      <c r="BJ87" s="6"/>
      <c r="BK87" s="6"/>
    </row>
    <row r="88" spans="1:63" x14ac:dyDescent="0.35">
      <c r="A88" s="5">
        <v>20</v>
      </c>
      <c r="B88" s="57" t="s">
        <v>110</v>
      </c>
      <c r="C88" s="5">
        <f t="shared" ref="C88:AH88" si="24">IF(C89="Y", 5, 0)</f>
        <v>5</v>
      </c>
      <c r="D88" s="5">
        <f t="shared" si="24"/>
        <v>0</v>
      </c>
      <c r="E88" s="5">
        <f t="shared" si="24"/>
        <v>5</v>
      </c>
      <c r="F88" s="5">
        <f t="shared" si="24"/>
        <v>5</v>
      </c>
      <c r="G88" s="5">
        <f t="shared" si="24"/>
        <v>5</v>
      </c>
      <c r="H88" s="5">
        <f t="shared" si="24"/>
        <v>5</v>
      </c>
      <c r="I88" s="5">
        <f t="shared" si="24"/>
        <v>5</v>
      </c>
      <c r="J88" s="5">
        <f t="shared" si="24"/>
        <v>5</v>
      </c>
      <c r="K88" s="5">
        <f t="shared" si="24"/>
        <v>5</v>
      </c>
      <c r="L88" s="5">
        <f t="shared" si="24"/>
        <v>5</v>
      </c>
      <c r="M88" s="5">
        <f t="shared" si="24"/>
        <v>0</v>
      </c>
      <c r="N88" s="5">
        <f t="shared" si="24"/>
        <v>0</v>
      </c>
      <c r="O88" s="5">
        <f t="shared" si="24"/>
        <v>5</v>
      </c>
      <c r="P88" s="5">
        <f t="shared" si="24"/>
        <v>5</v>
      </c>
      <c r="Q88" s="5">
        <f t="shared" si="24"/>
        <v>5</v>
      </c>
      <c r="R88" s="5">
        <f t="shared" si="24"/>
        <v>5</v>
      </c>
      <c r="S88" s="5">
        <f t="shared" si="24"/>
        <v>5</v>
      </c>
      <c r="T88" s="5">
        <f t="shared" si="24"/>
        <v>5</v>
      </c>
      <c r="U88" s="5">
        <f t="shared" si="24"/>
        <v>5</v>
      </c>
      <c r="V88" s="5">
        <f t="shared" si="24"/>
        <v>5</v>
      </c>
      <c r="W88" s="5">
        <f t="shared" si="24"/>
        <v>5</v>
      </c>
      <c r="X88" s="5">
        <f t="shared" si="24"/>
        <v>5</v>
      </c>
      <c r="Y88" s="5">
        <f t="shared" si="24"/>
        <v>0</v>
      </c>
      <c r="Z88" s="5">
        <f t="shared" si="24"/>
        <v>5</v>
      </c>
      <c r="AA88" s="5">
        <f t="shared" si="24"/>
        <v>5</v>
      </c>
      <c r="AB88" s="5">
        <f t="shared" si="24"/>
        <v>5</v>
      </c>
      <c r="AC88" s="5">
        <f t="shared" si="24"/>
        <v>5</v>
      </c>
      <c r="AD88" s="5">
        <f t="shared" si="24"/>
        <v>5</v>
      </c>
      <c r="AE88" s="5">
        <f t="shared" si="24"/>
        <v>5</v>
      </c>
      <c r="AF88" s="5">
        <f t="shared" si="24"/>
        <v>0</v>
      </c>
      <c r="AG88" s="5">
        <f t="shared" si="24"/>
        <v>5</v>
      </c>
      <c r="AH88" s="5">
        <f t="shared" si="24"/>
        <v>5</v>
      </c>
      <c r="AI88" s="5">
        <f t="shared" ref="AI88:BF88" si="25">IF(AI89="Y", 5, 0)</f>
        <v>5</v>
      </c>
      <c r="AJ88" s="5">
        <f t="shared" si="25"/>
        <v>5</v>
      </c>
      <c r="AK88" s="5">
        <f t="shared" si="25"/>
        <v>5</v>
      </c>
      <c r="AL88" s="5">
        <f t="shared" si="25"/>
        <v>5</v>
      </c>
      <c r="AM88" s="5">
        <f t="shared" si="25"/>
        <v>5</v>
      </c>
      <c r="AN88" s="5">
        <f t="shared" si="25"/>
        <v>5</v>
      </c>
      <c r="AO88" s="5">
        <f t="shared" si="25"/>
        <v>5</v>
      </c>
      <c r="AP88" s="5">
        <f t="shared" si="25"/>
        <v>0</v>
      </c>
      <c r="AQ88" s="5">
        <f t="shared" si="25"/>
        <v>5</v>
      </c>
      <c r="AR88" s="5">
        <f t="shared" si="25"/>
        <v>5</v>
      </c>
      <c r="AS88" s="5">
        <f t="shared" si="25"/>
        <v>5</v>
      </c>
      <c r="AT88" s="5">
        <f t="shared" si="25"/>
        <v>5</v>
      </c>
      <c r="AU88" s="5">
        <f t="shared" si="25"/>
        <v>5</v>
      </c>
      <c r="AV88" s="5">
        <f t="shared" si="25"/>
        <v>5</v>
      </c>
      <c r="AW88" s="5">
        <f t="shared" si="25"/>
        <v>5</v>
      </c>
      <c r="AX88" s="5">
        <f t="shared" si="25"/>
        <v>5</v>
      </c>
      <c r="AY88" s="5">
        <f t="shared" si="25"/>
        <v>5</v>
      </c>
      <c r="AZ88" s="5">
        <f t="shared" si="25"/>
        <v>5</v>
      </c>
      <c r="BA88" s="5">
        <f t="shared" si="25"/>
        <v>0</v>
      </c>
      <c r="BB88" s="5">
        <f t="shared" si="25"/>
        <v>5</v>
      </c>
      <c r="BC88" s="5">
        <f t="shared" si="25"/>
        <v>5</v>
      </c>
      <c r="BD88" s="5">
        <f t="shared" si="25"/>
        <v>5</v>
      </c>
      <c r="BE88" s="5">
        <f t="shared" si="25"/>
        <v>5</v>
      </c>
      <c r="BF88" s="5">
        <f t="shared" si="25"/>
        <v>5</v>
      </c>
      <c r="BI88" s="5">
        <f>AVERAGE(C88:BF88)</f>
        <v>4.375</v>
      </c>
      <c r="BJ88" s="5">
        <f>_xlfn.STDEV.S(C88:BF88)</f>
        <v>1.6685595311797865</v>
      </c>
      <c r="BK88" s="5">
        <f>MEDIAN(C88:BF88)</f>
        <v>5</v>
      </c>
    </row>
    <row r="89" spans="1:63" ht="87" x14ac:dyDescent="0.35">
      <c r="A89" s="16" t="s">
        <v>1</v>
      </c>
      <c r="B89" s="58" t="s">
        <v>108</v>
      </c>
      <c r="C89" s="29" t="s">
        <v>38</v>
      </c>
      <c r="D89" s="29" t="s">
        <v>39</v>
      </c>
      <c r="E89" s="29" t="s">
        <v>38</v>
      </c>
      <c r="F89" s="29" t="s">
        <v>38</v>
      </c>
      <c r="G89" s="29" t="s">
        <v>38</v>
      </c>
      <c r="H89" s="29" t="s">
        <v>38</v>
      </c>
      <c r="I89" s="29" t="s">
        <v>38</v>
      </c>
      <c r="J89" s="29" t="s">
        <v>38</v>
      </c>
      <c r="K89" s="29" t="s">
        <v>38</v>
      </c>
      <c r="L89" s="29" t="s">
        <v>38</v>
      </c>
      <c r="M89" s="29" t="s">
        <v>39</v>
      </c>
      <c r="N89" s="29" t="s">
        <v>39</v>
      </c>
      <c r="O89" s="29" t="s">
        <v>38</v>
      </c>
      <c r="P89" s="29" t="s">
        <v>38</v>
      </c>
      <c r="Q89" s="29" t="s">
        <v>38</v>
      </c>
      <c r="R89" s="29" t="s">
        <v>38</v>
      </c>
      <c r="S89" s="29" t="s">
        <v>38</v>
      </c>
      <c r="T89" s="29" t="s">
        <v>38</v>
      </c>
      <c r="U89" s="29" t="s">
        <v>38</v>
      </c>
      <c r="V89" s="29" t="s">
        <v>38</v>
      </c>
      <c r="W89" s="29" t="s">
        <v>38</v>
      </c>
      <c r="X89" s="29" t="s">
        <v>38</v>
      </c>
      <c r="Y89" s="29" t="s">
        <v>39</v>
      </c>
      <c r="Z89" s="29" t="s">
        <v>38</v>
      </c>
      <c r="AA89" s="29" t="s">
        <v>38</v>
      </c>
      <c r="AB89" s="29" t="s">
        <v>38</v>
      </c>
      <c r="AC89" s="29" t="s">
        <v>38</v>
      </c>
      <c r="AD89" s="29" t="s">
        <v>38</v>
      </c>
      <c r="AE89" s="29" t="s">
        <v>38</v>
      </c>
      <c r="AF89" s="29" t="s">
        <v>39</v>
      </c>
      <c r="AG89" s="29" t="s">
        <v>38</v>
      </c>
      <c r="AH89" s="29" t="s">
        <v>38</v>
      </c>
      <c r="AI89" s="29" t="s">
        <v>38</v>
      </c>
      <c r="AJ89" s="29" t="s">
        <v>38</v>
      </c>
      <c r="AK89" s="29" t="s">
        <v>38</v>
      </c>
      <c r="AL89" s="29" t="s">
        <v>38</v>
      </c>
      <c r="AM89" s="29" t="s">
        <v>38</v>
      </c>
      <c r="AN89" s="29" t="s">
        <v>38</v>
      </c>
      <c r="AO89" s="29" t="s">
        <v>38</v>
      </c>
      <c r="AP89" s="29" t="s">
        <v>39</v>
      </c>
      <c r="AQ89" s="29" t="s">
        <v>38</v>
      </c>
      <c r="AR89" s="29" t="s">
        <v>38</v>
      </c>
      <c r="AS89" s="29" t="s">
        <v>38</v>
      </c>
      <c r="AT89" s="29" t="s">
        <v>38</v>
      </c>
      <c r="AU89" s="29" t="s">
        <v>38</v>
      </c>
      <c r="AV89" s="29" t="s">
        <v>38</v>
      </c>
      <c r="AW89" s="29" t="s">
        <v>38</v>
      </c>
      <c r="AX89" s="29" t="s">
        <v>38</v>
      </c>
      <c r="AY89" s="29" t="s">
        <v>38</v>
      </c>
      <c r="AZ89" s="29" t="s">
        <v>38</v>
      </c>
      <c r="BA89" s="29" t="s">
        <v>39</v>
      </c>
      <c r="BB89" s="29" t="s">
        <v>38</v>
      </c>
      <c r="BC89" s="29" t="s">
        <v>38</v>
      </c>
      <c r="BD89" s="29" t="s">
        <v>38</v>
      </c>
      <c r="BE89" s="29" t="s">
        <v>38</v>
      </c>
      <c r="BF89" s="29" t="s">
        <v>38</v>
      </c>
      <c r="BI89" s="6"/>
      <c r="BJ89" s="6"/>
      <c r="BK89" s="6"/>
    </row>
    <row r="90" spans="1:63" ht="43.5" x14ac:dyDescent="0.35">
      <c r="A90" s="5">
        <v>21</v>
      </c>
      <c r="B90" s="60" t="s">
        <v>111</v>
      </c>
      <c r="C90" s="5">
        <f t="shared" ref="C90:AH90" si="26">COUNTIF(C91,"Y")</f>
        <v>1</v>
      </c>
      <c r="D90" s="5">
        <f t="shared" si="26"/>
        <v>0</v>
      </c>
      <c r="E90" s="5">
        <f t="shared" si="26"/>
        <v>1</v>
      </c>
      <c r="F90" s="5">
        <f t="shared" si="26"/>
        <v>1</v>
      </c>
      <c r="G90" s="5">
        <f t="shared" si="26"/>
        <v>1</v>
      </c>
      <c r="H90" s="5">
        <f t="shared" si="26"/>
        <v>1</v>
      </c>
      <c r="I90" s="5">
        <f t="shared" si="26"/>
        <v>1</v>
      </c>
      <c r="J90" s="5">
        <f t="shared" si="26"/>
        <v>0</v>
      </c>
      <c r="K90" s="5">
        <f t="shared" si="26"/>
        <v>0</v>
      </c>
      <c r="L90" s="5">
        <f t="shared" si="26"/>
        <v>1</v>
      </c>
      <c r="M90" s="5">
        <f t="shared" si="26"/>
        <v>1</v>
      </c>
      <c r="N90" s="5">
        <f t="shared" si="26"/>
        <v>1</v>
      </c>
      <c r="O90" s="5">
        <f t="shared" si="26"/>
        <v>1</v>
      </c>
      <c r="P90" s="5">
        <f t="shared" si="26"/>
        <v>1</v>
      </c>
      <c r="Q90" s="5">
        <f t="shared" si="26"/>
        <v>0</v>
      </c>
      <c r="R90" s="5">
        <f t="shared" si="26"/>
        <v>1</v>
      </c>
      <c r="S90" s="5">
        <f t="shared" si="26"/>
        <v>1</v>
      </c>
      <c r="T90" s="5">
        <f t="shared" si="26"/>
        <v>1</v>
      </c>
      <c r="U90" s="5">
        <f t="shared" si="26"/>
        <v>1</v>
      </c>
      <c r="V90" s="5">
        <f t="shared" si="26"/>
        <v>1</v>
      </c>
      <c r="W90" s="5">
        <f t="shared" si="26"/>
        <v>1</v>
      </c>
      <c r="X90" s="5">
        <f t="shared" si="26"/>
        <v>1</v>
      </c>
      <c r="Y90" s="5">
        <f t="shared" si="26"/>
        <v>1</v>
      </c>
      <c r="Z90" s="5">
        <f t="shared" si="26"/>
        <v>1</v>
      </c>
      <c r="AA90" s="5">
        <f t="shared" si="26"/>
        <v>1</v>
      </c>
      <c r="AB90" s="5">
        <f t="shared" si="26"/>
        <v>1</v>
      </c>
      <c r="AC90" s="5">
        <f t="shared" si="26"/>
        <v>1</v>
      </c>
      <c r="AD90" s="5">
        <f t="shared" si="26"/>
        <v>1</v>
      </c>
      <c r="AE90" s="5">
        <f t="shared" si="26"/>
        <v>1</v>
      </c>
      <c r="AF90" s="5">
        <f t="shared" si="26"/>
        <v>0</v>
      </c>
      <c r="AG90" s="5">
        <f t="shared" si="26"/>
        <v>1</v>
      </c>
      <c r="AH90" s="5">
        <f t="shared" si="26"/>
        <v>1</v>
      </c>
      <c r="AI90" s="5">
        <f t="shared" ref="AI90:BF90" si="27">COUNTIF(AI91,"Y")</f>
        <v>1</v>
      </c>
      <c r="AJ90" s="5">
        <f t="shared" si="27"/>
        <v>1</v>
      </c>
      <c r="AK90" s="5">
        <f t="shared" si="27"/>
        <v>1</v>
      </c>
      <c r="AL90" s="5">
        <f t="shared" si="27"/>
        <v>0</v>
      </c>
      <c r="AM90" s="5">
        <f t="shared" si="27"/>
        <v>0</v>
      </c>
      <c r="AN90" s="5">
        <f t="shared" si="27"/>
        <v>1</v>
      </c>
      <c r="AO90" s="5">
        <f t="shared" si="27"/>
        <v>1</v>
      </c>
      <c r="AP90" s="5">
        <f t="shared" si="27"/>
        <v>0</v>
      </c>
      <c r="AQ90" s="5">
        <f t="shared" si="27"/>
        <v>1</v>
      </c>
      <c r="AR90" s="5">
        <f t="shared" si="27"/>
        <v>1</v>
      </c>
      <c r="AS90" s="5">
        <f t="shared" si="27"/>
        <v>1</v>
      </c>
      <c r="AT90" s="5">
        <f t="shared" si="27"/>
        <v>1</v>
      </c>
      <c r="AU90" s="5">
        <f t="shared" si="27"/>
        <v>1</v>
      </c>
      <c r="AV90" s="5">
        <f t="shared" si="27"/>
        <v>1</v>
      </c>
      <c r="AW90" s="5">
        <f t="shared" si="27"/>
        <v>1</v>
      </c>
      <c r="AX90" s="5">
        <f t="shared" si="27"/>
        <v>1</v>
      </c>
      <c r="AY90" s="5">
        <f t="shared" si="27"/>
        <v>1</v>
      </c>
      <c r="AZ90" s="5">
        <f t="shared" si="27"/>
        <v>1</v>
      </c>
      <c r="BA90" s="5">
        <f t="shared" si="27"/>
        <v>1</v>
      </c>
      <c r="BB90" s="5">
        <f t="shared" si="27"/>
        <v>1</v>
      </c>
      <c r="BC90" s="5">
        <f t="shared" si="27"/>
        <v>1</v>
      </c>
      <c r="BD90" s="5">
        <f t="shared" si="27"/>
        <v>1</v>
      </c>
      <c r="BE90" s="5">
        <f t="shared" si="27"/>
        <v>1</v>
      </c>
      <c r="BF90" s="5">
        <f t="shared" si="27"/>
        <v>1</v>
      </c>
      <c r="BI90" s="5">
        <f>AVERAGE(C90:BF90)</f>
        <v>0.8571428571428571</v>
      </c>
      <c r="BJ90" s="5">
        <f>_xlfn.STDEV.S(C90:BF90)</f>
        <v>0.35309393180189974</v>
      </c>
      <c r="BK90" s="5">
        <f>MEDIAN(C90:BF90)</f>
        <v>1</v>
      </c>
    </row>
    <row r="91" spans="1:63" x14ac:dyDescent="0.35">
      <c r="A91" s="16" t="s">
        <v>1</v>
      </c>
      <c r="B91" s="58" t="s">
        <v>109</v>
      </c>
      <c r="C91" s="29" t="s">
        <v>38</v>
      </c>
      <c r="D91" s="29" t="s">
        <v>39</v>
      </c>
      <c r="E91" s="29" t="s">
        <v>38</v>
      </c>
      <c r="F91" s="29" t="s">
        <v>38</v>
      </c>
      <c r="G91" s="29" t="s">
        <v>38</v>
      </c>
      <c r="H91" s="29" t="s">
        <v>38</v>
      </c>
      <c r="I91" s="29" t="s">
        <v>38</v>
      </c>
      <c r="J91" s="29" t="s">
        <v>39</v>
      </c>
      <c r="K91" s="29" t="s">
        <v>39</v>
      </c>
      <c r="L91" s="29" t="s">
        <v>38</v>
      </c>
      <c r="M91" s="29" t="s">
        <v>38</v>
      </c>
      <c r="N91" s="29" t="s">
        <v>38</v>
      </c>
      <c r="O91" s="29" t="s">
        <v>38</v>
      </c>
      <c r="P91" s="29" t="s">
        <v>38</v>
      </c>
      <c r="Q91" s="29" t="s">
        <v>39</v>
      </c>
      <c r="R91" s="29" t="s">
        <v>38</v>
      </c>
      <c r="S91" s="29" t="s">
        <v>38</v>
      </c>
      <c r="T91" s="29" t="s">
        <v>38</v>
      </c>
      <c r="U91" s="29" t="s">
        <v>38</v>
      </c>
      <c r="V91" s="29" t="s">
        <v>38</v>
      </c>
      <c r="W91" s="29" t="s">
        <v>38</v>
      </c>
      <c r="X91" s="29" t="s">
        <v>38</v>
      </c>
      <c r="Y91" s="29" t="s">
        <v>38</v>
      </c>
      <c r="Z91" s="29" t="s">
        <v>38</v>
      </c>
      <c r="AA91" s="29" t="s">
        <v>38</v>
      </c>
      <c r="AB91" s="29" t="s">
        <v>38</v>
      </c>
      <c r="AC91" s="29" t="s">
        <v>38</v>
      </c>
      <c r="AD91" s="29" t="s">
        <v>38</v>
      </c>
      <c r="AE91" s="29" t="s">
        <v>38</v>
      </c>
      <c r="AF91" s="29" t="s">
        <v>39</v>
      </c>
      <c r="AG91" s="29" t="s">
        <v>38</v>
      </c>
      <c r="AH91" s="29" t="s">
        <v>38</v>
      </c>
      <c r="AI91" s="29" t="s">
        <v>38</v>
      </c>
      <c r="AJ91" s="29" t="s">
        <v>38</v>
      </c>
      <c r="AK91" s="29" t="s">
        <v>38</v>
      </c>
      <c r="AL91" s="29" t="s">
        <v>39</v>
      </c>
      <c r="AM91" s="29" t="s">
        <v>39</v>
      </c>
      <c r="AN91" s="29" t="s">
        <v>38</v>
      </c>
      <c r="AO91" s="29" t="s">
        <v>38</v>
      </c>
      <c r="AP91" s="29" t="s">
        <v>39</v>
      </c>
      <c r="AQ91" s="29" t="s">
        <v>38</v>
      </c>
      <c r="AR91" s="29" t="s">
        <v>38</v>
      </c>
      <c r="AS91" s="29" t="s">
        <v>38</v>
      </c>
      <c r="AT91" s="29" t="s">
        <v>38</v>
      </c>
      <c r="AU91" s="29" t="s">
        <v>38</v>
      </c>
      <c r="AV91" s="29" t="s">
        <v>38</v>
      </c>
      <c r="AW91" s="29" t="s">
        <v>38</v>
      </c>
      <c r="AX91" s="29" t="s">
        <v>38</v>
      </c>
      <c r="AY91" s="29" t="s">
        <v>38</v>
      </c>
      <c r="AZ91" s="29" t="s">
        <v>38</v>
      </c>
      <c r="BA91" s="29" t="s">
        <v>38</v>
      </c>
      <c r="BB91" s="29" t="s">
        <v>38</v>
      </c>
      <c r="BC91" s="29" t="s">
        <v>38</v>
      </c>
      <c r="BD91" s="29" t="s">
        <v>38</v>
      </c>
      <c r="BE91" s="29" t="s">
        <v>38</v>
      </c>
      <c r="BF91" s="29" t="s">
        <v>38</v>
      </c>
      <c r="BI91" s="6"/>
      <c r="BJ91" s="6"/>
      <c r="BK91" s="6"/>
    </row>
    <row r="92" spans="1:63" ht="29" x14ac:dyDescent="0.35">
      <c r="A92" s="5">
        <v>22</v>
      </c>
      <c r="B92" s="60" t="s">
        <v>114</v>
      </c>
      <c r="C92" s="5">
        <f t="shared" ref="C92:AH92" si="28">COUNTIF(C93,"Y")*2</f>
        <v>2</v>
      </c>
      <c r="D92" s="5">
        <f t="shared" si="28"/>
        <v>2</v>
      </c>
      <c r="E92" s="5">
        <f t="shared" si="28"/>
        <v>2</v>
      </c>
      <c r="F92" s="5">
        <f t="shared" si="28"/>
        <v>2</v>
      </c>
      <c r="G92" s="5">
        <f t="shared" si="28"/>
        <v>2</v>
      </c>
      <c r="H92" s="5">
        <f t="shared" si="28"/>
        <v>0</v>
      </c>
      <c r="I92" s="5">
        <f t="shared" si="28"/>
        <v>2</v>
      </c>
      <c r="J92" s="5">
        <f t="shared" si="28"/>
        <v>0</v>
      </c>
      <c r="K92" s="5">
        <f t="shared" si="28"/>
        <v>0</v>
      </c>
      <c r="L92" s="5">
        <f t="shared" si="28"/>
        <v>2</v>
      </c>
      <c r="M92" s="5">
        <f t="shared" si="28"/>
        <v>2</v>
      </c>
      <c r="N92" s="5">
        <f t="shared" si="28"/>
        <v>0</v>
      </c>
      <c r="O92" s="5">
        <f t="shared" si="28"/>
        <v>2</v>
      </c>
      <c r="P92" s="5">
        <f t="shared" si="28"/>
        <v>0</v>
      </c>
      <c r="Q92" s="5">
        <f t="shared" si="28"/>
        <v>0</v>
      </c>
      <c r="R92" s="5">
        <f t="shared" si="28"/>
        <v>2</v>
      </c>
      <c r="S92" s="5">
        <f t="shared" si="28"/>
        <v>2</v>
      </c>
      <c r="T92" s="5">
        <f t="shared" si="28"/>
        <v>2</v>
      </c>
      <c r="U92" s="5">
        <f t="shared" si="28"/>
        <v>2</v>
      </c>
      <c r="V92" s="5">
        <f t="shared" si="28"/>
        <v>2</v>
      </c>
      <c r="W92" s="5">
        <f t="shared" si="28"/>
        <v>2</v>
      </c>
      <c r="X92" s="5">
        <f t="shared" si="28"/>
        <v>2</v>
      </c>
      <c r="Y92" s="5">
        <f t="shared" si="28"/>
        <v>2</v>
      </c>
      <c r="Z92" s="5">
        <f t="shared" si="28"/>
        <v>2</v>
      </c>
      <c r="AA92" s="5">
        <f t="shared" si="28"/>
        <v>2</v>
      </c>
      <c r="AB92" s="5">
        <f t="shared" si="28"/>
        <v>2</v>
      </c>
      <c r="AC92" s="5">
        <f t="shared" si="28"/>
        <v>2</v>
      </c>
      <c r="AD92" s="5">
        <f t="shared" si="28"/>
        <v>2</v>
      </c>
      <c r="AE92" s="5">
        <f t="shared" si="28"/>
        <v>2</v>
      </c>
      <c r="AF92" s="5">
        <f t="shared" si="28"/>
        <v>2</v>
      </c>
      <c r="AG92" s="5">
        <f t="shared" si="28"/>
        <v>2</v>
      </c>
      <c r="AH92" s="5">
        <f t="shared" si="28"/>
        <v>2</v>
      </c>
      <c r="AI92" s="5">
        <f t="shared" ref="AI92:BF92" si="29">COUNTIF(AI93,"Y")*2</f>
        <v>2</v>
      </c>
      <c r="AJ92" s="5">
        <f t="shared" si="29"/>
        <v>0</v>
      </c>
      <c r="AK92" s="5">
        <f t="shared" si="29"/>
        <v>2</v>
      </c>
      <c r="AL92" s="5">
        <f t="shared" si="29"/>
        <v>0</v>
      </c>
      <c r="AM92" s="5">
        <f t="shared" si="29"/>
        <v>0</v>
      </c>
      <c r="AN92" s="5">
        <f t="shared" si="29"/>
        <v>2</v>
      </c>
      <c r="AO92" s="5">
        <f t="shared" si="29"/>
        <v>2</v>
      </c>
      <c r="AP92" s="5">
        <f t="shared" si="29"/>
        <v>0</v>
      </c>
      <c r="AQ92" s="5">
        <f t="shared" si="29"/>
        <v>2</v>
      </c>
      <c r="AR92" s="5">
        <f t="shared" si="29"/>
        <v>0</v>
      </c>
      <c r="AS92" s="5">
        <f t="shared" si="29"/>
        <v>2</v>
      </c>
      <c r="AT92" s="5">
        <f t="shared" si="29"/>
        <v>2</v>
      </c>
      <c r="AU92" s="5">
        <f t="shared" si="29"/>
        <v>2</v>
      </c>
      <c r="AV92" s="5">
        <f t="shared" si="29"/>
        <v>2</v>
      </c>
      <c r="AW92" s="5">
        <f t="shared" si="29"/>
        <v>2</v>
      </c>
      <c r="AX92" s="5">
        <f t="shared" si="29"/>
        <v>2</v>
      </c>
      <c r="AY92" s="5">
        <f t="shared" si="29"/>
        <v>2</v>
      </c>
      <c r="AZ92" s="5">
        <f t="shared" si="29"/>
        <v>2</v>
      </c>
      <c r="BA92" s="5">
        <f t="shared" si="29"/>
        <v>2</v>
      </c>
      <c r="BB92" s="5">
        <f t="shared" si="29"/>
        <v>2</v>
      </c>
      <c r="BC92" s="5">
        <f t="shared" si="29"/>
        <v>2</v>
      </c>
      <c r="BD92" s="5">
        <f t="shared" si="29"/>
        <v>0</v>
      </c>
      <c r="BE92" s="5">
        <f t="shared" si="29"/>
        <v>2</v>
      </c>
      <c r="BF92" s="5">
        <f t="shared" si="29"/>
        <v>2</v>
      </c>
      <c r="BI92" s="5">
        <f>AVERAGE(C92:BF92)</f>
        <v>1.5714285714285714</v>
      </c>
      <c r="BJ92" s="5">
        <f>_xlfn.STDEV.S(C92:BF92)</f>
        <v>0.82807867121082512</v>
      </c>
      <c r="BK92" s="5">
        <f>MEDIAN(C92:BF92)</f>
        <v>2</v>
      </c>
    </row>
    <row r="93" spans="1:63" x14ac:dyDescent="0.35">
      <c r="A93" s="16" t="s">
        <v>1</v>
      </c>
      <c r="B93" s="58" t="s">
        <v>112</v>
      </c>
      <c r="C93" s="29" t="s">
        <v>38</v>
      </c>
      <c r="D93" s="29" t="s">
        <v>38</v>
      </c>
      <c r="E93" s="29" t="s">
        <v>38</v>
      </c>
      <c r="F93" s="29" t="s">
        <v>38</v>
      </c>
      <c r="G93" s="29" t="s">
        <v>38</v>
      </c>
      <c r="H93" s="29" t="s">
        <v>39</v>
      </c>
      <c r="I93" s="29" t="s">
        <v>38</v>
      </c>
      <c r="J93" s="29" t="s">
        <v>39</v>
      </c>
      <c r="K93" s="29" t="s">
        <v>39</v>
      </c>
      <c r="L93" s="29" t="s">
        <v>38</v>
      </c>
      <c r="M93" s="29" t="s">
        <v>38</v>
      </c>
      <c r="N93" s="29" t="s">
        <v>39</v>
      </c>
      <c r="O93" s="29" t="s">
        <v>38</v>
      </c>
      <c r="P93" s="29" t="s">
        <v>39</v>
      </c>
      <c r="Q93" s="29" t="s">
        <v>39</v>
      </c>
      <c r="R93" s="29" t="s">
        <v>38</v>
      </c>
      <c r="S93" s="29" t="s">
        <v>38</v>
      </c>
      <c r="T93" s="29" t="s">
        <v>38</v>
      </c>
      <c r="U93" s="29" t="s">
        <v>38</v>
      </c>
      <c r="V93" s="29" t="s">
        <v>38</v>
      </c>
      <c r="W93" s="29" t="s">
        <v>38</v>
      </c>
      <c r="X93" s="29" t="s">
        <v>38</v>
      </c>
      <c r="Y93" s="29" t="s">
        <v>38</v>
      </c>
      <c r="Z93" s="29" t="s">
        <v>38</v>
      </c>
      <c r="AA93" s="29" t="s">
        <v>38</v>
      </c>
      <c r="AB93" s="29" t="s">
        <v>38</v>
      </c>
      <c r="AC93" s="29" t="s">
        <v>38</v>
      </c>
      <c r="AD93" s="29" t="s">
        <v>38</v>
      </c>
      <c r="AE93" s="29" t="s">
        <v>38</v>
      </c>
      <c r="AF93" s="29" t="s">
        <v>38</v>
      </c>
      <c r="AG93" s="29" t="s">
        <v>38</v>
      </c>
      <c r="AH93" s="29" t="s">
        <v>38</v>
      </c>
      <c r="AI93" s="29" t="s">
        <v>38</v>
      </c>
      <c r="AJ93" s="29" t="s">
        <v>39</v>
      </c>
      <c r="AK93" s="29" t="s">
        <v>38</v>
      </c>
      <c r="AL93" s="29" t="s">
        <v>39</v>
      </c>
      <c r="AM93" s="29" t="s">
        <v>39</v>
      </c>
      <c r="AN93" s="29" t="s">
        <v>38</v>
      </c>
      <c r="AO93" s="29" t="s">
        <v>38</v>
      </c>
      <c r="AP93" s="29" t="s">
        <v>39</v>
      </c>
      <c r="AQ93" s="29" t="s">
        <v>38</v>
      </c>
      <c r="AR93" s="29" t="s">
        <v>39</v>
      </c>
      <c r="AS93" s="29" t="s">
        <v>38</v>
      </c>
      <c r="AT93" s="29" t="s">
        <v>38</v>
      </c>
      <c r="AU93" s="29" t="s">
        <v>38</v>
      </c>
      <c r="AV93" s="29" t="s">
        <v>38</v>
      </c>
      <c r="AW93" s="29" t="s">
        <v>38</v>
      </c>
      <c r="AX93" s="29" t="s">
        <v>38</v>
      </c>
      <c r="AY93" s="29" t="s">
        <v>38</v>
      </c>
      <c r="AZ93" s="29" t="s">
        <v>38</v>
      </c>
      <c r="BA93" s="29" t="s">
        <v>38</v>
      </c>
      <c r="BB93" s="29" t="s">
        <v>38</v>
      </c>
      <c r="BC93" s="29" t="s">
        <v>38</v>
      </c>
      <c r="BD93" s="29" t="s">
        <v>39</v>
      </c>
      <c r="BE93" s="29" t="s">
        <v>38</v>
      </c>
      <c r="BF93" s="29" t="s">
        <v>38</v>
      </c>
      <c r="BI93" s="6"/>
      <c r="BJ93" s="6"/>
      <c r="BK93" s="6"/>
    </row>
    <row r="94" spans="1:63" x14ac:dyDescent="0.35">
      <c r="A94" s="97" t="s">
        <v>113</v>
      </c>
      <c r="B94" s="97"/>
      <c r="C94" s="28"/>
      <c r="D94" s="28"/>
      <c r="E94" s="28"/>
      <c r="F94" s="28"/>
      <c r="G94" s="28"/>
      <c r="H94" s="28"/>
      <c r="I94" s="28"/>
      <c r="J94" s="28"/>
      <c r="K94" s="28"/>
      <c r="L94" s="28"/>
      <c r="M94" s="28"/>
      <c r="N94" s="28"/>
      <c r="O94" s="28"/>
      <c r="P94" s="28"/>
      <c r="Q94" s="28"/>
      <c r="R94" s="28"/>
      <c r="S94" s="28"/>
      <c r="T94" s="28"/>
      <c r="U94" s="28"/>
      <c r="V94" s="28"/>
      <c r="W94" s="28"/>
      <c r="X94" s="28"/>
      <c r="Y94" s="28"/>
      <c r="Z94" s="28"/>
      <c r="AA94" s="28"/>
      <c r="AB94" s="28"/>
      <c r="AC94" s="28"/>
      <c r="AD94" s="28"/>
      <c r="AE94" s="28"/>
      <c r="AF94" s="28"/>
      <c r="AG94" s="28"/>
      <c r="AH94" s="28"/>
      <c r="AI94" s="28"/>
      <c r="AJ94" s="28"/>
      <c r="AK94" s="28"/>
      <c r="AL94" s="28"/>
      <c r="AM94" s="28"/>
      <c r="AN94" s="28"/>
      <c r="AO94" s="28"/>
      <c r="AP94" s="28"/>
      <c r="AQ94" s="28"/>
      <c r="AR94" s="28"/>
      <c r="AS94" s="28"/>
      <c r="AT94" s="28"/>
      <c r="AU94" s="28"/>
      <c r="AV94" s="28"/>
      <c r="AW94" s="28"/>
      <c r="AX94" s="28"/>
      <c r="AY94" s="28"/>
      <c r="AZ94" s="28"/>
      <c r="BA94" s="28"/>
      <c r="BB94" s="28"/>
      <c r="BC94" s="28"/>
      <c r="BD94" s="28"/>
      <c r="BE94" s="28"/>
      <c r="BF94" s="28"/>
      <c r="BI94" s="6"/>
      <c r="BJ94" s="6"/>
      <c r="BK94" s="6"/>
    </row>
    <row r="95" spans="1:63" ht="29" x14ac:dyDescent="0.35">
      <c r="A95" s="5">
        <v>23</v>
      </c>
      <c r="B95" s="60" t="s">
        <v>116</v>
      </c>
      <c r="C95" s="5">
        <f t="shared" ref="C95:AH95" si="30">COUNTIF(C96,"Y")</f>
        <v>1</v>
      </c>
      <c r="D95" s="5">
        <f t="shared" si="30"/>
        <v>1</v>
      </c>
      <c r="E95" s="5">
        <f t="shared" si="30"/>
        <v>1</v>
      </c>
      <c r="F95" s="5">
        <f t="shared" si="30"/>
        <v>1</v>
      </c>
      <c r="G95" s="5">
        <f t="shared" si="30"/>
        <v>1</v>
      </c>
      <c r="H95" s="5">
        <f t="shared" si="30"/>
        <v>1</v>
      </c>
      <c r="I95" s="5">
        <f t="shared" si="30"/>
        <v>1</v>
      </c>
      <c r="J95" s="5">
        <f t="shared" si="30"/>
        <v>1</v>
      </c>
      <c r="K95" s="5">
        <f t="shared" si="30"/>
        <v>1</v>
      </c>
      <c r="L95" s="5">
        <f t="shared" si="30"/>
        <v>1</v>
      </c>
      <c r="M95" s="5">
        <f t="shared" si="30"/>
        <v>1</v>
      </c>
      <c r="N95" s="5">
        <f t="shared" si="30"/>
        <v>1</v>
      </c>
      <c r="O95" s="5">
        <f t="shared" si="30"/>
        <v>1</v>
      </c>
      <c r="P95" s="5">
        <f t="shared" si="30"/>
        <v>1</v>
      </c>
      <c r="Q95" s="5">
        <f t="shared" si="30"/>
        <v>1</v>
      </c>
      <c r="R95" s="5">
        <f t="shared" si="30"/>
        <v>1</v>
      </c>
      <c r="S95" s="5">
        <f t="shared" si="30"/>
        <v>1</v>
      </c>
      <c r="T95" s="5">
        <f t="shared" si="30"/>
        <v>1</v>
      </c>
      <c r="U95" s="5">
        <f t="shared" si="30"/>
        <v>1</v>
      </c>
      <c r="V95" s="5">
        <f t="shared" si="30"/>
        <v>1</v>
      </c>
      <c r="W95" s="5">
        <f t="shared" si="30"/>
        <v>1</v>
      </c>
      <c r="X95" s="5">
        <f t="shared" si="30"/>
        <v>1</v>
      </c>
      <c r="Y95" s="5">
        <f t="shared" si="30"/>
        <v>1</v>
      </c>
      <c r="Z95" s="5">
        <f t="shared" si="30"/>
        <v>1</v>
      </c>
      <c r="AA95" s="5">
        <f t="shared" si="30"/>
        <v>1</v>
      </c>
      <c r="AB95" s="5">
        <f t="shared" si="30"/>
        <v>1</v>
      </c>
      <c r="AC95" s="5">
        <f t="shared" si="30"/>
        <v>1</v>
      </c>
      <c r="AD95" s="5">
        <f t="shared" si="30"/>
        <v>1</v>
      </c>
      <c r="AE95" s="5">
        <f t="shared" si="30"/>
        <v>1</v>
      </c>
      <c r="AF95" s="5">
        <f t="shared" si="30"/>
        <v>1</v>
      </c>
      <c r="AG95" s="5">
        <f t="shared" si="30"/>
        <v>1</v>
      </c>
      <c r="AH95" s="5">
        <f t="shared" si="30"/>
        <v>1</v>
      </c>
      <c r="AI95" s="5">
        <f t="shared" ref="AI95:BF95" si="31">COUNTIF(AI96,"Y")</f>
        <v>1</v>
      </c>
      <c r="AJ95" s="5">
        <f t="shared" si="31"/>
        <v>1</v>
      </c>
      <c r="AK95" s="5">
        <f t="shared" si="31"/>
        <v>1</v>
      </c>
      <c r="AL95" s="5">
        <f t="shared" si="31"/>
        <v>1</v>
      </c>
      <c r="AM95" s="5">
        <f t="shared" si="31"/>
        <v>1</v>
      </c>
      <c r="AN95" s="5">
        <f t="shared" si="31"/>
        <v>1</v>
      </c>
      <c r="AO95" s="5">
        <f t="shared" si="31"/>
        <v>1</v>
      </c>
      <c r="AP95" s="5">
        <f t="shared" si="31"/>
        <v>1</v>
      </c>
      <c r="AQ95" s="5">
        <f t="shared" si="31"/>
        <v>1</v>
      </c>
      <c r="AR95" s="5">
        <f t="shared" si="31"/>
        <v>1</v>
      </c>
      <c r="AS95" s="5">
        <f t="shared" si="31"/>
        <v>1</v>
      </c>
      <c r="AT95" s="5">
        <f t="shared" si="31"/>
        <v>1</v>
      </c>
      <c r="AU95" s="5">
        <f t="shared" si="31"/>
        <v>1</v>
      </c>
      <c r="AV95" s="5">
        <f t="shared" si="31"/>
        <v>1</v>
      </c>
      <c r="AW95" s="5">
        <f t="shared" si="31"/>
        <v>1</v>
      </c>
      <c r="AX95" s="5">
        <f t="shared" si="31"/>
        <v>1</v>
      </c>
      <c r="AY95" s="5">
        <f t="shared" si="31"/>
        <v>1</v>
      </c>
      <c r="AZ95" s="5">
        <f t="shared" si="31"/>
        <v>1</v>
      </c>
      <c r="BA95" s="5">
        <f t="shared" si="31"/>
        <v>1</v>
      </c>
      <c r="BB95" s="5">
        <f t="shared" si="31"/>
        <v>1</v>
      </c>
      <c r="BC95" s="5">
        <f t="shared" si="31"/>
        <v>1</v>
      </c>
      <c r="BD95" s="5">
        <f t="shared" si="31"/>
        <v>1</v>
      </c>
      <c r="BE95" s="5">
        <f t="shared" si="31"/>
        <v>1</v>
      </c>
      <c r="BF95" s="5">
        <f t="shared" si="31"/>
        <v>1</v>
      </c>
      <c r="BI95" s="5">
        <f>AVERAGE(C95:BF95)</f>
        <v>1</v>
      </c>
      <c r="BJ95" s="5">
        <f>_xlfn.STDEV.S(C95:BF95)</f>
        <v>0</v>
      </c>
      <c r="BK95" s="5">
        <f>MEDIAN(C95:BF95)</f>
        <v>1</v>
      </c>
    </row>
    <row r="96" spans="1:63" x14ac:dyDescent="0.35">
      <c r="A96" s="16" t="s">
        <v>1</v>
      </c>
      <c r="B96" s="58" t="s">
        <v>115</v>
      </c>
      <c r="C96" s="29" t="s">
        <v>38</v>
      </c>
      <c r="D96" s="29" t="s">
        <v>38</v>
      </c>
      <c r="E96" s="29" t="s">
        <v>38</v>
      </c>
      <c r="F96" s="29" t="s">
        <v>38</v>
      </c>
      <c r="G96" s="29" t="s">
        <v>38</v>
      </c>
      <c r="H96" s="29" t="s">
        <v>38</v>
      </c>
      <c r="I96" s="29" t="s">
        <v>38</v>
      </c>
      <c r="J96" s="29" t="s">
        <v>38</v>
      </c>
      <c r="K96" s="29" t="s">
        <v>38</v>
      </c>
      <c r="L96" s="29" t="s">
        <v>38</v>
      </c>
      <c r="M96" s="29" t="s">
        <v>38</v>
      </c>
      <c r="N96" s="29" t="s">
        <v>38</v>
      </c>
      <c r="O96" s="29" t="s">
        <v>38</v>
      </c>
      <c r="P96" s="29" t="s">
        <v>38</v>
      </c>
      <c r="Q96" s="29" t="s">
        <v>38</v>
      </c>
      <c r="R96" s="29" t="s">
        <v>38</v>
      </c>
      <c r="S96" s="29" t="s">
        <v>38</v>
      </c>
      <c r="T96" s="29" t="s">
        <v>38</v>
      </c>
      <c r="U96" s="29" t="s">
        <v>38</v>
      </c>
      <c r="V96" s="29" t="s">
        <v>38</v>
      </c>
      <c r="W96" s="29" t="s">
        <v>38</v>
      </c>
      <c r="X96" s="29" t="s">
        <v>38</v>
      </c>
      <c r="Y96" s="29" t="s">
        <v>38</v>
      </c>
      <c r="Z96" s="29" t="s">
        <v>38</v>
      </c>
      <c r="AA96" s="29" t="s">
        <v>38</v>
      </c>
      <c r="AB96" s="29" t="s">
        <v>38</v>
      </c>
      <c r="AC96" s="29" t="s">
        <v>38</v>
      </c>
      <c r="AD96" s="29" t="s">
        <v>38</v>
      </c>
      <c r="AE96" s="29" t="s">
        <v>38</v>
      </c>
      <c r="AF96" s="29" t="s">
        <v>38</v>
      </c>
      <c r="AG96" s="29" t="s">
        <v>38</v>
      </c>
      <c r="AH96" s="29" t="s">
        <v>38</v>
      </c>
      <c r="AI96" s="29" t="s">
        <v>38</v>
      </c>
      <c r="AJ96" s="29" t="s">
        <v>38</v>
      </c>
      <c r="AK96" s="29" t="s">
        <v>38</v>
      </c>
      <c r="AL96" s="29" t="s">
        <v>38</v>
      </c>
      <c r="AM96" s="29" t="s">
        <v>38</v>
      </c>
      <c r="AN96" s="29" t="s">
        <v>38</v>
      </c>
      <c r="AO96" s="29" t="s">
        <v>38</v>
      </c>
      <c r="AP96" s="29" t="s">
        <v>38</v>
      </c>
      <c r="AQ96" s="29" t="s">
        <v>38</v>
      </c>
      <c r="AR96" s="29" t="s">
        <v>38</v>
      </c>
      <c r="AS96" s="29" t="s">
        <v>38</v>
      </c>
      <c r="AT96" s="29" t="s">
        <v>38</v>
      </c>
      <c r="AU96" s="29" t="s">
        <v>38</v>
      </c>
      <c r="AV96" s="29" t="s">
        <v>38</v>
      </c>
      <c r="AW96" s="29" t="s">
        <v>38</v>
      </c>
      <c r="AX96" s="29" t="s">
        <v>38</v>
      </c>
      <c r="AY96" s="29" t="s">
        <v>38</v>
      </c>
      <c r="AZ96" s="29" t="s">
        <v>38</v>
      </c>
      <c r="BA96" s="29" t="s">
        <v>38</v>
      </c>
      <c r="BB96" s="29" t="s">
        <v>38</v>
      </c>
      <c r="BC96" s="29" t="s">
        <v>38</v>
      </c>
      <c r="BD96" s="29" t="s">
        <v>38</v>
      </c>
      <c r="BE96" s="29" t="s">
        <v>38</v>
      </c>
      <c r="BF96" s="29" t="s">
        <v>38</v>
      </c>
      <c r="BI96" s="6"/>
      <c r="BJ96" s="6"/>
      <c r="BK96" s="6"/>
    </row>
    <row r="97" spans="1:63" ht="29" x14ac:dyDescent="0.35">
      <c r="A97" s="5">
        <v>24</v>
      </c>
      <c r="B97" s="60" t="s">
        <v>126</v>
      </c>
      <c r="C97" s="5">
        <f>COUNTIF(C98,"Y")+IF(ISBLANK(C99),0,VLOOKUP(C99,Options!$A$57:$B$59,2,0))+COUNTIF(C100:C102,"Y")+IF(C103="Y",2,0)</f>
        <v>2</v>
      </c>
      <c r="D97" s="5">
        <f>COUNTIF(D98,"Y")+IF(ISBLANK(D99),0,VLOOKUP(D99,Options!$A$57:$B$59,2,0))+COUNTIF(D100:D102,"Y")+IF(D103="Y",2,0)</f>
        <v>0</v>
      </c>
      <c r="E97" s="5">
        <f>COUNTIF(E98,"Y")+IF(ISBLANK(E99),0,VLOOKUP(E99,Options!$A$57:$B$59,2,0))+COUNTIF(E100:E102,"Y")+IF(E103="Y",2,0)</f>
        <v>2</v>
      </c>
      <c r="F97" s="5">
        <f>COUNTIF(F98,"Y")+IF(ISBLANK(F99),0,VLOOKUP(F99,Options!$A$57:$B$59,2,0))+COUNTIF(F100:F102,"Y")+IF(F103="Y",2,0)</f>
        <v>0</v>
      </c>
      <c r="G97" s="5">
        <f>COUNTIF(G98,"Y")+IF(ISBLANK(G99),0,VLOOKUP(G99,Options!$A$57:$B$59,2,0))+COUNTIF(G100:G102,"Y")+IF(G103="Y",2,0)</f>
        <v>1</v>
      </c>
      <c r="H97" s="5">
        <f>COUNTIF(H98,"Y")+IF(ISBLANK(H99),0,VLOOKUP(H99,Options!$A$57:$B$59,2,0))+COUNTIF(H100:H102,"Y")+IF(H103="Y",2,0)</f>
        <v>0</v>
      </c>
      <c r="I97" s="5">
        <f>COUNTIF(I98,"Y")+IF(ISBLANK(I99),0,VLOOKUP(I99,Options!$A$57:$B$59,2,0))+COUNTIF(I100:I102,"Y")+IF(I103="Y",2,0)</f>
        <v>0</v>
      </c>
      <c r="J97" s="5">
        <f>COUNTIF(J98,"Y")+IF(ISBLANK(J99),0,VLOOKUP(J99,Options!$A$57:$B$59,2,0))+COUNTIF(J100:J102,"Y")+IF(J103="Y",2,0)</f>
        <v>0</v>
      </c>
      <c r="K97" s="5">
        <f>COUNTIF(K98,"Y")+IF(ISBLANK(K99),0,VLOOKUP(K99,Options!$A$57:$B$59,2,0))+COUNTIF(K100:K102,"Y")+IF(K103="Y",2,0)</f>
        <v>1</v>
      </c>
      <c r="L97" s="5">
        <f>COUNTIF(L98,"Y")+IF(ISBLANK(L99),0,VLOOKUP(L99,Options!$A$57:$B$59,2,0))+COUNTIF(L100:L102,"Y")+IF(L103="Y",2,0)</f>
        <v>2</v>
      </c>
      <c r="M97" s="5">
        <f>COUNTIF(M98,"Y")+IF(ISBLANK(M99),0,VLOOKUP(M99,Options!$A$57:$B$59,2,0))+COUNTIF(M100:M102,"Y")+IF(M103="Y",2,0)</f>
        <v>1</v>
      </c>
      <c r="N97" s="5">
        <f>COUNTIF(N98,"Y")+IF(ISBLANK(N99),0,VLOOKUP(N99,Options!$A$57:$B$59,2,0))+COUNTIF(N100:N102,"Y")+IF(N103="Y",2,0)</f>
        <v>4</v>
      </c>
      <c r="O97" s="5">
        <f>COUNTIF(O98,"Y")+IF(ISBLANK(O99),0,VLOOKUP(O99,Options!$A$57:$B$59,2,0))+COUNTIF(O100:O102,"Y")+IF(O103="Y",2,0)</f>
        <v>0</v>
      </c>
      <c r="P97" s="5">
        <f>COUNTIF(P98,"Y")+IF(ISBLANK(P99),0,VLOOKUP(P99,Options!$A$57:$B$59,2,0))+COUNTIF(P100:P102,"Y")+IF(P103="Y",2,0)</f>
        <v>0</v>
      </c>
      <c r="Q97" s="5">
        <f>COUNTIF(Q98,"Y")+IF(ISBLANK(Q99),0,VLOOKUP(Q99,Options!$A$57:$B$59,2,0))+COUNTIF(Q100:Q102,"Y")+IF(Q103="Y",2,0)</f>
        <v>5</v>
      </c>
      <c r="R97" s="5">
        <f>COUNTIF(R98,"Y")+IF(ISBLANK(R99),0,VLOOKUP(R99,Options!$A$57:$B$59,2,0))+COUNTIF(R100:R102,"Y")+IF(R103="Y",2,0)</f>
        <v>4</v>
      </c>
      <c r="S97" s="5">
        <f>COUNTIF(S98,"Y")+IF(ISBLANK(S99),0,VLOOKUP(S99,Options!$A$57:$B$59,2,0))+COUNTIF(S100:S102,"Y")+IF(S103="Y",2,0)</f>
        <v>5</v>
      </c>
      <c r="T97" s="5">
        <f>COUNTIF(T98,"Y")+IF(ISBLANK(T99),0,VLOOKUP(T99,Options!$A$57:$B$59,2,0))+COUNTIF(T100:T102,"Y")+IF(T103="Y",2,0)</f>
        <v>4</v>
      </c>
      <c r="U97" s="5">
        <f>COUNTIF(U98,"Y")+IF(ISBLANK(U99),0,VLOOKUP(U99,Options!$A$57:$B$59,2,0))+COUNTIF(U100:U102,"Y")+IF(U103="Y",2,0)</f>
        <v>4</v>
      </c>
      <c r="V97" s="5">
        <f>COUNTIF(V98,"Y")+IF(ISBLANK(V99),0,VLOOKUP(V99,Options!$A$57:$B$59,2,0))+COUNTIF(V100:V102,"Y")+IF(V103="Y",2,0)</f>
        <v>0</v>
      </c>
      <c r="W97" s="5">
        <f>COUNTIF(W98,"Y")+IF(ISBLANK(W99),0,VLOOKUP(W99,Options!$A$57:$B$59,2,0))+COUNTIF(W100:W102,"Y")+IF(W103="Y",2,0)</f>
        <v>1</v>
      </c>
      <c r="X97" s="5">
        <f>COUNTIF(X98,"Y")+IF(ISBLANK(X99),0,VLOOKUP(X99,Options!$A$57:$B$59,2,0))+COUNTIF(X100:X102,"Y")+IF(X103="Y",2,0)</f>
        <v>0</v>
      </c>
      <c r="Y97" s="5">
        <f>COUNTIF(Y98,"Y")+IF(ISBLANK(Y99),0,VLOOKUP(Y99,Options!$A$57:$B$59,2,0))+COUNTIF(Y100:Y102,"Y")+IF(Y103="Y",2,0)</f>
        <v>4</v>
      </c>
      <c r="Z97" s="5">
        <f>COUNTIF(Z98,"Y")+IF(ISBLANK(Z99),0,VLOOKUP(Z99,Options!$A$57:$B$59,2,0))+COUNTIF(Z100:Z102,"Y")+IF(Z103="Y",2,0)</f>
        <v>2</v>
      </c>
      <c r="AA97" s="5">
        <f>COUNTIF(AA98,"Y")+IF(ISBLANK(AA99),0,VLOOKUP(AA99,Options!$A$57:$B$59,2,0))+COUNTIF(AA100:AA102,"Y")+IF(AA103="Y",2,0)</f>
        <v>5</v>
      </c>
      <c r="AB97" s="5">
        <f>COUNTIF(AB98,"Y")+IF(ISBLANK(AB99),0,VLOOKUP(AB99,Options!$A$57:$B$59,2,0))+COUNTIF(AB100:AB102,"Y")+IF(AB103="Y",2,0)</f>
        <v>4</v>
      </c>
      <c r="AC97" s="5">
        <f>COUNTIF(AC98,"Y")+IF(ISBLANK(AC99),0,VLOOKUP(AC99,Options!$A$57:$B$59,2,0))+COUNTIF(AC100:AC102,"Y")+IF(AC103="Y",2,0)</f>
        <v>4</v>
      </c>
      <c r="AD97" s="5">
        <f>COUNTIF(AD98,"Y")+IF(ISBLANK(AD99),0,VLOOKUP(AD99,Options!$A$57:$B$59,2,0))+COUNTIF(AD100:AD102,"Y")+IF(AD103="Y",2,0)</f>
        <v>5</v>
      </c>
      <c r="AE97" s="5">
        <f>COUNTIF(AE98,"Y")+IF(ISBLANK(AE99),0,VLOOKUP(AE99,Options!$A$57:$B$59,2,0))+COUNTIF(AE100:AE102,"Y")+IF(AE103="Y",2,0)</f>
        <v>2</v>
      </c>
      <c r="AF97" s="5">
        <f>COUNTIF(AF98,"Y")+IF(ISBLANK(AF99),0,VLOOKUP(AF99,Options!$A$57:$B$59,2,0))+COUNTIF(AF100:AF102,"Y")+IF(AF103="Y",2,0)</f>
        <v>0</v>
      </c>
      <c r="AG97" s="5">
        <f>COUNTIF(AG98,"Y")+IF(ISBLANK(AG99),0,VLOOKUP(AG99,Options!$A$57:$B$59,2,0))+COUNTIF(AG100:AG102,"Y")+IF(AG103="Y",2,0)</f>
        <v>1</v>
      </c>
      <c r="AH97" s="5">
        <f>COUNTIF(AH98,"Y")+IF(ISBLANK(AH99),0,VLOOKUP(AH99,Options!$A$57:$B$59,2,0))+COUNTIF(AH100:AH102,"Y")+IF(AH103="Y",2,0)</f>
        <v>1</v>
      </c>
      <c r="AI97" s="5">
        <f>COUNTIF(AI98,"Y")+IF(ISBLANK(AI99),0,VLOOKUP(AI99,Options!$A$57:$B$59,2,0))+COUNTIF(AI100:AI102,"Y")+IF(AI103="Y",2,0)</f>
        <v>1</v>
      </c>
      <c r="AJ97" s="5">
        <f>COUNTIF(AJ98,"Y")+IF(ISBLANK(AJ99),0,VLOOKUP(AJ99,Options!$A$57:$B$59,2,0))+COUNTIF(AJ100:AJ102,"Y")+IF(AJ103="Y",2,0)</f>
        <v>0</v>
      </c>
      <c r="AK97" s="5">
        <f>COUNTIF(AK98,"Y")+IF(ISBLANK(AK99),0,VLOOKUP(AK99,Options!$A$57:$B$59,2,0))+COUNTIF(AK100:AK102,"Y")+IF(AK103="Y",2,0)</f>
        <v>0</v>
      </c>
      <c r="AL97" s="5">
        <f>COUNTIF(AL98,"Y")+IF(ISBLANK(AL99),0,VLOOKUP(AL99,Options!$A$57:$B$59,2,0))+COUNTIF(AL100:AL102,"Y")+IF(AL103="Y",2,0)</f>
        <v>0</v>
      </c>
      <c r="AM97" s="5">
        <f>COUNTIF(AM98,"Y")+IF(ISBLANK(AM99),0,VLOOKUP(AM99,Options!$A$57:$B$59,2,0))+COUNTIF(AM100:AM102,"Y")+IF(AM103="Y",2,0)</f>
        <v>0</v>
      </c>
      <c r="AN97" s="5">
        <f>COUNTIF(AN98,"Y")+IF(ISBLANK(AN99),0,VLOOKUP(AN99,Options!$A$57:$B$59,2,0))+COUNTIF(AN100:AN102,"Y")+IF(AN103="Y",2,0)</f>
        <v>2</v>
      </c>
      <c r="AO97" s="5">
        <f>COUNTIF(AO98,"Y")+IF(ISBLANK(AO99),0,VLOOKUP(AO99,Options!$A$57:$B$59,2,0))+COUNTIF(AO100:AO102,"Y")+IF(AO103="Y",2,0)</f>
        <v>0</v>
      </c>
      <c r="AP97" s="5">
        <f>COUNTIF(AP98,"Y")+IF(ISBLANK(AP99),0,VLOOKUP(AP99,Options!$A$57:$B$59,2,0))+COUNTIF(AP100:AP102,"Y")+IF(AP103="Y",2,0)</f>
        <v>4</v>
      </c>
      <c r="AQ97" s="5">
        <f>COUNTIF(AQ98,"Y")+IF(ISBLANK(AQ99),0,VLOOKUP(AQ99,Options!$A$57:$B$59,2,0))+COUNTIF(AQ100:AQ102,"Y")+IF(AQ103="Y",2,0)</f>
        <v>0</v>
      </c>
      <c r="AR97" s="5">
        <f>COUNTIF(AR98,"Y")+IF(ISBLANK(AR99),0,VLOOKUP(AR99,Options!$A$57:$B$59,2,0))+COUNTIF(AR100:AR102,"Y")+IF(AR103="Y",2,0)</f>
        <v>0</v>
      </c>
      <c r="AS97" s="5">
        <f>COUNTIF(AS98,"Y")+IF(ISBLANK(AS99),0,VLOOKUP(AS99,Options!$A$57:$B$59,2,0))+COUNTIF(AS100:AS102,"Y")+IF(AS103="Y",2,0)</f>
        <v>5</v>
      </c>
      <c r="AT97" s="5">
        <f>COUNTIF(AT98,"Y")+IF(ISBLANK(AT99),0,VLOOKUP(AT99,Options!$A$57:$B$59,2,0))+COUNTIF(AT100:AT102,"Y")+IF(AT103="Y",2,0)</f>
        <v>5</v>
      </c>
      <c r="AU97" s="5">
        <f>COUNTIF(AU98,"Y")+IF(ISBLANK(AU99),0,VLOOKUP(AU99,Options!$A$57:$B$59,2,0))+COUNTIF(AU100:AU102,"Y")+IF(AU103="Y",2,0)</f>
        <v>5</v>
      </c>
      <c r="AV97" s="5">
        <f>COUNTIF(AV98,"Y")+IF(ISBLANK(AV99),0,VLOOKUP(AV99,Options!$A$57:$B$59,2,0))+COUNTIF(AV100:AV102,"Y")+IF(AV103="Y",2,0)</f>
        <v>4</v>
      </c>
      <c r="AW97" s="5">
        <f>COUNTIF(AW98,"Y")+IF(ISBLANK(AW99),0,VLOOKUP(AW99,Options!$A$57:$B$59,2,0))+COUNTIF(AW100:AW102,"Y")+IF(AW103="Y",2,0)</f>
        <v>5</v>
      </c>
      <c r="AX97" s="5">
        <f>COUNTIF(AX98,"Y")+IF(ISBLANK(AX99),0,VLOOKUP(AX99,Options!$A$57:$B$59,2,0))+COUNTIF(AX100:AX102,"Y")+IF(AX103="Y",2,0)</f>
        <v>1</v>
      </c>
      <c r="AY97" s="5">
        <f>COUNTIF(AY98,"Y")+IF(ISBLANK(AY99),0,VLOOKUP(AY99,Options!$A$57:$B$59,2,0))+COUNTIF(AY100:AY102,"Y")+IF(AY103="Y",2,0)</f>
        <v>1</v>
      </c>
      <c r="AZ97" s="5">
        <f>COUNTIF(AZ98,"Y")+IF(ISBLANK(AZ99),0,VLOOKUP(AZ99,Options!$A$57:$B$59,2,0))+COUNTIF(AZ100:AZ102,"Y")+IF(AZ103="Y",2,0)</f>
        <v>0</v>
      </c>
      <c r="BA97" s="5">
        <f>COUNTIF(BA98,"Y")+IF(ISBLANK(BA99),0,VLOOKUP(BA99,Options!$A$57:$B$59,2,0))+COUNTIF(BA100:BA102,"Y")+IF(BA103="Y",2,0)</f>
        <v>5</v>
      </c>
      <c r="BB97" s="5">
        <f>COUNTIF(BB98,"Y")+IF(ISBLANK(BB99),0,VLOOKUP(BB99,Options!$A$57:$B$59,2,0))+COUNTIF(BB100:BB102,"Y")+IF(BB103="Y",2,0)</f>
        <v>2</v>
      </c>
      <c r="BC97" s="5">
        <f>COUNTIF(BC98,"Y")+IF(ISBLANK(BC99),0,VLOOKUP(BC99,Options!$A$57:$B$59,2,0))+COUNTIF(BC100:BC102,"Y")+IF(BC103="Y",2,0)</f>
        <v>5</v>
      </c>
      <c r="BD97" s="5">
        <f>COUNTIF(BD98,"Y")+IF(ISBLANK(BD99),0,VLOOKUP(BD99,Options!$A$57:$B$59,2,0))+COUNTIF(BD100:BD102,"Y")+IF(BD103="Y",2,0)</f>
        <v>4</v>
      </c>
      <c r="BE97" s="5">
        <f>COUNTIF(BE98,"Y")+IF(ISBLANK(BE99),0,VLOOKUP(BE99,Options!$A$57:$B$59,2,0))+COUNTIF(BE100:BE102,"Y")+IF(BE103="Y",2,0)</f>
        <v>5</v>
      </c>
      <c r="BF97" s="5">
        <f>COUNTIF(BF98,"Y")+IF(ISBLANK(BF99),0,VLOOKUP(BF99,Options!$A$57:$B$59,2,0))+COUNTIF(BF100:BF102,"Y")+IF(BF103="Y",2,0)</f>
        <v>5</v>
      </c>
      <c r="BI97" s="5">
        <f>AVERAGE(C97:BF97)</f>
        <v>2.1964285714285716</v>
      </c>
      <c r="BJ97" s="5">
        <f>_xlfn.STDEV.S(C97:BF97)</f>
        <v>2.0308497357881135</v>
      </c>
      <c r="BK97" s="5">
        <f>MEDIAN(C97:BF97)</f>
        <v>2</v>
      </c>
    </row>
    <row r="98" spans="1:63" ht="72.5" x14ac:dyDescent="0.35">
      <c r="A98" s="16" t="s">
        <v>1</v>
      </c>
      <c r="B98" s="58" t="s">
        <v>117</v>
      </c>
      <c r="C98" s="29" t="s">
        <v>38</v>
      </c>
      <c r="D98" s="29" t="s">
        <v>39</v>
      </c>
      <c r="E98" s="29" t="s">
        <v>38</v>
      </c>
      <c r="F98" s="29" t="s">
        <v>39</v>
      </c>
      <c r="G98" s="29" t="s">
        <v>38</v>
      </c>
      <c r="H98" s="29" t="s">
        <v>39</v>
      </c>
      <c r="I98" s="29" t="s">
        <v>39</v>
      </c>
      <c r="J98" s="29" t="s">
        <v>39</v>
      </c>
      <c r="K98" s="29" t="s">
        <v>38</v>
      </c>
      <c r="L98" s="29" t="s">
        <v>38</v>
      </c>
      <c r="M98" s="29" t="s">
        <v>38</v>
      </c>
      <c r="N98" s="29" t="s">
        <v>39</v>
      </c>
      <c r="O98" s="29" t="s">
        <v>39</v>
      </c>
      <c r="P98" s="29" t="s">
        <v>39</v>
      </c>
      <c r="Q98" s="29" t="s">
        <v>38</v>
      </c>
      <c r="R98" s="29" t="s">
        <v>39</v>
      </c>
      <c r="S98" s="29" t="s">
        <v>38</v>
      </c>
      <c r="T98" s="29" t="s">
        <v>39</v>
      </c>
      <c r="U98" s="29" t="s">
        <v>39</v>
      </c>
      <c r="V98" s="29" t="s">
        <v>39</v>
      </c>
      <c r="W98" s="29" t="s">
        <v>38</v>
      </c>
      <c r="X98" s="29" t="s">
        <v>39</v>
      </c>
      <c r="Y98" s="29" t="s">
        <v>39</v>
      </c>
      <c r="Z98" s="29" t="s">
        <v>38</v>
      </c>
      <c r="AA98" s="29" t="s">
        <v>38</v>
      </c>
      <c r="AB98" s="29" t="s">
        <v>39</v>
      </c>
      <c r="AC98" s="29" t="s">
        <v>39</v>
      </c>
      <c r="AD98" s="29" t="s">
        <v>38</v>
      </c>
      <c r="AE98" s="29" t="s">
        <v>38</v>
      </c>
      <c r="AF98" s="29" t="s">
        <v>39</v>
      </c>
      <c r="AG98" s="29" t="s">
        <v>38</v>
      </c>
      <c r="AH98" s="29" t="s">
        <v>39</v>
      </c>
      <c r="AI98" s="29" t="s">
        <v>38</v>
      </c>
      <c r="AJ98" s="29" t="s">
        <v>39</v>
      </c>
      <c r="AK98" s="29" t="s">
        <v>39</v>
      </c>
      <c r="AL98" s="29" t="s">
        <v>39</v>
      </c>
      <c r="AM98" s="29" t="s">
        <v>39</v>
      </c>
      <c r="AN98" s="29" t="s">
        <v>38</v>
      </c>
      <c r="AO98" s="29" t="s">
        <v>39</v>
      </c>
      <c r="AP98" s="29" t="s">
        <v>39</v>
      </c>
      <c r="AQ98" s="29" t="s">
        <v>39</v>
      </c>
      <c r="AR98" s="29" t="s">
        <v>39</v>
      </c>
      <c r="AS98" s="29" t="s">
        <v>38</v>
      </c>
      <c r="AT98" s="29" t="s">
        <v>38</v>
      </c>
      <c r="AU98" s="29" t="s">
        <v>38</v>
      </c>
      <c r="AV98" s="29" t="s">
        <v>39</v>
      </c>
      <c r="AW98" s="29" t="s">
        <v>38</v>
      </c>
      <c r="AX98" s="29" t="s">
        <v>38</v>
      </c>
      <c r="AY98" s="29" t="s">
        <v>38</v>
      </c>
      <c r="AZ98" s="29" t="s">
        <v>39</v>
      </c>
      <c r="BA98" s="29" t="s">
        <v>38</v>
      </c>
      <c r="BB98" s="29" t="s">
        <v>38</v>
      </c>
      <c r="BC98" s="29" t="s">
        <v>38</v>
      </c>
      <c r="BD98" s="29" t="s">
        <v>39</v>
      </c>
      <c r="BE98" s="29" t="s">
        <v>38</v>
      </c>
      <c r="BF98" s="29" t="s">
        <v>38</v>
      </c>
    </row>
    <row r="99" spans="1:63" ht="58" x14ac:dyDescent="0.35">
      <c r="A99" s="16" t="s">
        <v>2</v>
      </c>
      <c r="B99" s="58" t="s">
        <v>120</v>
      </c>
      <c r="C99" s="56" t="s">
        <v>119</v>
      </c>
      <c r="D99" s="56" t="s">
        <v>122</v>
      </c>
      <c r="E99" s="56" t="s">
        <v>122</v>
      </c>
      <c r="F99" s="56" t="s">
        <v>122</v>
      </c>
      <c r="G99" s="56" t="s">
        <v>122</v>
      </c>
      <c r="H99" s="56" t="s">
        <v>122</v>
      </c>
      <c r="I99" s="56" t="s">
        <v>122</v>
      </c>
      <c r="J99" s="56" t="s">
        <v>122</v>
      </c>
      <c r="K99" s="56" t="s">
        <v>122</v>
      </c>
      <c r="L99" s="56" t="s">
        <v>122</v>
      </c>
      <c r="M99" s="56" t="s">
        <v>122</v>
      </c>
      <c r="N99" s="56" t="s">
        <v>121</v>
      </c>
      <c r="O99" s="56" t="s">
        <v>122</v>
      </c>
      <c r="P99" s="56" t="s">
        <v>122</v>
      </c>
      <c r="Q99" s="56" t="s">
        <v>121</v>
      </c>
      <c r="R99" s="56" t="s">
        <v>121</v>
      </c>
      <c r="S99" s="56" t="s">
        <v>121</v>
      </c>
      <c r="T99" s="56" t="s">
        <v>121</v>
      </c>
      <c r="U99" s="56" t="s">
        <v>121</v>
      </c>
      <c r="V99" s="56" t="s">
        <v>122</v>
      </c>
      <c r="W99" s="56" t="s">
        <v>122</v>
      </c>
      <c r="X99" s="56" t="s">
        <v>122</v>
      </c>
      <c r="Y99" s="56" t="s">
        <v>121</v>
      </c>
      <c r="Z99" s="56" t="s">
        <v>119</v>
      </c>
      <c r="AA99" s="56" t="s">
        <v>121</v>
      </c>
      <c r="AB99" s="56" t="s">
        <v>121</v>
      </c>
      <c r="AC99" s="56" t="s">
        <v>121</v>
      </c>
      <c r="AD99" s="56" t="s">
        <v>121</v>
      </c>
      <c r="AE99" s="56" t="s">
        <v>119</v>
      </c>
      <c r="AF99" s="56" t="s">
        <v>122</v>
      </c>
      <c r="AG99" s="56" t="s">
        <v>122</v>
      </c>
      <c r="AH99" s="56" t="s">
        <v>119</v>
      </c>
      <c r="AI99" s="56" t="s">
        <v>122</v>
      </c>
      <c r="AJ99" s="56" t="s">
        <v>122</v>
      </c>
      <c r="AK99" s="56" t="s">
        <v>122</v>
      </c>
      <c r="AL99" s="56" t="s">
        <v>122</v>
      </c>
      <c r="AM99" s="56" t="s">
        <v>122</v>
      </c>
      <c r="AN99" s="56" t="s">
        <v>122</v>
      </c>
      <c r="AO99" s="56" t="s">
        <v>122</v>
      </c>
      <c r="AP99" s="56" t="s">
        <v>121</v>
      </c>
      <c r="AQ99" s="56" t="s">
        <v>122</v>
      </c>
      <c r="AR99" s="56" t="s">
        <v>122</v>
      </c>
      <c r="AS99" s="56" t="s">
        <v>121</v>
      </c>
      <c r="AT99" s="56" t="s">
        <v>121</v>
      </c>
      <c r="AU99" s="56" t="s">
        <v>121</v>
      </c>
      <c r="AV99" s="56" t="s">
        <v>121</v>
      </c>
      <c r="AW99" s="56" t="s">
        <v>121</v>
      </c>
      <c r="AX99" s="56" t="s">
        <v>122</v>
      </c>
      <c r="AY99" s="56" t="s">
        <v>122</v>
      </c>
      <c r="AZ99" s="56" t="s">
        <v>122</v>
      </c>
      <c r="BA99" s="56" t="s">
        <v>121</v>
      </c>
      <c r="BB99" s="56" t="s">
        <v>119</v>
      </c>
      <c r="BC99" s="56" t="s">
        <v>121</v>
      </c>
      <c r="BD99" s="56" t="s">
        <v>121</v>
      </c>
      <c r="BE99" s="56" t="s">
        <v>121</v>
      </c>
      <c r="BF99" s="56" t="s">
        <v>121</v>
      </c>
    </row>
    <row r="100" spans="1:63" ht="29" x14ac:dyDescent="0.35">
      <c r="A100" s="93" t="s">
        <v>5</v>
      </c>
      <c r="B100" s="64" t="s">
        <v>318</v>
      </c>
      <c r="C100" s="29" t="s">
        <v>39</v>
      </c>
      <c r="D100" s="29" t="s">
        <v>39</v>
      </c>
      <c r="E100" s="29" t="s">
        <v>38</v>
      </c>
      <c r="F100" s="29" t="s">
        <v>39</v>
      </c>
      <c r="G100" s="29" t="s">
        <v>39</v>
      </c>
      <c r="H100" s="29" t="s">
        <v>39</v>
      </c>
      <c r="I100" s="29" t="s">
        <v>39</v>
      </c>
      <c r="J100" s="29" t="s">
        <v>39</v>
      </c>
      <c r="K100" s="29" t="s">
        <v>39</v>
      </c>
      <c r="L100" s="29" t="s">
        <v>38</v>
      </c>
      <c r="M100" s="29" t="s">
        <v>39</v>
      </c>
      <c r="N100" s="29" t="s">
        <v>39</v>
      </c>
      <c r="O100" s="29" t="s">
        <v>39</v>
      </c>
      <c r="P100" s="29" t="s">
        <v>39</v>
      </c>
      <c r="Q100" s="29" t="s">
        <v>39</v>
      </c>
      <c r="R100" s="29" t="s">
        <v>39</v>
      </c>
      <c r="S100" s="29" t="s">
        <v>39</v>
      </c>
      <c r="T100" s="29" t="s">
        <v>39</v>
      </c>
      <c r="U100" s="29" t="s">
        <v>39</v>
      </c>
      <c r="V100" s="29" t="s">
        <v>39</v>
      </c>
      <c r="W100" s="29" t="s">
        <v>39</v>
      </c>
      <c r="X100" s="29" t="s">
        <v>39</v>
      </c>
      <c r="Y100" s="29" t="s">
        <v>39</v>
      </c>
      <c r="Z100" s="29" t="s">
        <v>39</v>
      </c>
      <c r="AA100" s="29" t="s">
        <v>39</v>
      </c>
      <c r="AB100" s="29" t="s">
        <v>39</v>
      </c>
      <c r="AC100" s="29" t="s">
        <v>39</v>
      </c>
      <c r="AD100" s="29" t="s">
        <v>39</v>
      </c>
      <c r="AE100" s="29" t="s">
        <v>39</v>
      </c>
      <c r="AF100" s="29" t="s">
        <v>39</v>
      </c>
      <c r="AG100" s="29" t="s">
        <v>39</v>
      </c>
      <c r="AH100" s="29" t="s">
        <v>39</v>
      </c>
      <c r="AI100" s="29" t="s">
        <v>39</v>
      </c>
      <c r="AJ100" s="29" t="s">
        <v>39</v>
      </c>
      <c r="AK100" s="29" t="s">
        <v>39</v>
      </c>
      <c r="AL100" s="29" t="s">
        <v>39</v>
      </c>
      <c r="AM100" s="29" t="s">
        <v>39</v>
      </c>
      <c r="AN100" s="29" t="s">
        <v>38</v>
      </c>
      <c r="AO100" s="29" t="s">
        <v>39</v>
      </c>
      <c r="AP100" s="29" t="s">
        <v>39</v>
      </c>
      <c r="AQ100" s="29" t="s">
        <v>39</v>
      </c>
      <c r="AR100" s="29" t="s">
        <v>39</v>
      </c>
      <c r="AS100" s="29" t="s">
        <v>39</v>
      </c>
      <c r="AT100" s="29" t="s">
        <v>39</v>
      </c>
      <c r="AU100" s="29" t="s">
        <v>39</v>
      </c>
      <c r="AV100" s="29" t="s">
        <v>39</v>
      </c>
      <c r="AW100" s="29" t="s">
        <v>39</v>
      </c>
      <c r="AX100" s="29" t="s">
        <v>39</v>
      </c>
      <c r="AY100" s="29" t="s">
        <v>39</v>
      </c>
      <c r="AZ100" s="29" t="s">
        <v>39</v>
      </c>
      <c r="BA100" s="29" t="s">
        <v>39</v>
      </c>
      <c r="BB100" s="29" t="s">
        <v>39</v>
      </c>
      <c r="BC100" s="29" t="s">
        <v>39</v>
      </c>
      <c r="BD100" s="29" t="s">
        <v>39</v>
      </c>
      <c r="BE100" s="29" t="s">
        <v>39</v>
      </c>
      <c r="BF100" s="29" t="s">
        <v>39</v>
      </c>
    </row>
    <row r="101" spans="1:63" x14ac:dyDescent="0.35">
      <c r="A101" s="93"/>
      <c r="B101" s="61" t="s">
        <v>123</v>
      </c>
      <c r="C101" s="29" t="s">
        <v>39</v>
      </c>
      <c r="D101" s="29" t="s">
        <v>39</v>
      </c>
      <c r="E101" s="29" t="s">
        <v>39</v>
      </c>
      <c r="F101" s="29" t="s">
        <v>39</v>
      </c>
      <c r="G101" s="29" t="s">
        <v>39</v>
      </c>
      <c r="H101" s="29" t="s">
        <v>39</v>
      </c>
      <c r="I101" s="29" t="s">
        <v>39</v>
      </c>
      <c r="J101" s="29" t="s">
        <v>39</v>
      </c>
      <c r="K101" s="29" t="s">
        <v>39</v>
      </c>
      <c r="L101" s="29" t="s">
        <v>39</v>
      </c>
      <c r="M101" s="29" t="s">
        <v>39</v>
      </c>
      <c r="N101" s="29" t="s">
        <v>39</v>
      </c>
      <c r="O101" s="29" t="s">
        <v>39</v>
      </c>
      <c r="P101" s="29" t="s">
        <v>39</v>
      </c>
      <c r="Q101" s="29" t="s">
        <v>39</v>
      </c>
      <c r="R101" s="29" t="s">
        <v>39</v>
      </c>
      <c r="S101" s="29" t="s">
        <v>39</v>
      </c>
      <c r="T101" s="29" t="s">
        <v>39</v>
      </c>
      <c r="U101" s="29" t="s">
        <v>39</v>
      </c>
      <c r="V101" s="29" t="s">
        <v>39</v>
      </c>
      <c r="W101" s="29" t="s">
        <v>39</v>
      </c>
      <c r="X101" s="29" t="s">
        <v>39</v>
      </c>
      <c r="Y101" s="29" t="s">
        <v>39</v>
      </c>
      <c r="Z101" s="29" t="s">
        <v>39</v>
      </c>
      <c r="AA101" s="29" t="s">
        <v>39</v>
      </c>
      <c r="AB101" s="29" t="s">
        <v>39</v>
      </c>
      <c r="AC101" s="29" t="s">
        <v>39</v>
      </c>
      <c r="AD101" s="29" t="s">
        <v>39</v>
      </c>
      <c r="AE101" s="29" t="s">
        <v>39</v>
      </c>
      <c r="AF101" s="29" t="s">
        <v>39</v>
      </c>
      <c r="AG101" s="29" t="s">
        <v>39</v>
      </c>
      <c r="AH101" s="29" t="s">
        <v>39</v>
      </c>
      <c r="AI101" s="29" t="s">
        <v>39</v>
      </c>
      <c r="AJ101" s="29" t="s">
        <v>39</v>
      </c>
      <c r="AK101" s="29" t="s">
        <v>39</v>
      </c>
      <c r="AL101" s="29" t="s">
        <v>39</v>
      </c>
      <c r="AM101" s="29" t="s">
        <v>39</v>
      </c>
      <c r="AN101" s="29" t="s">
        <v>39</v>
      </c>
      <c r="AO101" s="29" t="s">
        <v>39</v>
      </c>
      <c r="AP101" s="29" t="s">
        <v>39</v>
      </c>
      <c r="AQ101" s="29" t="s">
        <v>39</v>
      </c>
      <c r="AR101" s="29" t="s">
        <v>39</v>
      </c>
      <c r="AS101" s="29" t="s">
        <v>39</v>
      </c>
      <c r="AT101" s="29" t="s">
        <v>39</v>
      </c>
      <c r="AU101" s="29" t="s">
        <v>39</v>
      </c>
      <c r="AV101" s="29" t="s">
        <v>39</v>
      </c>
      <c r="AW101" s="29" t="s">
        <v>39</v>
      </c>
      <c r="AX101" s="29" t="s">
        <v>39</v>
      </c>
      <c r="AY101" s="29" t="s">
        <v>39</v>
      </c>
      <c r="AZ101" s="29" t="s">
        <v>39</v>
      </c>
      <c r="BA101" s="29" t="s">
        <v>39</v>
      </c>
      <c r="BB101" s="29" t="s">
        <v>39</v>
      </c>
      <c r="BC101" s="29" t="s">
        <v>39</v>
      </c>
      <c r="BD101" s="29" t="s">
        <v>39</v>
      </c>
      <c r="BE101" s="29" t="s">
        <v>39</v>
      </c>
      <c r="BF101" s="29" t="s">
        <v>39</v>
      </c>
    </row>
    <row r="102" spans="1:63" x14ac:dyDescent="0.35">
      <c r="A102" s="93"/>
      <c r="B102" s="61" t="s">
        <v>124</v>
      </c>
      <c r="C102" s="29" t="s">
        <v>39</v>
      </c>
      <c r="D102" s="29" t="s">
        <v>39</v>
      </c>
      <c r="E102" s="29" t="s">
        <v>39</v>
      </c>
      <c r="F102" s="29" t="s">
        <v>39</v>
      </c>
      <c r="G102" s="29" t="s">
        <v>39</v>
      </c>
      <c r="H102" s="29" t="s">
        <v>39</v>
      </c>
      <c r="I102" s="29" t="s">
        <v>39</v>
      </c>
      <c r="J102" s="29" t="s">
        <v>39</v>
      </c>
      <c r="K102" s="29" t="s">
        <v>39</v>
      </c>
      <c r="L102" s="29" t="s">
        <v>39</v>
      </c>
      <c r="M102" s="29" t="s">
        <v>39</v>
      </c>
      <c r="N102" s="29" t="s">
        <v>39</v>
      </c>
      <c r="O102" s="29" t="s">
        <v>39</v>
      </c>
      <c r="P102" s="29" t="s">
        <v>39</v>
      </c>
      <c r="Q102" s="29" t="s">
        <v>39</v>
      </c>
      <c r="R102" s="29" t="s">
        <v>39</v>
      </c>
      <c r="S102" s="29" t="s">
        <v>39</v>
      </c>
      <c r="T102" s="29" t="s">
        <v>39</v>
      </c>
      <c r="U102" s="29" t="s">
        <v>39</v>
      </c>
      <c r="V102" s="29" t="s">
        <v>39</v>
      </c>
      <c r="W102" s="29" t="s">
        <v>39</v>
      </c>
      <c r="X102" s="29" t="s">
        <v>39</v>
      </c>
      <c r="Y102" s="29" t="s">
        <v>39</v>
      </c>
      <c r="Z102" s="29" t="s">
        <v>39</v>
      </c>
      <c r="AA102" s="29" t="s">
        <v>39</v>
      </c>
      <c r="AB102" s="29" t="s">
        <v>39</v>
      </c>
      <c r="AC102" s="29" t="s">
        <v>39</v>
      </c>
      <c r="AD102" s="29" t="s">
        <v>39</v>
      </c>
      <c r="AE102" s="29" t="s">
        <v>39</v>
      </c>
      <c r="AF102" s="29" t="s">
        <v>39</v>
      </c>
      <c r="AG102" s="29" t="s">
        <v>39</v>
      </c>
      <c r="AH102" s="29" t="s">
        <v>39</v>
      </c>
      <c r="AI102" s="29" t="s">
        <v>39</v>
      </c>
      <c r="AJ102" s="29" t="s">
        <v>39</v>
      </c>
      <c r="AK102" s="29" t="s">
        <v>39</v>
      </c>
      <c r="AL102" s="29" t="s">
        <v>39</v>
      </c>
      <c r="AM102" s="29" t="s">
        <v>39</v>
      </c>
      <c r="AN102" s="29" t="s">
        <v>39</v>
      </c>
      <c r="AO102" s="29" t="s">
        <v>39</v>
      </c>
      <c r="AP102" s="29" t="s">
        <v>39</v>
      </c>
      <c r="AQ102" s="29" t="s">
        <v>39</v>
      </c>
      <c r="AR102" s="29" t="s">
        <v>39</v>
      </c>
      <c r="AS102" s="29" t="s">
        <v>39</v>
      </c>
      <c r="AT102" s="29" t="s">
        <v>39</v>
      </c>
      <c r="AU102" s="29" t="s">
        <v>39</v>
      </c>
      <c r="AV102" s="29" t="s">
        <v>39</v>
      </c>
      <c r="AW102" s="29" t="s">
        <v>39</v>
      </c>
      <c r="AX102" s="29" t="s">
        <v>39</v>
      </c>
      <c r="AY102" s="29" t="s">
        <v>39</v>
      </c>
      <c r="AZ102" s="29" t="s">
        <v>39</v>
      </c>
      <c r="BA102" s="29" t="s">
        <v>39</v>
      </c>
      <c r="BB102" s="29" t="s">
        <v>39</v>
      </c>
      <c r="BC102" s="29" t="s">
        <v>39</v>
      </c>
      <c r="BD102" s="29" t="s">
        <v>39</v>
      </c>
      <c r="BE102" s="29" t="s">
        <v>39</v>
      </c>
      <c r="BF102" s="29" t="s">
        <v>39</v>
      </c>
    </row>
    <row r="103" spans="1:63" ht="29" x14ac:dyDescent="0.35">
      <c r="A103" s="93"/>
      <c r="B103" s="63" t="s">
        <v>125</v>
      </c>
      <c r="C103" s="29" t="s">
        <v>39</v>
      </c>
      <c r="D103" s="29" t="s">
        <v>39</v>
      </c>
      <c r="E103" s="29" t="s">
        <v>39</v>
      </c>
      <c r="F103" s="29" t="s">
        <v>39</v>
      </c>
      <c r="G103" s="29" t="s">
        <v>39</v>
      </c>
      <c r="H103" s="29" t="s">
        <v>39</v>
      </c>
      <c r="I103" s="29" t="s">
        <v>39</v>
      </c>
      <c r="J103" s="29" t="s">
        <v>39</v>
      </c>
      <c r="K103" s="29" t="s">
        <v>39</v>
      </c>
      <c r="L103" s="29" t="s">
        <v>39</v>
      </c>
      <c r="M103" s="29" t="s">
        <v>39</v>
      </c>
      <c r="N103" s="29" t="s">
        <v>39</v>
      </c>
      <c r="O103" s="29" t="s">
        <v>39</v>
      </c>
      <c r="P103" s="29" t="s">
        <v>39</v>
      </c>
      <c r="Q103" s="29" t="s">
        <v>39</v>
      </c>
      <c r="R103" s="29" t="s">
        <v>39</v>
      </c>
      <c r="S103" s="29" t="s">
        <v>39</v>
      </c>
      <c r="T103" s="29" t="s">
        <v>39</v>
      </c>
      <c r="U103" s="29" t="s">
        <v>39</v>
      </c>
      <c r="V103" s="29" t="s">
        <v>39</v>
      </c>
      <c r="W103" s="29" t="s">
        <v>39</v>
      </c>
      <c r="X103" s="29" t="s">
        <v>39</v>
      </c>
      <c r="Y103" s="29" t="s">
        <v>39</v>
      </c>
      <c r="Z103" s="29" t="s">
        <v>39</v>
      </c>
      <c r="AA103" s="29" t="s">
        <v>39</v>
      </c>
      <c r="AB103" s="29" t="s">
        <v>39</v>
      </c>
      <c r="AC103" s="29" t="s">
        <v>39</v>
      </c>
      <c r="AD103" s="29" t="s">
        <v>39</v>
      </c>
      <c r="AE103" s="29" t="s">
        <v>39</v>
      </c>
      <c r="AF103" s="29" t="s">
        <v>39</v>
      </c>
      <c r="AG103" s="29" t="s">
        <v>39</v>
      </c>
      <c r="AH103" s="29" t="s">
        <v>39</v>
      </c>
      <c r="AI103" s="29" t="s">
        <v>39</v>
      </c>
      <c r="AJ103" s="29" t="s">
        <v>39</v>
      </c>
      <c r="AK103" s="29" t="s">
        <v>39</v>
      </c>
      <c r="AL103" s="29" t="s">
        <v>39</v>
      </c>
      <c r="AM103" s="29" t="s">
        <v>39</v>
      </c>
      <c r="AN103" s="29" t="s">
        <v>39</v>
      </c>
      <c r="AO103" s="29" t="s">
        <v>39</v>
      </c>
      <c r="AP103" s="29" t="s">
        <v>39</v>
      </c>
      <c r="AQ103" s="29" t="s">
        <v>39</v>
      </c>
      <c r="AR103" s="29" t="s">
        <v>39</v>
      </c>
      <c r="AS103" s="29" t="s">
        <v>39</v>
      </c>
      <c r="AT103" s="29" t="s">
        <v>39</v>
      </c>
      <c r="AU103" s="29" t="s">
        <v>39</v>
      </c>
      <c r="AV103" s="29" t="s">
        <v>39</v>
      </c>
      <c r="AW103" s="29" t="s">
        <v>39</v>
      </c>
      <c r="AX103" s="29" t="s">
        <v>39</v>
      </c>
      <c r="AY103" s="29" t="s">
        <v>39</v>
      </c>
      <c r="AZ103" s="29" t="s">
        <v>39</v>
      </c>
      <c r="BA103" s="29" t="s">
        <v>39</v>
      </c>
      <c r="BB103" s="29" t="s">
        <v>39</v>
      </c>
      <c r="BC103" s="29" t="s">
        <v>39</v>
      </c>
      <c r="BD103" s="29" t="s">
        <v>39</v>
      </c>
      <c r="BE103" s="29" t="s">
        <v>39</v>
      </c>
      <c r="BF103" s="29" t="s">
        <v>39</v>
      </c>
    </row>
    <row r="105" spans="1:63" x14ac:dyDescent="0.35">
      <c r="BI105" s="9" t="s">
        <v>133</v>
      </c>
      <c r="BJ105" s="9" t="s">
        <v>134</v>
      </c>
      <c r="BK105" s="9" t="s">
        <v>136</v>
      </c>
    </row>
    <row r="106" spans="1:63" x14ac:dyDescent="0.35">
      <c r="B106" s="12" t="s">
        <v>333</v>
      </c>
      <c r="C106" s="13">
        <f t="shared" ref="C106:AH106" si="32">SUM(C6,C11,C14,C18,C26,C30,C33,C40,C44,C48,C52,C55,C61,C65,C69,C73,C75,C82,C85,C88,C90,C92,C95,C97)</f>
        <v>53</v>
      </c>
      <c r="D106" s="13">
        <f t="shared" si="32"/>
        <v>35</v>
      </c>
      <c r="E106" s="13">
        <f t="shared" si="32"/>
        <v>61</v>
      </c>
      <c r="F106" s="13">
        <f t="shared" si="32"/>
        <v>53</v>
      </c>
      <c r="G106" s="13">
        <f t="shared" si="32"/>
        <v>48</v>
      </c>
      <c r="H106" s="13">
        <f t="shared" si="32"/>
        <v>45</v>
      </c>
      <c r="I106" s="13">
        <f t="shared" si="32"/>
        <v>50</v>
      </c>
      <c r="J106" s="13">
        <f t="shared" si="32"/>
        <v>42</v>
      </c>
      <c r="K106" s="13">
        <f t="shared" si="32"/>
        <v>42</v>
      </c>
      <c r="L106" s="13">
        <f t="shared" si="32"/>
        <v>49</v>
      </c>
      <c r="M106" s="13">
        <f t="shared" si="32"/>
        <v>46</v>
      </c>
      <c r="N106" s="13">
        <f t="shared" si="32"/>
        <v>30</v>
      </c>
      <c r="O106" s="13">
        <f t="shared" si="32"/>
        <v>33</v>
      </c>
      <c r="P106" s="13">
        <f t="shared" si="32"/>
        <v>44</v>
      </c>
      <c r="Q106" s="13">
        <f t="shared" si="32"/>
        <v>48</v>
      </c>
      <c r="R106" s="13">
        <f t="shared" si="32"/>
        <v>51</v>
      </c>
      <c r="S106" s="13">
        <f t="shared" si="32"/>
        <v>56</v>
      </c>
      <c r="T106" s="13">
        <f t="shared" si="32"/>
        <v>51</v>
      </c>
      <c r="U106" s="13">
        <f t="shared" si="32"/>
        <v>49</v>
      </c>
      <c r="V106" s="13">
        <f t="shared" si="32"/>
        <v>48</v>
      </c>
      <c r="W106" s="13">
        <f t="shared" si="32"/>
        <v>46</v>
      </c>
      <c r="X106" s="13">
        <f t="shared" si="32"/>
        <v>49</v>
      </c>
      <c r="Y106" s="13">
        <f t="shared" si="32"/>
        <v>43</v>
      </c>
      <c r="Z106" s="13">
        <f t="shared" si="32"/>
        <v>57</v>
      </c>
      <c r="AA106" s="13">
        <f t="shared" si="32"/>
        <v>55</v>
      </c>
      <c r="AB106" s="13">
        <f t="shared" si="32"/>
        <v>47</v>
      </c>
      <c r="AC106" s="13">
        <f t="shared" si="32"/>
        <v>62</v>
      </c>
      <c r="AD106" s="13">
        <f t="shared" si="32"/>
        <v>67</v>
      </c>
      <c r="AE106" s="13">
        <f t="shared" si="32"/>
        <v>54</v>
      </c>
      <c r="AF106" s="13">
        <f t="shared" si="32"/>
        <v>35</v>
      </c>
      <c r="AG106" s="13">
        <f t="shared" si="32"/>
        <v>60</v>
      </c>
      <c r="AH106" s="13">
        <f t="shared" si="32"/>
        <v>54</v>
      </c>
      <c r="AI106" s="13">
        <f t="shared" ref="AI106:BF106" si="33">SUM(AI6,AI11,AI14,AI18,AI26,AI30,AI33,AI40,AI44,AI48,AI52,AI55,AI61,AI65,AI69,AI73,AI75,AI82,AI85,AI88,AI90,AI92,AI95,AI97)</f>
        <v>46</v>
      </c>
      <c r="AJ106" s="13">
        <f t="shared" si="33"/>
        <v>40</v>
      </c>
      <c r="AK106" s="13">
        <f t="shared" si="33"/>
        <v>53</v>
      </c>
      <c r="AL106" s="13">
        <f t="shared" si="33"/>
        <v>44</v>
      </c>
      <c r="AM106" s="13">
        <f t="shared" si="33"/>
        <v>41</v>
      </c>
      <c r="AN106" s="13">
        <f t="shared" si="33"/>
        <v>47</v>
      </c>
      <c r="AO106" s="13">
        <f t="shared" si="33"/>
        <v>50</v>
      </c>
      <c r="AP106" s="13">
        <f t="shared" si="33"/>
        <v>35</v>
      </c>
      <c r="AQ106" s="13">
        <f t="shared" si="33"/>
        <v>38</v>
      </c>
      <c r="AR106" s="13">
        <f t="shared" si="33"/>
        <v>36</v>
      </c>
      <c r="AS106" s="13">
        <f t="shared" si="33"/>
        <v>49</v>
      </c>
      <c r="AT106" s="13">
        <f t="shared" si="33"/>
        <v>51</v>
      </c>
      <c r="AU106" s="13">
        <f t="shared" si="33"/>
        <v>58</v>
      </c>
      <c r="AV106" s="13">
        <f t="shared" si="33"/>
        <v>49</v>
      </c>
      <c r="AW106" s="13">
        <f t="shared" si="33"/>
        <v>51</v>
      </c>
      <c r="AX106" s="13">
        <f t="shared" si="33"/>
        <v>48</v>
      </c>
      <c r="AY106" s="13">
        <f t="shared" si="33"/>
        <v>45</v>
      </c>
      <c r="AZ106" s="13">
        <f t="shared" si="33"/>
        <v>44</v>
      </c>
      <c r="BA106" s="13">
        <f t="shared" si="33"/>
        <v>47</v>
      </c>
      <c r="BB106" s="13">
        <f t="shared" si="33"/>
        <v>60</v>
      </c>
      <c r="BC106" s="13">
        <f t="shared" si="33"/>
        <v>59</v>
      </c>
      <c r="BD106" s="13">
        <f t="shared" si="33"/>
        <v>44</v>
      </c>
      <c r="BE106" s="13">
        <f t="shared" si="33"/>
        <v>65</v>
      </c>
      <c r="BF106" s="13">
        <f t="shared" si="33"/>
        <v>65</v>
      </c>
      <c r="BH106" s="12" t="s">
        <v>333</v>
      </c>
      <c r="BI106" s="6">
        <f>AVERAGE(C106:BF106)</f>
        <v>48.714285714285715</v>
      </c>
      <c r="BJ106" s="6">
        <f>_xlfn.STDEV.S(C106:BF106)</f>
        <v>8.2917577601644208</v>
      </c>
      <c r="BK106" s="6">
        <f>MEDIAN(C106:BF106)</f>
        <v>48.5</v>
      </c>
    </row>
    <row r="107" spans="1:63" x14ac:dyDescent="0.35">
      <c r="B107" s="12" t="s">
        <v>334</v>
      </c>
      <c r="C107" s="13" t="str">
        <f t="shared" ref="C107:AH107" si="34">IF(C106&gt;=80,"Very high",IF(C106&gt;=60,"High",IF(C106&gt;=40,"Moderate",IF(C106&gt;=20,"Low","Very low"))))</f>
        <v>Moderate</v>
      </c>
      <c r="D107" s="13" t="str">
        <f t="shared" si="34"/>
        <v>Low</v>
      </c>
      <c r="E107" s="13" t="str">
        <f t="shared" si="34"/>
        <v>High</v>
      </c>
      <c r="F107" s="13" t="str">
        <f t="shared" si="34"/>
        <v>Moderate</v>
      </c>
      <c r="G107" s="13" t="str">
        <f t="shared" si="34"/>
        <v>Moderate</v>
      </c>
      <c r="H107" s="13" t="str">
        <f t="shared" si="34"/>
        <v>Moderate</v>
      </c>
      <c r="I107" s="13" t="str">
        <f t="shared" si="34"/>
        <v>Moderate</v>
      </c>
      <c r="J107" s="13" t="str">
        <f t="shared" si="34"/>
        <v>Moderate</v>
      </c>
      <c r="K107" s="13" t="str">
        <f t="shared" si="34"/>
        <v>Moderate</v>
      </c>
      <c r="L107" s="13" t="str">
        <f t="shared" si="34"/>
        <v>Moderate</v>
      </c>
      <c r="M107" s="13" t="str">
        <f t="shared" si="34"/>
        <v>Moderate</v>
      </c>
      <c r="N107" s="13" t="str">
        <f t="shared" si="34"/>
        <v>Low</v>
      </c>
      <c r="O107" s="13" t="str">
        <f t="shared" si="34"/>
        <v>Low</v>
      </c>
      <c r="P107" s="13" t="str">
        <f t="shared" si="34"/>
        <v>Moderate</v>
      </c>
      <c r="Q107" s="13" t="str">
        <f t="shared" si="34"/>
        <v>Moderate</v>
      </c>
      <c r="R107" s="13" t="str">
        <f t="shared" si="34"/>
        <v>Moderate</v>
      </c>
      <c r="S107" s="13" t="str">
        <f t="shared" si="34"/>
        <v>Moderate</v>
      </c>
      <c r="T107" s="13" t="str">
        <f t="shared" si="34"/>
        <v>Moderate</v>
      </c>
      <c r="U107" s="13" t="str">
        <f t="shared" si="34"/>
        <v>Moderate</v>
      </c>
      <c r="V107" s="13" t="str">
        <f t="shared" si="34"/>
        <v>Moderate</v>
      </c>
      <c r="W107" s="13" t="str">
        <f t="shared" si="34"/>
        <v>Moderate</v>
      </c>
      <c r="X107" s="13" t="str">
        <f t="shared" si="34"/>
        <v>Moderate</v>
      </c>
      <c r="Y107" s="13" t="str">
        <f t="shared" si="34"/>
        <v>Moderate</v>
      </c>
      <c r="Z107" s="13" t="str">
        <f t="shared" si="34"/>
        <v>Moderate</v>
      </c>
      <c r="AA107" s="13" t="str">
        <f t="shared" si="34"/>
        <v>Moderate</v>
      </c>
      <c r="AB107" s="13" t="str">
        <f t="shared" si="34"/>
        <v>Moderate</v>
      </c>
      <c r="AC107" s="13" t="str">
        <f t="shared" si="34"/>
        <v>High</v>
      </c>
      <c r="AD107" s="13" t="str">
        <f t="shared" si="34"/>
        <v>High</v>
      </c>
      <c r="AE107" s="13" t="str">
        <f t="shared" si="34"/>
        <v>Moderate</v>
      </c>
      <c r="AF107" s="13" t="str">
        <f t="shared" si="34"/>
        <v>Low</v>
      </c>
      <c r="AG107" s="13" t="str">
        <f t="shared" si="34"/>
        <v>High</v>
      </c>
      <c r="AH107" s="13" t="str">
        <f t="shared" si="34"/>
        <v>Moderate</v>
      </c>
      <c r="AI107" s="13" t="str">
        <f t="shared" ref="AI107:BF107" si="35">IF(AI106&gt;=80,"Very high",IF(AI106&gt;=60,"High",IF(AI106&gt;=40,"Moderate",IF(AI106&gt;=20,"Low","Very low"))))</f>
        <v>Moderate</v>
      </c>
      <c r="AJ107" s="13" t="str">
        <f t="shared" si="35"/>
        <v>Moderate</v>
      </c>
      <c r="AK107" s="13" t="str">
        <f t="shared" si="35"/>
        <v>Moderate</v>
      </c>
      <c r="AL107" s="13" t="str">
        <f t="shared" si="35"/>
        <v>Moderate</v>
      </c>
      <c r="AM107" s="13" t="str">
        <f t="shared" si="35"/>
        <v>Moderate</v>
      </c>
      <c r="AN107" s="13" t="str">
        <f t="shared" si="35"/>
        <v>Moderate</v>
      </c>
      <c r="AO107" s="13" t="str">
        <f t="shared" si="35"/>
        <v>Moderate</v>
      </c>
      <c r="AP107" s="13" t="str">
        <f t="shared" si="35"/>
        <v>Low</v>
      </c>
      <c r="AQ107" s="13" t="str">
        <f t="shared" si="35"/>
        <v>Low</v>
      </c>
      <c r="AR107" s="13" t="str">
        <f t="shared" si="35"/>
        <v>Low</v>
      </c>
      <c r="AS107" s="13" t="str">
        <f t="shared" si="35"/>
        <v>Moderate</v>
      </c>
      <c r="AT107" s="13" t="str">
        <f t="shared" si="35"/>
        <v>Moderate</v>
      </c>
      <c r="AU107" s="13" t="str">
        <f t="shared" si="35"/>
        <v>Moderate</v>
      </c>
      <c r="AV107" s="13" t="str">
        <f t="shared" si="35"/>
        <v>Moderate</v>
      </c>
      <c r="AW107" s="13" t="str">
        <f t="shared" si="35"/>
        <v>Moderate</v>
      </c>
      <c r="AX107" s="13" t="str">
        <f t="shared" si="35"/>
        <v>Moderate</v>
      </c>
      <c r="AY107" s="13" t="str">
        <f t="shared" si="35"/>
        <v>Moderate</v>
      </c>
      <c r="AZ107" s="13" t="str">
        <f t="shared" si="35"/>
        <v>Moderate</v>
      </c>
      <c r="BA107" s="13" t="str">
        <f t="shared" si="35"/>
        <v>Moderate</v>
      </c>
      <c r="BB107" s="13" t="str">
        <f t="shared" si="35"/>
        <v>High</v>
      </c>
      <c r="BC107" s="13" t="str">
        <f t="shared" si="35"/>
        <v>Moderate</v>
      </c>
      <c r="BD107" s="13" t="str">
        <f t="shared" si="35"/>
        <v>Moderate</v>
      </c>
      <c r="BE107" s="13" t="str">
        <f t="shared" si="35"/>
        <v>High</v>
      </c>
      <c r="BF107" s="13" t="str">
        <f t="shared" si="35"/>
        <v>High</v>
      </c>
      <c r="BH107" s="12" t="s">
        <v>334</v>
      </c>
      <c r="BI107" s="14" t="str">
        <f>IF(BI106&gt;=80,"Very high",IF(BI106&gt;=60,"High",IF(BI106&gt;=40,"Moderate",IF(BI106&gt;=20,"Low","Very low"))))</f>
        <v>Moderate</v>
      </c>
      <c r="BJ107" s="15"/>
      <c r="BK107" s="14" t="str">
        <f>IF(BK106&gt;=80,"Very high",IF(BK106&gt;=60,"High",IF(BK106&gt;=40,"Moderate",IF(BK106&gt;=20,"Low","Very low"))))</f>
        <v>Moderate</v>
      </c>
    </row>
    <row r="108" spans="1:63" x14ac:dyDescent="0.35">
      <c r="B108" s="12" t="s">
        <v>128</v>
      </c>
      <c r="C108" s="5">
        <f t="shared" ref="C108:AH108" si="36">SUM(C6,C11,C14,C90)</f>
        <v>4</v>
      </c>
      <c r="D108" s="5">
        <f t="shared" si="36"/>
        <v>2</v>
      </c>
      <c r="E108" s="5">
        <f t="shared" si="36"/>
        <v>4</v>
      </c>
      <c r="F108" s="5">
        <f t="shared" si="36"/>
        <v>2</v>
      </c>
      <c r="G108" s="5">
        <f t="shared" si="36"/>
        <v>3</v>
      </c>
      <c r="H108" s="5">
        <f t="shared" si="36"/>
        <v>3</v>
      </c>
      <c r="I108" s="5">
        <f t="shared" si="36"/>
        <v>4</v>
      </c>
      <c r="J108" s="5">
        <f t="shared" si="36"/>
        <v>2</v>
      </c>
      <c r="K108" s="5">
        <f t="shared" si="36"/>
        <v>1</v>
      </c>
      <c r="L108" s="5">
        <f t="shared" si="36"/>
        <v>3</v>
      </c>
      <c r="M108" s="5">
        <f t="shared" si="36"/>
        <v>3</v>
      </c>
      <c r="N108" s="5">
        <f t="shared" si="36"/>
        <v>2</v>
      </c>
      <c r="O108" s="5">
        <f t="shared" si="36"/>
        <v>3</v>
      </c>
      <c r="P108" s="5">
        <f t="shared" si="36"/>
        <v>3</v>
      </c>
      <c r="Q108" s="5">
        <f t="shared" si="36"/>
        <v>2</v>
      </c>
      <c r="R108" s="5">
        <f t="shared" si="36"/>
        <v>3</v>
      </c>
      <c r="S108" s="5">
        <f t="shared" si="36"/>
        <v>4</v>
      </c>
      <c r="T108" s="5">
        <f t="shared" si="36"/>
        <v>3</v>
      </c>
      <c r="U108" s="5">
        <f t="shared" si="36"/>
        <v>3</v>
      </c>
      <c r="V108" s="5">
        <f t="shared" si="36"/>
        <v>3</v>
      </c>
      <c r="W108" s="5">
        <f t="shared" si="36"/>
        <v>3</v>
      </c>
      <c r="X108" s="5">
        <f t="shared" si="36"/>
        <v>3</v>
      </c>
      <c r="Y108" s="5">
        <f t="shared" si="36"/>
        <v>3</v>
      </c>
      <c r="Z108" s="5">
        <f t="shared" si="36"/>
        <v>4</v>
      </c>
      <c r="AA108" s="5">
        <f t="shared" si="36"/>
        <v>3</v>
      </c>
      <c r="AB108" s="5">
        <f t="shared" si="36"/>
        <v>2</v>
      </c>
      <c r="AC108" s="5">
        <f t="shared" si="36"/>
        <v>3</v>
      </c>
      <c r="AD108" s="5">
        <f t="shared" si="36"/>
        <v>4</v>
      </c>
      <c r="AE108" s="5">
        <f t="shared" si="36"/>
        <v>4</v>
      </c>
      <c r="AF108" s="5">
        <f t="shared" si="36"/>
        <v>2</v>
      </c>
      <c r="AG108" s="5">
        <f t="shared" si="36"/>
        <v>4</v>
      </c>
      <c r="AH108" s="5">
        <f t="shared" si="36"/>
        <v>2</v>
      </c>
      <c r="AI108" s="5">
        <f t="shared" ref="AI108:BF108" si="37">SUM(AI6,AI11,AI14,AI90)</f>
        <v>3</v>
      </c>
      <c r="AJ108" s="5">
        <f t="shared" si="37"/>
        <v>3</v>
      </c>
      <c r="AK108" s="5">
        <f t="shared" si="37"/>
        <v>4</v>
      </c>
      <c r="AL108" s="5">
        <f t="shared" si="37"/>
        <v>2</v>
      </c>
      <c r="AM108" s="5">
        <f t="shared" si="37"/>
        <v>1</v>
      </c>
      <c r="AN108" s="5">
        <f t="shared" si="37"/>
        <v>3</v>
      </c>
      <c r="AO108" s="5">
        <f t="shared" si="37"/>
        <v>3</v>
      </c>
      <c r="AP108" s="5">
        <f t="shared" si="37"/>
        <v>1</v>
      </c>
      <c r="AQ108" s="5">
        <f t="shared" si="37"/>
        <v>3</v>
      </c>
      <c r="AR108" s="5">
        <f t="shared" si="37"/>
        <v>2</v>
      </c>
      <c r="AS108" s="5">
        <f t="shared" si="37"/>
        <v>3</v>
      </c>
      <c r="AT108" s="5">
        <f t="shared" si="37"/>
        <v>3</v>
      </c>
      <c r="AU108" s="5">
        <f t="shared" si="37"/>
        <v>4</v>
      </c>
      <c r="AV108" s="5">
        <f t="shared" si="37"/>
        <v>3</v>
      </c>
      <c r="AW108" s="5">
        <f t="shared" si="37"/>
        <v>3</v>
      </c>
      <c r="AX108" s="5">
        <f t="shared" si="37"/>
        <v>3</v>
      </c>
      <c r="AY108" s="5">
        <f t="shared" si="37"/>
        <v>3</v>
      </c>
      <c r="AZ108" s="5">
        <f t="shared" si="37"/>
        <v>3</v>
      </c>
      <c r="BA108" s="5">
        <f t="shared" si="37"/>
        <v>3</v>
      </c>
      <c r="BB108" s="5">
        <f t="shared" si="37"/>
        <v>4</v>
      </c>
      <c r="BC108" s="5">
        <f t="shared" si="37"/>
        <v>3</v>
      </c>
      <c r="BD108" s="5">
        <f t="shared" si="37"/>
        <v>2</v>
      </c>
      <c r="BE108" s="5">
        <f t="shared" si="37"/>
        <v>3</v>
      </c>
      <c r="BF108" s="5">
        <f t="shared" si="37"/>
        <v>4</v>
      </c>
      <c r="BH108" s="12" t="s">
        <v>128</v>
      </c>
      <c r="BI108" s="6">
        <f t="shared" ref="BI108:BI113" si="38">AVERAGE(C108:BF108)</f>
        <v>2.9107142857142856</v>
      </c>
      <c r="BJ108" s="6">
        <f t="shared" ref="BJ108:BJ113" si="39">_xlfn.STDEV.S(C108:BF108)</f>
        <v>0.79262018221008823</v>
      </c>
      <c r="BK108" s="6">
        <f t="shared" ref="BK108:BK113" si="40">MEDIAN(C108:BF108)</f>
        <v>3</v>
      </c>
    </row>
    <row r="109" spans="1:63" x14ac:dyDescent="0.35">
      <c r="B109" s="12" t="s">
        <v>149</v>
      </c>
      <c r="C109" s="5">
        <f t="shared" ref="C109:AH109" si="41">SUM(C18,C26,C30,C33)</f>
        <v>16</v>
      </c>
      <c r="D109" s="5">
        <f t="shared" si="41"/>
        <v>16</v>
      </c>
      <c r="E109" s="5">
        <f t="shared" si="41"/>
        <v>20</v>
      </c>
      <c r="F109" s="5">
        <f t="shared" si="41"/>
        <v>18</v>
      </c>
      <c r="G109" s="5">
        <f t="shared" si="41"/>
        <v>18</v>
      </c>
      <c r="H109" s="5">
        <f t="shared" si="41"/>
        <v>14</v>
      </c>
      <c r="I109" s="5">
        <f t="shared" si="41"/>
        <v>17</v>
      </c>
      <c r="J109" s="5">
        <f t="shared" si="41"/>
        <v>17</v>
      </c>
      <c r="K109" s="5">
        <f t="shared" si="41"/>
        <v>16</v>
      </c>
      <c r="L109" s="5">
        <f t="shared" si="41"/>
        <v>17</v>
      </c>
      <c r="M109" s="5">
        <f t="shared" si="41"/>
        <v>15</v>
      </c>
      <c r="N109" s="5">
        <f t="shared" si="41"/>
        <v>13</v>
      </c>
      <c r="O109" s="5">
        <f t="shared" si="41"/>
        <v>9</v>
      </c>
      <c r="P109" s="5">
        <f t="shared" si="41"/>
        <v>13</v>
      </c>
      <c r="Q109" s="5">
        <f t="shared" si="41"/>
        <v>14</v>
      </c>
      <c r="R109" s="5">
        <f t="shared" si="41"/>
        <v>16</v>
      </c>
      <c r="S109" s="5">
        <f t="shared" si="41"/>
        <v>14</v>
      </c>
      <c r="T109" s="5">
        <f t="shared" si="41"/>
        <v>13</v>
      </c>
      <c r="U109" s="5">
        <f t="shared" si="41"/>
        <v>14</v>
      </c>
      <c r="V109" s="5">
        <f t="shared" si="41"/>
        <v>16</v>
      </c>
      <c r="W109" s="5">
        <f t="shared" si="41"/>
        <v>15</v>
      </c>
      <c r="X109" s="5">
        <f t="shared" si="41"/>
        <v>15</v>
      </c>
      <c r="Y109" s="5">
        <f t="shared" si="41"/>
        <v>14</v>
      </c>
      <c r="Z109" s="5">
        <f t="shared" si="41"/>
        <v>13</v>
      </c>
      <c r="AA109" s="5">
        <f t="shared" si="41"/>
        <v>14</v>
      </c>
      <c r="AB109" s="5">
        <f t="shared" si="41"/>
        <v>13</v>
      </c>
      <c r="AC109" s="5">
        <f t="shared" si="41"/>
        <v>16</v>
      </c>
      <c r="AD109" s="5">
        <f t="shared" si="41"/>
        <v>18</v>
      </c>
      <c r="AE109" s="5">
        <f t="shared" si="41"/>
        <v>16</v>
      </c>
      <c r="AF109" s="5">
        <f t="shared" si="41"/>
        <v>17</v>
      </c>
      <c r="AG109" s="5">
        <f t="shared" si="41"/>
        <v>20</v>
      </c>
      <c r="AH109" s="5">
        <f t="shared" si="41"/>
        <v>16</v>
      </c>
      <c r="AI109" s="5">
        <f t="shared" ref="AI109:BF109" si="42">SUM(AI18,AI26,AI30,AI33)</f>
        <v>15</v>
      </c>
      <c r="AJ109" s="5">
        <f t="shared" si="42"/>
        <v>12</v>
      </c>
      <c r="AK109" s="5">
        <f t="shared" si="42"/>
        <v>16</v>
      </c>
      <c r="AL109" s="5">
        <f t="shared" si="42"/>
        <v>17</v>
      </c>
      <c r="AM109" s="5">
        <f t="shared" si="42"/>
        <v>16</v>
      </c>
      <c r="AN109" s="5">
        <f t="shared" si="42"/>
        <v>17</v>
      </c>
      <c r="AO109" s="5">
        <f t="shared" si="42"/>
        <v>15</v>
      </c>
      <c r="AP109" s="5">
        <f t="shared" si="42"/>
        <v>13</v>
      </c>
      <c r="AQ109" s="5">
        <f t="shared" si="42"/>
        <v>11</v>
      </c>
      <c r="AR109" s="5">
        <f t="shared" si="42"/>
        <v>11</v>
      </c>
      <c r="AS109" s="5">
        <f t="shared" si="42"/>
        <v>14</v>
      </c>
      <c r="AT109" s="5">
        <f t="shared" si="42"/>
        <v>15</v>
      </c>
      <c r="AU109" s="5">
        <f t="shared" si="42"/>
        <v>16</v>
      </c>
      <c r="AV109" s="5">
        <f t="shared" si="42"/>
        <v>12</v>
      </c>
      <c r="AW109" s="5">
        <f t="shared" si="42"/>
        <v>13</v>
      </c>
      <c r="AX109" s="5">
        <f t="shared" si="42"/>
        <v>15</v>
      </c>
      <c r="AY109" s="5">
        <f t="shared" si="42"/>
        <v>16</v>
      </c>
      <c r="AZ109" s="5">
        <f t="shared" si="42"/>
        <v>15</v>
      </c>
      <c r="BA109" s="5">
        <f t="shared" si="42"/>
        <v>15</v>
      </c>
      <c r="BB109" s="5">
        <f t="shared" si="42"/>
        <v>12</v>
      </c>
      <c r="BC109" s="5">
        <f t="shared" si="42"/>
        <v>14</v>
      </c>
      <c r="BD109" s="5">
        <f t="shared" si="42"/>
        <v>12</v>
      </c>
      <c r="BE109" s="5">
        <f t="shared" si="42"/>
        <v>17</v>
      </c>
      <c r="BF109" s="5">
        <f t="shared" si="42"/>
        <v>18</v>
      </c>
      <c r="BH109" s="12" t="s">
        <v>149</v>
      </c>
      <c r="BI109" s="6">
        <f t="shared" si="38"/>
        <v>15</v>
      </c>
      <c r="BJ109" s="6">
        <f t="shared" si="39"/>
        <v>2.1991733984303368</v>
      </c>
      <c r="BK109" s="6">
        <f t="shared" si="40"/>
        <v>15</v>
      </c>
    </row>
    <row r="110" spans="1:63" x14ac:dyDescent="0.35">
      <c r="B110" s="12" t="s">
        <v>129</v>
      </c>
      <c r="C110" s="5">
        <f t="shared" ref="C110:AH110" si="43">SUM(C40,C44,C48)</f>
        <v>4</v>
      </c>
      <c r="D110" s="5">
        <f t="shared" si="43"/>
        <v>4</v>
      </c>
      <c r="E110" s="5">
        <f t="shared" si="43"/>
        <v>10</v>
      </c>
      <c r="F110" s="5">
        <f t="shared" si="43"/>
        <v>12</v>
      </c>
      <c r="G110" s="5">
        <f t="shared" si="43"/>
        <v>4</v>
      </c>
      <c r="H110" s="5">
        <f t="shared" si="43"/>
        <v>10</v>
      </c>
      <c r="I110" s="5">
        <f t="shared" si="43"/>
        <v>8</v>
      </c>
      <c r="J110" s="5">
        <f t="shared" si="43"/>
        <v>7</v>
      </c>
      <c r="K110" s="5">
        <f t="shared" si="43"/>
        <v>9</v>
      </c>
      <c r="L110" s="5">
        <f t="shared" si="43"/>
        <v>6</v>
      </c>
      <c r="M110" s="5">
        <f t="shared" si="43"/>
        <v>5</v>
      </c>
      <c r="N110" s="5">
        <f t="shared" si="43"/>
        <v>3</v>
      </c>
      <c r="O110" s="5">
        <f t="shared" si="43"/>
        <v>5</v>
      </c>
      <c r="P110" s="5">
        <f t="shared" si="43"/>
        <v>7</v>
      </c>
      <c r="Q110" s="5">
        <f t="shared" si="43"/>
        <v>9</v>
      </c>
      <c r="R110" s="5">
        <f t="shared" si="43"/>
        <v>11</v>
      </c>
      <c r="S110" s="5">
        <f t="shared" si="43"/>
        <v>9</v>
      </c>
      <c r="T110" s="5">
        <f t="shared" si="43"/>
        <v>11</v>
      </c>
      <c r="U110" s="5">
        <f t="shared" si="43"/>
        <v>11</v>
      </c>
      <c r="V110" s="5">
        <f t="shared" si="43"/>
        <v>6</v>
      </c>
      <c r="W110" s="5">
        <f t="shared" si="43"/>
        <v>6</v>
      </c>
      <c r="X110" s="5">
        <f t="shared" si="43"/>
        <v>7</v>
      </c>
      <c r="Y110" s="5">
        <f t="shared" si="43"/>
        <v>7</v>
      </c>
      <c r="Z110" s="5">
        <f t="shared" si="43"/>
        <v>16</v>
      </c>
      <c r="AA110" s="5">
        <f t="shared" si="43"/>
        <v>8</v>
      </c>
      <c r="AB110" s="5">
        <f t="shared" si="43"/>
        <v>11</v>
      </c>
      <c r="AC110" s="5">
        <f t="shared" si="43"/>
        <v>13</v>
      </c>
      <c r="AD110" s="5">
        <f t="shared" si="43"/>
        <v>13</v>
      </c>
      <c r="AE110" s="5">
        <f t="shared" si="43"/>
        <v>4</v>
      </c>
      <c r="AF110" s="5">
        <f t="shared" si="43"/>
        <v>4</v>
      </c>
      <c r="AG110" s="5">
        <f t="shared" si="43"/>
        <v>10</v>
      </c>
      <c r="AH110" s="5">
        <f t="shared" si="43"/>
        <v>12</v>
      </c>
      <c r="AI110" s="5">
        <f t="shared" ref="AI110:BF110" si="44">SUM(AI40,AI44,AI48)</f>
        <v>4</v>
      </c>
      <c r="AJ110" s="5">
        <f t="shared" si="44"/>
        <v>10</v>
      </c>
      <c r="AK110" s="5">
        <f t="shared" si="44"/>
        <v>12</v>
      </c>
      <c r="AL110" s="5">
        <f t="shared" si="44"/>
        <v>5</v>
      </c>
      <c r="AM110" s="5">
        <f t="shared" si="44"/>
        <v>7</v>
      </c>
      <c r="AN110" s="5">
        <f t="shared" si="44"/>
        <v>5</v>
      </c>
      <c r="AO110" s="5">
        <f t="shared" si="44"/>
        <v>6</v>
      </c>
      <c r="AP110" s="5">
        <f t="shared" si="44"/>
        <v>7</v>
      </c>
      <c r="AQ110" s="5">
        <f t="shared" si="44"/>
        <v>5</v>
      </c>
      <c r="AR110" s="5">
        <f t="shared" si="44"/>
        <v>5</v>
      </c>
      <c r="AS110" s="5">
        <f t="shared" si="44"/>
        <v>7</v>
      </c>
      <c r="AT110" s="5">
        <f t="shared" si="44"/>
        <v>11</v>
      </c>
      <c r="AU110" s="5">
        <f t="shared" si="44"/>
        <v>7</v>
      </c>
      <c r="AV110" s="5">
        <f t="shared" si="44"/>
        <v>11</v>
      </c>
      <c r="AW110" s="5">
        <f t="shared" si="44"/>
        <v>10</v>
      </c>
      <c r="AX110" s="5">
        <f t="shared" si="44"/>
        <v>6</v>
      </c>
      <c r="AY110" s="5">
        <f t="shared" si="44"/>
        <v>4</v>
      </c>
      <c r="AZ110" s="5">
        <f t="shared" si="44"/>
        <v>5</v>
      </c>
      <c r="BA110" s="5">
        <f t="shared" si="44"/>
        <v>7</v>
      </c>
      <c r="BB110" s="5">
        <f t="shared" si="44"/>
        <v>18</v>
      </c>
      <c r="BC110" s="5">
        <f t="shared" si="44"/>
        <v>10</v>
      </c>
      <c r="BD110" s="5">
        <f t="shared" si="44"/>
        <v>11</v>
      </c>
      <c r="BE110" s="5">
        <f t="shared" si="44"/>
        <v>13</v>
      </c>
      <c r="BF110" s="5">
        <f t="shared" si="44"/>
        <v>13</v>
      </c>
      <c r="BH110" s="12" t="s">
        <v>129</v>
      </c>
      <c r="BI110" s="6">
        <f t="shared" si="38"/>
        <v>8.2321428571428577</v>
      </c>
      <c r="BJ110" s="6">
        <f t="shared" si="39"/>
        <v>3.3790319831065729</v>
      </c>
      <c r="BK110" s="6">
        <f t="shared" si="40"/>
        <v>7</v>
      </c>
    </row>
    <row r="111" spans="1:63" x14ac:dyDescent="0.35">
      <c r="B111" s="12" t="s">
        <v>130</v>
      </c>
      <c r="C111" s="5">
        <f t="shared" ref="C111:AH111" si="45">SUM(C69,C73,C75,C82,C85)</f>
        <v>8</v>
      </c>
      <c r="D111" s="5">
        <f t="shared" si="45"/>
        <v>5</v>
      </c>
      <c r="E111" s="5">
        <f t="shared" si="45"/>
        <v>7</v>
      </c>
      <c r="F111" s="5">
        <f t="shared" si="45"/>
        <v>5</v>
      </c>
      <c r="G111" s="5">
        <f t="shared" si="45"/>
        <v>7</v>
      </c>
      <c r="H111" s="5">
        <f t="shared" si="45"/>
        <v>4</v>
      </c>
      <c r="I111" s="5">
        <f t="shared" si="45"/>
        <v>9</v>
      </c>
      <c r="J111" s="5">
        <f t="shared" si="45"/>
        <v>3</v>
      </c>
      <c r="K111" s="5">
        <f t="shared" si="45"/>
        <v>3</v>
      </c>
      <c r="L111" s="5">
        <f t="shared" si="45"/>
        <v>5</v>
      </c>
      <c r="M111" s="5">
        <f t="shared" si="45"/>
        <v>8</v>
      </c>
      <c r="N111" s="5">
        <f t="shared" si="45"/>
        <v>1</v>
      </c>
      <c r="O111" s="5">
        <f t="shared" si="45"/>
        <v>2</v>
      </c>
      <c r="P111" s="5">
        <f t="shared" si="45"/>
        <v>4</v>
      </c>
      <c r="Q111" s="5">
        <f t="shared" si="45"/>
        <v>7</v>
      </c>
      <c r="R111" s="5">
        <f t="shared" si="45"/>
        <v>3</v>
      </c>
      <c r="S111" s="5">
        <f t="shared" si="45"/>
        <v>8</v>
      </c>
      <c r="T111" s="5">
        <f t="shared" si="45"/>
        <v>5</v>
      </c>
      <c r="U111" s="5">
        <f t="shared" si="45"/>
        <v>3</v>
      </c>
      <c r="V111" s="5">
        <f t="shared" si="45"/>
        <v>6</v>
      </c>
      <c r="W111" s="5">
        <f t="shared" si="45"/>
        <v>6</v>
      </c>
      <c r="X111" s="5">
        <f t="shared" si="45"/>
        <v>6</v>
      </c>
      <c r="Y111" s="5">
        <f t="shared" si="45"/>
        <v>3</v>
      </c>
      <c r="Z111" s="5">
        <f t="shared" si="45"/>
        <v>7</v>
      </c>
      <c r="AA111" s="5">
        <f t="shared" si="45"/>
        <v>7</v>
      </c>
      <c r="AB111" s="5">
        <f t="shared" si="45"/>
        <v>3</v>
      </c>
      <c r="AC111" s="5">
        <f t="shared" si="45"/>
        <v>6</v>
      </c>
      <c r="AD111" s="5">
        <f t="shared" si="45"/>
        <v>10</v>
      </c>
      <c r="AE111" s="5">
        <f t="shared" si="45"/>
        <v>9</v>
      </c>
      <c r="AF111" s="5">
        <f t="shared" si="45"/>
        <v>5</v>
      </c>
      <c r="AG111" s="5">
        <f t="shared" si="45"/>
        <v>7</v>
      </c>
      <c r="AH111" s="5">
        <f t="shared" si="45"/>
        <v>7</v>
      </c>
      <c r="AI111" s="5">
        <f t="shared" ref="AI111:BF111" si="46">SUM(AI69,AI73,AI75,AI82,AI85)</f>
        <v>8</v>
      </c>
      <c r="AJ111" s="5">
        <f t="shared" si="46"/>
        <v>4</v>
      </c>
      <c r="AK111" s="5">
        <f t="shared" si="46"/>
        <v>9</v>
      </c>
      <c r="AL111" s="5">
        <f t="shared" si="46"/>
        <v>5</v>
      </c>
      <c r="AM111" s="5">
        <f t="shared" si="46"/>
        <v>4</v>
      </c>
      <c r="AN111" s="5">
        <f t="shared" si="46"/>
        <v>5</v>
      </c>
      <c r="AO111" s="5">
        <f t="shared" si="46"/>
        <v>8</v>
      </c>
      <c r="AP111" s="5">
        <f t="shared" si="46"/>
        <v>3</v>
      </c>
      <c r="AQ111" s="5">
        <f t="shared" si="46"/>
        <v>4</v>
      </c>
      <c r="AR111" s="5">
        <f t="shared" si="46"/>
        <v>3</v>
      </c>
      <c r="AS111" s="5">
        <f t="shared" si="46"/>
        <v>6</v>
      </c>
      <c r="AT111" s="5">
        <f t="shared" si="46"/>
        <v>2</v>
      </c>
      <c r="AU111" s="5">
        <f t="shared" si="46"/>
        <v>10</v>
      </c>
      <c r="AV111" s="5">
        <f t="shared" si="46"/>
        <v>4</v>
      </c>
      <c r="AW111" s="5">
        <f t="shared" si="46"/>
        <v>5</v>
      </c>
      <c r="AX111" s="5">
        <f t="shared" si="46"/>
        <v>6</v>
      </c>
      <c r="AY111" s="5">
        <f t="shared" si="46"/>
        <v>6</v>
      </c>
      <c r="AZ111" s="5">
        <f t="shared" si="46"/>
        <v>6</v>
      </c>
      <c r="BA111" s="5">
        <f t="shared" si="46"/>
        <v>5</v>
      </c>
      <c r="BB111" s="5">
        <f t="shared" si="46"/>
        <v>9</v>
      </c>
      <c r="BC111" s="5">
        <f t="shared" si="46"/>
        <v>8</v>
      </c>
      <c r="BD111" s="5">
        <f t="shared" si="46"/>
        <v>5</v>
      </c>
      <c r="BE111" s="5">
        <f t="shared" si="46"/>
        <v>7</v>
      </c>
      <c r="BF111" s="5">
        <f t="shared" si="46"/>
        <v>9</v>
      </c>
      <c r="BH111" s="12" t="s">
        <v>130</v>
      </c>
      <c r="BI111" s="6">
        <f t="shared" si="38"/>
        <v>5.7142857142857144</v>
      </c>
      <c r="BJ111" s="6">
        <f t="shared" si="39"/>
        <v>2.2050708973494846</v>
      </c>
      <c r="BK111" s="6">
        <f t="shared" si="40"/>
        <v>6</v>
      </c>
    </row>
    <row r="112" spans="1:63" x14ac:dyDescent="0.35">
      <c r="B112" s="12" t="s">
        <v>127</v>
      </c>
      <c r="C112" s="5">
        <f t="shared" ref="C112:AH112" si="47">SUM(C61,C88,C92,C95)</f>
        <v>12</v>
      </c>
      <c r="D112" s="5">
        <f t="shared" si="47"/>
        <v>5</v>
      </c>
      <c r="E112" s="5">
        <f t="shared" si="47"/>
        <v>12</v>
      </c>
      <c r="F112" s="5">
        <f t="shared" si="47"/>
        <v>12</v>
      </c>
      <c r="G112" s="5">
        <f t="shared" si="47"/>
        <v>12</v>
      </c>
      <c r="H112" s="5">
        <f t="shared" si="47"/>
        <v>10</v>
      </c>
      <c r="I112" s="5">
        <f t="shared" si="47"/>
        <v>12</v>
      </c>
      <c r="J112" s="5">
        <f t="shared" si="47"/>
        <v>7</v>
      </c>
      <c r="K112" s="5">
        <f t="shared" si="47"/>
        <v>7</v>
      </c>
      <c r="L112" s="5">
        <f t="shared" si="47"/>
        <v>11</v>
      </c>
      <c r="M112" s="5">
        <f t="shared" si="47"/>
        <v>7</v>
      </c>
      <c r="N112" s="5">
        <f t="shared" si="47"/>
        <v>3</v>
      </c>
      <c r="O112" s="5">
        <f t="shared" si="47"/>
        <v>12</v>
      </c>
      <c r="P112" s="5">
        <f t="shared" si="47"/>
        <v>10</v>
      </c>
      <c r="Q112" s="5">
        <f t="shared" si="47"/>
        <v>7</v>
      </c>
      <c r="R112" s="5">
        <f t="shared" si="47"/>
        <v>10</v>
      </c>
      <c r="S112" s="5">
        <f t="shared" si="47"/>
        <v>12</v>
      </c>
      <c r="T112" s="5">
        <f t="shared" si="47"/>
        <v>10</v>
      </c>
      <c r="U112" s="5">
        <f t="shared" si="47"/>
        <v>9</v>
      </c>
      <c r="V112" s="5">
        <f t="shared" si="47"/>
        <v>12</v>
      </c>
      <c r="W112" s="5">
        <f t="shared" si="47"/>
        <v>10</v>
      </c>
      <c r="X112" s="5">
        <f t="shared" si="47"/>
        <v>12</v>
      </c>
      <c r="Y112" s="5">
        <f t="shared" si="47"/>
        <v>7</v>
      </c>
      <c r="Z112" s="5">
        <f t="shared" si="47"/>
        <v>12</v>
      </c>
      <c r="AA112" s="5">
        <f t="shared" si="47"/>
        <v>12</v>
      </c>
      <c r="AB112" s="5">
        <f t="shared" si="47"/>
        <v>10</v>
      </c>
      <c r="AC112" s="5">
        <f t="shared" si="47"/>
        <v>12</v>
      </c>
      <c r="AD112" s="5">
        <f t="shared" si="47"/>
        <v>12</v>
      </c>
      <c r="AE112" s="5">
        <f t="shared" si="47"/>
        <v>12</v>
      </c>
      <c r="AF112" s="5">
        <f t="shared" si="47"/>
        <v>5</v>
      </c>
      <c r="AG112" s="5">
        <f t="shared" si="47"/>
        <v>12</v>
      </c>
      <c r="AH112" s="5">
        <f t="shared" si="47"/>
        <v>12</v>
      </c>
      <c r="AI112" s="5">
        <f t="shared" ref="AI112:BF112" si="48">SUM(AI61,AI88,AI92,AI95)</f>
        <v>12</v>
      </c>
      <c r="AJ112" s="5">
        <f t="shared" si="48"/>
        <v>8</v>
      </c>
      <c r="AK112" s="5">
        <f t="shared" si="48"/>
        <v>12</v>
      </c>
      <c r="AL112" s="5">
        <f t="shared" si="48"/>
        <v>8</v>
      </c>
      <c r="AM112" s="5">
        <f t="shared" si="48"/>
        <v>8</v>
      </c>
      <c r="AN112" s="5">
        <f t="shared" si="48"/>
        <v>10</v>
      </c>
      <c r="AO112" s="5">
        <f t="shared" si="48"/>
        <v>12</v>
      </c>
      <c r="AP112" s="5">
        <f t="shared" si="48"/>
        <v>3</v>
      </c>
      <c r="AQ112" s="5">
        <f t="shared" si="48"/>
        <v>12</v>
      </c>
      <c r="AR112" s="5">
        <f t="shared" si="48"/>
        <v>10</v>
      </c>
      <c r="AS112" s="5">
        <f t="shared" si="48"/>
        <v>9</v>
      </c>
      <c r="AT112" s="5">
        <f t="shared" si="48"/>
        <v>12</v>
      </c>
      <c r="AU112" s="5">
        <f t="shared" si="48"/>
        <v>12</v>
      </c>
      <c r="AV112" s="5">
        <f t="shared" si="48"/>
        <v>10</v>
      </c>
      <c r="AW112" s="5">
        <f t="shared" si="48"/>
        <v>10</v>
      </c>
      <c r="AX112" s="5">
        <f t="shared" si="48"/>
        <v>12</v>
      </c>
      <c r="AY112" s="5">
        <f t="shared" si="48"/>
        <v>10</v>
      </c>
      <c r="AZ112" s="5">
        <f t="shared" si="48"/>
        <v>12</v>
      </c>
      <c r="BA112" s="5">
        <f t="shared" si="48"/>
        <v>7</v>
      </c>
      <c r="BB112" s="5">
        <f t="shared" si="48"/>
        <v>12</v>
      </c>
      <c r="BC112" s="5">
        <f t="shared" si="48"/>
        <v>12</v>
      </c>
      <c r="BD112" s="5">
        <f t="shared" si="48"/>
        <v>8</v>
      </c>
      <c r="BE112" s="5">
        <f t="shared" si="48"/>
        <v>12</v>
      </c>
      <c r="BF112" s="5">
        <f t="shared" si="48"/>
        <v>12</v>
      </c>
      <c r="BH112" s="12" t="s">
        <v>127</v>
      </c>
      <c r="BI112" s="6">
        <f t="shared" si="38"/>
        <v>10.089285714285714</v>
      </c>
      <c r="BJ112" s="6">
        <f t="shared" si="39"/>
        <v>2.4589486719792615</v>
      </c>
      <c r="BK112" s="6">
        <f t="shared" si="40"/>
        <v>11.5</v>
      </c>
    </row>
    <row r="113" spans="2:63" x14ac:dyDescent="0.35">
      <c r="B113" s="12" t="s">
        <v>150</v>
      </c>
      <c r="C113" s="5">
        <f t="shared" ref="C113:AH113" si="49">SUM(C52,C55,C65,C97)</f>
        <v>9</v>
      </c>
      <c r="D113" s="5">
        <f t="shared" si="49"/>
        <v>3</v>
      </c>
      <c r="E113" s="5">
        <f t="shared" si="49"/>
        <v>8</v>
      </c>
      <c r="F113" s="5">
        <f t="shared" si="49"/>
        <v>4</v>
      </c>
      <c r="G113" s="5">
        <f t="shared" si="49"/>
        <v>4</v>
      </c>
      <c r="H113" s="5">
        <f t="shared" si="49"/>
        <v>4</v>
      </c>
      <c r="I113" s="5">
        <f t="shared" si="49"/>
        <v>0</v>
      </c>
      <c r="J113" s="5">
        <f t="shared" si="49"/>
        <v>6</v>
      </c>
      <c r="K113" s="5">
        <f t="shared" si="49"/>
        <v>6</v>
      </c>
      <c r="L113" s="5">
        <f t="shared" si="49"/>
        <v>7</v>
      </c>
      <c r="M113" s="5">
        <f t="shared" si="49"/>
        <v>8</v>
      </c>
      <c r="N113" s="5">
        <f t="shared" si="49"/>
        <v>8</v>
      </c>
      <c r="O113" s="5">
        <f t="shared" si="49"/>
        <v>2</v>
      </c>
      <c r="P113" s="5">
        <f t="shared" si="49"/>
        <v>7</v>
      </c>
      <c r="Q113" s="5">
        <f t="shared" si="49"/>
        <v>9</v>
      </c>
      <c r="R113" s="5">
        <f t="shared" si="49"/>
        <v>8</v>
      </c>
      <c r="S113" s="5">
        <f t="shared" si="49"/>
        <v>9</v>
      </c>
      <c r="T113" s="5">
        <f t="shared" si="49"/>
        <v>9</v>
      </c>
      <c r="U113" s="5">
        <f t="shared" si="49"/>
        <v>9</v>
      </c>
      <c r="V113" s="5">
        <f t="shared" si="49"/>
        <v>5</v>
      </c>
      <c r="W113" s="5">
        <f t="shared" si="49"/>
        <v>6</v>
      </c>
      <c r="X113" s="5">
        <f t="shared" si="49"/>
        <v>6</v>
      </c>
      <c r="Y113" s="5">
        <f t="shared" si="49"/>
        <v>9</v>
      </c>
      <c r="Z113" s="5">
        <f t="shared" si="49"/>
        <v>5</v>
      </c>
      <c r="AA113" s="5">
        <f t="shared" si="49"/>
        <v>11</v>
      </c>
      <c r="AB113" s="5">
        <f t="shared" si="49"/>
        <v>8</v>
      </c>
      <c r="AC113" s="5">
        <f t="shared" si="49"/>
        <v>12</v>
      </c>
      <c r="AD113" s="5">
        <f t="shared" si="49"/>
        <v>10</v>
      </c>
      <c r="AE113" s="5">
        <f t="shared" si="49"/>
        <v>9</v>
      </c>
      <c r="AF113" s="5">
        <f t="shared" si="49"/>
        <v>2</v>
      </c>
      <c r="AG113" s="5">
        <f t="shared" si="49"/>
        <v>7</v>
      </c>
      <c r="AH113" s="5">
        <f t="shared" si="49"/>
        <v>5</v>
      </c>
      <c r="AI113" s="5">
        <f t="shared" ref="AI113:BF113" si="50">SUM(AI52,AI55,AI65,AI97)</f>
        <v>4</v>
      </c>
      <c r="AJ113" s="5">
        <f t="shared" si="50"/>
        <v>3</v>
      </c>
      <c r="AK113" s="5">
        <f t="shared" si="50"/>
        <v>0</v>
      </c>
      <c r="AL113" s="5">
        <f t="shared" si="50"/>
        <v>7</v>
      </c>
      <c r="AM113" s="5">
        <f t="shared" si="50"/>
        <v>5</v>
      </c>
      <c r="AN113" s="5">
        <f t="shared" si="50"/>
        <v>7</v>
      </c>
      <c r="AO113" s="5">
        <f t="shared" si="50"/>
        <v>6</v>
      </c>
      <c r="AP113" s="5">
        <f t="shared" si="50"/>
        <v>8</v>
      </c>
      <c r="AQ113" s="5">
        <f t="shared" si="50"/>
        <v>3</v>
      </c>
      <c r="AR113" s="5">
        <f t="shared" si="50"/>
        <v>5</v>
      </c>
      <c r="AS113" s="5">
        <f t="shared" si="50"/>
        <v>10</v>
      </c>
      <c r="AT113" s="5">
        <f t="shared" si="50"/>
        <v>8</v>
      </c>
      <c r="AU113" s="5">
        <f t="shared" si="50"/>
        <v>9</v>
      </c>
      <c r="AV113" s="5">
        <f t="shared" si="50"/>
        <v>9</v>
      </c>
      <c r="AW113" s="5">
        <f t="shared" si="50"/>
        <v>10</v>
      </c>
      <c r="AX113" s="5">
        <f t="shared" si="50"/>
        <v>6</v>
      </c>
      <c r="AY113" s="5">
        <f t="shared" si="50"/>
        <v>6</v>
      </c>
      <c r="AZ113" s="5">
        <f t="shared" si="50"/>
        <v>3</v>
      </c>
      <c r="BA113" s="5">
        <f t="shared" si="50"/>
        <v>10</v>
      </c>
      <c r="BB113" s="5">
        <f t="shared" si="50"/>
        <v>5</v>
      </c>
      <c r="BC113" s="5">
        <f t="shared" si="50"/>
        <v>12</v>
      </c>
      <c r="BD113" s="5">
        <f t="shared" si="50"/>
        <v>6</v>
      </c>
      <c r="BE113" s="5">
        <f t="shared" si="50"/>
        <v>13</v>
      </c>
      <c r="BF113" s="5">
        <f t="shared" si="50"/>
        <v>9</v>
      </c>
      <c r="BH113" s="12" t="s">
        <v>150</v>
      </c>
      <c r="BI113" s="6">
        <f t="shared" si="38"/>
        <v>6.7678571428571432</v>
      </c>
      <c r="BJ113" s="6">
        <f t="shared" si="39"/>
        <v>2.8982193368817555</v>
      </c>
      <c r="BK113" s="6">
        <f t="shared" si="40"/>
        <v>7</v>
      </c>
    </row>
  </sheetData>
  <mergeCells count="12">
    <mergeCell ref="A100:A103"/>
    <mergeCell ref="BI4:BI5"/>
    <mergeCell ref="BJ4:BJ5"/>
    <mergeCell ref="BK4:BK5"/>
    <mergeCell ref="A5:B5"/>
    <mergeCell ref="A10:B10"/>
    <mergeCell ref="A17:B17"/>
    <mergeCell ref="A22:A25"/>
    <mergeCell ref="A37:A38"/>
    <mergeCell ref="A60:B60"/>
    <mergeCell ref="A87:B87"/>
    <mergeCell ref="A94:B94"/>
  </mergeCells>
  <hyperlinks>
    <hyperlink ref="T3" r:id="rId1" xr:uid="{40B15F6F-2693-4EDF-9B16-5ED65149741F}"/>
    <hyperlink ref="M3" r:id="rId2" xr:uid="{FCF4BF03-BAEA-466C-B95B-A38DA350A3AE}"/>
    <hyperlink ref="V3" r:id="rId3" xr:uid="{FB639BE2-5E04-4EAB-95E5-85F4FC0B47C0}"/>
    <hyperlink ref="AA3" r:id="rId4" xr:uid="{369508E5-4D64-41C5-803F-269F71AA80EB}"/>
    <hyperlink ref="S3" r:id="rId5" xr:uid="{D790A0E7-845E-4243-92D9-6D9BBD8D82BF}"/>
    <hyperlink ref="C3" r:id="rId6" xr:uid="{7EC12BA9-BC5F-44A5-84D5-968117CF0E5B}"/>
    <hyperlink ref="E3" r:id="rId7" xr:uid="{DD69C833-25DD-41AF-B7F0-8DBC931D2C51}"/>
    <hyperlink ref="J3" r:id="rId8" xr:uid="{BDE830A4-0F51-4257-9B54-E816705650DE}"/>
    <hyperlink ref="L3" r:id="rId9" xr:uid="{A33B63DD-8B9E-4616-A17B-2F0F5D9AD243}"/>
    <hyperlink ref="O3" r:id="rId10" xr:uid="{4BB1264E-D4E9-48CB-8DC0-11DCB081E21C}"/>
    <hyperlink ref="Z3" r:id="rId11" xr:uid="{E65C2EF9-1A4F-4FD0-BF06-800FF7EFFA8E}"/>
    <hyperlink ref="AC3" r:id="rId12" xr:uid="{6ADD8EB0-F5CE-4B25-9573-626D37DAF679}"/>
    <hyperlink ref="AB3" r:id="rId13" xr:uid="{E80F2E0B-E717-4A12-9104-2B6D077BD556}"/>
    <hyperlink ref="W3" r:id="rId14" xr:uid="{803D7055-F156-489F-AE6D-45440A4D67D2}"/>
    <hyperlink ref="U3" r:id="rId15" xr:uid="{61FF360C-6337-422B-8402-0CE65C90716F}"/>
    <hyperlink ref="H3" r:id="rId16" xr:uid="{16DE8FE5-79A7-49DF-8CED-3F94ED3F2B71}"/>
    <hyperlink ref="AD3" r:id="rId17" xr:uid="{2BC63A3D-9226-4E17-84D8-AA6D23ECE805}"/>
    <hyperlink ref="P3" r:id="rId18" xr:uid="{D3932526-B130-4A0E-997F-FA3312863885}"/>
    <hyperlink ref="Q3" r:id="rId19" xr:uid="{7AB413AB-312D-4AAD-986C-D9CAD41E0B70}"/>
    <hyperlink ref="G3" r:id="rId20" xr:uid="{F3E23FB1-C542-4DC4-A0BF-70351A08FA0F}"/>
    <hyperlink ref="R3" r:id="rId21" xr:uid="{DDAF2171-4044-40F8-B6B7-8E2C4E2220EB}"/>
    <hyperlink ref="Y3" r:id="rId22" xr:uid="{131F3357-07CC-423E-8DA1-FC2BB98D2C8C}"/>
    <hyperlink ref="N3" r:id="rId23" xr:uid="{2C924F70-2F13-4D54-A740-55863D2A5184}"/>
    <hyperlink ref="F3" r:id="rId24" xr:uid="{B31B45DF-328A-4065-ABBA-A0C8667DD3EC}"/>
    <hyperlink ref="K3" r:id="rId25" xr:uid="{985C3979-FF0D-4466-ACFC-3FCB2D02B52B}"/>
    <hyperlink ref="I3" r:id="rId26" xr:uid="{11BA989E-3938-4E76-AB1E-F24CB11063DA}"/>
    <hyperlink ref="X3" r:id="rId27" xr:uid="{E497BBB6-AB35-4BF0-A889-E402B6D8986B}"/>
    <hyperlink ref="D3" r:id="rId28" xr:uid="{123BE743-13C6-42C0-B5A2-911B861739F4}"/>
    <hyperlink ref="AV3" r:id="rId29" xr:uid="{81A6D487-185B-4CF8-A043-2BEC4144AD3E}"/>
    <hyperlink ref="AO3" r:id="rId30" xr:uid="{2B2F5E11-BDF9-4B86-AB31-DC8571D64796}"/>
    <hyperlink ref="AX3" r:id="rId31" xr:uid="{10F5271D-4351-4066-AA07-E1B0968D3C67}"/>
    <hyperlink ref="BC3" r:id="rId32" xr:uid="{4F29B7FD-D407-4468-9ED0-1C56256F8FA1}"/>
    <hyperlink ref="AU3" r:id="rId33" xr:uid="{619F8CE4-4B50-44A9-9BBA-1D801FF67852}"/>
    <hyperlink ref="AE3" r:id="rId34" xr:uid="{0C14515A-6689-470E-9F72-B67D475B59BF}"/>
    <hyperlink ref="AG3" r:id="rId35" xr:uid="{C0E70A7E-1409-4939-973B-71855EF09674}"/>
    <hyperlink ref="AL3" r:id="rId36" xr:uid="{8CA39611-EB6C-4099-8B60-17FC87841BE7}"/>
    <hyperlink ref="AN3" r:id="rId37" xr:uid="{A2D876DE-246D-483C-BF32-848598198023}"/>
    <hyperlink ref="AQ3" r:id="rId38" xr:uid="{D923FA78-29B2-4365-8480-2291D3AC6D40}"/>
    <hyperlink ref="BB3" r:id="rId39" xr:uid="{D4832146-C2CB-4939-AEB2-AE8F1EDBDDD7}"/>
    <hyperlink ref="BE3" r:id="rId40" xr:uid="{DE6B47C7-D8AD-49E0-A69A-7588280CCE78}"/>
    <hyperlink ref="BD3" r:id="rId41" xr:uid="{37E88C4B-7DFE-42C1-9D0E-056A2282D509}"/>
    <hyperlink ref="AY3" r:id="rId42" xr:uid="{67D29660-398E-490A-B32F-2956D5766787}"/>
    <hyperlink ref="AW3" r:id="rId43" xr:uid="{43CB94DD-2215-4DDB-A778-4CFEB2394760}"/>
    <hyperlink ref="AJ3" r:id="rId44" xr:uid="{B56E57CE-F400-4A8A-8FAD-EEA72AC31767}"/>
    <hyperlink ref="BF3" r:id="rId45" xr:uid="{BBAAC4E0-1350-454C-A0E7-79AFF1533AA5}"/>
    <hyperlink ref="AR3" r:id="rId46" xr:uid="{30506AA6-878D-4531-9659-0AEE2260B839}"/>
    <hyperlink ref="AS3" r:id="rId47" xr:uid="{375BBFA7-A2CC-427D-949F-3D5C20D5C666}"/>
    <hyperlink ref="AI3" r:id="rId48" xr:uid="{94BB9D27-A513-43F3-A6CD-2CB15618D237}"/>
    <hyperlink ref="AT3" r:id="rId49" xr:uid="{FB2A7C35-0C58-4F32-8867-BF8C24B317B0}"/>
    <hyperlink ref="BA3" r:id="rId50" xr:uid="{88CECBFC-EFB6-4E64-A7CF-4352B322C44A}"/>
    <hyperlink ref="AP3" r:id="rId51" xr:uid="{27A6930B-E30B-49AC-8577-AA1A88FE2AE1}"/>
    <hyperlink ref="AH3" r:id="rId52" xr:uid="{D44103B9-D1B0-4E87-BFF5-9852DF7B23CB}"/>
    <hyperlink ref="AM3" r:id="rId53" xr:uid="{B16005F8-1543-4115-A7D0-DA97D2C671ED}"/>
    <hyperlink ref="AK3" r:id="rId54" xr:uid="{B981CB6B-13C5-4FA3-81C3-8C1B5C7972EA}"/>
    <hyperlink ref="AZ3" r:id="rId55" xr:uid="{E3C1176D-B576-499A-B058-6BC35007229B}"/>
    <hyperlink ref="AF3" r:id="rId56" xr:uid="{A1B75A0E-A199-49A9-9A39-5A6BAC5E2CC8}"/>
  </hyperlinks>
  <pageMargins left="0.7" right="0.7" top="0.75" bottom="0.75" header="0.3" footer="0.3"/>
  <pageSetup orientation="portrait" r:id="rId57"/>
  <extLst>
    <ext xmlns:x14="http://schemas.microsoft.com/office/spreadsheetml/2009/9/main" uri="{CCE6A557-97BC-4b89-ADB6-D9C93CAAB3DF}">
      <x14:dataValidations xmlns:xm="http://schemas.microsoft.com/office/excel/2006/main" count="12">
        <x14:dataValidation type="list" allowBlank="1" showInputMessage="1" showErrorMessage="1" xr:uid="{A2BA8AA4-86FE-47F9-AD5C-0761B14FA9B9}">
          <x14:formula1>
            <xm:f>Options!$A$37:$A$39</xm:f>
          </x14:formula1>
          <xm:sqref>AE59:BF59</xm:sqref>
        </x14:dataValidation>
        <x14:dataValidation type="list" allowBlank="1" showInputMessage="1" showErrorMessage="1" xr:uid="{A2863358-0E59-49E5-A662-6FA05DBA0251}">
          <x14:formula1>
            <xm:f>Options!$A$19:$A$23</xm:f>
          </x14:formula1>
          <xm:sqref>C36:K36 M36:BF36</xm:sqref>
        </x14:dataValidation>
        <x14:dataValidation type="list" allowBlank="1" showInputMessage="1" showErrorMessage="1" xr:uid="{DE98A8AE-BCAE-40AD-9765-754DCC2DE37F}">
          <x14:formula1>
            <xm:f>Options!$A$11:$A$16</xm:f>
          </x14:formula1>
          <xm:sqref>C32:BF32</xm:sqref>
        </x14:dataValidation>
        <x14:dataValidation type="list" allowBlank="1" showInputMessage="1" showErrorMessage="1" xr:uid="{81200B98-D6AA-49CA-8002-6013ED69A9BF}">
          <x14:formula1>
            <xm:f>Options!$A$57:$A$59</xm:f>
          </x14:formula1>
          <xm:sqref>C99:BF99</xm:sqref>
        </x14:dataValidation>
        <x14:dataValidation type="list" allowBlank="1" showInputMessage="1" showErrorMessage="1" xr:uid="{6638E966-B360-4501-8C3E-23B82C035F9F}">
          <x14:formula1>
            <xm:f>Options!$A$52:$A$54</xm:f>
          </x14:formula1>
          <xm:sqref>C74:BF74</xm:sqref>
        </x14:dataValidation>
        <x14:dataValidation type="list" allowBlank="1" showInputMessage="1" showErrorMessage="1" xr:uid="{0A42B0A4-74A0-4D30-B751-19EEF6067463}">
          <x14:formula1>
            <xm:f>Options!$A$47:$A$49</xm:f>
          </x14:formula1>
          <xm:sqref>C72:BF72</xm:sqref>
        </x14:dataValidation>
        <x14:dataValidation type="list" allowBlank="1" showInputMessage="1" showErrorMessage="1" xr:uid="{F6ADEAE2-730C-4C56-9959-ADD4A087C5A4}">
          <x14:formula1>
            <xm:f>Options!$A$42:$A$44</xm:f>
          </x14:formula1>
          <xm:sqref>C70:BF70</xm:sqref>
        </x14:dataValidation>
        <x14:dataValidation type="list" allowBlank="1" showInputMessage="1" showErrorMessage="1" xr:uid="{600782BE-D7E7-4A60-BA19-8BE15E4AD015}">
          <x14:formula1>
            <xm:f>Options!$A$32:$A$34</xm:f>
          </x14:formula1>
          <xm:sqref>C42:BF42</xm:sqref>
        </x14:dataValidation>
        <x14:dataValidation type="list" allowBlank="1" showInputMessage="1" showErrorMessage="1" xr:uid="{49EC0DE4-A34C-4B6B-861C-E0849AF0E094}">
          <x14:formula1>
            <xm:f>Options!$A$2:$A$4</xm:f>
          </x14:formula1>
          <xm:sqref>AE21:BF21 AE37:BF39 C39:AD39</xm:sqref>
        </x14:dataValidation>
        <x14:dataValidation type="list" allowBlank="1" showInputMessage="1" showErrorMessage="1" xr:uid="{ABFD18EE-FE67-4F05-AC83-BFE4C998FEE4}">
          <x14:formula1>
            <xm:f>Options!$A$7:$A$8</xm:f>
          </x14:formula1>
          <xm:sqref>C19:BF19</xm:sqref>
        </x14:dataValidation>
        <x14:dataValidation type="list" allowBlank="1" showInputMessage="1" showErrorMessage="1" xr:uid="{B75C96ED-0209-4A8F-95C3-38231EBB9815}">
          <x14:formula1>
            <xm:f>Options!$A$2:$A$3</xm:f>
          </x14:formula1>
          <xm:sqref>C56:BF58 C100:BF103 C98:BF98 C96:BF96 C93:BF93 C91:BF91 C89:BF89 C86:BF86 C43:BF43 C76:BF81 C71:BF71 C66:BF68 C62:BF64 AE20:BF20 C53:BF54 C49:BF51 C45:BF47 C31:BF31 C15:AD15 C22:BF25 C27:BF29 C83:BF84 C7:BF9 C12:AD12 AE12:BF13 AE15:BF16 AE34:BF35 C34:AD34</xm:sqref>
        </x14:dataValidation>
        <x14:dataValidation type="list" allowBlank="1" showInputMessage="1" showErrorMessage="1" xr:uid="{0ACB9AFA-A719-4708-B03F-A75A43D47E70}">
          <x14:formula1>
            <xm:f>Options!$A$26:$A$29</xm:f>
          </x14:formula1>
          <xm:sqref>C41:BF41</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304234-3572-45F5-B1AD-5C5EA69FD15A}">
  <dimension ref="A1:B61"/>
  <sheetViews>
    <sheetView workbookViewId="0"/>
  </sheetViews>
  <sheetFormatPr defaultRowHeight="14.5" x14ac:dyDescent="0.35"/>
  <cols>
    <col min="1" max="1" width="62" style="2" customWidth="1"/>
    <col min="2" max="2" width="13.7265625" style="18" customWidth="1"/>
  </cols>
  <sheetData>
    <row r="1" spans="1:2" x14ac:dyDescent="0.35">
      <c r="A1" s="7" t="s">
        <v>20</v>
      </c>
    </row>
    <row r="2" spans="1:2" x14ac:dyDescent="0.35">
      <c r="A2" s="2" t="s">
        <v>38</v>
      </c>
    </row>
    <row r="3" spans="1:2" x14ac:dyDescent="0.35">
      <c r="A3" s="2" t="s">
        <v>39</v>
      </c>
    </row>
    <row r="4" spans="1:2" x14ac:dyDescent="0.35">
      <c r="A4" s="2" t="s">
        <v>40</v>
      </c>
    </row>
    <row r="6" spans="1:2" x14ac:dyDescent="0.35">
      <c r="A6" s="7" t="s">
        <v>13</v>
      </c>
      <c r="B6" s="19"/>
    </row>
    <row r="7" spans="1:2" x14ac:dyDescent="0.35">
      <c r="A7" s="2" t="s">
        <v>15</v>
      </c>
    </row>
    <row r="8" spans="1:2" x14ac:dyDescent="0.35">
      <c r="A8" s="2" t="s">
        <v>16</v>
      </c>
    </row>
    <row r="10" spans="1:2" x14ac:dyDescent="0.35">
      <c r="A10" s="7" t="s">
        <v>24</v>
      </c>
      <c r="B10" s="20" t="s">
        <v>14</v>
      </c>
    </row>
    <row r="11" spans="1:2" x14ac:dyDescent="0.35">
      <c r="A11" s="2" t="s">
        <v>26</v>
      </c>
      <c r="B11" s="18">
        <v>0</v>
      </c>
    </row>
    <row r="12" spans="1:2" x14ac:dyDescent="0.35">
      <c r="A12" s="8" t="s">
        <v>140</v>
      </c>
      <c r="B12" s="21">
        <v>1</v>
      </c>
    </row>
    <row r="13" spans="1:2" x14ac:dyDescent="0.35">
      <c r="A13" s="2" t="s">
        <v>141</v>
      </c>
      <c r="B13" s="18">
        <v>2</v>
      </c>
    </row>
    <row r="14" spans="1:2" x14ac:dyDescent="0.35">
      <c r="A14" s="2" t="s">
        <v>142</v>
      </c>
      <c r="B14" s="18">
        <v>2</v>
      </c>
    </row>
    <row r="15" spans="1:2" x14ac:dyDescent="0.35">
      <c r="A15" s="2" t="s">
        <v>143</v>
      </c>
      <c r="B15" s="18">
        <v>4</v>
      </c>
    </row>
    <row r="16" spans="1:2" ht="16.899999999999999" customHeight="1" x14ac:dyDescent="0.35">
      <c r="A16" s="2" t="s">
        <v>25</v>
      </c>
      <c r="B16" s="18">
        <v>4</v>
      </c>
    </row>
    <row r="18" spans="1:2" x14ac:dyDescent="0.35">
      <c r="A18" s="7" t="s">
        <v>32</v>
      </c>
      <c r="B18" s="20" t="s">
        <v>14</v>
      </c>
    </row>
    <row r="19" spans="1:2" x14ac:dyDescent="0.35">
      <c r="A19" s="2" t="s">
        <v>26</v>
      </c>
      <c r="B19" s="18">
        <v>0</v>
      </c>
    </row>
    <row r="20" spans="1:2" x14ac:dyDescent="0.35">
      <c r="A20" s="2" t="s">
        <v>33</v>
      </c>
      <c r="B20" s="18">
        <v>0</v>
      </c>
    </row>
    <row r="21" spans="1:2" x14ac:dyDescent="0.35">
      <c r="A21" s="2" t="s">
        <v>34</v>
      </c>
      <c r="B21" s="18">
        <v>1</v>
      </c>
    </row>
    <row r="22" spans="1:2" ht="43.5" x14ac:dyDescent="0.35">
      <c r="A22" s="2" t="s">
        <v>35</v>
      </c>
      <c r="B22" s="18">
        <v>2</v>
      </c>
    </row>
    <row r="23" spans="1:2" x14ac:dyDescent="0.35">
      <c r="A23" s="2" t="s">
        <v>21</v>
      </c>
      <c r="B23" s="18">
        <v>2</v>
      </c>
    </row>
    <row r="25" spans="1:2" x14ac:dyDescent="0.35">
      <c r="A25" s="7" t="s">
        <v>46</v>
      </c>
      <c r="B25" s="20" t="s">
        <v>14</v>
      </c>
    </row>
    <row r="26" spans="1:2" x14ac:dyDescent="0.35">
      <c r="A26" s="8" t="s">
        <v>26</v>
      </c>
      <c r="B26" s="21">
        <v>0</v>
      </c>
    </row>
    <row r="27" spans="1:2" x14ac:dyDescent="0.35">
      <c r="A27" s="2" t="s">
        <v>47</v>
      </c>
      <c r="B27" s="18">
        <v>1</v>
      </c>
    </row>
    <row r="28" spans="1:2" ht="29" x14ac:dyDescent="0.35">
      <c r="A28" s="2" t="s">
        <v>48</v>
      </c>
      <c r="B28" s="18">
        <v>2</v>
      </c>
    </row>
    <row r="29" spans="1:2" ht="29" x14ac:dyDescent="0.35">
      <c r="A29" s="2" t="s">
        <v>49</v>
      </c>
      <c r="B29" s="18">
        <v>2</v>
      </c>
    </row>
    <row r="31" spans="1:2" x14ac:dyDescent="0.35">
      <c r="A31" s="7" t="s">
        <v>50</v>
      </c>
      <c r="B31" s="20" t="s">
        <v>14</v>
      </c>
    </row>
    <row r="32" spans="1:2" ht="29" x14ac:dyDescent="0.35">
      <c r="A32" s="2" t="s">
        <v>51</v>
      </c>
      <c r="B32" s="18">
        <v>1</v>
      </c>
    </row>
    <row r="33" spans="1:2" x14ac:dyDescent="0.35">
      <c r="A33" s="2" t="s">
        <v>52</v>
      </c>
      <c r="B33" s="18">
        <v>2</v>
      </c>
    </row>
    <row r="34" spans="1:2" ht="29" x14ac:dyDescent="0.35">
      <c r="A34" s="2" t="s">
        <v>53</v>
      </c>
      <c r="B34" s="18">
        <v>3</v>
      </c>
    </row>
    <row r="36" spans="1:2" x14ac:dyDescent="0.35">
      <c r="A36" s="7" t="s">
        <v>145</v>
      </c>
      <c r="B36" s="20" t="s">
        <v>14</v>
      </c>
    </row>
    <row r="37" spans="1:2" x14ac:dyDescent="0.35">
      <c r="A37" s="8" t="s">
        <v>26</v>
      </c>
      <c r="B37" s="21">
        <v>0</v>
      </c>
    </row>
    <row r="38" spans="1:2" ht="29" x14ac:dyDescent="0.35">
      <c r="A38" s="8" t="s">
        <v>146</v>
      </c>
      <c r="B38" s="21">
        <v>1</v>
      </c>
    </row>
    <row r="39" spans="1:2" ht="29" x14ac:dyDescent="0.35">
      <c r="A39" s="8" t="s">
        <v>147</v>
      </c>
      <c r="B39" s="21">
        <v>2</v>
      </c>
    </row>
    <row r="41" spans="1:2" x14ac:dyDescent="0.35">
      <c r="A41" s="7" t="s">
        <v>80</v>
      </c>
      <c r="B41" s="20" t="s">
        <v>14</v>
      </c>
    </row>
    <row r="42" spans="1:2" x14ac:dyDescent="0.35">
      <c r="A42" s="2" t="s">
        <v>26</v>
      </c>
      <c r="B42" s="18">
        <v>0</v>
      </c>
    </row>
    <row r="43" spans="1:2" x14ac:dyDescent="0.35">
      <c r="A43" s="2" t="s">
        <v>85</v>
      </c>
      <c r="B43" s="18">
        <v>1</v>
      </c>
    </row>
    <row r="44" spans="1:2" ht="29" x14ac:dyDescent="0.35">
      <c r="A44" s="2" t="s">
        <v>86</v>
      </c>
      <c r="B44" s="18">
        <v>2</v>
      </c>
    </row>
    <row r="46" spans="1:2" x14ac:dyDescent="0.35">
      <c r="A46" s="7" t="s">
        <v>82</v>
      </c>
      <c r="B46" s="20" t="s">
        <v>14</v>
      </c>
    </row>
    <row r="47" spans="1:2" x14ac:dyDescent="0.35">
      <c r="A47" s="2" t="s">
        <v>26</v>
      </c>
      <c r="B47" s="18">
        <v>0</v>
      </c>
    </row>
    <row r="48" spans="1:2" ht="29" x14ac:dyDescent="0.35">
      <c r="A48" s="2" t="s">
        <v>84</v>
      </c>
      <c r="B48" s="18">
        <v>1</v>
      </c>
    </row>
    <row r="49" spans="1:2" x14ac:dyDescent="0.35">
      <c r="A49" s="2" t="s">
        <v>83</v>
      </c>
      <c r="B49" s="18">
        <v>2</v>
      </c>
    </row>
    <row r="51" spans="1:2" x14ac:dyDescent="0.35">
      <c r="A51" s="7" t="s">
        <v>89</v>
      </c>
      <c r="B51" s="20" t="s">
        <v>14</v>
      </c>
    </row>
    <row r="52" spans="1:2" x14ac:dyDescent="0.35">
      <c r="A52" s="2" t="s">
        <v>26</v>
      </c>
      <c r="B52" s="18">
        <v>0</v>
      </c>
    </row>
    <row r="53" spans="1:2" x14ac:dyDescent="0.35">
      <c r="A53" s="2" t="s">
        <v>93</v>
      </c>
      <c r="B53" s="18">
        <v>2</v>
      </c>
    </row>
    <row r="54" spans="1:2" ht="29" x14ac:dyDescent="0.35">
      <c r="A54" s="2" t="s">
        <v>237</v>
      </c>
      <c r="B54" s="18">
        <v>5</v>
      </c>
    </row>
    <row r="56" spans="1:2" x14ac:dyDescent="0.35">
      <c r="A56" s="7" t="s">
        <v>118</v>
      </c>
      <c r="B56" s="20" t="s">
        <v>14</v>
      </c>
    </row>
    <row r="57" spans="1:2" x14ac:dyDescent="0.35">
      <c r="A57" s="8" t="s">
        <v>122</v>
      </c>
      <c r="B57" s="21">
        <v>0</v>
      </c>
    </row>
    <row r="58" spans="1:2" x14ac:dyDescent="0.35">
      <c r="A58" s="2" t="s">
        <v>119</v>
      </c>
      <c r="B58" s="18">
        <v>1</v>
      </c>
    </row>
    <row r="59" spans="1:2" x14ac:dyDescent="0.35">
      <c r="A59" s="2" t="s">
        <v>121</v>
      </c>
      <c r="B59" s="18">
        <v>4</v>
      </c>
    </row>
    <row r="61" spans="1:2" x14ac:dyDescent="0.35">
      <c r="A61" s="7"/>
      <c r="B61" s="2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Median Expert Ratings</vt:lpstr>
      <vt:lpstr>Expert Rater 1</vt:lpstr>
      <vt:lpstr>Expert Rater 2</vt:lpstr>
      <vt:lpstr>Expert Rater 3</vt:lpstr>
      <vt:lpstr>APPRAISE-AI Pooled</vt:lpstr>
      <vt:lpstr>APPRAISE-AI (Round 2)</vt:lpstr>
      <vt:lpstr>APPRAISE-AI (Round 1)</vt:lpstr>
      <vt:lpstr>Options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Jethro</dc:creator>
  <cp:lastModifiedBy>Jethro</cp:lastModifiedBy>
  <dcterms:created xsi:type="dcterms:W3CDTF">2022-10-06T16:55:22Z</dcterms:created>
  <dcterms:modified xsi:type="dcterms:W3CDTF">2023-05-12T17:09:43Z</dcterms:modified>
</cp:coreProperties>
</file>