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738" documentId="8_{941262AC-BC69-4A39-A0F5-E6C0C5A7C19A}" xr6:coauthVersionLast="47" xr6:coauthVersionMax="47" xr10:uidLastSave="{147E81B0-CDEA-4D3D-AAD6-778343DFDB81}"/>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9" i="30"/>
  <c r="V260" i="30"/>
  <c r="X44" i="2"/>
  <c r="Y44" i="2"/>
  <c r="Y45" i="2"/>
  <c r="X45" i="2"/>
  <c r="Y46" i="2"/>
  <c r="X46" i="2"/>
  <c r="Y47" i="2"/>
  <c r="X47" i="2"/>
  <c r="Y48" i="2"/>
  <c r="X48" i="2"/>
  <c r="Y49" i="2"/>
  <c r="X49" i="2"/>
  <c r="V286" i="30"/>
  <c r="V276" i="30"/>
  <c r="V275" i="30"/>
  <c r="L13" i="33"/>
  <c r="X9" i="31"/>
  <c r="Y9" i="31"/>
  <c r="X8" i="31"/>
  <c r="Y8" i="31"/>
  <c r="V61" i="30"/>
  <c r="V122" i="30"/>
  <c r="V50" i="30"/>
  <c r="V28" i="30"/>
  <c r="V81" i="30"/>
  <c r="V189" i="30"/>
  <c r="Y25" i="31"/>
  <c r="X25" i="31"/>
  <c r="Y24" i="31"/>
  <c r="X24" i="31"/>
  <c r="Y6" i="31"/>
  <c r="X6" i="31"/>
  <c r="X59" i="2"/>
  <c r="Y59" i="2"/>
  <c r="Y7" i="31"/>
  <c r="X7" i="31"/>
  <c r="X56" i="2"/>
  <c r="Y56" i="2"/>
  <c r="Y58" i="2"/>
  <c r="Y26" i="31"/>
  <c r="X26" i="31"/>
  <c r="Y21" i="31"/>
  <c r="X21" i="31"/>
  <c r="X23" i="31"/>
  <c r="Y23" i="31"/>
  <c r="V60" i="30"/>
  <c r="V124" i="30"/>
  <c r="V63" i="30"/>
  <c r="V64" i="30"/>
  <c r="X22" i="31"/>
  <c r="Y22" i="31"/>
  <c r="X10" i="31"/>
  <c r="Y10" i="31"/>
  <c r="V272" i="30"/>
  <c r="V62" i="30"/>
  <c r="Y27" i="31"/>
  <c r="X27" i="31"/>
  <c r="Y11" i="31"/>
  <c r="X11" i="31"/>
  <c r="X3" i="31"/>
  <c r="Y3" i="31"/>
  <c r="X5" i="31"/>
  <c r="Y5" i="31"/>
  <c r="V302" i="30"/>
  <c r="V255" i="30"/>
  <c r="V277" i="30"/>
  <c r="Y19" i="31"/>
  <c r="X19" i="31"/>
  <c r="V298" i="30"/>
  <c r="V271" i="30"/>
  <c r="V257" i="30"/>
  <c r="V267" i="30"/>
  <c r="X39" i="2"/>
  <c r="Y39" i="2"/>
  <c r="V263" i="30"/>
  <c r="V274" i="30"/>
  <c r="V273" i="30"/>
  <c r="V51" i="30"/>
  <c r="Y32" i="31"/>
  <c r="X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3" i="30"/>
  <c r="Y19" i="2"/>
  <c r="Y27" i="2"/>
  <c r="X27" i="2"/>
  <c r="V297" i="30"/>
  <c r="V295" i="30"/>
  <c r="V77" i="30"/>
  <c r="V84" i="30"/>
  <c r="V106" i="30"/>
  <c r="V85" i="30"/>
  <c r="V131" i="30"/>
  <c r="V82" i="30"/>
  <c r="V105" i="30"/>
  <c r="X40" i="2"/>
  <c r="Y40" i="2"/>
  <c r="V254" i="30"/>
  <c r="A1" i="32" a="1"/>
  <c r="A1" i="32" s="1"/>
  <c r="V309" i="30"/>
  <c r="V266" i="30"/>
  <c r="V89" i="30"/>
  <c r="V103" i="30"/>
  <c r="V55" i="30"/>
  <c r="V16" i="30"/>
  <c r="V123" i="30"/>
  <c r="V101" i="30"/>
  <c r="V100" i="30"/>
  <c r="V98" i="30"/>
  <c r="V97" i="30"/>
  <c r="V96" i="30"/>
  <c r="V95" i="30"/>
  <c r="V19" i="30"/>
  <c r="V268" i="30"/>
  <c r="V114" i="30"/>
  <c r="V86" i="30"/>
  <c r="X50" i="2"/>
  <c r="Y50" i="2"/>
  <c r="V87" i="30"/>
  <c r="V270" i="30"/>
  <c r="Y61" i="2"/>
  <c r="X61" i="2"/>
  <c r="Y60" i="2"/>
  <c r="X60" i="2"/>
  <c r="V307" i="30"/>
  <c r="V311" i="30"/>
  <c r="X28" i="31"/>
  <c r="Y28" i="31"/>
  <c r="V258" i="30"/>
  <c r="V265" i="30"/>
  <c r="V306" i="30"/>
  <c r="V305" i="30"/>
  <c r="V290" i="30"/>
  <c r="V294" i="30"/>
  <c r="V283" i="30"/>
  <c r="V282" i="30"/>
  <c r="V264" i="30"/>
  <c r="V256" i="30"/>
  <c r="V308" i="30"/>
  <c r="V252" i="30"/>
  <c r="V312" i="30"/>
  <c r="V285" i="30"/>
  <c r="X20" i="2"/>
  <c r="Y20" i="2"/>
  <c r="V280" i="30"/>
  <c r="X38" i="2"/>
  <c r="Y38" i="2"/>
  <c r="V296" i="30"/>
  <c r="V269" i="30"/>
  <c r="X36" i="2"/>
  <c r="Y36" i="2"/>
  <c r="Y15" i="31"/>
  <c r="X15" i="31"/>
  <c r="Y14" i="31"/>
  <c r="X14" i="31"/>
  <c r="Y10" i="2"/>
  <c r="Y13" i="31"/>
  <c r="X13" i="31"/>
  <c r="Y31" i="31"/>
  <c r="X31" i="31"/>
  <c r="V310" i="30"/>
  <c r="Y33" i="31"/>
  <c r="X33" i="31"/>
  <c r="Y18" i="31"/>
  <c r="X18" i="31"/>
  <c r="Y128" i="2"/>
  <c r="Y129" i="2"/>
  <c r="Y130" i="2"/>
  <c r="Y131" i="2"/>
  <c r="Y132" i="2"/>
  <c r="Y133" i="2"/>
  <c r="Y134" i="2"/>
  <c r="Y135" i="2"/>
  <c r="Y136" i="2"/>
  <c r="Y137" i="2"/>
  <c r="Y138" i="2"/>
  <c r="Y139" i="2"/>
  <c r="Y32" i="2"/>
  <c r="X32" i="2"/>
  <c r="Y12" i="31"/>
  <c r="X12" i="31"/>
  <c r="V111" i="30"/>
  <c r="V279" i="30"/>
  <c r="Y20" i="31"/>
  <c r="X20" i="31"/>
  <c r="Y17" i="31"/>
  <c r="X17" i="31"/>
  <c r="X29" i="31"/>
  <c r="Y29"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0" i="31"/>
  <c r="X30" i="31"/>
  <c r="Y328" i="30"/>
  <c r="X328" i="30"/>
  <c r="Y327" i="30"/>
  <c r="X327" i="30"/>
  <c r="V323" i="30"/>
  <c r="V322" i="30"/>
  <c r="V321" i="30"/>
  <c r="V320" i="30"/>
  <c r="V319" i="30"/>
  <c r="V318" i="30"/>
  <c r="V317" i="30"/>
  <c r="V262" i="30"/>
  <c r="V281" i="30"/>
  <c r="V291" i="30"/>
  <c r="V292" i="30"/>
  <c r="V293" i="30"/>
  <c r="V300" i="30"/>
  <c r="V301"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1" i="30"/>
  <c r="V251" i="30"/>
  <c r="V287" i="30"/>
  <c r="V288" i="30"/>
  <c r="V2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8" authorId="1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8" authorId="1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1" authorId="530"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2" authorId="5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2" authorId="5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3" authorId="5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3" authorId="5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4" authorId="5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5" authorId="540"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6" authorId="5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6" authorId="5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7" authorId="5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7" authorId="5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8" authorId="54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4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4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4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0" authorId="55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1" authorId="55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1" authorId="55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2" authorId="5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3" authorId="55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3" authorId="55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4" authorId="55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4" authorId="55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5" authorId="56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6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6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6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6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7" authorId="56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7" authorId="56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8" authorId="56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9" authorId="5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0" authorId="57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0" authorId="57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1" authorId="573"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1" authorId="574"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2" authorId="575"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2" authorId="576"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3" authorId="577"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4" authorId="580"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5" authorId="581"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5" authorId="582"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6" authorId="583"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6" authorId="584"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7" authorId="58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7" authorId="58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8" authorId="58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8" authorId="58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9" authorId="5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9" authorId="5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0" authorId="59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59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5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1" authorId="5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2" authorId="59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2" authorId="59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3" authorId="59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3" authorId="59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4" authorId="60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4" authorId="60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5" authorId="60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5" authorId="60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6" authorId="6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6" authorId="6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7" authorId="606"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7" authorId="607"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8" authorId="608"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89" authorId="611"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0" authorId="6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0" authorId="6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1" authorId="6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1" authorId="6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2" authorId="6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2" authorId="6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3" authorId="6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3" authorId="6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3" authorId="6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3" authorId="6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4" authorId="6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4" authorId="6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4" authorId="6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5" authorId="6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5" authorId="6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6" authorId="6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6" authorId="6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7" authorId="6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9" authorId="6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0" authorId="6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0" authorId="6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0" authorId="6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1" authorId="6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1" authorId="6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2" authorId="64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3" authorId="64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4" authorId="64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4" authorId="64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5" authorId="64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5" authorId="64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5" authorId="64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6" authorId="64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6" authorId="65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7" authorId="65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8" authorId="65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9" authorId="65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0" authorId="6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1" authorId="65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1" authorId="66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2" authorId="6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7" authorId="66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7" authorId="66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7" authorId="66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8" authorId="66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8" authorId="66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1" authorId="67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2" authorId="67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2" authorId="67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3" authorId="67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<sst xmlns="http://schemas.openxmlformats.org/spreadsheetml/2006/main" count="19567" uniqueCount="2466">
  <si>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</si>
  <si>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</si>
  <si>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</si>
  <si>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</si>
  <si>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</si>
  <si>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</si>
  <si>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</si>
  <si>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</si>
  <si>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</si>
  <si>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</si>
  <si>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</si>
  <si>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</si>
  <si>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</si>
  <si>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</si>
  <si>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</si>
  <si>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</si>
  <si>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</si>
  <si>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</si>
  <si>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</si>
  <si>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</si>
  <si>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</si>
  <si>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</si>
  <si>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</si>
  <si>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</si>
  <si>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</si>
  <si>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</si>
  <si>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</si>
  <si>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</si>
  <si>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</si>
  <si>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</si>
  <si>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</si>
  <si>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</si>
  <si>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</si>
  <si>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</si>
  <si>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</si>
  <si>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</si>
  <si>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</si>
  <si>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</si>
  <si>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</si>
  <si>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</si>
  <si>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</si>
  <si>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</si>
  <si>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</si>
  <si>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</si>
  <si>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</si>
  <si>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</si>
  <si>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</si>
  <si>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</si>
  <si>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</si>
  <si>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</si>
  <si>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</si>
  <si>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</si>
  <si>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</si>
  <si>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</si>
  <si>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</si>
  <si>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</si>
  <si>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</si>
  <si>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</si>
  <si>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</si>
  <si>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</si>
  <si>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</si>
  <si>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</si>
  <si>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</si>
  <si>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</si>
  <si>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</si>
  <si>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</si>
  <si>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</si>
  <si>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</si>
  <si>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</si>
  <si>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</si>
  <si>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</si>
  <si>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</si>
  <si>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</si>
  <si>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</si>
  <si>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</si>
  <si>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</si>
  <si>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</si>
  <si>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</si>
  <si>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</si>
  <si>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</si>
  <si>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</si>
  <si>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</si>
  <si>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</si>
  <si>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</si>
  <si>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</si>
  <si>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</si>
  <si>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</si>
  <si>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</si>
  <si>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</si>
  <si>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</si>
  <si>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</si>
  <si>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</si>
  <si>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</si>
  <si>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</si>
  <si>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</si>
  <si>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</si>
  <si>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</si>
  <si>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</si>
  <si>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</si>
  <si>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</si>
  <si>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</si>
  <si>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</si>
  <si>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</si>
  <si>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</si>
  <si>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</si>
  <si>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</si>
  <si>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</si>
  <si>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</si>
  <si>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</si>
  <si>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</si>
  <si>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</si>
  <si>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</si>
  <si>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</si>
  <si>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</si>
  <si>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</si>
  <si>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</si>
  <si>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</si>
  <si>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</si>
  <si>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</si>
  <si>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</si>
  <si>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</si>
  <si>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</si>
  <si>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</si>
  <si>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</si>
  <si>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</si>
  <si>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</si>
  <si>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</si>
  <si>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</si>
  <si>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</si>
  <si>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</si>
  <si>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</si>
  <si>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</si>
  <si>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</si>
  <si>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</si>
  <si>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</si>
  <si>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</si>
  <si>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</si>
  <si>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</si>
  <si>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</si>
  <si>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</si>
  <si>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</si>
  <si>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</si>
  <si>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</si>
  <si>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</si>
  <si>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</si>
  <si>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</si>
  <si>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</si>
  <si>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</si>
  <si>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</si>
  <si>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</si>
  <si>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</si>
  <si>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</si>
  <si>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</si>
  <si>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</si>
  <si>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</si>
  <si>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</si>
  <si>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</si>
  <si>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</si>
  <si>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</si>
  <si>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</si>
  <si>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</si>
  <si>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</si>
  <si>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</si>
  <si>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</si>
  <si>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</si>
  <si>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</si>
  <si>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</si>
  <si>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</si>
  <si>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</si>
  <si>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</si>
  <si>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</si>
  <si>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</si>
  <si>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</si>
  <si>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</si>
  <si>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</si>
  <si>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</si>
  <si>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</si>
  <si>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</si>
  <si>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</si>
  <si>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</si>
  <si>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</si>
  <si>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</si>
  <si>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</si>
  <si>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</si>
  <si>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</si>
  <si>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</si>
  <si>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</si>
  <si>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</si>
  <si>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</si>
  <si>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</si>
  <si>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</si>
  <si>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</si>
  <si>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</si>
  <si>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</si>
  <si>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</si>
  <si>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</si>
  <si>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</si>
  <si>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</si>
  <si>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</si>
  <si>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</si>
  <si>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</si>
  <si>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</si>
  <si>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</si>
  <si>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</si>
  <si>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</si>
  <si>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</si>
  <si>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</si>
  <si>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</si>
  <si>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</si>
  <si>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</si>
  <si>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</si>
  <si>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</si>
  <si>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</si>
  <si>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</si>
  <si>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</si>
  <si>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</si>
  <si>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</si>
  <si>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</si>
  <si>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</si>
  <si>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</si>
  <si>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</si>
  <si>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</si>
  <si>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</si>
  <si>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</si>
  <si>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</si>
  <si>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</si>
  <si>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</si>
  <si>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</si>
  <si>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</si>
  <si>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</si>
  <si>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</si>
  <si>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</si>
  <si>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</si>
  <si>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</si>
  <si>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</si>
  <si>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</si>
  <si>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</si>
  <si>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</si>
  <si>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</si>
  <si>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</si>
  <si>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</si>
  <si>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</si>
  <si>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</si>
  <si>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</si>
  <si>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</si>
  <si>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</si>
  <si>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</si>
  <si>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</si>
  <si>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</si>
  <si>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</si>
  <si>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</si>
  <si>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</si>
  <si>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</si>
  <si>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</si>
  <si>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</si>
  <si>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</si>
  <si>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</si>
  <si>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</si>
  <si>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</si>
  <si>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</si>
  <si>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</si>
  <si>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</si>
  <si>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</si>
  <si>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</si>
  <si>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</si>
  <si>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</si>
  <si>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</si>
  <si>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</si>
  <si>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</si>
  <si>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</si>
  <si>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</si>
  <si>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</si>
  <si>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</si>
  <si>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</si>
  <si>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</si>
  <si>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</si>
  <si>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</si>
  <si>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</si>
  <si>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</si>
  <si>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</si>
  <si>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</si>
  <si>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</si>
  <si>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</si>
  <si>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</si>
  <si>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</si>
  <si>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</si>
  <si>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</si>
  <si>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</si>
  <si>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</si>
  <si>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</si>
  <si>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</si>
  <si>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</si>
  <si>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</si>
  <si>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</si>
  <si>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</si>
  <si>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</si>
  <si>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</si>
  <si>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</si>
  <si>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</si>
  <si>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</si>
  <si>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</si>
  <si>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</si>
  <si>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</si>
  <si>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</si>
  <si>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</si>
  <si>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</si>
  <si>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</si>
  <si>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</si>
  <si>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</si>
  <si>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</si>
  <si>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</si>
  <si>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</si>
  <si>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</si>
  <si>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</si>
  <si>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</si>
  <si>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</si>
  <si>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</si>
  <si>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</si>
  <si>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</si>
  <si>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</si>
  <si>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</si>
  <si>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</si>
  <si>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</si>
  <si>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</si>
  <si>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</si>
  <si>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</si>
  <si>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</si>
  <si>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</si>
  <si>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</si>
  <si>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</si>
  <si>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</si>
  <si>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</si>
  <si>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</si>
  <si>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</si>
  <si>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</si>
  <si>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</si>
  <si>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</si>
  <si>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</si>
  <si>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</si>
  <si>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</si>
  <si>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</si>
  <si>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</si>
  <si>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</si>
  <si>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</si>
  <si>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</si>
  <si>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</si>
  <si>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</si>
  <si>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</si>
  <si>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</si>
  <si>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</si>
  <si>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</si>
  <si>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</si>
  <si>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</si>
  <si>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</si>
  <si>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</si>
  <si>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</si>
  <si>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</si>
  <si>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</si>
  <si>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</si>
  <si>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</si>
  <si>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</si>
  <si>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</si>
  <si>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</si>
  <si>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</si>
  <si>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</si>
  <si>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</si>
  <si>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</si>
  <si>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</si>
  <si>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</si>
  <si>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</si>
  <si>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</si>
  <si>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</si>
  <si>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</si>
  <si>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</si>
  <si>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</si>
  <si>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</si>
  <si>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</si>
  <si>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</si>
  <si>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</si>
  <si>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</si>
  <si>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</si>
  <si>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</si>
  <si>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</si>
  <si>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</si>
  <si>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</si>
  <si>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</si>
  <si>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</si>
  <si>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</si>
  <si>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</si>
  <si>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</si>
  <si>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</si>
  <si>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</si>
  <si>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</si>
  <si>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</si>
  <si>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</si>
  <si>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</si>
  <si>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</si>
  <si>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</si>
  <si>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</si>
  <si>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</si>
  <si>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</si>
  <si>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</si>
  <si>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</si>
  <si>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</si>
  <si>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</si>
  <si>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</si>
  <si>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</si>
  <si>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</si>
  <si>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</si>
  <si>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</si>
  <si>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</si>
  <si>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</si>
  <si>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</si>
  <si>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</si>
  <si>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</si>
  <si>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</si>
  <si>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</si>
  <si>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</si>
  <si>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</si>
  <si>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</si>
  <si>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</si>
  <si>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</si>
  <si>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</si>
  <si>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</si>
  <si>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</si>
  <si>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</si>
  <si>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</si>
  <si>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</si>
  <si>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</si>
  <si>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</si>
  <si>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</si>
  <si>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</si>
  <si>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</si>
  <si>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</si>
  <si>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</si>
  <si>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</si>
  <si>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</si>
  <si>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</si>
  <si>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</si>
  <si>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</si>
  <si>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</si>
  <si>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</si>
  <si>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</si>
  <si>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</si>
  <si>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</si>
  <si>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</si>
  <si>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</si>
  <si>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</si>
  <si>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</si>
  <si>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</si>
  <si>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</si>
  <si>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</si>
  <si>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</si>
  <si>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</si>
  <si>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</si>
  <si>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</si>
  <si>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</si>
  <si>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</si>
  <si>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</si>
  <si>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</si>
  <si>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</si>
  <si>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</si>
  <si>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</si>
  <si>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</si>
  <si>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</si>
  <si>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</si>
  <si>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</si>
  <si>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</si>
  <si>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</si>
  <si>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</si>
  <si>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</si>
  <si>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</si>
  <si>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</si>
  <si>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</si>
  <si>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</si>
  <si>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</si>
  <si>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</si>
  <si>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</si>
  <si>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</si>
  <si>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</si>
  <si>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</si>
  <si>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</si>
  <si>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</si>
  <si>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</si>
  <si>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</si>
  <si>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</si>
  <si>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</si>
  <si>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</si>
  <si>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</si>
  <si>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</si>
  <si>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</si>
  <si>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</si>
  <si>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</si>
  <si>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</si>
  <si>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</si>
  <si>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</si>
  <si>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</si>
  <si>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</si>
  <si>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</si>
  <si>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</si>
  <si>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</si>
  <si>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</si>
  <si>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</si>
  <si>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</si>
  <si>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</si>
  <si>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</si>
  <si>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</si>
  <si>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</si>
  <si>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</si>
  <si>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</si>
  <si>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</si>
  <si>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</si>
  <si>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</si>
  <si>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</si>
  <si>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</si>
  <si>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</si>
  <si>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</si>
  <si>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</si>
  <si>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</si>
  <si>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</si>
  <si>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</si>
  <si>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</si>
  <si>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</si>
  <si>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</si>
  <si>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</si>
  <si>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</si>
  <si>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</si>
  <si>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</si>
  <si>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</si>
  <si>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</si>
  <si>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</si>
  <si>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</si>
  <si>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</si>
  <si>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</si>
  <si>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</si>
  <si>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</si>
  <si>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</si>
  <si>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</si>
  <si>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</si>
  <si>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</si>
  <si>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</si>
  <si>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</si>
  <si>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</si>
  <si>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</si>
  <si>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</si>
  <si>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</si>
  <si>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</si>
  <si>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</si>
  <si>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</si>
  <si>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</si>
  <si>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</si>
  <si>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</si>
  <si>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</si>
  <si>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</si>
  <si>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</si>
  <si>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</si>
  <si>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</si>
  <si>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</si>
  <si>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</si>
  <si>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</si>
  <si>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</si>
  <si>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</si>
  <si>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</si>
  <si>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</si>
  <si>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</si>
  <si>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</si>
  <si>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</si>
  <si>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</si>
  <si>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</si>
  <si>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</si>
  <si>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</si>
  <si>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</si>
  <si>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</si>
  <si>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</si>
  <si>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</si>
  <si>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</si>
  <si>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</si>
  <si>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</si>
  <si>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</si>
  <si>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</si>
  <si>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</si>
  <si>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</si>
  <si>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</si>
  <si>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</si>
  <si>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</si>
  <si>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</si>
  <si>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</si>
  <si>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</si>
  <si>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</si>
  <si>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</si>
  <si>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</si>
  <si>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</si>
  <si>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</si>
  <si>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</si>
  <si>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</si>
  <si>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</si>
  <si>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</si>
  <si>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</si>
  <si>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</si>
  <si>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</si>
  <si>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</si>
  <si>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</si>
  <si>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</si>
  <si>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</si>
  <si>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</si>
  <si>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</si>
  <si>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</si>
  <si>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</si>
  <si>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</si>
  <si>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</si>
  <si>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</si>
  <si>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</si>
  <si>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</si>
  <si>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</si>
  <si>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</si>
  <si>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</si>
  <si>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</si>
  <si>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</si>
  <si>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</si>
  <si>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</si>
  <si>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</si>
  <si>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</si>
  <si>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</si>
  <si>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</si>
  <si>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</si>
  <si>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</si>
  <si>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</si>
  <si>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</si>
  <si>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</si>
  <si>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</si>
  <si>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</si>
  <si>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</si>
  <si>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</si>
  <si>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</si>
  <si>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</si>
  <si>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</si>
  <si>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</si>
  <si>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</si>
  <si>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</si>
  <si>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</si>
  <si>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</si>
  <si>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</si>
  <si>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</si>
  <si>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</si>
  <si>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</si>
  <si>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</si>
  <si>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</si>
  <si>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</si>
  <si>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</si>
  <si>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</si>
  <si>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</si>
  <si>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</si>
  <si>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</si>
  <si>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</si>
  <si>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</si>
  <si>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</si>
  <si>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</si>
  <si>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</si>
  <si>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</si>
  <si>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</si>
  <si>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</si>
  <si>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</si>
  <si>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</si>
  <si>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</si>
  <si>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</si>
  <si>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</si>
  <si>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</si>
  <si>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</si>
  <si>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</si>
  <si>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</si>
  <si>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</si>
  <si>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</si>
  <si>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</si>
  <si>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</si>
  <si>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</si>
  <si>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</si>
  <si>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</si>
  <si>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</si>
  <si>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</si>
  <si>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</si>
  <si>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</si>
  <si>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</si>
  <si>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</si>
  <si>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</si>
  <si>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</si>
  <si>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</si>
  <si>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</si>
  <si>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</si>
  <si>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</si>
  <si>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</si>
  <si>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</si>
  <si>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</si>
  <si>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</si>
  <si>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</si>
  <si>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</si>
  <si>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</si>
  <si>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</si>
  <si>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</si>
  <si>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</si>
  <si>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</si>
  <si>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</si>
  <si>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</si>
  <si>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</si>
  <si>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</si>
  <si>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</si>
  <si>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</si>
  <si>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</si>
  <si>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</si>
  <si>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</si>
  <si>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</si>
  <si>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</si>
  <si>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</si>
  <si>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</si>
  <si>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</si>
  <si>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</si>
  <si>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</si>
  <si>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</si>
  <si>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</si>
  <si>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</si>
  <si>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</si>
  <si>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</si>
  <si>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</si>
  <si>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</si>
  <si>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</si>
  <si>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</si>
  <si>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</si>
  <si>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</si>
  <si>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</si>
  <si>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</si>
  <si>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</si>
  <si>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</si>
  <si>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</si>
  <si>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</si>
  <si>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</si>
  <si>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</si>
  <si>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</si>
  <si>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</si>
  <si>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</si>
  <si>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</si>
  <si>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</si>
  <si>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</si>
  <si>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</si>
  <si>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</si>
  <si>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</si>
  <si>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</si>
  <si>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</si>
  <si>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</si>
  <si>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</si>
  <si>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</si>
  <si>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</si>
  <si>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</si>
  <si>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</si>
  <si>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</si>
  <si>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</si>
  <si>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</si>
  <si>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</si>
  <si>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</si>
  <si>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</si>
  <si>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</si>
  <si>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</si>
  <si>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</si>
  <si>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</si>
  <si>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</si>
  <si>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</si>
  <si>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</si>
  <si>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</si>
  <si>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</si>
  <si>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</si>
  <si>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</si>
  <si>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</si>
  <si>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</si>
  <si>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</si>
  <si>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</si>
  <si>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</si>
  <si>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</si>
  <si>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</si>
  <si>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</si>
  <si>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</si>
  <si>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</si>
  <si>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</si>
  <si>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</si>
  <si>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</si>
  <si>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</si>
  <si>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</si>
  <si>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</si>
  <si>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</si>
  <si>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</si>
  <si>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</si>
  <si>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</si>
  <si>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</si>
  <si>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</si>
  <si>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</si>
  <si>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</si>
  <si>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</si>
  <si>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</si>
  <si>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</si>
  <si>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</si>
  <si>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</si>
  <si>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</si>
  <si>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</si>
  <si>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</si>
  <si>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</si>
  <si>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</si>
  <si>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</si>
  <si>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</si>
  <si>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</si>
  <si>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</si>
  <si>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</si>
  <si>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</si>
  <si>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</si>
  <si>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</si>
  <si>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</si>
  <si>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</si>
  <si>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</si>
  <si>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</si>
  <si>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</si>
  <si>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</si>
  <si>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</si>
  <si>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</si>
  <si>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</si>
  <si>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</si>
  <si>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</si>
  <si>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FB-HSF477</t>
  </si>
  <si>
    <t>MAN109175</t>
  </si>
  <si>
    <t>2/24 NTP Package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</si>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</sst>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3" fontId="7" fillId="17" borderId="16" xfId="0" applyNumberFormat="1" applyFont="1" applyFill="1" applyBorder="1" applyAlignment="1">
      <alignment horizontal="center" wrapText="1"/>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5" fillId="0" borderId="21" xfId="0" applyNumberFormat="1" applyFont="1" applyFill="1" applyBorder="1" applyAlignment="1">
      <alignment horizontal="center" vertic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0" fontId="0" fillId="0" borderId="21" xfId="0" applyFill="1" applyBorder="1"/>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9</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3" totalsRowShown="0" headerRowDxfId="111" tableBorderDxfId="110">
  <autoFilter ref="A1:AD33"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6:AC323" totalsRowShown="0" tableBorderDxfId="70">
  <autoFilter ref="A316:AC32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IFERROR($U317/$T317,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6:AC328" totalsRowShown="0" headerRowDxfId="42">
  <autoFilter ref="A326:AC32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SUM(V327-W327)</calculatedColumnFormula>
    </tableColumn>
    <tableColumn id="25" xr3:uid="{770FAB41-DACC-4B3F-B9E9-E295E26EBA4D}" name="Footage Remaining" dataDxfId="33">
      <calculatedColumnFormula>IFERROR($W327/$V327,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12" totalsRowShown="0" headerRowDxfId="31" dataDxfId="30" headerRowBorderDxfId="29">
  <autoFilter ref="A248:AC312" xr:uid="{3754D8CF-035B-4624-939E-6943FE283BFD}"/>
  <sortState xmlns:xlrd2="http://schemas.microsoft.com/office/spreadsheetml/2017/richdata2" ref="A249:AC303">
    <sortCondition ref="B248:B3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4:59:06.86" personId="{79160F3F-A2CD-4B5D-ACD4-80E02EA51DFF}" id="{487E23B7-64E0-4393-9AFF-910604006BDB}">
    <text>4-20-2026 Confirmed Actual Completed Footage.</text>
  </threadedComment>
  <threadedComment ref="Y27" dT="2026-04-20T14:59:28.97" personId="{79160F3F-A2CD-4B5D-ACD4-80E02EA51DFF}" id="{5123B24A-6BD2-46FA-BA0D-BA3861AE28E6}">
    <text>4-20-2026 Conduit Placement Confirmed Completed.</text>
  </threadedComment>
  <threadedComment ref="W28" dT="2026-04-20T18:59:59.51" personId="{79160F3F-A2CD-4B5D-ACD4-80E02EA51DFF}" id="{B630AEA1-3201-4A82-82EF-6E80393F6DC5}">
    <text>4-20-2026 Confirmed Actual Completed Footage.</text>
  </threadedComment>
  <threadedComment ref="Y28" dT="2026-04-20T19:00:19.63" personId="{79160F3F-A2CD-4B5D-ACD4-80E02EA51DFF}" id="{053E6A9F-0A21-4A4B-BE90-5D5E9F04C016}">
    <text>4-20-2026 Conduit Placement Confirmed Completed.</text>
  </threadedComment>
  <threadedComment ref="W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4-22T18:49:09.36" personId="{79160F3F-A2CD-4B5D-ACD4-80E02EA51DFF}" id="{9A1947E4-CAA7-4FE6-839E-C536D0F8F74B}">
    <text>4-22-2026 Confirmed Actual Completed Footage.</text>
  </threadedComment>
  <threadedComment ref="V251" dT="2026-04-22T18:49:41.11" personId="{79160F3F-A2CD-4B5D-ACD4-80E02EA51DFF}" id="{283C38EB-5B38-4FC5-AFCF-84CF56396D08}">
    <text>4-22-2026 Conduit Placement Confirmed Completed.</text>
  </threadedComment>
  <threadedComment ref="U252" dT="2026-02-12T22:01:33.20" personId="{79160F3F-A2CD-4B5D-ACD4-80E02EA51DFF}" id="{200F95B4-2C52-4B74-AFE5-5E51CE760D22}">
    <text>1-8-2025 Confirmed Actual Completed Footage.</text>
  </threadedComment>
  <threadedComment ref="V252" dT="2026-02-12T22:00:52.99" personId="{79160F3F-A2CD-4B5D-ACD4-80E02EA51DFF}" id="{08421132-90D1-46F3-B59F-C146B93334FF}">
    <text>1-8-2026 Conduit Placement Confirmed Completed.</text>
  </threadedComment>
  <threadedComment ref="U253" dT="2026-03-11T17:56:51.94" personId="{79160F3F-A2CD-4B5D-ACD4-80E02EA51DFF}" id="{59FF0F08-DF06-4BC5-B0DF-12EFF9311B63}">
    <text>3-11-2026 Confirmed Actual Completed Footage.</text>
  </threadedComment>
  <threadedComment ref="V253" dT="2026-03-11T17:57:34.92" personId="{79160F3F-A2CD-4B5D-ACD4-80E02EA51DFF}" id="{474918FF-3766-4A94-B539-642EAEBA4616}">
    <text>3-11-2026 Conduit Placement Confirmed Completed.</text>
  </threadedComment>
  <threadedComment ref="U254" dT="2026-03-02T21:33:50.21" personId="{79160F3F-A2CD-4B5D-ACD4-80E02EA51DFF}" id="{165BCB9A-2995-469B-9207-B6D781A73615}">
    <text>3-2-2026 Confirmed Actual Completed Footage.</text>
  </threadedComment>
  <threadedComment ref="V254" dT="2026-03-02T21:34:18.81" personId="{79160F3F-A2CD-4B5D-ACD4-80E02EA51DFF}" id="{C6571B6D-A946-4915-92D4-35968177B511}">
    <text>3-2-2026 Conduit Placement Confirmed Completed.</text>
  </threadedComment>
  <threadedComment ref="U255" dT="2026-03-26T17:06:07.70" personId="{79160F3F-A2CD-4B5D-ACD4-80E02EA51DFF}" id="{036B44BB-C400-4055-9626-77712C360DD9}">
    <text>3-26-2026 Confirmed Actual Completed Footage.</text>
  </threadedComment>
  <threadedComment ref="V255" dT="2026-03-26T17:06:38.76" personId="{79160F3F-A2CD-4B5D-ACD4-80E02EA51DFF}" id="{599CF9D6-96D9-4360-97EE-9011953957E6}">
    <text>3-26-2026 Conduit Placement Confirmed Completed.</text>
  </threadedComment>
  <threadedComment ref="AA255" dT="2026-03-26T17:08:50.37" personId="{79160F3F-A2CD-4B5D-ACD4-80E02EA51DFF}" id="{9B32D3A4-82A4-4AE3-87B9-DBAA1D270790}">
    <text>3-26-2026 QC Walkout Scheduled For 3-27-2026.</text>
  </threadedComment>
  <threadedComment ref="AA255" dT="2026-04-14T14:45:58.84" personId="{79160F3F-A2CD-4B5D-ACD4-80E02EA51DFF}" id="{52288BA8-ED6A-4EE7-AF09-64958009F5A5}" parentId="{9B32D3A4-82A4-4AE3-87B9-DBAA1D270790}">
    <text>4-14-2026 QC Date Entered Into SiteTracker.</text>
  </threadedComment>
  <threadedComment ref="AB255" dT="2026-03-26T17:08:50.37" personId="{79160F3F-A2CD-4B5D-ACD4-80E02EA51DFF}" id="{3C89FBAE-16C0-40FB-9434-D322E95DE837}">
    <text>3-26-2026 QC Walkout Scheduled For 3-27-2026.</text>
  </threadedComment>
  <threadedComment ref="AB255" dT="2026-04-14T14:45:58.84" personId="{79160F3F-A2CD-4B5D-ACD4-80E02EA51DFF}" id="{52657630-4BD1-417C-AC48-25F05407C356}" parentId="{3C89FBAE-16C0-40FB-9434-D322E95DE837}">
    <text>4-14-2026 QC Date Entered Into SiteTracker.</text>
  </threadedComment>
  <threadedComment ref="U256" dT="2025-05-27T12:50:21.90" personId="{79160F3F-A2CD-4B5D-ACD4-80E02EA51DFF}" id="{2C676A09-E901-4BBD-9FA1-9F7B7E124393}">
    <text>5-23-2025 Completed Missing Bore Connection To Feed.</text>
  </threadedComment>
  <threadedComment ref="U256" dT="2025-07-18T12:49:42.25" personId="{79160F3F-A2CD-4B5D-ACD4-80E02EA51DFF}" id="{F68FC8C1-C6D1-4545-90EE-BA459F9F47E6}" parentId="{2C676A09-E901-4BBD-9FA1-9F7B7E124393}">
    <text>Change Order Approved By Joe Cutright On 7-18-2025.</text>
  </threadedComment>
  <threadedComment ref="V256" dT="2026-02-13T15:02:38.30" personId="{79160F3F-A2CD-4B5D-ACD4-80E02EA51DFF}" id="{C1072D02-6D18-4F69-82AF-97BE89FE8946}">
    <text>5-23-2025 Conduit Placement Confirmed Completed.</text>
  </threadedComment>
  <threadedComment ref="U257" dT="2026-03-24T20:47:38.65" personId="{79160F3F-A2CD-4B5D-ACD4-80E02EA51DFF}" id="{4BC442AB-13C6-4925-9F5E-FEA5DDFC7224}">
    <text>3-24-2026 Confirmed Actual Completed Footage.</text>
  </threadedComment>
  <threadedComment ref="V257" dT="2026-03-24T20:48:09.92" personId="{79160F3F-A2CD-4B5D-ACD4-80E02EA51DFF}" id="{08ED5059-3A2F-45EA-A146-3D832FC7399B}">
    <text>3-24-2026 Conduit Placement Confirmed Completed.</text>
  </threadedComment>
  <threadedComment ref="U258" dT="2026-02-17T12:28:38.84" personId="{79160F3F-A2CD-4B5D-ACD4-80E02EA51DFF}" id="{9883B52A-D8A0-4AEF-B68F-94DA54DEDC08}">
    <text>2-17-2026 Confirmed Actual Completed Footage.</text>
  </threadedComment>
  <threadedComment ref="V258" dT="2026-02-17T12:29:04.20" personId="{79160F3F-A2CD-4B5D-ACD4-80E02EA51DFF}" id="{BCEA3E86-F4E3-4C6E-BE02-E77C25A0F87A}">
    <text>2-17-2026 Conduit Placement Confirmed Completed.</text>
  </threadedComment>
  <threadedComment ref="U259" dT="2026-04-16T13:16:56.24" personId="{79160F3F-A2CD-4B5D-ACD4-80E02EA51DFF}" id="{9441E4F3-1C9E-47A5-9593-8EB89BD964A4}">
    <text>4-15-2026 Confirmed Actual Completed Footage.</text>
  </threadedComment>
  <threadedComment ref="V259" dT="2026-04-16T13:18:32.54" personId="{79160F3F-A2CD-4B5D-ACD4-80E02EA51DFF}" id="{4C1AFBD5-F8C1-429E-AC50-C743ED8C5D60}">
    <text>4-15-2026 Conduit Placement Confirmed Completed.</text>
  </threadedComment>
  <threadedComment ref="U260" dT="2026-03-20T20:38:01.45" personId="{79160F3F-A2CD-4B5D-ACD4-80E02EA51DFF}" id="{C4378491-F2E0-4C5E-9A4E-E2B1715EC5C1}">
    <text>3-20-2026 As Per John K  995' Was Claimed On The Backhaul FB-HOE501.</text>
  </threadedComment>
  <threadedComment ref="U260" dT="2026-04-16T13:17:40.16" personId="{79160F3F-A2CD-4B5D-ACD4-80E02EA51DFF}" id="{701427F6-D549-424C-99B8-201F9CD44E06}" parentId="{C4378491-F2E0-4C5E-9A4E-E2B1715EC5C1}">
    <text>4-15-2026 Confirmed Actual Completed Footage.</text>
  </threadedComment>
  <threadedComment ref="V260" dT="2026-04-16T13:18:45.16" personId="{79160F3F-A2CD-4B5D-ACD4-80E02EA51DFF}" id="{AE7B495C-822B-4C5E-8D9A-81D749466E30}">
    <text>4-15-2026 Conduit Placement Confirmed Completed.</text>
  </threadedComment>
  <threadedComment ref="T261" dT="2026-03-18T21:27:14.54" personId="{764CA2E7-894B-42B6-A33E-57538A7C0623}" id="{9D70EAC8-4DE5-4F1A-B7E0-508B2C16F5C9}">
    <text>changed to footage listed on the design print</text>
  </threadedComment>
  <threadedComment ref="U261" dT="2026-04-16T13:04:50.36" personId="{79160F3F-A2CD-4B5D-ACD4-80E02EA51DFF}" id="{6F59EAD4-0F30-4ED5-B8C9-8742B613F042}">
    <text>4-15-2026 Confirmed Actual Completed Footage.</text>
  </threadedComment>
  <threadedComment ref="V261" dT="2026-04-16T13:05:21.85" personId="{79160F3F-A2CD-4B5D-ACD4-80E02EA51DFF}" id="{09F8EF29-F246-4D26-8F22-5879825365A6}">
    <text>4-15-2026 Conduit Placement Confirmed Completed.</text>
  </threadedComment>
  <threadedComment ref="U262" dT="2025-07-18T18:50:00.64" personId="{79160F3F-A2CD-4B5D-ACD4-80E02EA51DFF}" id="{608D8C8C-6C66-4B67-979F-6CAC8DD9CEB8}">
    <text>7-18-2025 Confirmed Actual Completed Footage.</text>
  </threadedComment>
  <threadedComment ref="V262" dT="2025-07-18T18:49:31.62" personId="{79160F3F-A2CD-4B5D-ACD4-80E02EA51DFF}" id="{27A4E76C-3487-42A9-A264-3AA2DF4FC5A0}">
    <text>7-18-2025 Conduit Placement Confirmed Completed.</text>
  </threadedComment>
  <threadedComment ref="U263" dT="2026-03-23T18:33:05.27" personId="{79160F3F-A2CD-4B5D-ACD4-80E02EA51DFF}" id="{3A257570-567F-4D8B-9566-CB0BF8D7E61C}">
    <text>3-23-2026 Confirmed Actual Completed Footage.</text>
  </threadedComment>
  <threadedComment ref="V263" dT="2026-03-23T18:33:34.13" personId="{79160F3F-A2CD-4B5D-ACD4-80E02EA51DFF}" id="{41A6B41B-FCB6-4AA3-A5C5-027DDAC865DF}">
    <text>3-23-2026 Conduit Placement Confirmed Completed.</text>
  </threadedComment>
  <threadedComment ref="U264" dT="2025-10-15T15:54:24.37" personId="{79160F3F-A2CD-4B5D-ACD4-80E02EA51DFF}" id="{1EBBD3F0-FDF6-445B-87C5-164D0A209BEA}">
    <text>10-15-2025 Confirmed Actual Completed Footage.</text>
  </threadedComment>
  <threadedComment ref="V264" dT="2025-10-15T15:52:26.89" personId="{79160F3F-A2CD-4B5D-ACD4-80E02EA51DFF}" id="{8B6FFBD0-457E-4158-B5E2-50A070E84ADC}">
    <text>10-15-2025 Conduit Placement Confirmed Completed.</text>
  </threadedComment>
  <threadedComment ref="U265" dT="2026-02-16T19:24:37.80" personId="{79160F3F-A2CD-4B5D-ACD4-80E02EA51DFF}" id="{D0C76C04-3150-445B-BE5E-5225F9E549FB}">
    <text>2-16-2026 Confirmed Actual Completed Footage.</text>
  </threadedComment>
  <threadedComment ref="V265" dT="2026-02-16T19:25:03.32" personId="{79160F3F-A2CD-4B5D-ACD4-80E02EA51DFF}" id="{3EF252C9-F914-478E-95AB-6DC18F2E1EEC}">
    <text>2-16-2026 Conduit Placement Confirmed Completed.</text>
  </threadedComment>
  <threadedComment ref="U266" dT="2026-03-02T15:51:16.32" personId="{79160F3F-A2CD-4B5D-ACD4-80E02EA51DFF}" id="{116504C7-B97F-4224-A924-05694F5E9390}">
    <text>3-2-2026 Confirmed Actual Completed Footage.</text>
  </threadedComment>
  <threadedComment ref="V266" dT="2026-03-02T15:51:47.04" personId="{79160F3F-A2CD-4B5D-ACD4-80E02EA51DFF}" id="{A7591AB4-A5A5-4852-AA57-63668E27B6FD}">
    <text>3-2-2026 Conduit Placement Confirmed Completed.</text>
  </threadedComment>
  <threadedComment ref="U267" dT="2026-03-24T14:38:27.22" personId="{79160F3F-A2CD-4B5D-ACD4-80E02EA51DFF}" id="{C896C4E2-F678-4548-B82B-5380F7C40DD5}">
    <text>3-24-2026 Additional Footage Added For The Gate As Per John K.</text>
  </threadedComment>
  <threadedComment ref="U267" dT="2026-03-24T14:42:38.33" personId="{79160F3F-A2CD-4B5D-ACD4-80E02EA51DFF}" id="{0C9C16E5-37DA-411B-8EDD-2FDD3E940F47}" parentId="{C896C4E2-F678-4548-B82B-5380F7C40DD5}">
    <text>3-24-2026 Confirmed Actual Completed Footage.</text>
  </threadedComment>
  <threadedComment ref="V267" dT="2026-03-24T14:43:08.44" personId="{79160F3F-A2CD-4B5D-ACD4-80E02EA51DFF}" id="{A0D7465B-7AC5-44DF-B3CB-585D7CC28C88}">
    <text>3-24-2026 Conduit Placement Confirmed Completed.</text>
  </threadedComment>
  <threadedComment ref="AA267" dT="2026-03-24T14:41:29.08" personId="{79160F3F-A2CD-4B5D-ACD4-80E02EA51DFF}" id="{71284102-BDC7-45E2-911B-C4829C158F2F}">
    <text>3-24-2026 QC Walkout Scheduled For 3-25-2026.</text>
  </threadedComment>
  <threadedComment ref="U268" dT="2026-02-26T19:50:57.84" personId="{79160F3F-A2CD-4B5D-ACD4-80E02EA51DFF}" id="{BD336BDF-C489-4A6C-B98F-4CEC2FE9E89E}">
    <text>2-26-2026 Confirmed Actual Completed Footage.</text>
  </threadedComment>
  <threadedComment ref="V268" dT="2026-02-26T19:51:31.83" personId="{79160F3F-A2CD-4B5D-ACD4-80E02EA51DFF}" id="{A5F5F2F7-DE51-4D19-A90A-9779D88C7A0E}">
    <text>2-26-2026 Conduit Placement Confirmed Completed.</text>
  </threadedComment>
  <threadedComment ref="U269" dT="2026-02-11T21:20:58.77" personId="{79160F3F-A2CD-4B5D-ACD4-80E02EA51DFF}" id="{F46219BF-0FB8-49CE-9E6E-C83AB262FC1C}">
    <text>2-11-2026 Confirmed Actual Completed Footage.</text>
  </threadedComment>
  <threadedComment ref="V269" dT="2026-02-11T21:21:23.71" personId="{79160F3F-A2CD-4B5D-ACD4-80E02EA51DFF}" id="{8512487F-C7C0-46A8-8F0E-792B5AD1620C}">
    <text>2-11-2026 Conduit Placement Confirmed Completed.</text>
  </threadedComment>
  <threadedComment ref="U270" dT="2026-02-20T12:54:30.57" personId="{79160F3F-A2CD-4B5D-ACD4-80E02EA51DFF}" id="{283372EC-EFDF-46AF-8CA5-AB2E84C48873}">
    <text>2-19-2026 Confirmed Actual Completed Footage.</text>
  </threadedComment>
  <threadedComment ref="V270" dT="2026-02-20T12:54:55.09" personId="{79160F3F-A2CD-4B5D-ACD4-80E02EA51DFF}" id="{90D51DE0-48ED-41AF-8F94-A9DA5FF63760}">
    <text>2-19-2026 Conduit Placement Confirmed Completed.</text>
  </threadedComment>
  <threadedComment ref="U271" dT="2026-03-25T15:35:54.76" personId="{79160F3F-A2CD-4B5D-ACD4-80E02EA51DFF}" id="{853275C1-B659-4C21-A29A-88B5FFE709C8}">
    <text>3-25-2026 Confirmed Actual Completed Footage.</text>
  </threadedComment>
  <threadedComment ref="V271" dT="2026-03-25T15:36:20.97" personId="{79160F3F-A2CD-4B5D-ACD4-80E02EA51DFF}" id="{442B2688-B173-40B0-B39B-17458FB1350C}">
    <text>3-25-2026 Conduit Placement Confirmed Completed.</text>
  </threadedComment>
  <threadedComment ref="U272" dT="2026-03-13T17:04:56.98" personId="{79160F3F-A2CD-4B5D-ACD4-80E02EA51DFF}" id="{E08889D0-EA72-4EAB-B94B-876957AFF368}">
    <text>3-13-2026 Confirmed Actual Completed Footage.</text>
  </threadedComment>
  <threadedComment ref="V272" dT="2026-03-13T17:05:18.93" personId="{79160F3F-A2CD-4B5D-ACD4-80E02EA51DFF}" id="{E61010E4-E0B9-4B85-B421-5BAA0085DE2D}">
    <text>3-13-2026 Conduit Placement Confirmed Completed.</text>
  </threadedComment>
  <threadedComment ref="U273" dT="2026-03-23T11:53:30.64" personId="{79160F3F-A2CD-4B5D-ACD4-80E02EA51DFF}" id="{22684672-557E-40EA-A1F1-7686CD7C31DA}">
    <text>3-23-2026 Confirmed Actual Completed Footage.</text>
  </threadedComment>
  <threadedComment ref="V273" dT="2026-03-23T11:54:33.03" personId="{79160F3F-A2CD-4B5D-ACD4-80E02EA51DFF}" id="{62D6DEB1-23D6-4E3B-AFE1-8353F21B6D32}">
    <text>3-23-2026 Conduit Placement Confirmed Completed.</text>
  </threadedComment>
  <threadedComment ref="U274" dT="2026-03-23T11:53:58.86" personId="{79160F3F-A2CD-4B5D-ACD4-80E02EA51DFF}" id="{90A29D87-F3DB-4663-A01B-512B54EBB15A}">
    <text>3-23-2026 Confirmed Actual Completed Footage.</text>
  </threadedComment>
  <threadedComment ref="V274" dT="2026-03-23T11:55:14.52" personId="{79160F3F-A2CD-4B5D-ACD4-80E02EA51DFF}" id="{83954B7B-0F22-48F5-925B-996B4FA0F85A}">
    <text>3-23-2026 Conduit Placement Confirmed Completed.</text>
  </threadedComment>
  <threadedComment ref="U275" dT="2026-04-13T18:57:28.01" personId="{79160F3F-A2CD-4B5D-ACD4-80E02EA51DFF}" id="{D177EE5A-97DB-4165-8625-7AFA6FC40F17}">
    <text>4-13-2026 Confirmed Actual Completed Footage.</text>
  </threadedComment>
  <threadedComment ref="V275" dT="2026-04-13T18:57:55.77" personId="{79160F3F-A2CD-4B5D-ACD4-80E02EA51DFF}" id="{4D558547-399A-4C44-B62F-EF552E464A9D}">
    <text>4-13-2026 Conduit Placement Confirmed Completed.</text>
  </threadedComment>
  <threadedComment ref="U276" dT="2026-04-14T12:52:10.08" personId="{79160F3F-A2CD-4B5D-ACD4-80E02EA51DFF}" id="{2DB33227-F50F-4A64-8806-5AC8A4FBF01A}">
    <text>4-14-2026 Confirmed Actual Completed Footage.</text>
  </threadedComment>
  <threadedComment ref="V276" dT="2026-04-14T12:52:34.35" personId="{79160F3F-A2CD-4B5D-ACD4-80E02EA51DFF}" id="{5357B1EA-1F65-4453-B4A3-7A0301DEFD21}">
    <text>4-14-2026 Conduit Placement Confirmed Completed.</text>
  </threadedComment>
  <threadedComment ref="U277" dT="2026-03-27T13:20:36.34" personId="{79160F3F-A2CD-4B5D-ACD4-80E02EA51DFF}" id="{3B608E6F-7A60-4F7C-84C4-7A7B53AE7BAB}">
    <text>3-26-2026 Confirmed Actual Completed Footage.</text>
  </threadedComment>
  <threadedComment ref="V277" dT="2026-03-27T13:21:09.44" personId="{79160F3F-A2CD-4B5D-ACD4-80E02EA51DFF}" id="{AA0C36F1-82F8-473F-AD01-C0B2C7AD4F08}">
    <text>3-26-2026 Conduit Placement Confirmed Completed.</text>
  </threadedComment>
  <threadedComment ref="AA277" dT="2026-03-26T16:32:09.71" personId="{79160F3F-A2CD-4B5D-ACD4-80E02EA51DFF}" id="{ABB5D1D0-C0D9-4260-A52A-991CEDDE3876}">
    <text>3-2-2026 QC Walkout Scheduled In SiteTracker.</text>
  </threadedComment>
  <threadedComment ref="U278" dT="2025-09-25T16:58:01.72" personId="{79160F3F-A2CD-4B5D-ACD4-80E02EA51DFF}" id="{6EF4CFD2-D5C0-4E02-9861-EE265A28B782}">
    <text>9-25-2025 Confirmed Actual Completed Footage.</text>
  </threadedComment>
  <threadedComment ref="V278" dT="2025-09-25T16:58:39.99" personId="{79160F3F-A2CD-4B5D-ACD4-80E02EA51DFF}" id="{1A11367F-7CF1-4290-9C7F-6A2AF57DA1CF}">
    <text>9-25-2025 Conduit Placement Confirmed Completed.</text>
  </threadedComment>
  <threadedComment ref="U279" dT="2026-01-20T19:44:57.49" personId="{79160F3F-A2CD-4B5D-ACD4-80E02EA51DFF}" id="{AB9DB9F0-4B8A-4437-BD53-FE94D9A39867}">
    <text>8-7-2025 Confirmed Actual Completed Footage.</text>
  </threadedComment>
  <threadedComment ref="V279" dT="2026-01-20T19:45:28.85" personId="{79160F3F-A2CD-4B5D-ACD4-80E02EA51DFF}" id="{8D8B14D1-EA18-4241-A889-2A79F44140B7}">
    <text>8-7-2025 Conduit Placement Confirmed Completed.</text>
  </threadedComment>
  <threadedComment ref="U280" dT="2026-02-12T15:16:56.93" personId="{79160F3F-A2CD-4B5D-ACD4-80E02EA51DFF}" id="{07B234CB-2B30-43FA-80B3-8CF23F317188}">
    <text>2-12-2026 Confirmed Actual Completed Footage.</text>
  </threadedComment>
  <threadedComment ref="V280" dT="2026-02-12T15:17:31.34" personId="{79160F3F-A2CD-4B5D-ACD4-80E02EA51DFF}" id="{6C6EA34A-D135-4BE4-B779-0D4DEE06F750}">
    <text>2-12-2026 Conduit Placement Confirmed Completed.</text>
  </threadedComment>
  <threadedComment ref="U281" dT="2025-09-08T16:57:51.38" personId="{79160F3F-A2CD-4B5D-ACD4-80E02EA51DFF}" id="{52117EF6-31E4-4888-A04E-4FEB13AA53F1}">
    <text>9-8-2025 Confirmed Actual Completed Footage.</text>
  </threadedComment>
  <threadedComment ref="V281" dT="2025-09-08T16:58:27.55" personId="{79160F3F-A2CD-4B5D-ACD4-80E02EA51DFF}" id="{3872CF74-48CD-43CE-8A6F-B150DFBDA571}">
    <text>9-8-2025 Conduit Placement Confirmed Completed.</text>
  </threadedComment>
  <threadedComment ref="U282" dT="2026-01-02T16:57:06.87" personId="{79160F3F-A2CD-4B5D-ACD4-80E02EA51DFF}" id="{EAC732D0-AB96-4C69-A91D-BB359554AB1A}">
    <text>1-2-2025 Confirmed Actual Completed Footage.</text>
  </threadedComment>
  <threadedComment ref="V282" dT="2026-01-02T16:57:28.34" personId="{79160F3F-A2CD-4B5D-ACD4-80E02EA51DFF}" id="{E91BF1F0-0963-45B5-A474-CADA3DA4504E}">
    <text>1-2-2025 Conduit Placement Confirmed Completed.</text>
  </threadedComment>
  <threadedComment ref="U283" dT="2025-11-03T17:53:22.59" personId="{79160F3F-A2CD-4B5D-ACD4-80E02EA51DFF}" id="{72EB9C4C-DE17-41D2-A678-76EBCA054D4D}">
    <text>11-3-2025 Confirmed Actual Completed Footage.</text>
  </threadedComment>
  <threadedComment ref="V283" dT="2025-11-03T17:53:44.56" personId="{79160F3F-A2CD-4B5D-ACD4-80E02EA51DFF}" id="{AA6A1BC9-0D53-4FA7-B453-E62F63289AE1}">
    <text>11-3-2025 Conduit Placement Confirmed Completed.</text>
  </threadedComment>
  <threadedComment ref="U284" dT="2026-01-06T15:27:35.06" personId="{74F12554-A315-4F9B-B137-457CC8B8B285}" id="{F8B2389A-5065-41F8-84D3-EB3EF0C0A196}">
    <text>1-6-2025 Confirmed Actual Completed Footage.</text>
  </threadedComment>
  <threadedComment ref="V284" dT="2026-01-18T16:36:21.24" personId="{79160F3F-A2CD-4B5D-ACD4-80E02EA51DFF}" id="{76C45A56-2FFC-43A0-90EC-7414E0AE5855}">
    <text>1-6-2025 Conduit Placement Confirmed Completed.</text>
  </threadedComment>
  <threadedComment ref="U285" dT="2026-02-12T19:12:13.25" personId="{79160F3F-A2CD-4B5D-ACD4-80E02EA51DFF}" id="{6F20F396-E348-4B7A-915C-C6CA63EE3BB0}">
    <text>2-12-2026 Confirmed Actual Completed Footage.</text>
  </threadedComment>
  <threadedComment ref="V285" dT="2026-02-12T19:13:06.70" personId="{79160F3F-A2CD-4B5D-ACD4-80E02EA51DFF}" id="{C9E88274-CA30-4519-9AD6-96FDC8D26E9F}">
    <text>2-12-2026 Conduit Placement Confirmed Completed.</text>
  </threadedComment>
  <threadedComment ref="U286" dT="2026-04-14T20:08:15.59" personId="{79160F3F-A2CD-4B5D-ACD4-80E02EA51DFF}" id="{9134BD5B-09A0-4D8E-B531-E2F85A77524B}">
    <text>4-14-2026 Confirmed Actual Completed Footage.</text>
  </threadedComment>
  <threadedComment ref="V286" dT="2026-04-14T20:08:42.97" personId="{79160F3F-A2CD-4B5D-ACD4-80E02EA51DFF}" id="{A8E56E48-B8BD-497F-81BE-01F9EDE87D04}">
    <text>4-14-2026 Conduit Placement Confirmed Completed.</text>
  </threadedComment>
  <threadedComment ref="U287" dT="2026-03-26T12:43:21.39" personId="{79160F3F-A2CD-4B5D-ACD4-80E02EA51DFF}" id="{51D0F08C-153A-4EE3-933A-F327E6F4089D}">
    <text>3-26-2026 HandHole Was Only 7' Not 47' As Per The SOW/PO.</text>
  </threadedComment>
  <threadedComment ref="U287" dT="2026-04-14T21:14:32.22" personId="{79160F3F-A2CD-4B5D-ACD4-80E02EA51DFF}" id="{35229282-6060-4842-BCC4-B920FCE7AD35}" parentId="{51D0F08C-153A-4EE3-933A-F327E6F4089D}">
    <text>4-14-2026 Confirmed Actual Completed Footage.</text>
  </threadedComment>
  <threadedComment ref="V287" dT="2026-04-14T21:15:00.31" personId="{79160F3F-A2CD-4B5D-ACD4-80E02EA51DFF}" id="{65E1E0BB-17B6-40A4-873E-04B88E081256}">
    <text>4-14-2026 Conduit Placement Confirmed Completed.</text>
  </threadedComment>
  <threadedComment ref="U288" dT="2026-04-14T21:15:35.87" personId="{79160F3F-A2CD-4B5D-ACD4-80E02EA51DFF}" id="{9A182E9C-B5F0-4DAC-A87C-7F9C8E696C45}">
    <text>4-14-2026 Confirmed Actual Completed Footage.</text>
  </threadedComment>
  <threadedComment ref="V288" dT="2026-04-14T21:15:12.08" personId="{79160F3F-A2CD-4B5D-ACD4-80E02EA51DFF}" id="{26E3B7B3-A7DB-4008-90FC-66A94C4FE137}">
    <text>4-14-2026 Conduit Placement Confirmed Completed.</text>
  </threadedComment>
  <threadedComment ref="U289" dT="2026-04-17T15:03:40.70" personId="{79160F3F-A2CD-4B5D-ACD4-80E02EA51DFF}" id="{3DDE7D53-E3D8-4D35-8A31-9C2CFCFF374F}">
    <text>4-17-2026 Confirmed Actual Completed Footage.</text>
  </threadedComment>
  <threadedComment ref="V289" dT="2026-04-17T15:04:06.88" personId="{79160F3F-A2CD-4B5D-ACD4-80E02EA51DFF}" id="{FFBDBB81-AEB6-4694-B531-FB7BEADA02CA}">
    <text>4-17-2026 Conduit Placement Confirmed Completed.</text>
  </threadedComment>
  <threadedComment ref="U290" dT="2025-04-07T20:33:57.07" personId="{79160F3F-A2CD-4B5D-ACD4-80E02EA51DFF}" id="{50F84F4B-CA08-4953-A659-686A5D4BF6C5}">
    <text>4-7-2025 Design Change Per Tillman.</text>
  </threadedComment>
  <threadedComment ref="U290" dT="2025-06-10T13:50:44.48" personId="{79160F3F-A2CD-4B5D-ACD4-80E02EA51DFF}" id="{0F5DE082-C2CC-49FF-9013-1FF5154D270E}" parentId="{50F84F4B-CA08-4953-A659-686A5D4BF6C5}">
    <text>6-10-2025 Confirmed Actual Completed Footage.</text>
  </threadedComment>
  <threadedComment ref="V290" dT="2025-06-10T13:51:26.28" personId="{79160F3F-A2CD-4B5D-ACD4-80E02EA51DFF}" id="{2B2F7E7E-F88F-4841-A27E-49AA7E710B67}">
    <text>6-10-2025 Conduit Placement Confirmed Completed.</text>
  </threadedComment>
  <threadedComment ref="U291" dT="2025-06-17T16:39:36.55" personId="{79160F3F-A2CD-4B5D-ACD4-80E02EA51DFF}" id="{D1852C84-14FD-4DC1-BC16-89890BB4781E}">
    <text xml:space="preserve">6-17-2025 Confirmed Actual Completed Footage. </text>
  </threadedComment>
  <threadedComment ref="V291" dT="2025-06-17T16:40:11.59" personId="{79160F3F-A2CD-4B5D-ACD4-80E02EA51DFF}" id="{3BBE86DA-5374-4D96-8579-A3B1FA92A2A9}">
    <text>6-17-2025 Conduit Placement Confirmed Completed.</text>
  </threadedComment>
  <threadedComment ref="U292" dT="2025-06-24T17:02:44.45" personId="{79160F3F-A2CD-4B5D-ACD4-80E02EA51DFF}" id="{745D7727-40D7-47F6-A2B1-BA4AB1E0BB2E}">
    <text>6-24-2025 Confirmed Actual Completed Footage.</text>
  </threadedComment>
  <threadedComment ref="V292" dT="2025-06-24T17:03:14.57" personId="{79160F3F-A2CD-4B5D-ACD4-80E02EA51DFF}" id="{2F8020AC-CF79-42FC-93FF-5B7A2960DB7C}">
    <text>6-24-2025 Conduit Placement Confirmed Completed.</text>
  </threadedComment>
  <threadedComment ref="A293" dT="2025-08-14T19:57:08.85" personId="{79160F3F-A2CD-4B5D-ACD4-80E02EA51DFF}" id="{6AB5DE0D-3B51-4FD4-9A91-1598EDB71722}">
    <text>8-14-2025 Partial Build Project As Per Tillman Email On 2-10-2025.</text>
  </threadedComment>
  <threadedComment ref="R293" dT="2025-01-29T22:16:27.08" personId="{79160F3F-A2CD-4B5D-ACD4-80E02EA51DFF}" id="{33521AA2-0B39-4641-B599-8482897CB736}">
    <text>Assigned To Barlett Fiber Per Curtis On 1/29/2025.</text>
  </threadedComment>
  <threadedComment ref="R293" dT="2025-05-29T12:42:02.77" personId="{79160F3F-A2CD-4B5D-ACD4-80E02EA51DFF}" id="{6D81CF5B-AF97-42F8-ADE1-D52FAC478536}" parentId="{33521AA2-0B39-4641-B599-8482897CB736}">
    <text>Partial Build Project Per Tillman On 2-10-2025.</text>
  </threadedComment>
  <threadedComment ref="U293" dT="2025-05-29T12:41:16.60" personId="{79160F3F-A2CD-4B5D-ACD4-80E02EA51DFF}" id="{45665442-E3C8-4B10-A5C7-C77C21BFDB56}">
    <text>Per Tillman On 2-10-2025 SOW Shows The Whole Project, But This Is To Complete The 4100ft Left On The Project. Partial Build Project.</text>
  </threadedComment>
  <threadedComment ref="U293" dT="2025-08-14T19:52:09.67" personId="{79160F3F-A2CD-4B5D-ACD4-80E02EA51DFF}" id="{EABAAA62-3798-4AD3-8733-0B979639ABDE}" parentId="{45665442-E3C8-4B10-A5C7-C77C21BFDB56}">
    <text>10-13-2025 Confirmed Actual Completed Footage.</text>
  </threadedComment>
  <threadedComment ref="V293" dT="2025-08-14T19:53:25.30" personId="{79160F3F-A2CD-4B5D-ACD4-80E02EA51DFF}" id="{90997271-9650-4039-9458-321FFE3F47F6}">
    <text>10-13-2025 Partial Build Project--Conduit Placement Confirmed Completed.</text>
  </threadedComment>
  <threadedComment ref="U294" dT="2025-11-28T18:42:32.18" personId="{79160F3F-A2CD-4B5D-ACD4-80E02EA51DFF}" id="{DFA606EC-1656-404E-BD44-71980BDA735D}">
    <text>11-28-2025 Confirmed Actual Completed Footage.</text>
  </threadedComment>
  <threadedComment ref="V294" dT="2025-11-28T18:43:28.34" personId="{79160F3F-A2CD-4B5D-ACD4-80E02EA51DFF}" id="{2CC0BDFB-A319-4984-8071-35A472D333C7}">
    <text>11-28-2025 Conduit Placement Confirmed Completed.</text>
  </threadedComment>
  <threadedComment ref="AA294" dT="2026-03-23T20:37:24.24" personId="{79160F3F-A2CD-4B5D-ACD4-80E02EA51DFF}" id="{17FA39E7-B832-4042-A41A-2B57E8A5CB9B}">
    <text>3-23-2026 QC Date Entered In SiteTracker On 3/23/2026.</text>
  </threadedComment>
  <threadedComment ref="U295" dT="2026-03-05T19:26:45.41" personId="{79160F3F-A2CD-4B5D-ACD4-80E02EA51DFF}" id="{FE5D99F9-BFE9-451F-9F7E-A4CD22501884}">
    <text>3-5-2026 Confirmed Actual Completed Footage.</text>
  </threadedComment>
  <threadedComment ref="V295" dT="2026-03-05T19:27:19.10" personId="{79160F3F-A2CD-4B5D-ACD4-80E02EA51DFF}" id="{686B8EE3-213F-4466-BAF3-37E641755DA9}">
    <text>3-5-2026 Conduit Placement Confirmed Completed.</text>
  </threadedComment>
  <threadedComment ref="U296" dT="2026-02-12T12:14:29.49" personId="{79160F3F-A2CD-4B5D-ACD4-80E02EA51DFF}" id="{3D5B1262-F66B-4C59-BBBC-F6AFC2433BB9}">
    <text>2-12-2025 Confirmed Actual Completed Footage.</text>
  </threadedComment>
  <threadedComment ref="V296" dT="2026-02-12T12:15:03.38" personId="{79160F3F-A2CD-4B5D-ACD4-80E02EA51DFF}" id="{1F735FD8-2386-4BC2-B4E8-A477509547EE}">
    <text>2-12-2025 Conduit Placement Confirmed Completed.</text>
  </threadedComment>
  <threadedComment ref="U297" dT="2026-03-05T19:29:34.02" personId="{79160F3F-A2CD-4B5D-ACD4-80E02EA51DFF}" id="{2A3711DB-C2FE-4CC7-AA9B-5AC125161584}">
    <text>3-5-2026 Confirmed Actual Completed Footage.</text>
  </threadedComment>
  <threadedComment ref="V297" dT="2026-03-05T19:30:23.51" personId="{79160F3F-A2CD-4B5D-ACD4-80E02EA51DFF}" id="{59FC3BA9-B9B1-4F1C-8FA3-2E5E59939416}">
    <text>3-5-2026 Conduit Placement Confirmed Completed.</text>
  </threadedComment>
  <threadedComment ref="U298" dT="2026-03-26T11:42:30.55" personId="{79160F3F-A2CD-4B5D-ACD4-80E02EA51DFF}" id="{F0888280-340F-4A91-9B3D-1AAEEE774A12}">
    <text>3-26-2026 Confirmed Actual Completed Footage.</text>
  </threadedComment>
  <threadedComment ref="V298" dT="2026-03-26T11:42:58.31" personId="{79160F3F-A2CD-4B5D-ACD4-80E02EA51DFF}" id="{0588421F-D1B5-46F4-B7A4-A6A406827548}">
    <text>3-26-2026 Conduit Placement Confirmed Completed.</text>
  </threadedComment>
  <threadedComment ref="U299" dT="2025-10-24T14:15:47.33" personId="{79160F3F-A2CD-4B5D-ACD4-80E02EA51DFF}" id="{F382406F-04AA-4560-A001-1FD1AD150E9C}">
    <text>10-24-2025 Confirmed Actual Completed Footage.</text>
  </threadedComment>
  <threadedComment ref="U299" dT="2026-02-12T12:04:43.81" personId="{79160F3F-A2CD-4B5D-ACD4-80E02EA51DFF}" id="{5455B33A-0341-4217-9C6C-376F9634415F}" parentId="{F382406F-04AA-4560-A001-1FD1AD150E9C}">
    <text>2-12-2026 Footage Updated From Previous COP Package.</text>
  </threadedComment>
  <threadedComment ref="V299" dT="2025-10-24T14:16:13.77" personId="{79160F3F-A2CD-4B5D-ACD4-80E02EA51DFF}" id="{D47DB38C-951F-48D0-BAF4-D295F9189733}">
    <text>10-23-2025 Conduit Placement Confirmed Completed.</text>
  </threadedComment>
  <threadedComment ref="V299" dT="2026-02-12T12:05:02.03" personId="{79160F3F-A2CD-4B5D-ACD4-80E02EA51DFF}" id="{0D36A99E-3C73-438A-8288-C12505E9C896}" parentId="{D47DB38C-951F-48D0-BAF4-D295F9189733}">
    <text>2-12-2026 Footage Updated From Previous COP Package.</text>
  </threadedComment>
  <threadedComment ref="R300" dT="2025-01-29T22:16:27.08" personId="{79160F3F-A2CD-4B5D-ACD4-80E02EA51DFF}" id="{E0656D9E-91FB-43EA-BA86-B9995DFABA33}">
    <text>Assigned To Barlett Fiber Per Curtis On 1/29/2025.</text>
  </threadedComment>
  <threadedComment ref="U300" dT="2025-08-28T18:47:07.25" personId="{79160F3F-A2CD-4B5D-ACD4-80E02EA51DFF}" id="{E93D87B3-3FBB-4ECE-A260-E3DA40656D32}">
    <text>8-28-2025 Confirmed Actual Completed Footage.</text>
  </threadedComment>
  <threadedComment ref="V300" dT="2025-08-28T18:48:13.27" personId="{79160F3F-A2CD-4B5D-ACD4-80E02EA51DFF}" id="{C0706972-4404-4AC2-9F60-7E1BECE80834}">
    <text>8-28-2025 Conduit Placement Confirmed Completed.</text>
  </threadedComment>
  <threadedComment ref="U301" dT="2025-08-27T18:49:17.58" personId="{79160F3F-A2CD-4B5D-ACD4-80E02EA51DFF}" id="{24B742A4-1CDA-4ECA-91C3-1197BE43FF62}">
    <text>8-27-2025 Confirmed Actual Completed Footage.</text>
  </threadedComment>
  <threadedComment ref="V301" dT="2025-08-27T18:49:51.28" personId="{79160F3F-A2CD-4B5D-ACD4-80E02EA51DFF}" id="{1B31B59A-2D5F-402A-925E-BB7C97DFA533}">
    <text>8-27-2025 Conduit Placement Confirmed Completed.</text>
  </threadedComment>
  <threadedComment ref="U302" dT="2026-03-26T18:54:24.12" personId="{79160F3F-A2CD-4B5D-ACD4-80E02EA51DFF}" id="{1BA27F6F-51AE-4BE0-AF08-D3C7F2F7C476}">
    <text>3-26-2026 Confirmed Actual Completed Footage.</text>
  </threadedComment>
  <threadedComment ref="V302" dT="2026-03-26T18:55:02.46" personId="{79160F3F-A2CD-4B5D-ACD4-80E02EA51DFF}" id="{246AE5E7-5713-4288-927A-9681C937663B}">
    <text>3-26-2026 Conduit Placement Confirmed Completed.</text>
  </threadedComment>
  <threadedComment ref="U303" dT="2025-09-03T16:33:54.38" personId="{79160F3F-A2CD-4B5D-ACD4-80E02EA51DFF}" id="{27B8619C-5C7F-45EA-AC39-FB33987A8417}">
    <text>9-3-2025 Confirmed Actual Completed Footage.</text>
  </threadedComment>
  <threadedComment ref="V303" dT="2025-09-03T16:34:18.42" personId="{79160F3F-A2CD-4B5D-ACD4-80E02EA51DFF}" id="{2ABA58B2-A453-411E-9D6B-092ACC54AF58}">
    <text>9-3-2025 Conduit Placement Confirmed Completed.</text>
  </threadedComment>
  <threadedComment ref="U304" dT="2026-01-22T15:37:27.51" personId="{79160F3F-A2CD-4B5D-ACD4-80E02EA51DFF}" id="{C1437040-BD6F-4B71-A174-A63D12FE65F0}">
    <text>1-22-2026 Confirmed Actual Completed Footage.</text>
  </threadedComment>
  <threadedComment ref="V304" dT="2026-01-18T19:06:49.29" personId="{79160F3F-A2CD-4B5D-ACD4-80E02EA51DFF}" id="{19EAB0C6-1425-4247-8A45-FCC0FB3D1AED}">
    <text>1-22-2026 Conduit Placement Confirmed Completed.</text>
  </threadedComment>
  <threadedComment ref="T305" dT="2025-11-07T21:20:51.48" personId="{79160F3F-A2CD-4B5D-ACD4-80E02EA51DFF}" id="{EC719E92-C077-43B7-BBDA-FF7B8D67D5DF}">
    <text>11-7-2025 Additional Footage Added For Connection Conduit That Was Not Completed By The MDU Vendor.</text>
  </threadedComment>
  <threadedComment ref="U305" dT="2025-11-07T21:28:03.34" personId="{79160F3F-A2CD-4B5D-ACD4-80E02EA51DFF}" id="{6FE375DB-D560-49AB-9894-D42851ABC6FF}">
    <text>11-7-2025 Additional Footage Added For Connection Conduit That Was Not Completed By The MDU Vendor.</text>
  </threadedComment>
  <threadedComment ref="U305" dT="2025-12-31T16:43:31.93" personId="{79160F3F-A2CD-4B5D-ACD4-80E02EA51DFF}" id="{938E8F24-F356-4846-BC92-6C6DEBCA159F}" parentId="{6FE375DB-D560-49AB-9894-D42851ABC6FF}">
    <text>12-31-2025 Confirmed Actual Completed Footage.</text>
  </threadedComment>
  <threadedComment ref="V305" dT="2025-12-31T16:44:01.34" personId="{79160F3F-A2CD-4B5D-ACD4-80E02EA51DFF}" id="{86C231E1-31D3-477D-8A75-806AA4FADE40}">
    <text>12-31-2025 Conduit Placement Confirmed Completed.</text>
  </threadedComment>
  <threadedComment ref="U306" dT="2026-01-13T21:28:05.63" personId="{74F12554-A315-4F9B-B137-457CC8B8B285}" id="{15178492-A7D4-4725-AE16-54B81F8805BE}">
    <text>1-13-2025 Confirmed Actual Completed Footage.  Change Order Request Sent to Tillman.</text>
  </threadedComment>
  <threadedComment ref="V306" dT="2026-01-18T19:07:06.26" personId="{79160F3F-A2CD-4B5D-ACD4-80E02EA51DFF}" id="{BC73194F-E293-4B2D-A1FC-7E404092361A}">
    <text>1-7-2026 Conduit Placement Confirmed Completed.</text>
  </threadedComment>
  <threadedComment ref="U307" dT="2026-02-18T20:05:05.58" personId="{79160F3F-A2CD-4B5D-ACD4-80E02EA51DFF}" id="{A98BE3A8-337A-4FE4-AC67-017D4B5FBC87}">
    <text>2-18-2026 Confirmed Actual Completed Footage.</text>
  </threadedComment>
  <threadedComment ref="V307" dT="2026-02-18T20:05:56.81" personId="{79160F3F-A2CD-4B5D-ACD4-80E02EA51DFF}" id="{3C71D945-CF91-47B5-9BB0-67B3A7AA6711}">
    <text>2-18-2026 Conduit Placement Confirmed Completed.</text>
  </threadedComment>
  <threadedComment ref="U308" dT="2026-02-13T14:56:00.16" personId="{79160F3F-A2CD-4B5D-ACD4-80E02EA51DFF}" id="{12588EC4-9811-492A-9A60-A16A1FB09105}">
    <text>2-13-2026 Confirmed Actual Completed Footage.</text>
  </threadedComment>
  <threadedComment ref="V308" dT="2026-02-13T14:57:12.34" personId="{79160F3F-A2CD-4B5D-ACD4-80E02EA51DFF}" id="{A69F6EB8-8025-41C5-AA8D-65B8B395FC6F}">
    <text>2-13-2025 Conduit Placement Confirmed Completed.</text>
  </threadedComment>
  <threadedComment ref="U309" dT="2026-03-02T15:57:56.06" personId="{79160F3F-A2CD-4B5D-ACD4-80E02EA51DFF}" id="{ED6D5542-FEED-43B0-95EB-A4F8D3E3730A}">
    <text>3-2-2026 Confirmed Actual Completed Footage.</text>
  </threadedComment>
  <threadedComment ref="V309" dT="2026-03-02T15:58:32.41" personId="{79160F3F-A2CD-4B5D-ACD4-80E02EA51DFF}" id="{FB492AF6-E564-4A7C-9755-E53B7798C17F}">
    <text>3-2-2026 Conduit Placement Confirmed Completed.</text>
  </threadedComment>
  <threadedComment ref="U310" dT="2026-01-18T17:12:51.84" personId="{79160F3F-A2CD-4B5D-ACD4-80E02EA51DFF}" id="{2D2B9981-4324-4855-A594-46124D70FC47}">
    <text>1-6-2026 Confirmed Actual Completed Footage.</text>
  </threadedComment>
  <threadedComment ref="V310" dT="2026-01-18T17:14:26.89" personId="{79160F3F-A2CD-4B5D-ACD4-80E02EA51DFF}" id="{0158FCDB-5746-4906-8BAB-94D3F90B878A}">
    <text>1-6-2026 Fiber Placement and Splicing.</text>
  </threadedComment>
  <threadedComment ref="U311" dT="2026-02-18T14:14:07.56" personId="{79160F3F-A2CD-4B5D-ACD4-80E02EA51DFF}" id="{0D3ECAD9-AD0C-4008-91D4-C10F6C9BDE65}">
    <text>2-18-2026 Confirmed Actual Completed Footage.</text>
  </threadedComment>
  <threadedComment ref="V311" dT="2026-02-18T14:14:32.51" personId="{79160F3F-A2CD-4B5D-ACD4-80E02EA51DFF}" id="{C9344CE6-A1EB-4F93-99E9-82DD02424943}">
    <text>2-18-2026 Conduit Placement Confirmed Completed.</text>
  </threadedComment>
  <threadedComment ref="U312" dT="2026-02-12T21:05:41.41" personId="{79160F3F-A2CD-4B5D-ACD4-80E02EA51DFF}" id="{FE4DFD32-6BA4-4777-9F6B-8BE5755F0E1B}">
    <text>2-12-2026 Confirmed Actual Completed Footage.</text>
  </threadedComment>
  <threadedComment ref="V312" dT="2026-02-12T21:06:06.02" personId="{79160F3F-A2CD-4B5D-ACD4-80E02EA51DFF}" id="{D40C653A-FB90-47B3-9402-B36AF5F4FA0A}">
    <text>2-12-2026 Conduit Placement Confirmed Completed.</text>
  </threadedComment>
  <threadedComment ref="A317" dT="2025-02-27T13:01:24.28" personId="{79160F3F-A2CD-4B5D-ACD4-80E02EA51DFF}" id="{A37A4793-E60C-4CE6-A76D-C7E3B8D681AB}">
    <text>NTP Received Fiber Placement and Splice Only Project.</text>
  </threadedComment>
  <threadedComment ref="D317" dT="2025-10-13T19:33:59.98" personId="{79160F3F-A2CD-4B5D-ACD4-80E02EA51DFF}" id="{DA91151F-4A1B-4C7E-8021-AEA313E78314}">
    <text>10-13-2025 Light Levels Sent On 5-23-2025 and 10-13-2025.</text>
  </threadedComment>
  <threadedComment ref="R317" dT="2025-01-29T22:16:27.08" personId="{79160F3F-A2CD-4B5D-ACD4-80E02EA51DFF}" id="{22BB94B6-292D-4F48-9F8F-2E7606AE5DB2}">
    <text>Assigned To Barlett Fiber Per Curtis On 1/29/2025.</text>
  </threadedComment>
  <threadedComment ref="A318" dT="2025-02-27T13:01:41.97" personId="{79160F3F-A2CD-4B5D-ACD4-80E02EA51DFF}" id="{1C613D79-198D-4F2E-B2B9-68EF42CB9F7B}">
    <text>NTP Received Fiber Placement and Splice Only Project.</text>
  </threadedComment>
  <threadedComment ref="D318" dT="2025-10-13T19:34:27.77" personId="{79160F3F-A2CD-4B5D-ACD4-80E02EA51DFF}" id="{CBF15CBA-88EB-470D-A62F-EE9DD467B0E9}">
    <text>10-13-2025 Light Levels Sent On 5-27-2025 and 10-13-2025.</text>
  </threadedComment>
  <threadedComment ref="R318" dT="2025-01-29T22:16:27.08" personId="{79160F3F-A2CD-4B5D-ACD4-80E02EA51DFF}" id="{C6D60ED1-BBF7-4E26-82EE-4A886DDDEEC6}">
    <text>Assigned To Barlett Fiber Per Curtis On 1/29/2025.</text>
  </threadedComment>
  <threadedComment ref="A319" dT="2025-02-27T13:01:49.84" personId="{79160F3F-A2CD-4B5D-ACD4-80E02EA51DFF}" id="{F6E499A0-F22E-4BC3-99F7-2214F12B4AF1}">
    <text>NTP Received Fiber Placement and Splice Only Project.</text>
  </threadedComment>
  <threadedComment ref="D319" dT="2025-10-13T19:34:54.93" personId="{79160F3F-A2CD-4B5D-ACD4-80E02EA51DFF}" id="{5A6DA43F-3E8D-489F-A7C7-81F36A33DD07}">
    <text>10-13-2025 Light Levels Sent On 5-27-2025 and 10-13-2025.</text>
  </threadedComment>
  <threadedComment ref="R319" dT="2025-01-29T22:16:27.08" personId="{79160F3F-A2CD-4B5D-ACD4-80E02EA51DFF}" id="{71A8135D-E913-4871-A81E-2F6A38E72F03}">
    <text>Assigned To Barlett Fiber Per Curtis On 1/29/2025.</text>
  </threadedComment>
  <threadedComment ref="A320" dT="2025-02-26T19:39:10.79" personId="{79160F3F-A2CD-4B5D-ACD4-80E02EA51DFF}" id="{D9F82B91-30C2-447A-9648-88D40C07F333}">
    <text>NTP Received Fiber Placement and Splice Only Project.</text>
  </threadedComment>
  <threadedComment ref="D320" dT="2025-10-13T19:35:38.16" personId="{79160F3F-A2CD-4B5D-ACD4-80E02EA51DFF}" id="{7DFF0006-B99C-46CE-90DA-63CA840B8AD8}">
    <text>10-13-2025 Light Levels Sent On 7-1-2025 and 10-13-2025.</text>
  </threadedComment>
  <threadedComment ref="D321" dT="2025-10-13T19:36:00.24" personId="{79160F3F-A2CD-4B5D-ACD4-80E02EA51DFF}" id="{BFFB3A05-E815-4E8B-986D-A7F5FC862DC2}">
    <text>10-13-2025 Light Levels Sent On 5-6-2025 and 10-13-2025.</text>
  </threadedComment>
  <threadedComment ref="A322" dT="2025-02-26T16:54:04.19" personId="{79160F3F-A2CD-4B5D-ACD4-80E02EA51DFF}" id="{34365959-AADA-4175-BEAD-5AE4D2FD766E}">
    <text>NTP Received Splice Only Project.</text>
  </threadedComment>
  <threadedComment ref="D322" dT="2025-10-13T19:36:40.93" personId="{79160F3F-A2CD-4B5D-ACD4-80E02EA51DFF}" id="{670D42A8-5418-4E36-950C-1200A0E7FE7D}">
    <text>10-13-2025 Light Levels Sent On 10-13-2025.</text>
  </threadedComment>
  <threadedComment ref="A323" dT="2025-02-26T19:38:35.07" personId="{79160F3F-A2CD-4B5D-ACD4-80E02EA51DFF}" id="{A24F9781-5662-44CF-BEE7-9DE1D8BBE520}">
    <text>NTP Received Fiber Placement and Splice Only Project.</text>
  </threadedComment>
  <threadedComment ref="D32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0" t="s">
        <v>0</v>
      </c>
      <c r="B1" s="1440"/>
      <c r="C1" s="1440"/>
      <c r="D1" s="1440"/>
      <c r="E1" s="1440"/>
      <c r="F1" s="1440"/>
      <c r="G1" s="1440"/>
      <c r="H1" s="1440"/>
      <c r="I1" s="1440"/>
      <c r="J1" s="1440"/>
      <c r="K1" s="1440"/>
      <c r="L1" s="1440"/>
      <c r="M1" s="1440"/>
      <c r="N1" s="1440"/>
      <c r="O1" s="1440"/>
      <c r="P1" s="1440"/>
      <c r="Q1" s="1021"/>
      <c r="S1" s="1021"/>
      <c r="T1" s="1021"/>
      <c r="U1" s="1021"/>
      <c r="V1" s="1021"/>
      <c r="W1" s="1021"/>
      <c r="X1" s="1021"/>
      <c r="Y1" s="1021"/>
      <c r="Z1" s="1021"/>
    </row>
    <row r="2" spans="1:26" ht="24.95" customHeight="1">
      <c r="A2" s="1441" t="str">
        <f ca="1">"Last Updated: "&amp;TEXT(NOW(),"MM/DD/YYYY  h:mm AM/PM")</f>
        <v>Last Updated: 04/23/2026  8:33 AM</v>
      </c>
      <c r="B2" s="1441"/>
      <c r="C2" s="1441"/>
      <c r="D2" s="1441"/>
      <c r="E2" s="1441"/>
      <c r="F2" s="1441"/>
      <c r="G2" s="1441"/>
      <c r="H2" s="1441"/>
      <c r="I2" s="1441"/>
      <c r="J2" s="1441"/>
      <c r="K2" s="1441"/>
      <c r="L2" s="1441"/>
      <c r="M2" s="1441"/>
      <c r="N2" s="1441"/>
      <c r="O2" s="1441"/>
      <c r="P2" s="144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7" t="s">
        <v>1</v>
      </c>
      <c r="B4" s="1467"/>
      <c r="C4" s="1467"/>
      <c r="D4" s="1467"/>
      <c r="E4" s="1467"/>
      <c r="F4" s="1467"/>
      <c r="G4" s="1467"/>
      <c r="H4" s="1467"/>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2" t="s">
        <v>8</v>
      </c>
      <c r="B7" s="1442"/>
      <c r="C7" s="1442"/>
      <c r="D7" s="1442"/>
      <c r="E7" s="1442"/>
      <c r="F7" s="1442"/>
      <c r="G7" s="1442"/>
      <c r="H7" s="1442"/>
      <c r="I7" s="1442"/>
      <c r="J7" s="1442"/>
      <c r="K7" s="1442"/>
      <c r="L7" s="1442"/>
      <c r="M7" s="1442"/>
      <c r="N7" s="1442"/>
      <c r="O7" s="1442"/>
      <c r="P7" s="144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3" t="s">
        <v>9</v>
      </c>
      <c r="B9" s="1444"/>
      <c r="C9" s="1021"/>
      <c r="D9" s="1423" t="s">
        <v>10</v>
      </c>
      <c r="E9" s="1424"/>
      <c r="F9" s="1425"/>
      <c r="G9" s="1021"/>
      <c r="H9" s="1423" t="s">
        <v>11</v>
      </c>
      <c r="I9" s="1424"/>
      <c r="J9" s="1425"/>
      <c r="K9" s="1021"/>
      <c r="L9" s="1423" t="s">
        <v>12</v>
      </c>
      <c r="M9" s="1424"/>
      <c r="N9" s="1425"/>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1"/>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0"/>
      <c r="F10" s="1431"/>
      <c r="G10" s="1021"/>
      <c r="H10" s="144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6"/>
      <c r="J10" s="1447"/>
      <c r="K10" s="1021"/>
      <c r="L10" s="144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9"/>
      <c r="N10" s="145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3" t="s">
        <v>13</v>
      </c>
      <c r="B12" s="1425"/>
      <c r="C12" s="1021"/>
      <c r="D12" s="1423" t="s">
        <v>14</v>
      </c>
      <c r="E12" s="1424"/>
      <c r="F12" s="1425"/>
      <c r="G12" s="1021"/>
      <c r="H12" s="1423" t="s">
        <v>15</v>
      </c>
      <c r="I12" s="1424"/>
      <c r="J12" s="1425"/>
      <c r="K12" s="1021"/>
      <c r="L12" s="1423" t="s">
        <v>16</v>
      </c>
      <c r="M12" s="1424"/>
      <c r="N12" s="1425"/>
      <c r="O12" s="1021"/>
      <c r="P12" s="1021"/>
      <c r="Q12" s="1021"/>
      <c r="R12" s="1021"/>
      <c r="S12" s="1021"/>
      <c r="T12" s="1021"/>
      <c r="U12" s="1021"/>
      <c r="V12" s="1021"/>
      <c r="W12" s="1021"/>
      <c r="X12" s="1021"/>
      <c r="Y12" s="1021"/>
      <c r="Z12" s="1021"/>
    </row>
    <row r="13" spans="1:26" ht="50.1" customHeight="1">
      <c r="A13" s="1451">
        <f>IFERROR(H10/D10,0)</f>
        <v>5.670995099140038E-2</v>
      </c>
      <c r="B13" s="1452"/>
      <c r="C13" s="1021"/>
      <c r="D13" s="142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7"/>
      <c r="F13" s="1428"/>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0"/>
      <c r="J13" s="1431"/>
      <c r="K13" s="1021"/>
      <c r="L13" s="1437">
        <f>COUNTA('Completed Projects Pending PW'!A3:A45)</f>
        <v>31</v>
      </c>
      <c r="M13" s="1438"/>
      <c r="N13" s="143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2" t="s">
        <v>17</v>
      </c>
      <c r="B15" s="1432"/>
      <c r="C15" s="1432"/>
      <c r="D15" s="1432"/>
      <c r="E15" s="1021"/>
      <c r="F15" s="1432" t="s">
        <v>18</v>
      </c>
      <c r="G15" s="1432"/>
      <c r="H15" s="1432"/>
      <c r="I15" s="1432"/>
      <c r="J15" s="1021"/>
      <c r="K15" s="1432" t="s">
        <v>19</v>
      </c>
      <c r="L15" s="1432"/>
      <c r="M15" s="1432"/>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0.25943590076352391</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2" t="s">
        <v>44</v>
      </c>
      <c r="B27" s="1432"/>
      <c r="C27" s="1432"/>
      <c r="D27" s="1432"/>
      <c r="F27" s="1433" t="s">
        <v>45</v>
      </c>
      <c r="G27" s="1433"/>
      <c r="H27" s="1433"/>
      <c r="I27" s="143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9</v>
      </c>
      <c r="D29" s="1054">
        <f>B29+C29</f>
        <v>16</v>
      </c>
      <c r="F29" s="1042" t="s">
        <v>51</v>
      </c>
      <c r="G29" s="1040">
        <f>COUNTIFS('Tillman UG Footage'!F:F,"*Joshua*",'Tillman UG Footage'!B:B,"&lt;&gt;AREA")</f>
        <v>11</v>
      </c>
      <c r="H29" s="1040">
        <f>COUNTIF('Completed Projects Pending PW'!F:F,"*Joshua*")</f>
        <v>15</v>
      </c>
      <c r="I29" s="1054">
        <f>G29+H29</f>
        <v>26</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7</v>
      </c>
      <c r="I30" s="1055">
        <f>G30+H30</f>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32</v>
      </c>
      <c r="D36" s="1049">
        <f>SUM(D29:D35)</f>
        <v>61</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32</v>
      </c>
      <c r="I37" s="1049">
        <f>SUM(I29:I36)</f>
        <v>62</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4" t="s">
        <v>65</v>
      </c>
      <c r="B39" s="1434"/>
      <c r="C39" s="1434"/>
      <c r="D39" s="1434"/>
      <c r="E39" s="1434"/>
      <c r="F39" s="1434"/>
      <c r="G39" s="1434"/>
      <c r="H39" s="1434"/>
      <c r="I39" s="1434"/>
      <c r="J39" s="1434"/>
      <c r="K39" s="1435"/>
      <c r="L39" s="1435"/>
      <c r="M39" s="1435"/>
      <c r="N39" s="143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6" t="s">
        <v>66</v>
      </c>
      <c r="B60" s="1436"/>
      <c r="C60" s="1436"/>
      <c r="D60" s="1436"/>
      <c r="E60" s="1436"/>
      <c r="F60" s="1436"/>
      <c r="G60" s="1436"/>
      <c r="H60" s="1436"/>
      <c r="I60" s="1436"/>
      <c r="J60" s="1436"/>
      <c r="K60" s="1436"/>
      <c r="L60" s="1436"/>
      <c r="M60" s="1436"/>
      <c r="N60" s="1436"/>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e">
        <f>IF('Completed Projects Pending PW'!#REF!="","",'Completed Projects Pending PW'!#REF!)</f>
        <v>#REF!</v>
      </c>
      <c r="B62" s="1039" t="e">
        <f>IF('Completed Projects Pending PW'!#REF!="","",'Completed Projects Pending PW'!#REF!)</f>
        <v>#REF!</v>
      </c>
      <c r="C62" s="1039" t="e">
        <f>IF('Completed Projects Pending PW'!#REF!="","",'Completed Projects Pending PW'!#REF!)</f>
        <v>#REF!</v>
      </c>
      <c r="D62" s="1039" t="e">
        <f>IF('Completed Projects Pending PW'!#REF!="","",'Completed Projects Pending PW'!#REF!)</f>
        <v>#REF!</v>
      </c>
      <c r="E62" s="1040" t="e">
        <f>IF('Completed Projects Pending PW'!#REF!="","",'Completed Projects Pending PW'!#REF!)</f>
        <v>#REF!</v>
      </c>
      <c r="F62" s="1040" t="e">
        <f>IF('Completed Projects Pending PW'!#REF!="","",'Completed Projects Pending PW'!#REF!)</f>
        <v>#REF!</v>
      </c>
      <c r="G62" s="1040" t="e">
        <f>IF('Completed Projects Pending PW'!#REF!="","",'Completed Projects Pending PW'!#REF!)</f>
        <v>#REF!</v>
      </c>
      <c r="H62" s="1045" t="e">
        <f>IF('Completed Projects Pending PW'!#REF!="","",'Completed Projects Pending PW'!#REF!)</f>
        <v>#REF!</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e">
        <f>IF('Completed Projects Pending PW'!#REF!="","",'Completed Projects Pending PW'!#REF!)</f>
        <v>#REF!</v>
      </c>
      <c r="B81" s="1039" t="e">
        <f>IF('Completed Projects Pending PW'!#REF!="","",'Completed Projects Pending PW'!#REF!)</f>
        <v>#REF!</v>
      </c>
      <c r="C81" s="1039" t="e">
        <f>IF('Completed Projects Pending PW'!#REF!="","",'Completed Projects Pending PW'!#REF!)</f>
        <v>#REF!</v>
      </c>
      <c r="D81" s="1039" t="e">
        <f>IF('Completed Projects Pending PW'!#REF!="","",'Completed Projects Pending PW'!#REF!)</f>
        <v>#REF!</v>
      </c>
      <c r="E81" s="1040" t="e">
        <f>IF('Completed Projects Pending PW'!#REF!="","",'Completed Projects Pending PW'!#REF!)</f>
        <v>#REF!</v>
      </c>
      <c r="F81" s="1040" t="e">
        <f>IF('Completed Projects Pending PW'!#REF!="","",'Completed Projects Pending PW'!#REF!)</f>
        <v>#REF!</v>
      </c>
      <c r="G81" s="1040" t="e">
        <f>IF('Completed Projects Pending PW'!#REF!="","",'Completed Projects Pending PW'!#REF!)</f>
        <v>#REF!</v>
      </c>
      <c r="H81" s="1045" t="e">
        <f>IF('Completed Projects Pending PW'!#REF!="","",'Completed Projects Pending PW'!#REF!)</f>
        <v>#REF!</v>
      </c>
    </row>
    <row r="82" spans="1:8">
      <c r="A82" s="1042" t="str">
        <f>IF('Completed Projects Pending PW'!A21="","",'Completed Projects Pending PW'!A21)</f>
        <v>BHCD-FSF-05-E</v>
      </c>
      <c r="B82" s="1039" t="str">
        <f>IF('Completed Projects Pending PW'!A21="","",'Completed Projects Pending PW'!B21)</f>
        <v>Port Charlotte</v>
      </c>
      <c r="C82" s="1039" t="str">
        <f>IF('Completed Projects Pending PW'!A21="","",'Completed Projects Pending PW'!D21)</f>
        <v>GN Systems</v>
      </c>
      <c r="D82" s="1039" t="str">
        <f>IF('Completed Projects Pending PW'!A21="","",'Completed Projects Pending PW'!F21)</f>
        <v>Cody</v>
      </c>
      <c r="E82" s="1040">
        <f>IF('Completed Projects Pending PW'!A21="","",'Completed Projects Pending PW'!H21)</f>
        <v>0</v>
      </c>
      <c r="F82" s="1040">
        <f>IF('Completed Projects Pending PW'!A21="","",'Completed Projects Pending PW'!V21)</f>
        <v>11789</v>
      </c>
      <c r="G82" s="1040">
        <f>IF('Completed Projects Pending PW'!A21="","",'Completed Projects Pending PW'!W21)</f>
        <v>11958</v>
      </c>
      <c r="H82" s="1045">
        <f>IF('Completed Projects Pending PW'!A21="","",'Completed Projects Pending PW'!N21)</f>
        <v>151170.79999999999</v>
      </c>
    </row>
    <row r="83" spans="1:8">
      <c r="A83" s="1042" t="e">
        <f>IF('Completed Projects Pending PW'!#REF!="","",'Completed Projects Pending PW'!#REF!)</f>
        <v>#REF!</v>
      </c>
      <c r="B83" s="1039" t="e">
        <f>IF('Completed Projects Pending PW'!#REF!="","",'Completed Projects Pending PW'!#REF!)</f>
        <v>#REF!</v>
      </c>
      <c r="C83" s="1039" t="e">
        <f>IF('Completed Projects Pending PW'!#REF!="","",'Completed Projects Pending PW'!#REF!)</f>
        <v>#REF!</v>
      </c>
      <c r="D83" s="1039" t="e">
        <f>IF('Completed Projects Pending PW'!#REF!="","",'Completed Projects Pending PW'!#REF!)</f>
        <v>#REF!</v>
      </c>
      <c r="E83" s="1040" t="e">
        <f>IF('Completed Projects Pending PW'!#REF!="","",'Completed Projects Pending PW'!#REF!)</f>
        <v>#REF!</v>
      </c>
      <c r="F83" s="1040" t="e">
        <f>IF('Completed Projects Pending PW'!#REF!="","",'Completed Projects Pending PW'!#REF!)</f>
        <v>#REF!</v>
      </c>
      <c r="G83" s="1040" t="e">
        <f>IF('Completed Projects Pending PW'!#REF!="","",'Completed Projects Pending PW'!#REF!)</f>
        <v>#REF!</v>
      </c>
      <c r="H83" s="1045" t="e">
        <f>IF('Completed Projects Pending PW'!#REF!="","",'Completed Projects Pending PW'!#REF!)</f>
        <v>#REF!</v>
      </c>
    </row>
    <row r="84" spans="1:8">
      <c r="A84" s="1042" t="str">
        <f>IF('Completed Projects Pending PW'!A22="","",'Completed Projects Pending PW'!A22)</f>
        <v>FB-HSF379</v>
      </c>
      <c r="B84" s="1039" t="str">
        <f>IF('Completed Projects Pending PW'!A22="","",'Completed Projects Pending PW'!B22)</f>
        <v>Port Charlotte</v>
      </c>
      <c r="C84" s="1039" t="str">
        <f>IF('Completed Projects Pending PW'!A22="","",'Completed Projects Pending PW'!D22)</f>
        <v>GN Systems</v>
      </c>
      <c r="D84" s="1039" t="str">
        <f>IF('Completed Projects Pending PW'!A22="","",'Completed Projects Pending PW'!F22)</f>
        <v>Joshua</v>
      </c>
      <c r="E84" s="1040">
        <f>IF('Completed Projects Pending PW'!A22="","",'Completed Projects Pending PW'!H22)</f>
        <v>0</v>
      </c>
      <c r="F84" s="1040">
        <f>IF('Completed Projects Pending PW'!A22="","",'Completed Projects Pending PW'!V22)</f>
        <v>1925</v>
      </c>
      <c r="G84" s="1040">
        <f>IF('Completed Projects Pending PW'!A22="","",'Completed Projects Pending PW'!W22)</f>
        <v>1896</v>
      </c>
      <c r="H84" s="1045">
        <f>IF('Completed Projects Pending PW'!A22="","",'Completed Projects Pending PW'!N22)</f>
        <v>24122.75</v>
      </c>
    </row>
    <row r="85" spans="1:8">
      <c r="A85" s="1042" t="str">
        <f>IF('Completed Projects Pending PW'!A23="","",'Completed Projects Pending PW'!A23)</f>
        <v>FB-HSF381</v>
      </c>
      <c r="B85" s="1039" t="str">
        <f>IF('Completed Projects Pending PW'!A23="","",'Completed Projects Pending PW'!B23)</f>
        <v>Port Charlotte</v>
      </c>
      <c r="C85" s="1039" t="str">
        <f>IF('Completed Projects Pending PW'!A23="","",'Completed Projects Pending PW'!D23)</f>
        <v>GN Systems</v>
      </c>
      <c r="D85" s="1039" t="str">
        <f>IF('Completed Projects Pending PW'!A23="","",'Completed Projects Pending PW'!F23)</f>
        <v>Joshua</v>
      </c>
      <c r="E85" s="1040">
        <f>IF('Completed Projects Pending PW'!A23="","",'Completed Projects Pending PW'!H23)</f>
        <v>0</v>
      </c>
      <c r="F85" s="1040">
        <f>IF('Completed Projects Pending PW'!A23="","",'Completed Projects Pending PW'!V23)</f>
        <v>2136</v>
      </c>
      <c r="G85" s="1040">
        <f>IF('Completed Projects Pending PW'!A23="","",'Completed Projects Pending PW'!W23)</f>
        <v>2179</v>
      </c>
      <c r="H85" s="1045">
        <f>IF('Completed Projects Pending PW'!A23="","",'Completed Projects Pending PW'!N23)</f>
        <v>26639.1</v>
      </c>
    </row>
    <row r="86" spans="1:8">
      <c r="A86" s="1042" t="str">
        <f>IF('Completed Projects Pending PW'!A24="","",'Completed Projects Pending PW'!A24)</f>
        <v>FB-HSF383</v>
      </c>
      <c r="B86" s="1039" t="str">
        <f>IF('Completed Projects Pending PW'!A24="","",'Completed Projects Pending PW'!B24)</f>
        <v>Port Charlotte</v>
      </c>
      <c r="C86" s="1039" t="str">
        <f>IF('Completed Projects Pending PW'!A24="","",'Completed Projects Pending PW'!D24)</f>
        <v>GN Systems</v>
      </c>
      <c r="D86" s="1039" t="str">
        <f>IF('Completed Projects Pending PW'!A24="","",'Completed Projects Pending PW'!F24)</f>
        <v>Joshua</v>
      </c>
      <c r="E86" s="1040">
        <f>IF('Completed Projects Pending PW'!A24="","",'Completed Projects Pending PW'!H24)</f>
        <v>0</v>
      </c>
      <c r="F86" s="1040">
        <f>IF('Completed Projects Pending PW'!A24="","",'Completed Projects Pending PW'!V24)</f>
        <v>105</v>
      </c>
      <c r="G86" s="1040">
        <f>IF('Completed Projects Pending PW'!A24="","",'Completed Projects Pending PW'!W24)</f>
        <v>102</v>
      </c>
      <c r="H86" s="1045">
        <f>IF('Completed Projects Pending PW'!A24="","",'Completed Projects Pending PW'!N24)</f>
        <v>1698.25</v>
      </c>
    </row>
    <row r="87" spans="1:8">
      <c r="A87" s="1042" t="str">
        <f>IF('Completed Projects Pending PW'!A25="","",'Completed Projects Pending PW'!A25)</f>
        <v>FB-HSF384</v>
      </c>
      <c r="B87" s="1039" t="str">
        <f>IF('Completed Projects Pending PW'!A25="","",'Completed Projects Pending PW'!B25)</f>
        <v>Port Charlotte</v>
      </c>
      <c r="C87" s="1039" t="str">
        <f>IF('Completed Projects Pending PW'!A25="","",'Completed Projects Pending PW'!D25)</f>
        <v>GN Systems</v>
      </c>
      <c r="D87" s="1039" t="str">
        <f>IF('Completed Projects Pending PW'!A25="","",'Completed Projects Pending PW'!F25)</f>
        <v>Joshua</v>
      </c>
      <c r="E87" s="1040">
        <f>IF('Completed Projects Pending PW'!A25="","",'Completed Projects Pending PW'!H25)</f>
        <v>0</v>
      </c>
      <c r="F87" s="1040">
        <f>IF('Completed Projects Pending PW'!A25="","",'Completed Projects Pending PW'!V25)</f>
        <v>406</v>
      </c>
      <c r="G87" s="1040">
        <f>IF('Completed Projects Pending PW'!A25="","",'Completed Projects Pending PW'!W25)</f>
        <v>417</v>
      </c>
      <c r="H87" s="1045">
        <f>IF('Completed Projects Pending PW'!A25="","",'Completed Projects Pending PW'!N25)</f>
        <v>5779.1</v>
      </c>
    </row>
    <row r="88" spans="1:8">
      <c r="A88" s="1042" t="str">
        <f>IF('Completed Projects Pending PW'!A26="","",'Completed Projects Pending PW'!A26)</f>
        <v>FB-HSF475</v>
      </c>
      <c r="B88" s="1039" t="str">
        <f>IF('Completed Projects Pending PW'!A26="","",'Completed Projects Pending PW'!B26)</f>
        <v>Port Charlotte</v>
      </c>
      <c r="C88" s="1039" t="str">
        <f>IF('Completed Projects Pending PW'!A26="","",'Completed Projects Pending PW'!D26)</f>
        <v>Lightspeed In-House</v>
      </c>
      <c r="D88" s="1039" t="str">
        <f>IF('Completed Projects Pending PW'!A26="","",'Completed Projects Pending PW'!F26)</f>
        <v>Joshua</v>
      </c>
      <c r="E88" s="1040">
        <f>IF('Completed Projects Pending PW'!A26="","",'Completed Projects Pending PW'!H26)</f>
        <v>0</v>
      </c>
      <c r="F88" s="1040">
        <f>IF('Completed Projects Pending PW'!A26="","",'Completed Projects Pending PW'!V26)</f>
        <v>742</v>
      </c>
      <c r="G88" s="1040">
        <f>IF('Completed Projects Pending PW'!A26="","",'Completed Projects Pending PW'!W26)</f>
        <v>752</v>
      </c>
      <c r="H88" s="1045">
        <f>IF('Completed Projects Pending PW'!A26="","",'Completed Projects Pending PW'!N26)</f>
        <v>9496.2000000000007</v>
      </c>
    </row>
    <row r="89" spans="1:8">
      <c r="A89" s="1042" t="e">
        <f>IF('Completed Projects Pending PW'!#REF!="","",'Completed Projects Pending PW'!#REF!)</f>
        <v>#REF!</v>
      </c>
      <c r="B89" s="1039" t="e">
        <f>IF('Completed Projects Pending PW'!#REF!="","",'Completed Projects Pending PW'!#REF!)</f>
        <v>#REF!</v>
      </c>
      <c r="C89" s="1039" t="e">
        <f>IF('Completed Projects Pending PW'!#REF!="","",'Completed Projects Pending PW'!#REF!)</f>
        <v>#REF!</v>
      </c>
      <c r="D89" s="1039" t="e">
        <f>IF('Completed Projects Pending PW'!#REF!="","",'Completed Projects Pending PW'!#REF!)</f>
        <v>#REF!</v>
      </c>
      <c r="E89" s="1040" t="e">
        <f>IF('Completed Projects Pending PW'!#REF!="","",'Completed Projects Pending PW'!#REF!)</f>
        <v>#REF!</v>
      </c>
      <c r="F89" s="1040" t="e">
        <f>IF('Completed Projects Pending PW'!#REF!="","",'Completed Projects Pending PW'!#REF!)</f>
        <v>#REF!</v>
      </c>
      <c r="G89" s="1040" t="e">
        <f>IF('Completed Projects Pending PW'!#REF!="","",'Completed Projects Pending PW'!#REF!)</f>
        <v>#REF!</v>
      </c>
      <c r="H89" s="1045" t="e">
        <f>IF('Completed Projects Pending PW'!#REF!="","",'Completed Projects Pending PW'!#REF!)</f>
        <v>#REF!</v>
      </c>
    </row>
    <row r="90" spans="1:8">
      <c r="A90" s="1042" t="str">
        <f>IF('Completed Projects Pending PW'!A27="","",'Completed Projects Pending PW'!A27)</f>
        <v>FB-HSF477</v>
      </c>
      <c r="B90" s="1039" t="str">
        <f>IF('Completed Projects Pending PW'!A27="","",'Completed Projects Pending PW'!B27)</f>
        <v>Port Charlotte</v>
      </c>
      <c r="C90" s="1039" t="str">
        <f>IF('Completed Projects Pending PW'!A27="","",'Completed Projects Pending PW'!D27)</f>
        <v>Lightspeed In-House</v>
      </c>
      <c r="D90" s="1039" t="str">
        <f>IF('Completed Projects Pending PW'!A27="","",'Completed Projects Pending PW'!F27)</f>
        <v>Joshua</v>
      </c>
      <c r="E90" s="1040">
        <f>IF('Completed Projects Pending PW'!A27="","",'Completed Projects Pending PW'!H27)</f>
        <v>0</v>
      </c>
      <c r="F90" s="1040">
        <f>IF('Completed Projects Pending PW'!A27="","",'Completed Projects Pending PW'!V27)</f>
        <v>1132</v>
      </c>
      <c r="G90" s="1040">
        <f>IF('Completed Projects Pending PW'!A27="","",'Completed Projects Pending PW'!W27)</f>
        <v>1186</v>
      </c>
      <c r="H90" s="1045">
        <f>IF('Completed Projects Pending PW'!A27="","",'Completed Projects Pending PW'!N27)</f>
        <v>14178.2</v>
      </c>
    </row>
    <row r="91" spans="1:8">
      <c r="A91" s="1042" t="str">
        <f>IF('Completed Projects Pending PW'!A28="","",'Completed Projects Pending PW'!A28)</f>
        <v>FB-HNP104</v>
      </c>
      <c r="B91" s="1039" t="str">
        <f>IF('Completed Projects Pending PW'!A28="","",'Completed Projects Pending PW'!B28)</f>
        <v>St Petersburg</v>
      </c>
      <c r="C91" s="1039" t="str">
        <f>IF('Completed Projects Pending PW'!A28="","",'Completed Projects Pending PW'!D28)</f>
        <v>Kattle One/LSCG</v>
      </c>
      <c r="D91" s="1039" t="str">
        <f>IF('Completed Projects Pending PW'!A28="","",'Completed Projects Pending PW'!F28)</f>
        <v>Johnnie</v>
      </c>
      <c r="E91" s="1040">
        <f>IF('Completed Projects Pending PW'!A28="","",'Completed Projects Pending PW'!H28)</f>
        <v>0</v>
      </c>
      <c r="F91" s="1040">
        <f>IF('Completed Projects Pending PW'!A28="","",'Completed Projects Pending PW'!V28)</f>
        <v>1831</v>
      </c>
      <c r="G91" s="1040">
        <f>IF('Completed Projects Pending PW'!A28="","",'Completed Projects Pending PW'!W28)</f>
        <v>1929</v>
      </c>
      <c r="H91" s="1045">
        <f>IF('Completed Projects Pending PW'!A28="","",'Completed Projects Pending PW'!N28)</f>
        <v>29634.15</v>
      </c>
    </row>
    <row r="92" spans="1:8">
      <c r="A92" s="1042" t="str">
        <f>IF('Completed Projects Pending PW'!A29="","",'Completed Projects Pending PW'!A29)</f>
        <v>FB-HNP111</v>
      </c>
      <c r="B92" s="1039" t="str">
        <f>IF('Completed Projects Pending PW'!A29="","",'Completed Projects Pending PW'!B29)</f>
        <v>St Petersburg</v>
      </c>
      <c r="C92" s="1039" t="str">
        <f>IF('Completed Projects Pending PW'!A29="","",'Completed Projects Pending PW'!D29)</f>
        <v>Lightspeed In-House</v>
      </c>
      <c r="D92" s="1039" t="str">
        <f>IF('Completed Projects Pending PW'!A29="","",'Completed Projects Pending PW'!F29)</f>
        <v>Johnnie</v>
      </c>
      <c r="E92" s="1040">
        <f>IF('Completed Projects Pending PW'!A29="","",'Completed Projects Pending PW'!H29)</f>
        <v>0</v>
      </c>
      <c r="F92" s="1040">
        <f>IF('Completed Projects Pending PW'!A29="","",'Completed Projects Pending PW'!V29)</f>
        <v>1157</v>
      </c>
      <c r="G92" s="1040">
        <f>IF('Completed Projects Pending PW'!A29="","",'Completed Projects Pending PW'!W29)</f>
        <v>1321</v>
      </c>
      <c r="H92" s="1045">
        <f>IF('Completed Projects Pending PW'!A29="","",'Completed Projects Pending PW'!N29)</f>
        <v>17203.45</v>
      </c>
    </row>
    <row r="93" spans="1:8">
      <c r="A93" s="1042" t="str">
        <f>IF('Completed Projects Pending PW'!A30="","",'Completed Projects Pending PW'!A30)</f>
        <v>FB-HNP133</v>
      </c>
      <c r="B93" s="1039" t="str">
        <f>IF('Completed Projects Pending PW'!A30="","",'Completed Projects Pending PW'!B30)</f>
        <v>St Petersburg</v>
      </c>
      <c r="C93" s="1039" t="str">
        <f>IF('Completed Projects Pending PW'!A30="","",'Completed Projects Pending PW'!D30)</f>
        <v>Lightspeed In-House</v>
      </c>
      <c r="D93" s="1039" t="str">
        <f>IF('Completed Projects Pending PW'!A30="","",'Completed Projects Pending PW'!F30)</f>
        <v>Johnnie</v>
      </c>
      <c r="E93" s="1040">
        <f>IF('Completed Projects Pending PW'!A30="","",'Completed Projects Pending PW'!H30)</f>
        <v>0</v>
      </c>
      <c r="F93" s="1040">
        <f>IF('Completed Projects Pending PW'!A30="","",'Completed Projects Pending PW'!V30)</f>
        <v>1697</v>
      </c>
      <c r="G93" s="1040">
        <f>IF('Completed Projects Pending PW'!A30="","",'Completed Projects Pending PW'!W30)</f>
        <v>1815</v>
      </c>
      <c r="H93" s="1045">
        <f>IF('Completed Projects Pending PW'!A30="","",'Completed Projects Pending PW'!N30)</f>
        <v>23800.25</v>
      </c>
    </row>
    <row r="94" spans="1:8">
      <c r="A94" s="1042" t="str">
        <f>IF('Completed Projects Pending PW'!A31="","",'Completed Projects Pending PW'!A31)</f>
        <v>FB-HNP138</v>
      </c>
      <c r="B94" s="1039" t="str">
        <f>IF('Completed Projects Pending PW'!A31="","",'Completed Projects Pending PW'!B31)</f>
        <v>St Petersburg</v>
      </c>
      <c r="C94" s="1039" t="str">
        <f>IF('Completed Projects Pending PW'!A31="","",'Completed Projects Pending PW'!D31)</f>
        <v>Lightspeed In-House</v>
      </c>
      <c r="D94" s="1039" t="str">
        <f>IF('Completed Projects Pending PW'!A31="","",'Completed Projects Pending PW'!F31)</f>
        <v>Johnnie</v>
      </c>
      <c r="E94" s="1040">
        <f>IF('Completed Projects Pending PW'!A31="","",'Completed Projects Pending PW'!H31)</f>
        <v>0</v>
      </c>
      <c r="F94" s="1040">
        <f>IF('Completed Projects Pending PW'!A31="","",'Completed Projects Pending PW'!V31)</f>
        <v>1534</v>
      </c>
      <c r="G94" s="1040">
        <f>IF('Completed Projects Pending PW'!A31="","",'Completed Projects Pending PW'!W31)</f>
        <v>1571</v>
      </c>
      <c r="H94" s="1045">
        <f>IF('Completed Projects Pending PW'!A31="","",'Completed Projects Pending PW'!N31)</f>
        <v>19745.25</v>
      </c>
    </row>
    <row r="95" spans="1:8">
      <c r="A95" s="1042" t="str">
        <f>IF('Completed Projects Pending PW'!A32="","",'Completed Projects Pending PW'!A32)</f>
        <v>FB-HNP144</v>
      </c>
      <c r="B95" s="1039" t="str">
        <f>IF('Completed Projects Pending PW'!A32="","",'Completed Projects Pending PW'!B32)</f>
        <v>St Petersburg</v>
      </c>
      <c r="C95" s="1039" t="str">
        <f>IF('Completed Projects Pending PW'!A32="","",'Completed Projects Pending PW'!D32)</f>
        <v>Kattle One/LSCG</v>
      </c>
      <c r="D95" s="1039" t="str">
        <f>IF('Completed Projects Pending PW'!A32="","",'Completed Projects Pending PW'!F32)</f>
        <v>Johnnie</v>
      </c>
      <c r="E95" s="1040">
        <f>IF('Completed Projects Pending PW'!A32="","",'Completed Projects Pending PW'!H32)</f>
        <v>0</v>
      </c>
      <c r="F95" s="1040">
        <f>IF('Completed Projects Pending PW'!A32="","",'Completed Projects Pending PW'!V32)</f>
        <v>2003</v>
      </c>
      <c r="G95" s="1040">
        <f>IF('Completed Projects Pending PW'!A32="","",'Completed Projects Pending PW'!W32)</f>
        <v>225</v>
      </c>
      <c r="H95" s="1045">
        <f>IF('Completed Projects Pending PW'!A32="","",'Completed Projects Pending PW'!N32)</f>
        <v>31186.25</v>
      </c>
    </row>
    <row r="96" spans="1:8">
      <c r="A96" s="1042" t="str">
        <f>IF('Completed Projects Pending PW'!A33="","",'Completed Projects Pending PW'!A33)</f>
        <v>Vantage Point Condominiums</v>
      </c>
      <c r="B96" s="1039" t="str">
        <f>IF('Completed Projects Pending PW'!A33="","",'Completed Projects Pending PW'!B33)</f>
        <v>St Petersburg</v>
      </c>
      <c r="C96" s="1039" t="str">
        <f>IF('Completed Projects Pending PW'!A33="","",'Completed Projects Pending PW'!D33)</f>
        <v>APT Communications/Kattleone</v>
      </c>
      <c r="D96" s="1039" t="str">
        <f>IF('Completed Projects Pending PW'!A33="","",'Completed Projects Pending PW'!F33)</f>
        <v>Johnnie</v>
      </c>
      <c r="E96" s="1040">
        <f>IF('Completed Projects Pending PW'!A33="","",'Completed Projects Pending PW'!H33)</f>
        <v>380</v>
      </c>
      <c r="F96" s="1040">
        <f>IF('Completed Projects Pending PW'!A33="","",'Completed Projects Pending PW'!V33)</f>
        <v>9181</v>
      </c>
      <c r="G96" s="1040">
        <f>IF('Completed Projects Pending PW'!A33="","",'Completed Projects Pending PW'!W33)</f>
        <v>9179</v>
      </c>
      <c r="H96" s="1045">
        <f>IF('Completed Projects Pending PW'!A33="","",'Completed Projects Pending PW'!N33)</f>
        <v>117414</v>
      </c>
    </row>
    <row r="97" spans="1:8">
      <c r="A97" s="1042" t="str">
        <f>IF('Completed Projects Pending PW'!A34="","",'Completed Projects Pending PW'!A34)</f>
        <v/>
      </c>
      <c r="B97" s="1039" t="str">
        <f>IF('Completed Projects Pending PW'!A34="","",'Completed Projects Pending PW'!B34)</f>
        <v/>
      </c>
      <c r="C97" s="1039" t="str">
        <f>IF('Completed Projects Pending PW'!A34="","",'Completed Projects Pending PW'!D34)</f>
        <v/>
      </c>
      <c r="D97" s="1039" t="str">
        <f>IF('Completed Projects Pending PW'!A34="","",'Completed Projects Pending PW'!F34)</f>
        <v/>
      </c>
      <c r="E97" s="1040" t="str">
        <f>IF('Completed Projects Pending PW'!A34="","",'Completed Projects Pending PW'!H34)</f>
        <v/>
      </c>
      <c r="F97" s="1040" t="str">
        <f>IF('Completed Projects Pending PW'!A34="","",'Completed Projects Pending PW'!V34)</f>
        <v/>
      </c>
      <c r="G97" s="1040" t="str">
        <f>IF('Completed Projects Pending PW'!A34="","",'Completed Projects Pending PW'!W34)</f>
        <v/>
      </c>
      <c r="H97" s="1045" t="str">
        <f>IF('Completed Projects Pending PW'!A34="","",'Completed Projects Pending PW'!N34)</f>
        <v/>
      </c>
    </row>
    <row r="98" spans="1:8">
      <c r="A98" s="1042" t="str">
        <f>IF('Completed Projects Pending PW'!A35="","",'Completed Projects Pending PW'!A35)</f>
        <v/>
      </c>
      <c r="B98" s="1039" t="str">
        <f>IF('Completed Projects Pending PW'!A35="","",'Completed Projects Pending PW'!B35)</f>
        <v/>
      </c>
      <c r="C98" s="1039" t="str">
        <f>IF('Completed Projects Pending PW'!A35="","",'Completed Projects Pending PW'!D35)</f>
        <v/>
      </c>
      <c r="D98" s="1039" t="str">
        <f>IF('Completed Projects Pending PW'!A35="","",'Completed Projects Pending PW'!F35)</f>
        <v/>
      </c>
      <c r="E98" s="1040" t="str">
        <f>IF('Completed Projects Pending PW'!A35="","",'Completed Projects Pending PW'!H35)</f>
        <v/>
      </c>
      <c r="F98" s="1040" t="str">
        <f>IF('Completed Projects Pending PW'!A35="","",'Completed Projects Pending PW'!V35)</f>
        <v/>
      </c>
      <c r="G98" s="1040" t="str">
        <f>IF('Completed Projects Pending PW'!A35="","",'Completed Projects Pending PW'!W35)</f>
        <v/>
      </c>
      <c r="H98" s="1045" t="str">
        <f>IF('Completed Projects Pending PW'!A35="","",'Completed Projects Pending PW'!N35)</f>
        <v/>
      </c>
    </row>
    <row r="99" spans="1:8">
      <c r="A99" s="1042" t="str">
        <f>IF('Completed Projects Pending PW'!A36="","",'Completed Projects Pending PW'!A36)</f>
        <v/>
      </c>
      <c r="B99" s="1039" t="str">
        <f>IF('Completed Projects Pending PW'!A36="","",'Completed Projects Pending PW'!B36)</f>
        <v/>
      </c>
      <c r="C99" s="1039" t="str">
        <f>IF('Completed Projects Pending PW'!A36="","",'Completed Projects Pending PW'!D36)</f>
        <v/>
      </c>
      <c r="D99" s="1039" t="str">
        <f>IF('Completed Projects Pending PW'!A36="","",'Completed Projects Pending PW'!F36)</f>
        <v/>
      </c>
      <c r="E99" s="1040" t="str">
        <f>IF('Completed Projects Pending PW'!A36="","",'Completed Projects Pending PW'!H36)</f>
        <v/>
      </c>
      <c r="F99" s="1040" t="str">
        <f>IF('Completed Projects Pending PW'!A36="","",'Completed Projects Pending PW'!V36)</f>
        <v/>
      </c>
      <c r="G99" s="1040" t="str">
        <f>IF('Completed Projects Pending PW'!A36="","",'Completed Projects Pending PW'!W36)</f>
        <v/>
      </c>
      <c r="H99" s="1045" t="str">
        <f>IF('Completed Projects Pending PW'!A36="","",'Completed Projects Pending PW'!N36)</f>
        <v/>
      </c>
    </row>
    <row r="100" spans="1:8">
      <c r="A100" s="1042" t="str">
        <f>IF('Completed Projects Pending PW'!A37="","",'Completed Projects Pending PW'!A37)</f>
        <v/>
      </c>
      <c r="B100" s="1039" t="str">
        <f>IF('Completed Projects Pending PW'!A37="","",'Completed Projects Pending PW'!B37)</f>
        <v/>
      </c>
      <c r="C100" s="1039" t="str">
        <f>IF('Completed Projects Pending PW'!A37="","",'Completed Projects Pending PW'!D37)</f>
        <v/>
      </c>
      <c r="D100" s="1039" t="str">
        <f>IF('Completed Projects Pending PW'!A37="","",'Completed Projects Pending PW'!F37)</f>
        <v/>
      </c>
      <c r="E100" s="1040" t="str">
        <f>IF('Completed Projects Pending PW'!A37="","",'Completed Projects Pending PW'!H37)</f>
        <v/>
      </c>
      <c r="F100" s="1040" t="str">
        <f>IF('Completed Projects Pending PW'!A37="","",'Completed Projects Pending PW'!V37)</f>
        <v/>
      </c>
      <c r="G100" s="1040" t="str">
        <f>IF('Completed Projects Pending PW'!A37="","",'Completed Projects Pending PW'!W37)</f>
        <v/>
      </c>
      <c r="H100" s="1045" t="str">
        <f>IF('Completed Projects Pending PW'!A37="","",'Completed Projects Pending PW'!N37)</f>
        <v/>
      </c>
    </row>
    <row r="101" spans="1:8">
      <c r="A101" s="1042" t="str">
        <f>IF('Completed Projects Pending PW'!A38="","",'Completed Projects Pending PW'!A38)</f>
        <v/>
      </c>
      <c r="B101" s="1039" t="str">
        <f>IF('Completed Projects Pending PW'!A38="","",'Completed Projects Pending PW'!B38)</f>
        <v/>
      </c>
      <c r="C101" s="1039" t="str">
        <f>IF('Completed Projects Pending PW'!A38="","",'Completed Projects Pending PW'!D38)</f>
        <v/>
      </c>
      <c r="D101" s="1039" t="str">
        <f>IF('Completed Projects Pending PW'!A38="","",'Completed Projects Pending PW'!F38)</f>
        <v/>
      </c>
      <c r="E101" s="1040" t="str">
        <f>IF('Completed Projects Pending PW'!A38="","",'Completed Projects Pending PW'!H38)</f>
        <v/>
      </c>
      <c r="F101" s="1040" t="str">
        <f>IF('Completed Projects Pending PW'!A38="","",'Completed Projects Pending PW'!V38)</f>
        <v/>
      </c>
      <c r="G101" s="1040" t="str">
        <f>IF('Completed Projects Pending PW'!A38="","",'Completed Projects Pending PW'!W38)</f>
        <v/>
      </c>
      <c r="H101" s="1045" t="str">
        <f>IF('Completed Projects Pending PW'!A38="","",'Completed Projects Pending PW'!N38)</f>
        <v/>
      </c>
    </row>
    <row r="102" spans="1:8">
      <c r="A102" s="1042" t="str">
        <f>IF('Completed Projects Pending PW'!A39="","",'Completed Projects Pending PW'!A39)</f>
        <v/>
      </c>
      <c r="B102" s="1039" t="str">
        <f>IF('Completed Projects Pending PW'!A39="","",'Completed Projects Pending PW'!B39)</f>
        <v/>
      </c>
      <c r="C102" s="1039" t="str">
        <f>IF('Completed Projects Pending PW'!A39="","",'Completed Projects Pending PW'!D39)</f>
        <v/>
      </c>
      <c r="D102" s="1039" t="str">
        <f>IF('Completed Projects Pending PW'!A39="","",'Completed Projects Pending PW'!F39)</f>
        <v/>
      </c>
      <c r="E102" s="1040" t="str">
        <f>IF('Completed Projects Pending PW'!A39="","",'Completed Projects Pending PW'!H39)</f>
        <v/>
      </c>
      <c r="F102" s="1040" t="str">
        <f>IF('Completed Projects Pending PW'!A39="","",'Completed Projects Pending PW'!V39)</f>
        <v/>
      </c>
      <c r="G102" s="1040" t="str">
        <f>IF('Completed Projects Pending PW'!A39="","",'Completed Projects Pending PW'!W39)</f>
        <v/>
      </c>
      <c r="H102" s="1045" t="str">
        <f>IF('Completed Projects Pending PW'!A39="","",'Completed Projects Pending PW'!N39)</f>
        <v/>
      </c>
    </row>
    <row r="103" spans="1:8">
      <c r="A103" s="1046" t="s">
        <v>40</v>
      </c>
      <c r="B103" s="1047"/>
      <c r="C103" s="1047"/>
      <c r="D103" s="1047"/>
      <c r="E103" s="1048" t="e">
        <f>SUM(E62:E102)</f>
        <v>#REF!</v>
      </c>
      <c r="F103" s="1048" t="e">
        <f>SUM(F62:F102)</f>
        <v>#REF!</v>
      </c>
      <c r="G103" s="1048" t="e">
        <f>SUM(G62:G102)</f>
        <v>#REF!</v>
      </c>
      <c r="H103" s="1057"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3" t="s">
        <v>441</v>
      </c>
      <c r="C1" s="1453"/>
      <c r="D1" s="427"/>
      <c r="E1" s="1453" t="s">
        <v>442</v>
      </c>
      <c r="F1" s="14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34840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249644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4"/>
      <c r="B1" s="1454"/>
      <c r="C1" s="1454"/>
      <c r="D1" s="1454"/>
      <c r="E1" s="1454"/>
      <c r="F1" s="1454"/>
      <c r="G1" s="1454"/>
      <c r="H1" s="1455" t="s">
        <v>480</v>
      </c>
      <c r="I1" s="1455"/>
      <c r="J1" s="1455"/>
      <c r="K1" s="1455"/>
      <c r="L1" s="1455"/>
      <c r="M1" s="1455"/>
      <c r="N1" s="1455"/>
      <c r="O1" s="1455"/>
      <c r="P1" s="189"/>
      <c r="Q1" s="1456" t="s">
        <v>97</v>
      </c>
      <c r="R1" s="1456"/>
      <c r="S1" s="1457"/>
      <c r="T1" s="1456"/>
      <c r="U1" s="1456"/>
      <c r="V1" s="1456"/>
      <c r="W1" s="1456"/>
      <c r="X1" s="145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25"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3"/>
      <c r="S11" s="1393"/>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19">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22">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6">
        <v>3625</v>
      </c>
      <c r="W15" s="1397"/>
      <c r="X15" s="1396">
        <v>3625</v>
      </c>
      <c r="Y15" s="1395">
        <v>0</v>
      </c>
      <c r="Z15" s="1241">
        <v>0</v>
      </c>
      <c r="AA15" s="1241">
        <v>0</v>
      </c>
      <c r="AB15" s="1220">
        <v>0</v>
      </c>
      <c r="AC15" s="1242"/>
      <c r="AD15" s="1394"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20">
        <v>1546</v>
      </c>
      <c r="X19" s="1001">
        <v>3109</v>
      </c>
      <c r="Y19" s="383">
        <f>IFERROR($W19/$V19, 0)</f>
        <v>0.49726600192988096</v>
      </c>
      <c r="Z19" s="1000">
        <v>46132</v>
      </c>
      <c r="AA19" s="698">
        <v>0</v>
      </c>
      <c r="AB19" s="698">
        <v>0</v>
      </c>
      <c r="AC19" s="707">
        <v>0</v>
      </c>
      <c r="AD19" s="699" t="s">
        <v>577</v>
      </c>
      <c r="AE19" s="733"/>
      <c r="AF19" s="732"/>
    </row>
    <row r="20" spans="1:32" ht="24.75" customHeight="1">
      <c r="A20" s="1367"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22">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2"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1466">
        <v>1710</v>
      </c>
      <c r="X30" s="696">
        <f t="shared" si="5"/>
        <v>5430</v>
      </c>
      <c r="Y30" s="365">
        <f t="shared" si="6"/>
        <v>0.23949579831932774</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21">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1">
        <v>46122</v>
      </c>
      <c r="F39" s="1270" t="s">
        <v>51</v>
      </c>
      <c r="G39" s="1272"/>
      <c r="H39" s="1004">
        <v>0</v>
      </c>
      <c r="I39" s="372" t="s">
        <v>543</v>
      </c>
      <c r="J39" s="703" t="s">
        <v>31</v>
      </c>
      <c r="K39" s="1468"/>
      <c r="L39" s="1271"/>
      <c r="M39" s="703" t="s">
        <v>110</v>
      </c>
      <c r="N39" s="1469">
        <v>43061.3</v>
      </c>
      <c r="O39" s="755" t="s">
        <v>110</v>
      </c>
      <c r="P39" s="1470" t="s">
        <v>36</v>
      </c>
      <c r="Q39" s="1006">
        <v>46126</v>
      </c>
      <c r="R39" s="1006"/>
      <c r="S39" s="1471"/>
      <c r="T39" s="1471"/>
      <c r="U39" s="1471"/>
      <c r="V39" s="1472">
        <v>11789</v>
      </c>
      <c r="W39" s="1257">
        <v>0</v>
      </c>
      <c r="X39" s="1473">
        <f>SUM(V39-W39)</f>
        <v>11789</v>
      </c>
      <c r="Y39" s="1273">
        <f>IFERROR($W39/$V39, 0)</f>
        <v>0</v>
      </c>
      <c r="Z39" s="1471"/>
      <c r="AA39" s="698">
        <v>0</v>
      </c>
      <c r="AB39" s="698">
        <v>0</v>
      </c>
      <c r="AC39" s="707">
        <v>0</v>
      </c>
      <c r="AD39" s="1274"/>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5" t="s">
        <v>110</v>
      </c>
      <c r="P40" s="715" t="s">
        <v>30</v>
      </c>
      <c r="Q40" s="1006">
        <v>46087</v>
      </c>
      <c r="R40" s="1006"/>
      <c r="S40" s="1006"/>
      <c r="T40" s="1006"/>
      <c r="U40" s="1006"/>
      <c r="V40" s="1007">
        <v>3461</v>
      </c>
      <c r="W40" s="1474">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4" t="s">
        <v>643</v>
      </c>
      <c r="B44" s="1203" t="s">
        <v>38</v>
      </c>
      <c r="C44" s="1386">
        <v>46171</v>
      </c>
      <c r="D44" s="1270" t="s">
        <v>471</v>
      </c>
      <c r="E44" s="1271">
        <v>46129</v>
      </c>
      <c r="F44" s="1270" t="s">
        <v>51</v>
      </c>
      <c r="G44" s="1272"/>
      <c r="H44" s="1475">
        <v>80</v>
      </c>
      <c r="I44" s="1295" t="s">
        <v>543</v>
      </c>
      <c r="J44" s="1298" t="s">
        <v>31</v>
      </c>
      <c r="K44" s="1468"/>
      <c r="L44" s="1271"/>
      <c r="M44" s="703" t="s">
        <v>110</v>
      </c>
      <c r="N44" s="1469">
        <v>77548</v>
      </c>
      <c r="O44" s="1202" t="s">
        <v>110</v>
      </c>
      <c r="P44" s="1387" t="s">
        <v>33</v>
      </c>
      <c r="Q44" s="1471"/>
      <c r="R44" s="1471"/>
      <c r="S44" s="1471"/>
      <c r="T44" s="1471"/>
      <c r="U44" s="1471"/>
      <c r="V44" s="1472">
        <v>6605</v>
      </c>
      <c r="W44" s="1473"/>
      <c r="X44" s="1473">
        <f>SUM(V44-W44)</f>
        <v>6605</v>
      </c>
      <c r="Y44" s="1273">
        <f>IFERROR($W44/$V44, 0)</f>
        <v>0</v>
      </c>
      <c r="Z44" s="1471"/>
      <c r="AA44" s="698">
        <v>0</v>
      </c>
      <c r="AB44" s="744">
        <v>0</v>
      </c>
      <c r="AC44" s="743">
        <v>0</v>
      </c>
      <c r="AD44" s="1274" t="s">
        <v>644</v>
      </c>
      <c r="AE44" s="735"/>
    </row>
    <row r="45" spans="1:31" ht="24.75" customHeight="1">
      <c r="A45" s="1344" t="s">
        <v>645</v>
      </c>
      <c r="B45" s="1203" t="s">
        <v>38</v>
      </c>
      <c r="C45" s="1386">
        <v>46171</v>
      </c>
      <c r="D45" s="1270"/>
      <c r="E45" s="1271"/>
      <c r="F45" s="1270"/>
      <c r="G45" s="1272"/>
      <c r="H45" s="1475">
        <v>89</v>
      </c>
      <c r="I45" s="1295" t="s">
        <v>543</v>
      </c>
      <c r="J45" s="1298" t="s">
        <v>31</v>
      </c>
      <c r="K45" s="1468"/>
      <c r="L45" s="1271"/>
      <c r="M45" s="1201" t="s">
        <v>110</v>
      </c>
      <c r="N45" s="1469">
        <v>70666</v>
      </c>
      <c r="O45" s="1202" t="s">
        <v>110</v>
      </c>
      <c r="P45" s="1387" t="s">
        <v>33</v>
      </c>
      <c r="Q45" s="1471"/>
      <c r="R45" s="1471"/>
      <c r="S45" s="1471"/>
      <c r="T45" s="1471"/>
      <c r="U45" s="1471"/>
      <c r="V45" s="1472">
        <v>6549</v>
      </c>
      <c r="W45" s="1473"/>
      <c r="X45" s="1473">
        <f>SUM(V45-W45)</f>
        <v>6549</v>
      </c>
      <c r="Y45" s="1273">
        <f>IFERROR($W45/$V45, 0)</f>
        <v>0</v>
      </c>
      <c r="Z45" s="1471"/>
      <c r="AA45" s="698">
        <v>0</v>
      </c>
      <c r="AB45" s="744">
        <v>0</v>
      </c>
      <c r="AC45" s="743">
        <v>0</v>
      </c>
      <c r="AD45" s="1274" t="s">
        <v>646</v>
      </c>
      <c r="AE45" s="735"/>
    </row>
    <row r="46" spans="1:31" ht="24.75" customHeight="1">
      <c r="A46" s="1344" t="s">
        <v>647</v>
      </c>
      <c r="B46" s="1203" t="s">
        <v>38</v>
      </c>
      <c r="C46" s="1386">
        <v>46171</v>
      </c>
      <c r="D46" s="1270"/>
      <c r="E46" s="1271"/>
      <c r="F46" s="1270"/>
      <c r="G46" s="1272"/>
      <c r="H46" s="1475">
        <v>79</v>
      </c>
      <c r="I46" s="1295" t="s">
        <v>543</v>
      </c>
      <c r="J46" s="1298" t="s">
        <v>31</v>
      </c>
      <c r="K46" s="1468"/>
      <c r="L46" s="1271"/>
      <c r="M46" s="1201" t="s">
        <v>110</v>
      </c>
      <c r="N46" s="1469">
        <v>89293.95</v>
      </c>
      <c r="O46" s="1202" t="s">
        <v>110</v>
      </c>
      <c r="P46" s="1387" t="s">
        <v>33</v>
      </c>
      <c r="Q46" s="1471"/>
      <c r="R46" s="1471"/>
      <c r="S46" s="1471"/>
      <c r="T46" s="1471"/>
      <c r="U46" s="1471"/>
      <c r="V46" s="1472">
        <v>7494</v>
      </c>
      <c r="W46" s="1473"/>
      <c r="X46" s="1473">
        <f>SUM(V46-W46)</f>
        <v>7494</v>
      </c>
      <c r="Y46" s="1273">
        <f>IFERROR($W46/$V46, 0)</f>
        <v>0</v>
      </c>
      <c r="Z46" s="1471"/>
      <c r="AA46" s="698">
        <v>0</v>
      </c>
      <c r="AB46" s="744">
        <v>0</v>
      </c>
      <c r="AC46" s="743">
        <v>0</v>
      </c>
      <c r="AD46" s="1274" t="s">
        <v>646</v>
      </c>
      <c r="AE46" s="735"/>
    </row>
    <row r="47" spans="1:31" ht="24.75" customHeight="1">
      <c r="A47" s="1344" t="s">
        <v>648</v>
      </c>
      <c r="B47" s="1203" t="s">
        <v>38</v>
      </c>
      <c r="C47" s="1386">
        <v>46171</v>
      </c>
      <c r="D47" s="1270"/>
      <c r="E47" s="1271"/>
      <c r="F47" s="1270"/>
      <c r="G47" s="1272"/>
      <c r="H47" s="1475">
        <v>71</v>
      </c>
      <c r="I47" s="1295" t="s">
        <v>543</v>
      </c>
      <c r="J47" s="1298" t="s">
        <v>31</v>
      </c>
      <c r="K47" s="1468"/>
      <c r="L47" s="1271"/>
      <c r="M47" s="1201" t="s">
        <v>110</v>
      </c>
      <c r="N47" s="1469">
        <v>91537.75</v>
      </c>
      <c r="O47" s="1202" t="s">
        <v>110</v>
      </c>
      <c r="P47" s="1387" t="s">
        <v>33</v>
      </c>
      <c r="Q47" s="1471"/>
      <c r="R47" s="1471"/>
      <c r="S47" s="1471"/>
      <c r="T47" s="1471"/>
      <c r="U47" s="1471"/>
      <c r="V47" s="1472">
        <v>7255</v>
      </c>
      <c r="W47" s="1473"/>
      <c r="X47" s="1473">
        <f>SUM(V47-W47)</f>
        <v>7255</v>
      </c>
      <c r="Y47" s="1273">
        <f>IFERROR($W47/$V47, 0)</f>
        <v>0</v>
      </c>
      <c r="Z47" s="1471"/>
      <c r="AA47" s="698">
        <v>0</v>
      </c>
      <c r="AB47" s="744">
        <v>0</v>
      </c>
      <c r="AC47" s="743">
        <v>0</v>
      </c>
      <c r="AD47" s="1274" t="s">
        <v>646</v>
      </c>
      <c r="AE47" s="735"/>
    </row>
    <row r="48" spans="1:31" ht="24.75" customHeight="1">
      <c r="A48" s="1344" t="s">
        <v>649</v>
      </c>
      <c r="B48" s="1203" t="s">
        <v>38</v>
      </c>
      <c r="C48" s="1386">
        <v>46171</v>
      </c>
      <c r="D48" s="1270"/>
      <c r="E48" s="1271"/>
      <c r="F48" s="1270"/>
      <c r="G48" s="1272"/>
      <c r="H48" s="1475">
        <v>71</v>
      </c>
      <c r="I48" s="1295" t="s">
        <v>543</v>
      </c>
      <c r="J48" s="1298" t="s">
        <v>31</v>
      </c>
      <c r="K48" s="1468"/>
      <c r="L48" s="1271"/>
      <c r="M48" s="1201" t="s">
        <v>110</v>
      </c>
      <c r="N48" s="1469">
        <v>68762</v>
      </c>
      <c r="O48" s="1202" t="s">
        <v>110</v>
      </c>
      <c r="P48" s="1387" t="s">
        <v>33</v>
      </c>
      <c r="Q48" s="1471"/>
      <c r="R48" s="1471"/>
      <c r="S48" s="1471"/>
      <c r="T48" s="1471"/>
      <c r="U48" s="1471"/>
      <c r="V48" s="1472">
        <v>5624</v>
      </c>
      <c r="W48" s="1473"/>
      <c r="X48" s="1473">
        <f>SUM(V48-W48)</f>
        <v>5624</v>
      </c>
      <c r="Y48" s="1273">
        <f>IFERROR($W48/$V48, 0)</f>
        <v>0</v>
      </c>
      <c r="Z48" s="1471"/>
      <c r="AA48" s="698">
        <v>0</v>
      </c>
      <c r="AB48" s="744">
        <v>0</v>
      </c>
      <c r="AC48" s="743">
        <v>0</v>
      </c>
      <c r="AD48" s="1274" t="s">
        <v>646</v>
      </c>
      <c r="AE48" s="735"/>
    </row>
    <row r="49" spans="1:31" ht="24.75" customHeight="1">
      <c r="A49" s="1344" t="s">
        <v>650</v>
      </c>
      <c r="B49" s="1203" t="s">
        <v>38</v>
      </c>
      <c r="C49" s="1386">
        <v>46171</v>
      </c>
      <c r="D49" s="1270"/>
      <c r="E49" s="1271"/>
      <c r="F49" s="1270"/>
      <c r="G49" s="1272"/>
      <c r="H49" s="1475">
        <v>0</v>
      </c>
      <c r="I49" s="1295" t="s">
        <v>543</v>
      </c>
      <c r="J49" s="1298" t="s">
        <v>31</v>
      </c>
      <c r="K49" s="1468"/>
      <c r="L49" s="1271"/>
      <c r="M49" s="1201" t="s">
        <v>110</v>
      </c>
      <c r="N49" s="1469">
        <v>60407.15</v>
      </c>
      <c r="O49" s="1202" t="s">
        <v>110</v>
      </c>
      <c r="P49" s="1387" t="s">
        <v>33</v>
      </c>
      <c r="Q49" s="1471"/>
      <c r="R49" s="1471"/>
      <c r="S49" s="1471"/>
      <c r="T49" s="1471"/>
      <c r="U49" s="1471"/>
      <c r="V49" s="1472">
        <v>4327</v>
      </c>
      <c r="W49" s="1473"/>
      <c r="X49" s="1473">
        <f>SUM(V49-W49)</f>
        <v>4327</v>
      </c>
      <c r="Y49" s="1273">
        <f>IFERROR($W49/$V49, 0)</f>
        <v>0</v>
      </c>
      <c r="Z49" s="1471"/>
      <c r="AA49" s="698">
        <v>0</v>
      </c>
      <c r="AB49" s="744">
        <v>0</v>
      </c>
      <c r="AC49" s="743">
        <v>0</v>
      </c>
      <c r="AD49" s="1274"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4" t="s">
        <v>654</v>
      </c>
      <c r="B51" s="1082" t="s">
        <v>41</v>
      </c>
      <c r="C51" s="1342">
        <v>46178</v>
      </c>
      <c r="D51" s="1270"/>
      <c r="E51" s="1271"/>
      <c r="F51" s="1270"/>
      <c r="G51" s="1272"/>
      <c r="H51" s="1009">
        <v>0</v>
      </c>
      <c r="I51" s="304" t="s">
        <v>543</v>
      </c>
      <c r="J51" s="755" t="s">
        <v>31</v>
      </c>
      <c r="K51" s="1468"/>
      <c r="L51" s="1271"/>
      <c r="M51" s="1201" t="s">
        <v>110</v>
      </c>
      <c r="N51" s="1469">
        <v>75564</v>
      </c>
      <c r="O51" s="1202" t="s">
        <v>110</v>
      </c>
      <c r="P51" s="1387" t="s">
        <v>33</v>
      </c>
      <c r="Q51" s="1471"/>
      <c r="R51" s="1471"/>
      <c r="S51" s="1471"/>
      <c r="T51" s="1471"/>
      <c r="U51" s="1471"/>
      <c r="V51" s="1472">
        <v>6250</v>
      </c>
      <c r="W51" s="1473"/>
      <c r="X51" s="1473">
        <f>SUM(V51-W51)</f>
        <v>6250</v>
      </c>
      <c r="Y51" s="1273">
        <f>IFERROR($W51/$V51, 0)</f>
        <v>0</v>
      </c>
      <c r="Z51" s="1471"/>
      <c r="AA51" s="698">
        <v>0</v>
      </c>
      <c r="AB51" s="744">
        <v>0</v>
      </c>
      <c r="AC51" s="743">
        <v>0</v>
      </c>
      <c r="AD51" s="1274" t="s">
        <v>655</v>
      </c>
      <c r="AE51" s="735"/>
    </row>
    <row r="52" spans="1:31" ht="24.75" customHeight="1">
      <c r="A52" s="1344" t="s">
        <v>656</v>
      </c>
      <c r="B52" s="1082" t="s">
        <v>41</v>
      </c>
      <c r="C52" s="1342">
        <v>46178</v>
      </c>
      <c r="D52" s="1270"/>
      <c r="E52" s="1271"/>
      <c r="F52" s="1270"/>
      <c r="G52" s="1272"/>
      <c r="H52" s="1009">
        <v>0</v>
      </c>
      <c r="I52" s="304" t="s">
        <v>543</v>
      </c>
      <c r="J52" s="755" t="s">
        <v>31</v>
      </c>
      <c r="K52" s="1468"/>
      <c r="L52" s="1271"/>
      <c r="M52" s="1201" t="s">
        <v>110</v>
      </c>
      <c r="N52" s="1469">
        <v>81150</v>
      </c>
      <c r="O52" s="1202" t="s">
        <v>110</v>
      </c>
      <c r="P52" s="1387" t="s">
        <v>33</v>
      </c>
      <c r="Q52" s="1471"/>
      <c r="R52" s="1471"/>
      <c r="S52" s="1471"/>
      <c r="T52" s="1471"/>
      <c r="U52" s="1471"/>
      <c r="V52" s="1472">
        <v>6825</v>
      </c>
      <c r="W52" s="1473"/>
      <c r="X52" s="1473">
        <f>SUM(V52-W52)</f>
        <v>6825</v>
      </c>
      <c r="Y52" s="1273">
        <f>IFERROR($W52/$V52, 0)</f>
        <v>0</v>
      </c>
      <c r="Z52" s="1471"/>
      <c r="AA52" s="698">
        <v>0</v>
      </c>
      <c r="AB52" s="744">
        <v>0</v>
      </c>
      <c r="AC52" s="743">
        <v>0</v>
      </c>
      <c r="AD52" s="1274" t="s">
        <v>655</v>
      </c>
      <c r="AE52" s="735"/>
    </row>
    <row r="53" spans="1:31" ht="24.75" customHeight="1">
      <c r="A53" s="1410" t="s">
        <v>657</v>
      </c>
      <c r="B53" s="1082" t="s">
        <v>41</v>
      </c>
      <c r="C53" s="1342">
        <v>46178</v>
      </c>
      <c r="D53" s="1270"/>
      <c r="E53" s="1271"/>
      <c r="F53" s="1270"/>
      <c r="G53" s="1272"/>
      <c r="H53" s="1009">
        <v>0</v>
      </c>
      <c r="I53" s="304" t="s">
        <v>543</v>
      </c>
      <c r="J53" s="755" t="s">
        <v>31</v>
      </c>
      <c r="K53" s="1468"/>
      <c r="L53" s="1271"/>
      <c r="M53" s="1201" t="s">
        <v>238</v>
      </c>
      <c r="N53" s="1469">
        <v>21122.05</v>
      </c>
      <c r="O53" s="1202" t="s">
        <v>110</v>
      </c>
      <c r="P53" s="1387" t="s">
        <v>33</v>
      </c>
      <c r="Q53" s="1471"/>
      <c r="R53" s="1471"/>
      <c r="S53" s="1471"/>
      <c r="T53" s="1471"/>
      <c r="U53" s="1471"/>
      <c r="V53" s="1472">
        <v>1693</v>
      </c>
      <c r="W53" s="1473"/>
      <c r="X53" s="1473">
        <f>SUM(V53-W53)</f>
        <v>1693</v>
      </c>
      <c r="Y53" s="1273">
        <f>IFERROR($W53/$V53, 0)</f>
        <v>0</v>
      </c>
      <c r="Z53" s="1471"/>
      <c r="AA53" s="698">
        <v>0</v>
      </c>
      <c r="AB53" s="744">
        <v>0</v>
      </c>
      <c r="AC53" s="743">
        <v>0</v>
      </c>
      <c r="AD53" s="1274" t="s">
        <v>658</v>
      </c>
      <c r="AE53" s="735"/>
    </row>
    <row r="54" spans="1:31" ht="24.75" customHeight="1">
      <c r="A54" s="1344" t="s">
        <v>659</v>
      </c>
      <c r="B54" s="1082" t="s">
        <v>41</v>
      </c>
      <c r="C54" s="1342">
        <v>46178</v>
      </c>
      <c r="D54" s="1270"/>
      <c r="E54" s="1271"/>
      <c r="F54" s="1270"/>
      <c r="G54" s="1272"/>
      <c r="H54" s="1009">
        <v>0</v>
      </c>
      <c r="I54" s="304" t="s">
        <v>543</v>
      </c>
      <c r="J54" s="755" t="s">
        <v>31</v>
      </c>
      <c r="K54" s="1468"/>
      <c r="L54" s="1271"/>
      <c r="M54" s="1201" t="s">
        <v>110</v>
      </c>
      <c r="N54" s="1469">
        <v>15405.5</v>
      </c>
      <c r="O54" s="1202" t="s">
        <v>110</v>
      </c>
      <c r="P54" s="1387" t="s">
        <v>33</v>
      </c>
      <c r="Q54" s="1471"/>
      <c r="R54" s="1471"/>
      <c r="S54" s="1471"/>
      <c r="T54" s="1471"/>
      <c r="U54" s="1471"/>
      <c r="V54" s="1472">
        <v>761</v>
      </c>
      <c r="W54" s="1473"/>
      <c r="X54" s="1473">
        <f>SUM(V54-W54)</f>
        <v>761</v>
      </c>
      <c r="Y54" s="1273">
        <f>IFERROR($W54/$V54, 0)</f>
        <v>0</v>
      </c>
      <c r="Z54" s="1471"/>
      <c r="AA54" s="698">
        <v>0</v>
      </c>
      <c r="AB54" s="744">
        <v>0</v>
      </c>
      <c r="AC54" s="743">
        <v>0</v>
      </c>
      <c r="AD54" s="1274" t="s">
        <v>655</v>
      </c>
      <c r="AE54" s="735"/>
    </row>
    <row r="55" spans="1:31" ht="24.75" customHeight="1">
      <c r="A55" s="1344" t="s">
        <v>660</v>
      </c>
      <c r="B55" s="1082" t="s">
        <v>41</v>
      </c>
      <c r="C55" s="1342">
        <v>46142</v>
      </c>
      <c r="D55" s="1270" t="s">
        <v>54</v>
      </c>
      <c r="E55" s="1271">
        <v>46134</v>
      </c>
      <c r="F55" s="1270" t="s">
        <v>51</v>
      </c>
      <c r="G55" s="1272"/>
      <c r="H55" s="1009">
        <v>0</v>
      </c>
      <c r="I55" s="304" t="s">
        <v>543</v>
      </c>
      <c r="J55" s="755" t="s">
        <v>31</v>
      </c>
      <c r="K55" s="1468"/>
      <c r="L55" s="1271"/>
      <c r="M55" s="1201" t="s">
        <v>110</v>
      </c>
      <c r="N55" s="1469">
        <v>33518.699999999997</v>
      </c>
      <c r="O55" s="1202" t="s">
        <v>110</v>
      </c>
      <c r="P55" s="1387" t="s">
        <v>33</v>
      </c>
      <c r="Q55" s="1471"/>
      <c r="R55" s="1471"/>
      <c r="S55" s="1471"/>
      <c r="T55" s="1471"/>
      <c r="U55" s="1471"/>
      <c r="V55" s="1472">
        <v>3693</v>
      </c>
      <c r="W55" s="1473"/>
      <c r="X55" s="1473">
        <f>SUM(V55-W55)</f>
        <v>3693</v>
      </c>
      <c r="Y55" s="1273">
        <f>IFERROR($W55/$V55, 0)</f>
        <v>0</v>
      </c>
      <c r="Z55" s="1471"/>
      <c r="AA55" s="698">
        <v>0</v>
      </c>
      <c r="AB55" s="744">
        <v>0</v>
      </c>
      <c r="AC55" s="743">
        <v>0</v>
      </c>
      <c r="AD55" s="1274" t="s">
        <v>655</v>
      </c>
      <c r="AE55" s="735"/>
    </row>
    <row r="56" spans="1:31" ht="24.75" customHeight="1">
      <c r="A56" s="1344" t="s">
        <v>661</v>
      </c>
      <c r="B56" s="1082" t="s">
        <v>41</v>
      </c>
      <c r="C56" s="1342">
        <v>46130</v>
      </c>
      <c r="D56" s="1270" t="s">
        <v>50</v>
      </c>
      <c r="E56" s="1271">
        <v>46121</v>
      </c>
      <c r="F56" s="1270" t="s">
        <v>51</v>
      </c>
      <c r="G56" s="1272"/>
      <c r="H56" s="1009">
        <v>0</v>
      </c>
      <c r="I56" s="304" t="s">
        <v>543</v>
      </c>
      <c r="J56" s="755" t="s">
        <v>31</v>
      </c>
      <c r="K56" s="1468"/>
      <c r="L56" s="1271"/>
      <c r="M56" s="1201" t="s">
        <v>110</v>
      </c>
      <c r="N56" s="1469">
        <v>4434.3999999999996</v>
      </c>
      <c r="O56" s="1201" t="s">
        <v>110</v>
      </c>
      <c r="P56" s="1476" t="s">
        <v>36</v>
      </c>
      <c r="Q56" s="1471">
        <v>46121</v>
      </c>
      <c r="R56" s="1471"/>
      <c r="S56" s="1471"/>
      <c r="T56" s="1471"/>
      <c r="U56" s="1471"/>
      <c r="V56" s="1472">
        <v>329</v>
      </c>
      <c r="W56" s="1473"/>
      <c r="X56" s="1473">
        <f>SUM(V56-W56)</f>
        <v>329</v>
      </c>
      <c r="Y56" s="1273">
        <f>IFERROR($W56/$V56, 0)</f>
        <v>0</v>
      </c>
      <c r="Z56" s="1471">
        <v>46132</v>
      </c>
      <c r="AA56" s="825">
        <v>0</v>
      </c>
      <c r="AB56" s="829">
        <v>0</v>
      </c>
      <c r="AC56" s="743">
        <v>0</v>
      </c>
      <c r="AD56" s="1343" t="s">
        <v>662</v>
      </c>
      <c r="AE56" s="735"/>
    </row>
    <row r="57" spans="1:31" ht="24.75" customHeight="1">
      <c r="A57" s="1410" t="s">
        <v>663</v>
      </c>
      <c r="B57" s="1082" t="s">
        <v>41</v>
      </c>
      <c r="C57" s="1342">
        <v>46178</v>
      </c>
      <c r="D57" s="1270"/>
      <c r="E57" s="1271"/>
      <c r="F57" s="1270"/>
      <c r="G57" s="1272"/>
      <c r="H57" s="1009">
        <v>0</v>
      </c>
      <c r="I57" s="304" t="s">
        <v>543</v>
      </c>
      <c r="J57" s="755" t="s">
        <v>31</v>
      </c>
      <c r="K57" s="1468"/>
      <c r="L57" s="1271"/>
      <c r="M57" s="1201" t="s">
        <v>238</v>
      </c>
      <c r="N57" s="1469">
        <v>1552.9</v>
      </c>
      <c r="O57" s="1202" t="s">
        <v>110</v>
      </c>
      <c r="P57" s="1387" t="s">
        <v>33</v>
      </c>
      <c r="Q57" s="1471"/>
      <c r="R57" s="1471"/>
      <c r="S57" s="1471"/>
      <c r="T57" s="1471"/>
      <c r="U57" s="1471"/>
      <c r="V57" s="1472">
        <v>94</v>
      </c>
      <c r="W57" s="1473"/>
      <c r="X57" s="1473">
        <f>SUM(V57-W57)</f>
        <v>94</v>
      </c>
      <c r="Y57" s="1273">
        <f>IFERROR($W57/$V57, 0)</f>
        <v>0</v>
      </c>
      <c r="Z57" s="1471"/>
      <c r="AA57" s="698">
        <v>0</v>
      </c>
      <c r="AB57" s="744">
        <v>0</v>
      </c>
      <c r="AC57" s="743">
        <v>0</v>
      </c>
      <c r="AD57" s="1274" t="s">
        <v>658</v>
      </c>
      <c r="AE57" s="735"/>
    </row>
    <row r="58" spans="1:31" ht="24.75" customHeight="1">
      <c r="A58" s="1412" t="s">
        <v>664</v>
      </c>
      <c r="B58" s="1082" t="s">
        <v>41</v>
      </c>
      <c r="C58" s="1342">
        <v>46130</v>
      </c>
      <c r="D58" s="1270" t="s">
        <v>50</v>
      </c>
      <c r="E58" s="1271">
        <v>46121</v>
      </c>
      <c r="F58" s="1270" t="s">
        <v>51</v>
      </c>
      <c r="G58" s="1272"/>
      <c r="H58" s="1009">
        <v>0</v>
      </c>
      <c r="I58" s="304" t="s">
        <v>665</v>
      </c>
      <c r="J58" s="755" t="s">
        <v>31</v>
      </c>
      <c r="K58" s="1468"/>
      <c r="L58" s="1271"/>
      <c r="M58" s="1201" t="s">
        <v>110</v>
      </c>
      <c r="N58" s="1469">
        <v>3969.75</v>
      </c>
      <c r="O58" s="1201" t="s">
        <v>110</v>
      </c>
      <c r="P58" s="1477" t="s">
        <v>39</v>
      </c>
      <c r="Q58" s="1471">
        <v>46121</v>
      </c>
      <c r="R58" s="1471" t="s">
        <v>238</v>
      </c>
      <c r="S58" s="1471"/>
      <c r="T58" s="1471"/>
      <c r="U58" s="1471"/>
      <c r="V58" s="1472">
        <v>295</v>
      </c>
      <c r="W58" s="1478">
        <v>288</v>
      </c>
      <c r="X58" s="1473">
        <v>295</v>
      </c>
      <c r="Y58" s="1273">
        <f>IFERROR($W58/$V58, 0)</f>
        <v>0.97627118644067801</v>
      </c>
      <c r="Z58" s="1471"/>
      <c r="AA58" s="825">
        <v>0</v>
      </c>
      <c r="AB58" s="829">
        <v>0</v>
      </c>
      <c r="AC58" s="743">
        <v>0</v>
      </c>
      <c r="AD58" s="1343" t="s">
        <v>666</v>
      </c>
      <c r="AE58" s="735"/>
    </row>
    <row r="59" spans="1:31" ht="24.75" customHeight="1">
      <c r="A59" s="1412" t="s">
        <v>667</v>
      </c>
      <c r="B59" s="1082" t="s">
        <v>41</v>
      </c>
      <c r="C59" s="1342">
        <v>46130</v>
      </c>
      <c r="D59" s="1270" t="s">
        <v>50</v>
      </c>
      <c r="E59" s="1271">
        <v>46121</v>
      </c>
      <c r="F59" s="1270" t="s">
        <v>51</v>
      </c>
      <c r="G59" s="1272"/>
      <c r="H59" s="1009">
        <v>0</v>
      </c>
      <c r="I59" s="304" t="s">
        <v>665</v>
      </c>
      <c r="J59" s="755" t="s">
        <v>31</v>
      </c>
      <c r="K59" s="1468"/>
      <c r="L59" s="1271"/>
      <c r="M59" s="1201" t="s">
        <v>110</v>
      </c>
      <c r="N59" s="1469">
        <v>4004.55</v>
      </c>
      <c r="O59" s="1201" t="s">
        <v>110</v>
      </c>
      <c r="P59" s="1477" t="s">
        <v>39</v>
      </c>
      <c r="Q59" s="1471">
        <v>46121</v>
      </c>
      <c r="R59" s="1471" t="s">
        <v>238</v>
      </c>
      <c r="S59" s="1471"/>
      <c r="T59" s="1471"/>
      <c r="U59" s="1471"/>
      <c r="V59" s="1472">
        <v>303</v>
      </c>
      <c r="W59" s="1478">
        <v>290</v>
      </c>
      <c r="X59" s="1473">
        <f>SUM(V59-W59)</f>
        <v>13</v>
      </c>
      <c r="Y59" s="1273">
        <f>IFERROR($W59/$V59, 0)</f>
        <v>0.95709570957095713</v>
      </c>
      <c r="Z59" s="1471"/>
      <c r="AA59" s="825">
        <v>0</v>
      </c>
      <c r="AB59" s="829">
        <v>0</v>
      </c>
      <c r="AC59" s="743">
        <v>0</v>
      </c>
      <c r="AD59" s="1343"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18"/>
      <c r="AA60" s="825">
        <v>0</v>
      </c>
      <c r="AB60" s="825">
        <v>0</v>
      </c>
      <c r="AC60" s="774">
        <v>0</v>
      </c>
      <c r="AD60" s="1320"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19"/>
      <c r="AA61" s="825">
        <v>0</v>
      </c>
      <c r="AB61" s="825">
        <v>0</v>
      </c>
      <c r="AC61" s="774">
        <v>0</v>
      </c>
      <c r="AD61" s="1320"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73">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73">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73">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73">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73">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73">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73">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73">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73">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73">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73">
        <f t="shared" si="10"/>
        <v>7502</v>
      </c>
      <c r="Y138" s="1108">
        <f t="shared" si="9"/>
        <v>0</v>
      </c>
      <c r="Z138" s="1109"/>
      <c r="AA138" s="744">
        <v>0</v>
      </c>
      <c r="AB138" s="744">
        <v>0</v>
      </c>
      <c r="AC138" s="743">
        <v>0</v>
      </c>
      <c r="AD138" s="728" t="s">
        <v>737</v>
      </c>
      <c r="AE138" s="732"/>
    </row>
    <row r="139" spans="1:31" ht="24.75" customHeight="1">
      <c r="A139" s="1280"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1"/>
      <c r="S139" s="1107"/>
      <c r="T139" s="1107"/>
      <c r="U139" s="1107"/>
      <c r="V139" s="776">
        <v>3682</v>
      </c>
      <c r="W139" s="1018"/>
      <c r="X139" s="1473">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8"/>
  <sheetViews>
    <sheetView zoomScale="80" zoomScaleNormal="80" workbookViewId="0">
      <pane xSplit="1" topLeftCell="B1"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4" t="s">
        <v>110</v>
      </c>
      <c r="S2" s="363" t="s">
        <v>752</v>
      </c>
      <c r="T2" s="373" t="s">
        <v>753</v>
      </c>
      <c r="U2" s="373" t="s">
        <v>753</v>
      </c>
      <c r="V2" s="333">
        <v>158</v>
      </c>
      <c r="W2" s="450">
        <v>195</v>
      </c>
      <c r="X2" s="44">
        <f>SUM(V2-W2)</f>
        <v>-37</v>
      </c>
      <c r="Y2" s="3">
        <f>IFERROR($W2/$V2, 0)</f>
        <v>1.2341772151898733</v>
      </c>
      <c r="Z2" s="30" t="s">
        <v>754</v>
      </c>
      <c r="AA2" s="1213">
        <v>1</v>
      </c>
      <c r="AB2" s="1213">
        <v>1</v>
      </c>
      <c r="AC2" s="1213">
        <v>1</v>
      </c>
      <c r="AD2" s="1411" t="s">
        <v>755</v>
      </c>
    </row>
    <row r="3" spans="1:30" ht="39.75" customHeight="1">
      <c r="A3" s="1294" t="s">
        <v>756</v>
      </c>
      <c r="B3" s="377" t="s">
        <v>35</v>
      </c>
      <c r="C3" s="1286">
        <v>46099</v>
      </c>
      <c r="D3" s="1287" t="s">
        <v>50</v>
      </c>
      <c r="E3" s="1287">
        <v>45959</v>
      </c>
      <c r="F3" s="1272" t="s">
        <v>55</v>
      </c>
      <c r="G3" s="1287" t="s">
        <v>757</v>
      </c>
      <c r="H3" s="1298">
        <v>69</v>
      </c>
      <c r="I3" s="1254" t="s">
        <v>665</v>
      </c>
      <c r="J3" s="1254" t="s">
        <v>31</v>
      </c>
      <c r="K3" s="369"/>
      <c r="L3" s="1287">
        <v>45925</v>
      </c>
      <c r="M3" s="1295" t="s">
        <v>110</v>
      </c>
      <c r="N3" s="1299">
        <v>51632</v>
      </c>
      <c r="O3" s="1295" t="s">
        <v>110</v>
      </c>
      <c r="P3" s="1296" t="s">
        <v>39</v>
      </c>
      <c r="Q3" s="1255">
        <v>45932</v>
      </c>
      <c r="R3" s="1255" t="s">
        <v>110</v>
      </c>
      <c r="S3" s="363" t="s">
        <v>752</v>
      </c>
      <c r="T3" s="373" t="s">
        <v>753</v>
      </c>
      <c r="U3" s="373" t="s">
        <v>753</v>
      </c>
      <c r="V3" s="1256">
        <v>3997</v>
      </c>
      <c r="W3" s="1297">
        <v>4226</v>
      </c>
      <c r="X3" s="1257">
        <f>SUM(V3-W3)</f>
        <v>-229</v>
      </c>
      <c r="Y3" s="365">
        <f>IFERROR($W3/$V3, 0)</f>
        <v>1.0572929697272955</v>
      </c>
      <c r="Z3" s="1255">
        <v>45960</v>
      </c>
      <c r="AA3" s="1213">
        <v>1</v>
      </c>
      <c r="AB3" s="1213">
        <v>1</v>
      </c>
      <c r="AC3" s="1213">
        <v>1</v>
      </c>
      <c r="AD3" s="1274" t="s">
        <v>758</v>
      </c>
    </row>
    <row r="4" spans="1:30" ht="39.75" customHeight="1">
      <c r="A4" s="1389"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1" t="s">
        <v>39</v>
      </c>
      <c r="Q4" s="370">
        <v>45932</v>
      </c>
      <c r="R4" s="370" t="s">
        <v>110</v>
      </c>
      <c r="S4" s="363" t="s">
        <v>752</v>
      </c>
      <c r="T4" s="373" t="s">
        <v>753</v>
      </c>
      <c r="U4" s="373" t="s">
        <v>753</v>
      </c>
      <c r="V4" s="671">
        <v>4716</v>
      </c>
      <c r="W4" s="1400">
        <v>4731</v>
      </c>
      <c r="X4" s="364">
        <f>SUM(V4-W4)</f>
        <v>-15</v>
      </c>
      <c r="Y4" s="365">
        <f>IFERROR($W4/$V4, 0)</f>
        <v>1.0031806615776082</v>
      </c>
      <c r="Z4" s="370">
        <v>45971</v>
      </c>
      <c r="AA4" s="1213">
        <v>1</v>
      </c>
      <c r="AB4" s="1213">
        <v>1</v>
      </c>
      <c r="AC4" s="1213">
        <v>1</v>
      </c>
      <c r="AD4" s="808" t="s">
        <v>761</v>
      </c>
    </row>
    <row r="5" spans="1:30" ht="39.75" customHeight="1">
      <c r="A5" s="1294" t="s">
        <v>762</v>
      </c>
      <c r="B5" s="377" t="s">
        <v>35</v>
      </c>
      <c r="C5" s="1286">
        <v>46099</v>
      </c>
      <c r="D5" s="1287" t="s">
        <v>54</v>
      </c>
      <c r="E5" s="1287">
        <v>45975</v>
      </c>
      <c r="F5" s="1272" t="s">
        <v>51</v>
      </c>
      <c r="G5" s="1287" t="s">
        <v>763</v>
      </c>
      <c r="H5" s="1078">
        <v>48</v>
      </c>
      <c r="I5" s="1254" t="s">
        <v>665</v>
      </c>
      <c r="J5" s="1254" t="s">
        <v>31</v>
      </c>
      <c r="K5" s="362"/>
      <c r="L5" s="1287" t="s">
        <v>260</v>
      </c>
      <c r="M5" s="1295" t="s">
        <v>110</v>
      </c>
      <c r="N5" s="1079">
        <v>39064</v>
      </c>
      <c r="O5" s="372" t="s">
        <v>110</v>
      </c>
      <c r="P5" s="1296" t="s">
        <v>39</v>
      </c>
      <c r="Q5" s="1255">
        <v>45932</v>
      </c>
      <c r="R5" s="1255" t="s">
        <v>110</v>
      </c>
      <c r="S5" s="363" t="s">
        <v>752</v>
      </c>
      <c r="T5" s="373" t="s">
        <v>753</v>
      </c>
      <c r="U5" s="373" t="s">
        <v>753</v>
      </c>
      <c r="V5" s="1256">
        <v>2982</v>
      </c>
      <c r="W5" s="1297">
        <v>2970</v>
      </c>
      <c r="X5" s="1257">
        <f>SUM(V5-W5)</f>
        <v>12</v>
      </c>
      <c r="Y5" s="365">
        <f>IFERROR($W5/$V5, 0)</f>
        <v>0.99597585513078468</v>
      </c>
      <c r="Z5" s="1255">
        <v>46104</v>
      </c>
      <c r="AA5" s="1213">
        <v>1</v>
      </c>
      <c r="AB5" s="1213">
        <v>1</v>
      </c>
      <c r="AC5" s="1213">
        <v>1</v>
      </c>
      <c r="AD5" s="1274"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6">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2" t="s">
        <v>770</v>
      </c>
      <c r="E8" s="701">
        <v>45867</v>
      </c>
      <c r="F8" s="702" t="s">
        <v>53</v>
      </c>
      <c r="G8" s="1272"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7">
        <v>9806</v>
      </c>
      <c r="X8" s="1257">
        <f>SUM(V8-W8)</f>
        <v>34</v>
      </c>
      <c r="Y8" s="365">
        <f>IFERROR($W8/$V8, 0)</f>
        <v>0.99654471544715451</v>
      </c>
      <c r="Z8" s="1255">
        <v>45884</v>
      </c>
      <c r="AA8" s="698">
        <v>1</v>
      </c>
      <c r="AB8" s="698">
        <v>0</v>
      </c>
      <c r="AC8" s="1258">
        <v>9106</v>
      </c>
      <c r="AD8" s="1274" t="s">
        <v>772</v>
      </c>
    </row>
    <row r="9" spans="1:30" ht="39.75" customHeight="1">
      <c r="A9" s="737" t="s">
        <v>773</v>
      </c>
      <c r="B9" s="377" t="s">
        <v>35</v>
      </c>
      <c r="C9" s="690">
        <v>46103</v>
      </c>
      <c r="D9" s="358" t="s">
        <v>52</v>
      </c>
      <c r="E9" s="701">
        <v>46077</v>
      </c>
      <c r="F9" s="366" t="s">
        <v>53</v>
      </c>
      <c r="G9" s="1272" t="s">
        <v>774</v>
      </c>
      <c r="H9" s="369">
        <v>0</v>
      </c>
      <c r="I9" s="372" t="s">
        <v>665</v>
      </c>
      <c r="J9" s="1201" t="s">
        <v>31</v>
      </c>
      <c r="K9" s="1254"/>
      <c r="L9" s="1287"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4"/>
    </row>
    <row r="10" spans="1:30" ht="39.75" customHeight="1">
      <c r="A10" s="737" t="s">
        <v>775</v>
      </c>
      <c r="B10" s="377" t="s">
        <v>35</v>
      </c>
      <c r="C10" s="690">
        <v>46079</v>
      </c>
      <c r="D10" s="366" t="s">
        <v>54</v>
      </c>
      <c r="E10" s="367">
        <v>46056</v>
      </c>
      <c r="F10" s="366" t="s">
        <v>53</v>
      </c>
      <c r="G10" s="1272" t="s">
        <v>776</v>
      </c>
      <c r="H10" s="1201">
        <v>0</v>
      </c>
      <c r="I10" s="1295" t="s">
        <v>665</v>
      </c>
      <c r="J10" s="1201" t="s">
        <v>31</v>
      </c>
      <c r="K10" s="692"/>
      <c r="L10" s="1287"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4"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6">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0"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78">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08"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417" t="s">
        <v>805</v>
      </c>
      <c r="B21" s="1082" t="s">
        <v>41</v>
      </c>
      <c r="C21" s="360">
        <v>46111</v>
      </c>
      <c r="D21" s="702" t="s">
        <v>52</v>
      </c>
      <c r="E21" s="367">
        <v>46085</v>
      </c>
      <c r="F21" s="366" t="s">
        <v>53</v>
      </c>
      <c r="G21" s="702" t="s">
        <v>806</v>
      </c>
      <c r="H21" s="1009">
        <v>0</v>
      </c>
      <c r="I21" s="304" t="s">
        <v>665</v>
      </c>
      <c r="J21" s="755" t="s">
        <v>31</v>
      </c>
      <c r="K21" s="362"/>
      <c r="L21" s="749" t="s">
        <v>260</v>
      </c>
      <c r="M21" s="755" t="s">
        <v>110</v>
      </c>
      <c r="N21" s="827">
        <v>151170.79999999999</v>
      </c>
      <c r="O21" s="755" t="s">
        <v>110</v>
      </c>
      <c r="P21" s="1277" t="s">
        <v>39</v>
      </c>
      <c r="Q21" s="1006">
        <v>46086</v>
      </c>
      <c r="R21" s="1413" t="s">
        <v>110</v>
      </c>
      <c r="S21" s="363">
        <v>46126</v>
      </c>
      <c r="T21" s="363">
        <v>46127</v>
      </c>
      <c r="U21" s="363">
        <v>46133</v>
      </c>
      <c r="V21" s="1007">
        <v>11789</v>
      </c>
      <c r="W21" s="1276">
        <v>11958</v>
      </c>
      <c r="X21" s="1001">
        <f t="shared" ref="X21" si="0">SUM(V21-W21)</f>
        <v>-169</v>
      </c>
      <c r="Y21" s="365">
        <f t="shared" ref="Y21" si="1">IFERROR($W21/$V21, 0)</f>
        <v>1.0143353974043601</v>
      </c>
      <c r="Z21" s="1013">
        <v>46099</v>
      </c>
      <c r="AA21" s="825">
        <v>1</v>
      </c>
      <c r="AB21" s="829">
        <v>0</v>
      </c>
      <c r="AC21" s="743">
        <v>0</v>
      </c>
      <c r="AD21" s="1274" t="s">
        <v>807</v>
      </c>
    </row>
    <row r="22" spans="1:30" ht="39.75" customHeight="1">
      <c r="A22" s="1416" t="s">
        <v>808</v>
      </c>
      <c r="B22" s="1082" t="s">
        <v>41</v>
      </c>
      <c r="C22" s="360">
        <v>46111</v>
      </c>
      <c r="D22" s="1272" t="s">
        <v>52</v>
      </c>
      <c r="E22" s="367">
        <v>46106</v>
      </c>
      <c r="F22" s="702" t="s">
        <v>51</v>
      </c>
      <c r="G22" s="702" t="s">
        <v>809</v>
      </c>
      <c r="H22" s="1009">
        <v>0</v>
      </c>
      <c r="I22" s="304" t="s">
        <v>665</v>
      </c>
      <c r="J22" s="755" t="s">
        <v>31</v>
      </c>
      <c r="K22" s="362"/>
      <c r="L22" s="1310" t="s">
        <v>260</v>
      </c>
      <c r="M22" s="755" t="s">
        <v>110</v>
      </c>
      <c r="N22" s="827">
        <v>24122.75</v>
      </c>
      <c r="O22" s="755" t="s">
        <v>110</v>
      </c>
      <c r="P22" s="1399" t="s">
        <v>39</v>
      </c>
      <c r="Q22" s="370">
        <v>46087</v>
      </c>
      <c r="R22" s="706" t="s">
        <v>110</v>
      </c>
      <c r="S22" s="363">
        <v>46132</v>
      </c>
      <c r="T22" s="373" t="s">
        <v>753</v>
      </c>
      <c r="U22" s="373" t="s">
        <v>753</v>
      </c>
      <c r="V22" s="9">
        <v>1925</v>
      </c>
      <c r="W22" s="1415">
        <v>1896</v>
      </c>
      <c r="X22" s="364">
        <f>SUM(V22-W22)</f>
        <v>29</v>
      </c>
      <c r="Y22" s="365">
        <f>IFERROR($W22/$V22, 0)</f>
        <v>0.98493506493506489</v>
      </c>
      <c r="Z22" s="21">
        <v>46111</v>
      </c>
      <c r="AA22" s="825">
        <v>1</v>
      </c>
      <c r="AB22" s="825">
        <v>1</v>
      </c>
      <c r="AC22" s="825">
        <v>1</v>
      </c>
      <c r="AD22" s="1274" t="s">
        <v>810</v>
      </c>
    </row>
    <row r="23" spans="1:30" ht="39.75" customHeight="1">
      <c r="A23" s="1418" t="s">
        <v>811</v>
      </c>
      <c r="B23" s="1082" t="s">
        <v>41</v>
      </c>
      <c r="C23" s="360">
        <v>46111</v>
      </c>
      <c r="D23" s="1272" t="s">
        <v>52</v>
      </c>
      <c r="E23" s="367">
        <v>46106</v>
      </c>
      <c r="F23" s="702" t="s">
        <v>51</v>
      </c>
      <c r="G23" s="702" t="s">
        <v>812</v>
      </c>
      <c r="H23" s="1009">
        <v>0</v>
      </c>
      <c r="I23" s="304" t="s">
        <v>665</v>
      </c>
      <c r="J23" s="755" t="s">
        <v>31</v>
      </c>
      <c r="K23" s="362"/>
      <c r="L23" s="1310" t="s">
        <v>260</v>
      </c>
      <c r="M23" s="755" t="s">
        <v>110</v>
      </c>
      <c r="N23" s="827">
        <v>26639.1</v>
      </c>
      <c r="O23" s="755" t="s">
        <v>110</v>
      </c>
      <c r="P23" s="1399" t="s">
        <v>39</v>
      </c>
      <c r="Q23" s="370">
        <v>46087</v>
      </c>
      <c r="R23" s="706" t="s">
        <v>110</v>
      </c>
      <c r="S23" s="363">
        <v>46132</v>
      </c>
      <c r="T23" s="373" t="s">
        <v>753</v>
      </c>
      <c r="U23" s="373" t="s">
        <v>753</v>
      </c>
      <c r="V23" s="9">
        <v>2136</v>
      </c>
      <c r="W23" s="1415">
        <v>2179</v>
      </c>
      <c r="X23" s="364">
        <f>SUM(V23-W23)</f>
        <v>-43</v>
      </c>
      <c r="Y23" s="365">
        <f>IFERROR($W23/$V23, 0)</f>
        <v>1.0201310861423221</v>
      </c>
      <c r="Z23" s="21">
        <v>46112</v>
      </c>
      <c r="AA23" s="825">
        <v>1</v>
      </c>
      <c r="AB23" s="825">
        <v>1</v>
      </c>
      <c r="AC23" s="825">
        <v>1</v>
      </c>
      <c r="AD23" s="1274" t="s">
        <v>813</v>
      </c>
    </row>
    <row r="24" spans="1:30" ht="39.75" customHeight="1">
      <c r="A24" s="1389" t="s">
        <v>814</v>
      </c>
      <c r="B24" s="1082" t="s">
        <v>41</v>
      </c>
      <c r="C24" s="360">
        <v>46140</v>
      </c>
      <c r="D24" s="702" t="s">
        <v>52</v>
      </c>
      <c r="E24" s="367">
        <v>46106</v>
      </c>
      <c r="F24" s="702" t="s">
        <v>51</v>
      </c>
      <c r="G24" s="702" t="s">
        <v>815</v>
      </c>
      <c r="H24" s="1009">
        <v>0</v>
      </c>
      <c r="I24" s="304" t="s">
        <v>665</v>
      </c>
      <c r="J24" s="755" t="s">
        <v>31</v>
      </c>
      <c r="K24" s="362"/>
      <c r="L24" s="1310" t="s">
        <v>260</v>
      </c>
      <c r="M24" s="755" t="s">
        <v>110</v>
      </c>
      <c r="N24" s="827">
        <v>1698.25</v>
      </c>
      <c r="O24" s="755" t="s">
        <v>110</v>
      </c>
      <c r="P24" s="1399" t="s">
        <v>39</v>
      </c>
      <c r="Q24" s="1006">
        <v>46087</v>
      </c>
      <c r="R24" s="706" t="s">
        <v>110</v>
      </c>
      <c r="S24" s="363">
        <v>46132</v>
      </c>
      <c r="T24" s="373" t="s">
        <v>753</v>
      </c>
      <c r="U24" s="373" t="s">
        <v>753</v>
      </c>
      <c r="V24" s="1007">
        <v>105</v>
      </c>
      <c r="W24" s="1398">
        <v>102</v>
      </c>
      <c r="X24" s="1001">
        <f t="shared" ref="X24:X25" si="2">SUM(V24-W24)</f>
        <v>3</v>
      </c>
      <c r="Y24" s="365">
        <f t="shared" ref="Y24:Y25" si="3">IFERROR($W24/$V24, 0)</f>
        <v>0.97142857142857142</v>
      </c>
      <c r="Z24" s="1013">
        <v>46119</v>
      </c>
      <c r="AA24" s="825">
        <v>1</v>
      </c>
      <c r="AB24" s="829">
        <v>0</v>
      </c>
      <c r="AC24" s="743">
        <v>0</v>
      </c>
      <c r="AD24" s="699" t="s">
        <v>810</v>
      </c>
    </row>
    <row r="25" spans="1:30" ht="39.75" customHeight="1">
      <c r="A25" s="1389" t="s">
        <v>816</v>
      </c>
      <c r="B25" s="1082" t="s">
        <v>41</v>
      </c>
      <c r="C25" s="360">
        <v>46140</v>
      </c>
      <c r="D25" s="366" t="s">
        <v>52</v>
      </c>
      <c r="E25" s="367">
        <v>46106</v>
      </c>
      <c r="F25" s="702" t="s">
        <v>51</v>
      </c>
      <c r="G25" s="702" t="s">
        <v>817</v>
      </c>
      <c r="H25" s="1009">
        <v>0</v>
      </c>
      <c r="I25" s="304" t="s">
        <v>665</v>
      </c>
      <c r="J25" s="755" t="s">
        <v>31</v>
      </c>
      <c r="K25" s="362"/>
      <c r="L25" s="1310" t="s">
        <v>260</v>
      </c>
      <c r="M25" s="755" t="s">
        <v>110</v>
      </c>
      <c r="N25" s="827">
        <v>5779.1</v>
      </c>
      <c r="O25" s="755" t="s">
        <v>110</v>
      </c>
      <c r="P25" s="1399" t="s">
        <v>39</v>
      </c>
      <c r="Q25" s="1006">
        <v>46106</v>
      </c>
      <c r="R25" s="706" t="s">
        <v>110</v>
      </c>
      <c r="S25" s="363">
        <v>46132</v>
      </c>
      <c r="T25" s="373" t="s">
        <v>753</v>
      </c>
      <c r="U25" s="373" t="s">
        <v>753</v>
      </c>
      <c r="V25" s="1007">
        <v>406</v>
      </c>
      <c r="W25" s="1398">
        <v>417</v>
      </c>
      <c r="X25" s="1001">
        <f t="shared" si="2"/>
        <v>-11</v>
      </c>
      <c r="Y25" s="365">
        <f t="shared" si="3"/>
        <v>1.0270935960591132</v>
      </c>
      <c r="Z25" s="1013">
        <v>46119</v>
      </c>
      <c r="AA25" s="825">
        <v>1</v>
      </c>
      <c r="AB25" s="829">
        <v>0</v>
      </c>
      <c r="AC25" s="743">
        <v>0</v>
      </c>
      <c r="AD25" s="1274" t="s">
        <v>818</v>
      </c>
    </row>
    <row r="26" spans="1:30" ht="39.75" customHeight="1">
      <c r="A26" s="1389" t="s">
        <v>819</v>
      </c>
      <c r="B26" s="1082" t="s">
        <v>41</v>
      </c>
      <c r="C26" s="360">
        <v>46111</v>
      </c>
      <c r="D26" s="366" t="s">
        <v>50</v>
      </c>
      <c r="E26" s="367">
        <v>46087</v>
      </c>
      <c r="F26" s="702" t="s">
        <v>51</v>
      </c>
      <c r="G26" s="702" t="s">
        <v>820</v>
      </c>
      <c r="H26" s="1009">
        <v>0</v>
      </c>
      <c r="I26" s="304" t="s">
        <v>665</v>
      </c>
      <c r="J26" s="755" t="s">
        <v>31</v>
      </c>
      <c r="K26" s="362"/>
      <c r="L26" s="1310" t="s">
        <v>260</v>
      </c>
      <c r="M26" s="755" t="s">
        <v>110</v>
      </c>
      <c r="N26" s="827">
        <v>9496.2000000000007</v>
      </c>
      <c r="O26" s="755" t="s">
        <v>110</v>
      </c>
      <c r="P26" s="1399" t="s">
        <v>39</v>
      </c>
      <c r="Q26" s="1006">
        <v>46087</v>
      </c>
      <c r="R26" s="706" t="s">
        <v>110</v>
      </c>
      <c r="S26" s="363">
        <v>46132</v>
      </c>
      <c r="T26" s="373" t="s">
        <v>753</v>
      </c>
      <c r="U26" s="373" t="s">
        <v>753</v>
      </c>
      <c r="V26" s="1007">
        <v>742</v>
      </c>
      <c r="W26" s="1398">
        <v>752</v>
      </c>
      <c r="X26" s="1001">
        <f t="shared" ref="X26" si="4">SUM(V26-W26)</f>
        <v>-10</v>
      </c>
      <c r="Y26" s="365">
        <f t="shared" ref="Y26" si="5">IFERROR($W26/$V26, 0)</f>
        <v>1.013477088948787</v>
      </c>
      <c r="Z26" s="1013">
        <v>46115</v>
      </c>
      <c r="AA26" s="825">
        <v>1</v>
      </c>
      <c r="AB26" s="825">
        <v>1</v>
      </c>
      <c r="AC26" s="825">
        <v>1</v>
      </c>
      <c r="AD26" s="699" t="s">
        <v>821</v>
      </c>
    </row>
    <row r="27" spans="1:30" ht="39.75" customHeight="1">
      <c r="A27" s="1389" t="s">
        <v>822</v>
      </c>
      <c r="B27" s="1082" t="s">
        <v>41</v>
      </c>
      <c r="C27" s="360">
        <v>46111</v>
      </c>
      <c r="D27" s="366" t="s">
        <v>50</v>
      </c>
      <c r="E27" s="367">
        <v>46097</v>
      </c>
      <c r="F27" s="702" t="s">
        <v>51</v>
      </c>
      <c r="G27" s="702" t="s">
        <v>823</v>
      </c>
      <c r="H27" s="1009">
        <v>0</v>
      </c>
      <c r="I27" s="304" t="s">
        <v>665</v>
      </c>
      <c r="J27" s="755" t="s">
        <v>31</v>
      </c>
      <c r="K27" s="362"/>
      <c r="L27" s="749" t="s">
        <v>260</v>
      </c>
      <c r="M27" s="755" t="s">
        <v>110</v>
      </c>
      <c r="N27" s="827">
        <v>14178.2</v>
      </c>
      <c r="O27" s="755" t="s">
        <v>110</v>
      </c>
      <c r="P27" s="1399" t="s">
        <v>39</v>
      </c>
      <c r="Q27" s="1006">
        <v>46097</v>
      </c>
      <c r="R27" s="706" t="s">
        <v>110</v>
      </c>
      <c r="S27" s="363">
        <v>46132</v>
      </c>
      <c r="T27" s="373" t="s">
        <v>753</v>
      </c>
      <c r="U27" s="373" t="s">
        <v>753</v>
      </c>
      <c r="V27" s="1007">
        <v>1132</v>
      </c>
      <c r="W27" s="1398">
        <v>1186</v>
      </c>
      <c r="X27" s="1001">
        <f t="shared" ref="X27" si="6">SUM(V27-W27)</f>
        <v>-54</v>
      </c>
      <c r="Y27" s="365">
        <f t="shared" ref="Y27" si="7">IFERROR($W27/$V27, 0)</f>
        <v>1.047703180212014</v>
      </c>
      <c r="Z27" s="1013">
        <v>46107</v>
      </c>
      <c r="AA27" s="825">
        <v>1</v>
      </c>
      <c r="AB27" s="825">
        <v>1</v>
      </c>
      <c r="AC27" s="825">
        <v>1</v>
      </c>
      <c r="AD27" s="699" t="s">
        <v>824</v>
      </c>
    </row>
    <row r="28" spans="1:30" ht="39.75" customHeight="1">
      <c r="A28" s="1407" t="s">
        <v>431</v>
      </c>
      <c r="B28" s="359" t="s">
        <v>29</v>
      </c>
      <c r="C28" s="690">
        <v>46080</v>
      </c>
      <c r="D28" s="702" t="s">
        <v>464</v>
      </c>
      <c r="E28" s="701">
        <v>45748</v>
      </c>
      <c r="F28" s="366" t="s">
        <v>59</v>
      </c>
      <c r="G28" s="702" t="s">
        <v>432</v>
      </c>
      <c r="H28" s="703">
        <v>0</v>
      </c>
      <c r="I28" s="703" t="s">
        <v>665</v>
      </c>
      <c r="J28" s="703" t="s">
        <v>31</v>
      </c>
      <c r="K28" s="703"/>
      <c r="L28" s="701">
        <v>46028</v>
      </c>
      <c r="M28" s="703" t="s">
        <v>110</v>
      </c>
      <c r="N28" s="713">
        <v>29634.15</v>
      </c>
      <c r="O28" s="703" t="s">
        <v>110</v>
      </c>
      <c r="P28" s="1409" t="s">
        <v>39</v>
      </c>
      <c r="Q28" s="706">
        <v>45743</v>
      </c>
      <c r="R28" s="706" t="s">
        <v>238</v>
      </c>
      <c r="S28" s="363">
        <v>46134</v>
      </c>
      <c r="T28" s="373" t="s">
        <v>753</v>
      </c>
      <c r="U28" s="373" t="s">
        <v>753</v>
      </c>
      <c r="V28" s="707">
        <v>1831</v>
      </c>
      <c r="W28" s="1408">
        <v>1929</v>
      </c>
      <c r="X28" s="696">
        <f>SUM(V28-W28)</f>
        <v>-98</v>
      </c>
      <c r="Y28" s="365">
        <f>IFERROR($W28/$V28, 0)</f>
        <v>1.0535226652102676</v>
      </c>
      <c r="Z28" s="706">
        <v>45790</v>
      </c>
      <c r="AA28" s="698">
        <v>0</v>
      </c>
      <c r="AB28" s="698">
        <v>0</v>
      </c>
      <c r="AC28" s="707">
        <v>0</v>
      </c>
      <c r="AD28" s="718" t="s">
        <v>825</v>
      </c>
    </row>
    <row r="29" spans="1:30" ht="39.75" customHeight="1">
      <c r="A29" s="616" t="s">
        <v>509</v>
      </c>
      <c r="B29" s="359" t="s">
        <v>29</v>
      </c>
      <c r="C29" s="360">
        <v>45991</v>
      </c>
      <c r="D29" s="360" t="s">
        <v>50</v>
      </c>
      <c r="E29" s="367">
        <v>45748</v>
      </c>
      <c r="F29" s="366" t="s">
        <v>59</v>
      </c>
      <c r="G29" s="368" t="s">
        <v>826</v>
      </c>
      <c r="H29" s="369">
        <v>0</v>
      </c>
      <c r="I29" s="369" t="s">
        <v>665</v>
      </c>
      <c r="J29" s="362" t="s">
        <v>31</v>
      </c>
      <c r="K29" s="589"/>
      <c r="L29" s="367">
        <v>45741</v>
      </c>
      <c r="M29" s="362" t="s">
        <v>110</v>
      </c>
      <c r="N29" s="635">
        <v>17203.45</v>
      </c>
      <c r="O29" s="362" t="s">
        <v>110</v>
      </c>
      <c r="P29" s="484" t="s">
        <v>39</v>
      </c>
      <c r="Q29" s="370">
        <v>45742</v>
      </c>
      <c r="R29" s="370" t="s">
        <v>238</v>
      </c>
      <c r="S29" s="363">
        <v>46134</v>
      </c>
      <c r="T29" s="373" t="s">
        <v>753</v>
      </c>
      <c r="U29" s="373" t="s">
        <v>753</v>
      </c>
      <c r="V29" s="9">
        <v>1157</v>
      </c>
      <c r="W29" s="485">
        <v>1321</v>
      </c>
      <c r="X29" s="364">
        <f>SUM(V29-W29)</f>
        <v>-164</v>
      </c>
      <c r="Y29" s="365">
        <f>IFERROR($W29/$V29, 0)</f>
        <v>1.1417458945548833</v>
      </c>
      <c r="Z29" s="370">
        <v>45925</v>
      </c>
      <c r="AA29" s="280">
        <v>0</v>
      </c>
      <c r="AB29" s="280">
        <v>0</v>
      </c>
      <c r="AC29" s="1075">
        <v>0</v>
      </c>
      <c r="AD29" s="1062" t="s">
        <v>825</v>
      </c>
    </row>
    <row r="30" spans="1:30" ht="39.75" customHeight="1">
      <c r="A30" s="667" t="s">
        <v>433</v>
      </c>
      <c r="B30" s="568" t="s">
        <v>29</v>
      </c>
      <c r="C30" s="598">
        <v>45991</v>
      </c>
      <c r="D30" s="677" t="s">
        <v>50</v>
      </c>
      <c r="E30" s="24">
        <v>45779</v>
      </c>
      <c r="F30" s="569" t="s">
        <v>59</v>
      </c>
      <c r="G30" s="571" t="s">
        <v>434</v>
      </c>
      <c r="H30" s="572">
        <v>0</v>
      </c>
      <c r="I30" s="369" t="s">
        <v>665</v>
      </c>
      <c r="J30" s="362" t="s">
        <v>31</v>
      </c>
      <c r="K30" s="605"/>
      <c r="L30" s="19">
        <v>45742</v>
      </c>
      <c r="M30" s="607" t="s">
        <v>110</v>
      </c>
      <c r="N30" s="670">
        <v>23800.25</v>
      </c>
      <c r="O30" s="300" t="s">
        <v>110</v>
      </c>
      <c r="P30" s="1307" t="s">
        <v>39</v>
      </c>
      <c r="Q30" s="21">
        <v>45743</v>
      </c>
      <c r="R30" s="370" t="s">
        <v>238</v>
      </c>
      <c r="S30" s="363">
        <v>46134</v>
      </c>
      <c r="T30" s="373" t="s">
        <v>753</v>
      </c>
      <c r="U30" s="373" t="s">
        <v>753</v>
      </c>
      <c r="V30" s="5">
        <v>1697</v>
      </c>
      <c r="W30" s="645">
        <v>1815</v>
      </c>
      <c r="X30" s="364">
        <f>SUM(V30-W30)</f>
        <v>-118</v>
      </c>
      <c r="Y30" s="256">
        <f>IFERROR($W30/$V30, 0)</f>
        <v>1.0695344725987035</v>
      </c>
      <c r="Z30" s="21">
        <v>45791</v>
      </c>
      <c r="AA30" s="464">
        <v>1</v>
      </c>
      <c r="AB30" s="464">
        <v>0</v>
      </c>
      <c r="AC30" s="1112">
        <v>0</v>
      </c>
      <c r="AD30" s="1062" t="s">
        <v>825</v>
      </c>
    </row>
    <row r="31" spans="1:30" ht="39.75" customHeight="1">
      <c r="A31" s="737" t="s">
        <v>435</v>
      </c>
      <c r="B31" s="359" t="s">
        <v>29</v>
      </c>
      <c r="C31" s="690">
        <v>46044</v>
      </c>
      <c r="D31" s="690" t="s">
        <v>50</v>
      </c>
      <c r="E31" s="701">
        <v>45700</v>
      </c>
      <c r="F31" s="701" t="s">
        <v>59</v>
      </c>
      <c r="G31" s="701" t="s">
        <v>436</v>
      </c>
      <c r="H31" s="703">
        <v>0</v>
      </c>
      <c r="I31" s="703" t="s">
        <v>665</v>
      </c>
      <c r="J31" s="703" t="s">
        <v>31</v>
      </c>
      <c r="K31" s="703"/>
      <c r="L31" s="701">
        <v>45700</v>
      </c>
      <c r="M31" s="703" t="s">
        <v>110</v>
      </c>
      <c r="N31" s="713">
        <v>19745.25</v>
      </c>
      <c r="O31" s="703" t="s">
        <v>110</v>
      </c>
      <c r="P31" s="1305" t="s">
        <v>39</v>
      </c>
      <c r="Q31" s="706">
        <v>45696</v>
      </c>
      <c r="R31" s="706" t="s">
        <v>238</v>
      </c>
      <c r="S31" s="363" t="s">
        <v>752</v>
      </c>
      <c r="T31" s="373" t="s">
        <v>753</v>
      </c>
      <c r="U31" s="373" t="s">
        <v>753</v>
      </c>
      <c r="V31" s="707">
        <v>1534</v>
      </c>
      <c r="W31" s="739">
        <v>1571</v>
      </c>
      <c r="X31" s="696">
        <f>SUM(V31-W31)</f>
        <v>-37</v>
      </c>
      <c r="Y31" s="365">
        <f>IFERROR($W31/$V31, 0)</f>
        <v>1.0241199478487615</v>
      </c>
      <c r="Z31" s="706">
        <v>45736</v>
      </c>
      <c r="AA31" s="698">
        <v>0</v>
      </c>
      <c r="AB31" s="698">
        <v>0</v>
      </c>
      <c r="AC31" s="1113">
        <v>0</v>
      </c>
      <c r="AD31" s="1114" t="s">
        <v>827</v>
      </c>
    </row>
    <row r="32" spans="1:30" ht="39.75" customHeight="1">
      <c r="A32" s="737" t="s">
        <v>437</v>
      </c>
      <c r="B32" s="359" t="s">
        <v>29</v>
      </c>
      <c r="C32" s="690">
        <v>46080</v>
      </c>
      <c r="D32" s="366" t="s">
        <v>464</v>
      </c>
      <c r="E32" s="701">
        <v>45748</v>
      </c>
      <c r="F32" s="366" t="s">
        <v>59</v>
      </c>
      <c r="G32" s="720" t="s">
        <v>438</v>
      </c>
      <c r="H32" s="703">
        <v>0</v>
      </c>
      <c r="I32" s="703" t="s">
        <v>665</v>
      </c>
      <c r="J32" s="703" t="s">
        <v>31</v>
      </c>
      <c r="K32" s="721"/>
      <c r="L32" s="701">
        <v>45741</v>
      </c>
      <c r="M32" s="703" t="s">
        <v>110</v>
      </c>
      <c r="N32" s="713">
        <v>31186.25</v>
      </c>
      <c r="O32" s="703" t="s">
        <v>110</v>
      </c>
      <c r="P32" s="1306" t="s">
        <v>39</v>
      </c>
      <c r="Q32" s="706">
        <v>45743</v>
      </c>
      <c r="R32" s="706" t="s">
        <v>558</v>
      </c>
      <c r="S32" s="706" t="s">
        <v>37</v>
      </c>
      <c r="T32" s="706" t="s">
        <v>37</v>
      </c>
      <c r="U32" s="706" t="s">
        <v>37</v>
      </c>
      <c r="V32" s="707">
        <v>2003</v>
      </c>
      <c r="W32" s="739">
        <v>225</v>
      </c>
      <c r="X32" s="696">
        <f>SUM(V32-W32)</f>
        <v>1778</v>
      </c>
      <c r="Y32" s="365">
        <f>IFERROR($W32/$V32, 0)</f>
        <v>0.11233150274588118</v>
      </c>
      <c r="Z32" s="706">
        <v>45785</v>
      </c>
      <c r="AA32" s="698">
        <v>0</v>
      </c>
      <c r="AB32" s="698">
        <v>0</v>
      </c>
      <c r="AC32" s="707">
        <v>0</v>
      </c>
      <c r="AD32" s="816" t="s">
        <v>828</v>
      </c>
    </row>
    <row r="33" spans="1:30" ht="39.75" customHeight="1">
      <c r="A33" s="737" t="s">
        <v>829</v>
      </c>
      <c r="B33" s="359" t="s">
        <v>29</v>
      </c>
      <c r="C33" s="690">
        <v>46218</v>
      </c>
      <c r="D33" s="690" t="s">
        <v>830</v>
      </c>
      <c r="E33" s="19" t="s">
        <v>260</v>
      </c>
      <c r="F33" s="702" t="s">
        <v>59</v>
      </c>
      <c r="G33" s="702" t="s">
        <v>831</v>
      </c>
      <c r="H33" s="703">
        <v>380</v>
      </c>
      <c r="I33" s="1074" t="s">
        <v>665</v>
      </c>
      <c r="J33" s="692" t="s">
        <v>37</v>
      </c>
      <c r="K33" s="721"/>
      <c r="L33" s="701">
        <v>45964</v>
      </c>
      <c r="M33" s="703" t="s">
        <v>110</v>
      </c>
      <c r="N33" s="713">
        <v>117414</v>
      </c>
      <c r="O33" s="703" t="s">
        <v>110</v>
      </c>
      <c r="P33" s="1305" t="s">
        <v>39</v>
      </c>
      <c r="Q33" s="706">
        <v>45964</v>
      </c>
      <c r="R33" s="706" t="s">
        <v>110</v>
      </c>
      <c r="S33" s="706"/>
      <c r="T33" s="373" t="s">
        <v>753</v>
      </c>
      <c r="U33" s="373" t="s">
        <v>753</v>
      </c>
      <c r="V33" s="707">
        <v>9181</v>
      </c>
      <c r="W33" s="739">
        <v>9179</v>
      </c>
      <c r="X33" s="696">
        <f>SUM(V33-W33)</f>
        <v>2</v>
      </c>
      <c r="Y33" s="383">
        <f>IFERROR($W33/$V33, 0)</f>
        <v>0.99978215880623023</v>
      </c>
      <c r="Z33" s="695">
        <v>45992</v>
      </c>
      <c r="AA33" s="698">
        <v>1</v>
      </c>
      <c r="AB33" s="698">
        <v>0</v>
      </c>
      <c r="AC33" s="1075">
        <v>0</v>
      </c>
      <c r="AD33" s="806" t="s">
        <v>832</v>
      </c>
    </row>
    <row r="34" spans="1:30" ht="39.75" customHeight="1"/>
    <row r="35" spans="1:30" ht="39.75" customHeight="1"/>
    <row r="36" spans="1:30" ht="39.75" customHeight="1"/>
    <row r="37" spans="1:30" ht="39.75" customHeight="1"/>
    <row r="38"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3" xr:uid="{1F77D159-87F8-4334-B8DB-1D98E9EF8F0C}">
      <formula1>"Pending Locates,Permits, SOW Pending, NTP Pending, Materials, Reassigned, Door Tags"</formula1>
    </dataValidation>
    <dataValidation type="list" allowBlank="1" showInputMessage="1" showErrorMessage="1" sqref="I31 I11:I14 I5:I8" xr:uid="{FF75A226-FC7F-404C-911A-49986724D48A}">
      <formula1>"On Track, In Jeopardy, Completed on Track, Completed, Completed -Missed TSD, On Hold Per Tillman"</formula1>
    </dataValidation>
    <dataValidation type="list" allowBlank="1" showInputMessage="1" showErrorMessage="1" sqref="I32:I33 I8:I10 I2:I4 I15:I30" xr:uid="{FAE40925-7EC8-4626-B635-D815FEB73FF5}">
      <formula1>"On Track, In Jeopardy, Completed on Track, Completed, Completed -Missed TSD"</formula1>
    </dataValidation>
    <dataValidation type="list" allowBlank="1" showInputMessage="1" showErrorMessage="1" sqref="J8:J11 J2:J4 J15:J33" xr:uid="{ECCD296E-320E-42DF-8A21-19E7E0361B1B}">
      <formula1>"Received, Pending, Not Required"</formula1>
    </dataValidation>
    <dataValidation allowBlank="1" showInputMessage="1" showErrorMessage="1" sqref="D30 E33 E31 Q30:R31 Q32:V32 Q33:U33 V19 L28:L33 V3 L20 V5:V7 V9:V11 S1 Q1:R5 L1:L18 S2:U31 Q6:Q27 R6:R28 V21: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7"/>
  <sheetViews>
    <sheetView topLeftCell="A80" workbookViewId="0">
      <pane xSplit="1" topLeftCell="B281" activePane="topRight" state="frozen"/>
      <selection pane="topRight" activeCell="A290" sqref="A290:XFD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35</v>
      </c>
      <c r="C2" s="360">
        <v>45960</v>
      </c>
      <c r="D2" s="360" t="s">
        <v>840</v>
      </c>
      <c r="E2" s="360">
        <v>45897</v>
      </c>
      <c r="F2" s="358" t="s">
        <v>53</v>
      </c>
      <c r="G2" s="361"/>
      <c r="H2" s="362">
        <v>0</v>
      </c>
      <c r="I2" s="1074" t="s">
        <v>665</v>
      </c>
      <c r="J2" s="362" t="s">
        <v>31</v>
      </c>
      <c r="K2" s="360">
        <v>45891</v>
      </c>
      <c r="L2" s="300" t="s">
        <v>110</v>
      </c>
      <c r="M2" s="346">
        <v>184994.5</v>
      </c>
      <c r="N2" s="1402">
        <v>159271.5</v>
      </c>
      <c r="O2" s="937"/>
      <c r="P2" s="1267">
        <v>159271.5</v>
      </c>
      <c r="Q2" s="300" t="s">
        <v>110</v>
      </c>
      <c r="R2" s="1404" t="s">
        <v>39</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35</v>
      </c>
      <c r="C3" s="690">
        <v>46107</v>
      </c>
      <c r="D3" s="358" t="s">
        <v>52</v>
      </c>
      <c r="E3" s="360">
        <v>46077</v>
      </c>
      <c r="F3" s="702" t="s">
        <v>53</v>
      </c>
      <c r="G3" s="691" t="s">
        <v>843</v>
      </c>
      <c r="H3" s="692">
        <v>0</v>
      </c>
      <c r="I3" s="1074" t="s">
        <v>665</v>
      </c>
      <c r="J3" s="692" t="s">
        <v>31</v>
      </c>
      <c r="K3" s="701" t="s">
        <v>260</v>
      </c>
      <c r="L3" s="692" t="s">
        <v>110</v>
      </c>
      <c r="M3" s="1019">
        <v>12404.9</v>
      </c>
      <c r="N3" s="1403">
        <v>11793.85</v>
      </c>
      <c r="O3" s="937"/>
      <c r="P3" s="1267">
        <v>11793.85</v>
      </c>
      <c r="Q3" s="304" t="s">
        <v>110</v>
      </c>
      <c r="R3" s="1405" t="s">
        <v>39</v>
      </c>
      <c r="S3" s="1341">
        <v>46077</v>
      </c>
      <c r="T3" s="1001">
        <v>1111</v>
      </c>
      <c r="U3" s="1001">
        <v>1163</v>
      </c>
      <c r="V3" s="3">
        <v>1.05</v>
      </c>
      <c r="W3" s="1000">
        <v>46097</v>
      </c>
      <c r="X3" s="698">
        <v>1</v>
      </c>
      <c r="Y3" s="280">
        <v>1</v>
      </c>
      <c r="Z3" s="280">
        <v>1</v>
      </c>
      <c r="AA3" s="363">
        <v>46104</v>
      </c>
      <c r="AB3" s="363">
        <v>46104</v>
      </c>
      <c r="AC3" s="1268" t="s">
        <v>844</v>
      </c>
    </row>
    <row r="4" spans="1:29" ht="39.75" customHeight="1">
      <c r="A4" s="297" t="s">
        <v>111</v>
      </c>
      <c r="B4" s="311" t="s">
        <v>35</v>
      </c>
      <c r="C4" s="299">
        <v>45868</v>
      </c>
      <c r="D4" s="18" t="s">
        <v>845</v>
      </c>
      <c r="E4" s="19">
        <v>45716</v>
      </c>
      <c r="F4" s="18" t="s">
        <v>51</v>
      </c>
      <c r="G4" s="920" t="s">
        <v>112</v>
      </c>
      <c r="H4" s="20">
        <v>0</v>
      </c>
      <c r="I4" s="304" t="s">
        <v>665</v>
      </c>
      <c r="J4" s="20" t="s">
        <v>31</v>
      </c>
      <c r="K4" s="299">
        <v>45716</v>
      </c>
      <c r="L4" s="20" t="s">
        <v>110</v>
      </c>
      <c r="M4" s="343">
        <v>64932.55</v>
      </c>
      <c r="N4" s="1365">
        <v>69110.8</v>
      </c>
      <c r="O4" s="799"/>
      <c r="P4" s="799">
        <v>69110.8</v>
      </c>
      <c r="Q4" s="20" t="s">
        <v>110</v>
      </c>
      <c r="R4" s="1404" t="s">
        <v>39</v>
      </c>
      <c r="S4" s="129">
        <v>45721</v>
      </c>
      <c r="T4" s="5">
        <v>5151</v>
      </c>
      <c r="U4" s="44">
        <v>5207</v>
      </c>
      <c r="V4" s="3">
        <v>1.01</v>
      </c>
      <c r="W4" s="502">
        <v>45748</v>
      </c>
      <c r="X4" s="280">
        <v>1</v>
      </c>
      <c r="Y4" s="280">
        <v>1</v>
      </c>
      <c r="Z4" s="384">
        <v>1</v>
      </c>
      <c r="AA4" s="281" t="s">
        <v>846</v>
      </c>
      <c r="AB4" s="373" t="s">
        <v>753</v>
      </c>
      <c r="AC4" s="258"/>
    </row>
    <row r="5" spans="1:29" ht="39.75" customHeight="1">
      <c r="A5" s="500" t="s">
        <v>115</v>
      </c>
      <c r="B5" s="311" t="s">
        <v>35</v>
      </c>
      <c r="C5" s="299">
        <v>45991</v>
      </c>
      <c r="D5" s="19" t="s">
        <v>847</v>
      </c>
      <c r="E5" s="305">
        <v>45707</v>
      </c>
      <c r="F5" s="18" t="s">
        <v>51</v>
      </c>
      <c r="G5" s="441" t="s">
        <v>116</v>
      </c>
      <c r="H5" s="304">
        <v>0</v>
      </c>
      <c r="I5" s="304" t="s">
        <v>665</v>
      </c>
      <c r="J5" s="304" t="s">
        <v>31</v>
      </c>
      <c r="K5" s="19">
        <v>45708</v>
      </c>
      <c r="L5" s="304" t="s">
        <v>110</v>
      </c>
      <c r="M5" s="494">
        <v>87944.4</v>
      </c>
      <c r="N5" s="1365">
        <v>99159.12</v>
      </c>
      <c r="O5" s="799"/>
      <c r="P5" s="799">
        <v>99159.12</v>
      </c>
      <c r="Q5" s="304" t="s">
        <v>110</v>
      </c>
      <c r="R5" s="1404" t="s">
        <v>39</v>
      </c>
      <c r="S5" s="502">
        <v>45709</v>
      </c>
      <c r="T5" s="378">
        <v>7008</v>
      </c>
      <c r="U5" s="376">
        <v>7258</v>
      </c>
      <c r="V5" s="3">
        <v>1.04</v>
      </c>
      <c r="W5" s="502">
        <v>45747</v>
      </c>
      <c r="X5" s="365">
        <v>1</v>
      </c>
      <c r="Y5" s="365">
        <v>1</v>
      </c>
      <c r="Z5" s="384">
        <v>1</v>
      </c>
      <c r="AA5" s="281">
        <v>46072</v>
      </c>
      <c r="AB5" s="281">
        <v>46072</v>
      </c>
      <c r="AC5" s="593" t="s">
        <v>848</v>
      </c>
    </row>
    <row r="6" spans="1:29" ht="39.75" customHeight="1">
      <c r="A6" s="559" t="s">
        <v>849</v>
      </c>
      <c r="B6" s="377" t="s">
        <v>35</v>
      </c>
      <c r="C6" s="360">
        <v>45960</v>
      </c>
      <c r="D6" s="367" t="s">
        <v>52</v>
      </c>
      <c r="E6" s="367">
        <v>45950</v>
      </c>
      <c r="F6" s="366" t="s">
        <v>53</v>
      </c>
      <c r="G6" s="1110"/>
      <c r="H6" s="1078">
        <v>80</v>
      </c>
      <c r="I6" s="372" t="s">
        <v>665</v>
      </c>
      <c r="J6" s="1078" t="s">
        <v>31</v>
      </c>
      <c r="K6" s="682">
        <v>45905</v>
      </c>
      <c r="L6" s="304" t="s">
        <v>110</v>
      </c>
      <c r="M6" s="1153">
        <v>66674.3</v>
      </c>
      <c r="N6" s="1366">
        <v>50364.3</v>
      </c>
      <c r="O6" s="937"/>
      <c r="P6" s="343">
        <v>50364.3</v>
      </c>
      <c r="Q6" s="304" t="s">
        <v>110</v>
      </c>
      <c r="R6" s="1404" t="s">
        <v>39</v>
      </c>
      <c r="S6" s="502">
        <v>45922</v>
      </c>
      <c r="T6" s="671">
        <v>5285</v>
      </c>
      <c r="U6" s="333">
        <v>5305</v>
      </c>
      <c r="V6" s="3">
        <v>1</v>
      </c>
      <c r="W6" s="502">
        <v>45954</v>
      </c>
      <c r="X6" s="464">
        <v>1</v>
      </c>
      <c r="Y6" s="464">
        <v>1</v>
      </c>
      <c r="Z6" s="464">
        <v>1</v>
      </c>
      <c r="AA6" s="363">
        <v>45982</v>
      </c>
      <c r="AB6" s="363">
        <v>45982</v>
      </c>
      <c r="AC6" s="808" t="s">
        <v>850</v>
      </c>
    </row>
    <row r="7" spans="1:29" ht="39.75" customHeight="1">
      <c r="A7" s="559" t="s">
        <v>851</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0"/>
      <c r="P7" s="1316">
        <v>78401.25</v>
      </c>
      <c r="Q7" s="1406" t="s">
        <v>110</v>
      </c>
      <c r="R7" s="300" t="s">
        <v>39</v>
      </c>
      <c r="S7" s="502">
        <v>45897</v>
      </c>
      <c r="T7" s="671">
        <v>7883</v>
      </c>
      <c r="U7" s="333">
        <v>7909</v>
      </c>
      <c r="V7" s="3">
        <v>1</v>
      </c>
      <c r="W7" s="502">
        <v>45945</v>
      </c>
      <c r="X7" s="464">
        <v>1</v>
      </c>
      <c r="Y7" s="464">
        <v>1</v>
      </c>
      <c r="Z7" s="464">
        <v>1</v>
      </c>
      <c r="AA7" s="363">
        <v>46079</v>
      </c>
      <c r="AB7" s="363">
        <v>46079</v>
      </c>
      <c r="AC7" s="808" t="s">
        <v>852</v>
      </c>
    </row>
    <row r="8" spans="1:29" ht="39.75" customHeight="1">
      <c r="A8" s="297" t="s">
        <v>117</v>
      </c>
      <c r="B8" s="311" t="s">
        <v>35</v>
      </c>
      <c r="C8" s="19">
        <v>45807</v>
      </c>
      <c r="D8" s="19" t="s">
        <v>853</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854</v>
      </c>
    </row>
    <row r="9" spans="1:29" ht="39.75" customHeight="1">
      <c r="A9" s="297" t="s">
        <v>128</v>
      </c>
      <c r="B9" s="311" t="s">
        <v>35</v>
      </c>
      <c r="C9" s="299">
        <v>45991</v>
      </c>
      <c r="D9" s="18" t="s">
        <v>855</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856</v>
      </c>
      <c r="AC10" s="806" t="s">
        <v>857</v>
      </c>
    </row>
    <row r="11" spans="1:29" ht="39.75" customHeight="1">
      <c r="A11" s="811" t="s">
        <v>858</v>
      </c>
      <c r="B11" s="377" t="s">
        <v>35</v>
      </c>
      <c r="C11" s="690">
        <v>46079</v>
      </c>
      <c r="D11" s="702" t="s">
        <v>52</v>
      </c>
      <c r="E11" s="701">
        <v>46055</v>
      </c>
      <c r="F11" s="702" t="s">
        <v>53</v>
      </c>
      <c r="G11" s="701" t="s">
        <v>859</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860</v>
      </c>
    </row>
    <row r="12" spans="1:29" ht="39.75" customHeight="1">
      <c r="A12" s="811" t="s">
        <v>861</v>
      </c>
      <c r="B12" s="377" t="s">
        <v>35</v>
      </c>
      <c r="C12" s="701">
        <v>46011</v>
      </c>
      <c r="D12" s="702" t="s">
        <v>52</v>
      </c>
      <c r="E12" s="701">
        <v>45923</v>
      </c>
      <c r="F12" s="702" t="s">
        <v>53</v>
      </c>
      <c r="G12" s="702" t="s">
        <v>862</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863</v>
      </c>
    </row>
    <row r="13" spans="1:29" ht="39.75" customHeight="1">
      <c r="A13" s="559" t="s">
        <v>864</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865</v>
      </c>
    </row>
    <row r="14" spans="1:29" ht="39.75" customHeight="1">
      <c r="A14" s="559" t="s">
        <v>866</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3">
        <v>1</v>
      </c>
      <c r="W14" s="370">
        <v>45952</v>
      </c>
      <c r="X14" s="280">
        <v>1</v>
      </c>
      <c r="Y14" s="280">
        <v>1</v>
      </c>
      <c r="Z14" s="280">
        <v>1</v>
      </c>
      <c r="AA14" s="370">
        <v>46008</v>
      </c>
      <c r="AB14" s="370">
        <v>46008</v>
      </c>
      <c r="AC14" s="1364" t="s">
        <v>867</v>
      </c>
    </row>
    <row r="15" spans="1:29" ht="39.75" customHeight="1">
      <c r="A15" s="297" t="s">
        <v>137</v>
      </c>
      <c r="B15" s="311" t="s">
        <v>35</v>
      </c>
      <c r="C15" s="299">
        <v>45991</v>
      </c>
      <c r="D15" s="18" t="s">
        <v>868</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847</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869</v>
      </c>
    </row>
    <row r="17" spans="1:29" ht="39.75" customHeight="1">
      <c r="A17" s="811" t="s">
        <v>870</v>
      </c>
      <c r="B17" s="377" t="s">
        <v>35</v>
      </c>
      <c r="C17" s="690">
        <v>46073</v>
      </c>
      <c r="D17" s="702" t="s">
        <v>52</v>
      </c>
      <c r="E17" s="701">
        <v>46055</v>
      </c>
      <c r="F17" s="702" t="s">
        <v>53</v>
      </c>
      <c r="G17" s="702" t="s">
        <v>871</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856</v>
      </c>
      <c r="AC17" s="699" t="s">
        <v>872</v>
      </c>
    </row>
    <row r="18" spans="1:29" ht="39.75" customHeight="1">
      <c r="A18" s="996" t="s">
        <v>873</v>
      </c>
      <c r="B18" s="377" t="s">
        <v>35</v>
      </c>
      <c r="C18" s="360" t="s">
        <v>874</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875</v>
      </c>
    </row>
    <row r="19" spans="1:29" ht="39.75" customHeight="1">
      <c r="A19" s="931" t="s">
        <v>876</v>
      </c>
      <c r="B19" s="1115" t="s">
        <v>35</v>
      </c>
      <c r="C19" s="590">
        <v>45955</v>
      </c>
      <c r="D19" s="591" t="s">
        <v>56</v>
      </c>
      <c r="E19" s="591">
        <v>45919</v>
      </c>
      <c r="F19" s="591" t="s">
        <v>53</v>
      </c>
      <c r="G19" s="1116" t="s">
        <v>877</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878</v>
      </c>
    </row>
    <row r="20" spans="1:29" ht="39.75" customHeight="1">
      <c r="A20" s="1360" t="s">
        <v>879</v>
      </c>
      <c r="B20" s="1148" t="s">
        <v>35</v>
      </c>
      <c r="C20" s="606">
        <v>46053</v>
      </c>
      <c r="D20" s="608" t="s">
        <v>880</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2">
        <v>0</v>
      </c>
      <c r="U20" s="364">
        <v>0</v>
      </c>
      <c r="V20" s="1246">
        <v>1</v>
      </c>
      <c r="W20" s="461">
        <v>46030</v>
      </c>
      <c r="X20" s="464">
        <v>0</v>
      </c>
      <c r="Y20" s="464">
        <v>0</v>
      </c>
      <c r="Z20" s="280">
        <v>0</v>
      </c>
      <c r="AA20" s="461">
        <v>46079</v>
      </c>
      <c r="AB20" s="461">
        <v>46079</v>
      </c>
      <c r="AC20" s="1361"/>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881</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882</v>
      </c>
    </row>
    <row r="23" spans="1:29" ht="39.75" customHeight="1">
      <c r="A23" s="297" t="s">
        <v>149</v>
      </c>
      <c r="B23" s="298" t="s">
        <v>32</v>
      </c>
      <c r="C23" s="299">
        <v>45868</v>
      </c>
      <c r="D23" s="455" t="s">
        <v>56</v>
      </c>
      <c r="E23" s="299">
        <v>45813</v>
      </c>
      <c r="F23" s="455" t="s">
        <v>883</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884</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885</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886</v>
      </c>
    </row>
    <row r="26" spans="1:29" ht="39.75" customHeight="1">
      <c r="A26" s="297" t="s">
        <v>887</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888</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889</v>
      </c>
      <c r="B28" s="358" t="s">
        <v>32</v>
      </c>
      <c r="C28" s="367">
        <v>45960</v>
      </c>
      <c r="D28" s="360" t="s">
        <v>50</v>
      </c>
      <c r="E28" s="367">
        <v>45918</v>
      </c>
      <c r="F28" s="358" t="s">
        <v>57</v>
      </c>
      <c r="G28" s="18" t="s">
        <v>890</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891</v>
      </c>
    </row>
    <row r="29" spans="1:29" ht="39.75" customHeight="1">
      <c r="A29" s="297" t="s">
        <v>157</v>
      </c>
      <c r="B29" s="18" t="s">
        <v>32</v>
      </c>
      <c r="C29" s="19">
        <v>45868</v>
      </c>
      <c r="D29" s="305" t="s">
        <v>56</v>
      </c>
      <c r="E29" s="19">
        <v>45828</v>
      </c>
      <c r="F29" s="305" t="s">
        <v>883</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892</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893</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894</v>
      </c>
    </row>
    <row r="32" spans="1:29" ht="39.75" customHeight="1">
      <c r="A32" s="811" t="s">
        <v>895</v>
      </c>
      <c r="B32" s="691" t="s">
        <v>32</v>
      </c>
      <c r="C32" s="690">
        <v>46073</v>
      </c>
      <c r="D32" s="690" t="s">
        <v>50</v>
      </c>
      <c r="E32" s="690">
        <v>46042</v>
      </c>
      <c r="F32" s="691" t="s">
        <v>61</v>
      </c>
      <c r="G32" s="691" t="s">
        <v>896</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897</v>
      </c>
    </row>
    <row r="33" spans="1:29" ht="39.75" customHeight="1">
      <c r="A33" s="297" t="s">
        <v>163</v>
      </c>
      <c r="B33" s="298" t="s">
        <v>32</v>
      </c>
      <c r="C33" s="299">
        <v>45711</v>
      </c>
      <c r="D33" s="299" t="s">
        <v>898</v>
      </c>
      <c r="E33" s="299">
        <v>45693</v>
      </c>
      <c r="F33" s="455" t="s">
        <v>883</v>
      </c>
      <c r="G33" s="1119" t="s">
        <v>395</v>
      </c>
      <c r="H33" s="300">
        <v>54</v>
      </c>
      <c r="I33" s="301" t="s">
        <v>899</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899</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883</v>
      </c>
      <c r="G35" s="303" t="s">
        <v>168</v>
      </c>
      <c r="H35" s="20">
        <v>56</v>
      </c>
      <c r="I35" s="304" t="s">
        <v>899</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900</v>
      </c>
      <c r="B36" s="691" t="s">
        <v>32</v>
      </c>
      <c r="C36" s="690">
        <v>46073</v>
      </c>
      <c r="D36" s="690" t="s">
        <v>901</v>
      </c>
      <c r="E36" s="690">
        <v>46045</v>
      </c>
      <c r="F36" s="691" t="s">
        <v>61</v>
      </c>
      <c r="G36" s="691" t="s">
        <v>902</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903</v>
      </c>
    </row>
    <row r="37" spans="1:29" ht="39.75" customHeight="1">
      <c r="A37" s="297" t="s">
        <v>175</v>
      </c>
      <c r="B37" s="18" t="s">
        <v>32</v>
      </c>
      <c r="C37" s="19">
        <v>45688</v>
      </c>
      <c r="D37" s="19" t="s">
        <v>904</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899</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899</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905</v>
      </c>
      <c r="E40" s="19">
        <v>45693</v>
      </c>
      <c r="F40" s="305" t="s">
        <v>883</v>
      </c>
      <c r="G40" s="306" t="s">
        <v>182</v>
      </c>
      <c r="H40" s="20">
        <v>65</v>
      </c>
      <c r="I40" s="304" t="s">
        <v>899</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899</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883</v>
      </c>
      <c r="G42" s="303" t="s">
        <v>186</v>
      </c>
      <c r="H42" s="20">
        <v>50</v>
      </c>
      <c r="I42" s="20" t="s">
        <v>899</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883</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883</v>
      </c>
      <c r="G45" s="303" t="s">
        <v>192</v>
      </c>
      <c r="H45" s="20">
        <v>51</v>
      </c>
      <c r="I45" s="304" t="s">
        <v>899</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883</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906</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883</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883</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907</v>
      </c>
    </row>
    <row r="50" spans="1:29" ht="39.75" customHeight="1">
      <c r="A50" s="811" t="s">
        <v>908</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856</v>
      </c>
      <c r="AC50" s="699" t="s">
        <v>909</v>
      </c>
    </row>
    <row r="51" spans="1:29" ht="39.75" customHeight="1">
      <c r="A51" s="639" t="s">
        <v>910</v>
      </c>
      <c r="B51" s="358" t="s">
        <v>32</v>
      </c>
      <c r="C51" s="367">
        <v>45899</v>
      </c>
      <c r="D51" s="1156" t="s">
        <v>911</v>
      </c>
      <c r="E51" s="367">
        <v>45889</v>
      </c>
      <c r="F51" s="375" t="s">
        <v>883</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912</v>
      </c>
    </row>
    <row r="52" spans="1:29" ht="39.75" customHeight="1">
      <c r="A52" s="639" t="s">
        <v>199</v>
      </c>
      <c r="B52" s="366" t="s">
        <v>32</v>
      </c>
      <c r="C52" s="367">
        <v>45930</v>
      </c>
      <c r="D52" s="367" t="s">
        <v>56</v>
      </c>
      <c r="E52" s="345">
        <v>45880</v>
      </c>
      <c r="F52" s="345" t="s">
        <v>883</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913</v>
      </c>
    </row>
    <row r="53" spans="1:29" ht="39.75" customHeight="1">
      <c r="A53" s="297" t="s">
        <v>201</v>
      </c>
      <c r="B53" s="298" t="s">
        <v>32</v>
      </c>
      <c r="C53" s="19">
        <v>45930</v>
      </c>
      <c r="D53" s="299" t="s">
        <v>56</v>
      </c>
      <c r="E53" s="455">
        <v>45882</v>
      </c>
      <c r="F53" s="455" t="s">
        <v>883</v>
      </c>
      <c r="G53" s="298" t="s">
        <v>202</v>
      </c>
      <c r="H53" s="300">
        <v>85</v>
      </c>
      <c r="I53" s="300" t="s">
        <v>665</v>
      </c>
      <c r="J53" s="300" t="s">
        <v>31</v>
      </c>
      <c r="K53" s="299">
        <v>45882</v>
      </c>
      <c r="L53" s="300" t="s">
        <v>110</v>
      </c>
      <c r="M53" s="346">
        <v>59869.5</v>
      </c>
      <c r="N53" s="343">
        <v>67514</v>
      </c>
      <c r="O53" s="343"/>
      <c r="P53" s="343">
        <v>67514</v>
      </c>
      <c r="Q53" s="300" t="s">
        <v>110</v>
      </c>
      <c r="R53" s="300" t="s">
        <v>39</v>
      </c>
      <c r="S53" s="1340">
        <v>45882</v>
      </c>
      <c r="T53" s="604">
        <v>4537</v>
      </c>
      <c r="U53" s="1245">
        <v>4604</v>
      </c>
      <c r="V53" s="3">
        <v>1.01</v>
      </c>
      <c r="W53" s="130">
        <v>45894</v>
      </c>
      <c r="X53" s="268">
        <v>1</v>
      </c>
      <c r="Y53" s="268">
        <v>1</v>
      </c>
      <c r="Z53" s="268">
        <v>1</v>
      </c>
      <c r="AA53" s="272">
        <v>45917</v>
      </c>
      <c r="AB53" s="272">
        <v>45917</v>
      </c>
      <c r="AC53" s="108" t="s">
        <v>914</v>
      </c>
    </row>
    <row r="54" spans="1:29" ht="39.75" customHeight="1">
      <c r="A54" s="297" t="s">
        <v>915</v>
      </c>
      <c r="B54" s="298" t="s">
        <v>32</v>
      </c>
      <c r="C54" s="19">
        <v>45930</v>
      </c>
      <c r="D54" s="299" t="s">
        <v>56</v>
      </c>
      <c r="E54" s="299">
        <v>45896</v>
      </c>
      <c r="F54" s="455" t="s">
        <v>883</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916</v>
      </c>
    </row>
    <row r="55" spans="1:29" ht="39.75" customHeight="1">
      <c r="A55" s="639" t="s">
        <v>917</v>
      </c>
      <c r="B55" s="358" t="s">
        <v>32</v>
      </c>
      <c r="C55" s="367">
        <v>45930</v>
      </c>
      <c r="D55" s="360" t="s">
        <v>56</v>
      </c>
      <c r="E55" s="360">
        <v>45896</v>
      </c>
      <c r="F55" s="358" t="s">
        <v>883</v>
      </c>
      <c r="G55" s="358" t="s">
        <v>918</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919</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920</v>
      </c>
    </row>
    <row r="57" spans="1:29" ht="39.75" customHeight="1">
      <c r="A57" s="297" t="s">
        <v>921</v>
      </c>
      <c r="B57" s="298" t="s">
        <v>32</v>
      </c>
      <c r="C57" s="19">
        <v>45930</v>
      </c>
      <c r="D57" s="299" t="s">
        <v>56</v>
      </c>
      <c r="E57" s="455">
        <v>45910</v>
      </c>
      <c r="F57" s="455" t="s">
        <v>883</v>
      </c>
      <c r="G57" s="298" t="s">
        <v>922</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923</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924</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925</v>
      </c>
    </row>
    <row r="60" spans="1:29" ht="39.75" customHeight="1">
      <c r="A60" s="639" t="s">
        <v>926</v>
      </c>
      <c r="B60" s="358" t="s">
        <v>32</v>
      </c>
      <c r="C60" s="367">
        <v>45930</v>
      </c>
      <c r="D60" s="360" t="s">
        <v>56</v>
      </c>
      <c r="E60" s="375">
        <v>45910</v>
      </c>
      <c r="F60" s="358" t="s">
        <v>57</v>
      </c>
      <c r="G60" s="358" t="s">
        <v>927</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928</v>
      </c>
    </row>
    <row r="61" spans="1:29" ht="39.75" customHeight="1">
      <c r="A61" s="811" t="s">
        <v>929</v>
      </c>
      <c r="B61" s="691" t="s">
        <v>32</v>
      </c>
      <c r="C61" s="690">
        <v>46010</v>
      </c>
      <c r="D61" s="690" t="s">
        <v>911</v>
      </c>
      <c r="E61" s="690">
        <v>45974</v>
      </c>
      <c r="F61" s="691" t="s">
        <v>57</v>
      </c>
      <c r="G61" s="691" t="s">
        <v>930</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931</v>
      </c>
    </row>
    <row r="62" spans="1:29" ht="39.75" customHeight="1">
      <c r="A62" s="648" t="s">
        <v>932</v>
      </c>
      <c r="B62" s="358" t="s">
        <v>32</v>
      </c>
      <c r="C62" s="367">
        <v>45930</v>
      </c>
      <c r="D62" s="360" t="s">
        <v>56</v>
      </c>
      <c r="E62" s="375">
        <v>45910</v>
      </c>
      <c r="F62" s="375" t="s">
        <v>883</v>
      </c>
      <c r="G62" s="361" t="s">
        <v>933</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934</v>
      </c>
    </row>
    <row r="63" spans="1:29" ht="39.75" customHeight="1">
      <c r="A63" s="811" t="s">
        <v>935</v>
      </c>
      <c r="B63" s="691" t="s">
        <v>32</v>
      </c>
      <c r="C63" s="690">
        <v>46010</v>
      </c>
      <c r="D63" s="690" t="s">
        <v>911</v>
      </c>
      <c r="E63" s="690">
        <v>45974</v>
      </c>
      <c r="F63" s="691" t="s">
        <v>57</v>
      </c>
      <c r="G63" s="691" t="s">
        <v>936</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937</v>
      </c>
    </row>
    <row r="64" spans="1:29" ht="39.75" customHeight="1">
      <c r="A64" s="1284" t="s">
        <v>938</v>
      </c>
      <c r="B64" s="1311" t="s">
        <v>32</v>
      </c>
      <c r="C64" s="1286">
        <v>46010</v>
      </c>
      <c r="D64" s="1286" t="s">
        <v>911</v>
      </c>
      <c r="E64" s="1286">
        <v>45974</v>
      </c>
      <c r="F64" s="1311" t="s">
        <v>57</v>
      </c>
      <c r="G64" s="1311" t="s">
        <v>939</v>
      </c>
      <c r="H64" s="1254">
        <v>28</v>
      </c>
      <c r="I64" s="1265" t="s">
        <v>665</v>
      </c>
      <c r="J64" s="1254" t="s">
        <v>31</v>
      </c>
      <c r="K64" s="1286">
        <v>45972</v>
      </c>
      <c r="L64" s="1254" t="s">
        <v>110</v>
      </c>
      <c r="M64" s="1312">
        <v>27615.5</v>
      </c>
      <c r="N64" s="1312">
        <v>21572</v>
      </c>
      <c r="O64" s="1313"/>
      <c r="P64" s="1312">
        <v>21572</v>
      </c>
      <c r="Q64" s="1331" t="s">
        <v>110</v>
      </c>
      <c r="R64" s="1331" t="s">
        <v>39</v>
      </c>
      <c r="S64" s="1333">
        <v>45979</v>
      </c>
      <c r="T64" s="1257">
        <v>2027</v>
      </c>
      <c r="U64" s="1257">
        <v>2146</v>
      </c>
      <c r="V64" s="1314">
        <f>IFERROR($U64/$T64, 0)</f>
        <v>1.0587074494326592</v>
      </c>
      <c r="W64" s="1315">
        <v>45994</v>
      </c>
      <c r="X64" s="1213">
        <v>1</v>
      </c>
      <c r="Y64" s="280">
        <v>1</v>
      </c>
      <c r="Z64" s="1211">
        <v>1</v>
      </c>
      <c r="AA64" s="363">
        <v>46013</v>
      </c>
      <c r="AB64" s="363">
        <v>46064</v>
      </c>
      <c r="AC64" s="1274" t="s">
        <v>940</v>
      </c>
    </row>
    <row r="65" spans="1:29" ht="39.75" customHeight="1">
      <c r="A65" s="297" t="s">
        <v>209</v>
      </c>
      <c r="B65" s="298" t="s">
        <v>32</v>
      </c>
      <c r="C65" s="19">
        <v>45868</v>
      </c>
      <c r="D65" s="455" t="s">
        <v>56</v>
      </c>
      <c r="E65" s="455">
        <v>45833</v>
      </c>
      <c r="F65" s="298" t="s">
        <v>883</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941</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942</v>
      </c>
    </row>
    <row r="67" spans="1:29" ht="39.75" customHeight="1">
      <c r="A67" s="297" t="s">
        <v>943</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944</v>
      </c>
    </row>
    <row r="68" spans="1:29" ht="39.75" customHeight="1">
      <c r="A68" s="297" t="s">
        <v>213</v>
      </c>
      <c r="B68" s="298" t="s">
        <v>32</v>
      </c>
      <c r="C68" s="19">
        <v>45899</v>
      </c>
      <c r="D68" s="299" t="s">
        <v>56</v>
      </c>
      <c r="E68" s="299">
        <v>45887</v>
      </c>
      <c r="F68" s="455" t="s">
        <v>883</v>
      </c>
      <c r="G68" s="492" t="s">
        <v>945</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946</v>
      </c>
    </row>
    <row r="69" spans="1:29" ht="39.75" customHeight="1">
      <c r="A69" s="297" t="s">
        <v>214</v>
      </c>
      <c r="B69" s="18" t="s">
        <v>32</v>
      </c>
      <c r="C69" s="19">
        <v>45899</v>
      </c>
      <c r="D69" s="305" t="s">
        <v>911</v>
      </c>
      <c r="E69" s="19">
        <v>45887</v>
      </c>
      <c r="F69" s="305" t="s">
        <v>883</v>
      </c>
      <c r="G69" s="303" t="s">
        <v>947</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948</v>
      </c>
    </row>
    <row r="70" spans="1:29" ht="39.75" customHeight="1">
      <c r="A70" s="297" t="s">
        <v>215</v>
      </c>
      <c r="B70" s="18" t="s">
        <v>32</v>
      </c>
      <c r="C70" s="19">
        <v>45899</v>
      </c>
      <c r="D70" s="19" t="s">
        <v>56</v>
      </c>
      <c r="E70" s="19">
        <v>45887</v>
      </c>
      <c r="F70" s="18" t="s">
        <v>57</v>
      </c>
      <c r="G70" s="303" t="s">
        <v>949</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950</v>
      </c>
    </row>
    <row r="71" spans="1:29" ht="39.75" customHeight="1">
      <c r="A71" s="297" t="s">
        <v>951</v>
      </c>
      <c r="B71" s="18" t="s">
        <v>32</v>
      </c>
      <c r="C71" s="19">
        <v>45930</v>
      </c>
      <c r="D71" s="19" t="s">
        <v>56</v>
      </c>
      <c r="E71" s="19">
        <v>45896</v>
      </c>
      <c r="F71" s="305" t="s">
        <v>883</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952</v>
      </c>
    </row>
    <row r="72" spans="1:29" ht="39.75" customHeight="1">
      <c r="A72" s="811" t="s">
        <v>953</v>
      </c>
      <c r="B72" s="691" t="s">
        <v>32</v>
      </c>
      <c r="C72" s="690">
        <v>46006</v>
      </c>
      <c r="D72" s="690" t="s">
        <v>56</v>
      </c>
      <c r="E72" s="690">
        <v>45999</v>
      </c>
      <c r="F72" s="691" t="s">
        <v>57</v>
      </c>
      <c r="G72" s="691" t="s">
        <v>954</v>
      </c>
      <c r="H72" s="692">
        <v>87</v>
      </c>
      <c r="I72" s="1074" t="s">
        <v>665</v>
      </c>
      <c r="J72" s="692" t="s">
        <v>31</v>
      </c>
      <c r="K72" s="690">
        <v>45999</v>
      </c>
      <c r="L72" s="692" t="s">
        <v>110</v>
      </c>
      <c r="M72" s="812">
        <v>74384</v>
      </c>
      <c r="N72" s="812">
        <v>70635.399999999994</v>
      </c>
      <c r="O72" s="693"/>
      <c r="P72" s="812">
        <v>70635.399999999994</v>
      </c>
      <c r="Q72" s="751" t="s">
        <v>110</v>
      </c>
      <c r="R72" s="751" t="s">
        <v>39</v>
      </c>
      <c r="S72" s="1332">
        <v>45999</v>
      </c>
      <c r="T72" s="696">
        <v>6130</v>
      </c>
      <c r="U72" s="696">
        <v>5915</v>
      </c>
      <c r="V72" s="365">
        <f>IFERROR($U72/$T72, 0)</f>
        <v>0.96492659053833607</v>
      </c>
      <c r="W72" s="706">
        <v>46006</v>
      </c>
      <c r="X72" s="698">
        <v>1</v>
      </c>
      <c r="Y72" s="698">
        <v>1</v>
      </c>
      <c r="Z72" s="466">
        <v>1</v>
      </c>
      <c r="AA72" s="373" t="s">
        <v>753</v>
      </c>
      <c r="AB72" s="373" t="s">
        <v>753</v>
      </c>
      <c r="AC72" s="699" t="s">
        <v>955</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956</v>
      </c>
    </row>
    <row r="77" spans="1:29" ht="39.75" customHeight="1">
      <c r="A77" s="559" t="s">
        <v>957</v>
      </c>
      <c r="B77" s="358" t="s">
        <v>32</v>
      </c>
      <c r="C77" s="360">
        <v>46006</v>
      </c>
      <c r="D77" s="360" t="s">
        <v>56</v>
      </c>
      <c r="E77" s="360">
        <v>45979</v>
      </c>
      <c r="F77" s="358" t="s">
        <v>883</v>
      </c>
      <c r="G77" s="361" t="s">
        <v>958</v>
      </c>
      <c r="H77" s="362">
        <v>28</v>
      </c>
      <c r="I77" s="1074" t="s">
        <v>665</v>
      </c>
      <c r="J77" s="362" t="s">
        <v>31</v>
      </c>
      <c r="K77" s="360">
        <v>45979</v>
      </c>
      <c r="L77" s="362" t="s">
        <v>110</v>
      </c>
      <c r="M77" s="640">
        <v>29683</v>
      </c>
      <c r="N77" s="640">
        <v>31275.4</v>
      </c>
      <c r="O77" s="640"/>
      <c r="P77" s="640">
        <v>31275.4</v>
      </c>
      <c r="Q77" s="300" t="s">
        <v>110</v>
      </c>
      <c r="R77" s="300" t="s">
        <v>39</v>
      </c>
      <c r="S77" s="1303">
        <v>45979</v>
      </c>
      <c r="T77" s="364">
        <v>2416</v>
      </c>
      <c r="U77" s="364">
        <v>2533</v>
      </c>
      <c r="V77" s="383">
        <f t="shared" ref="V77:V89" si="1">IFERROR($U77/$T77, 0)</f>
        <v>1.0484271523178808</v>
      </c>
      <c r="W77" s="363">
        <v>45994</v>
      </c>
      <c r="X77" s="280">
        <v>1</v>
      </c>
      <c r="Y77" s="280">
        <v>1</v>
      </c>
      <c r="Z77" s="466">
        <v>1</v>
      </c>
      <c r="AA77" s="363">
        <v>46000</v>
      </c>
      <c r="AB77" s="363">
        <v>46009</v>
      </c>
      <c r="AC77" s="1120" t="s">
        <v>959</v>
      </c>
    </row>
    <row r="78" spans="1:29" ht="39.75" customHeight="1">
      <c r="A78" s="811" t="s">
        <v>960</v>
      </c>
      <c r="B78" s="691" t="s">
        <v>32</v>
      </c>
      <c r="C78" s="690">
        <v>46006</v>
      </c>
      <c r="D78" s="690" t="s">
        <v>56</v>
      </c>
      <c r="E78" s="690">
        <v>46006</v>
      </c>
      <c r="F78" s="691" t="s">
        <v>57</v>
      </c>
      <c r="G78" s="691" t="s">
        <v>961</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856</v>
      </c>
      <c r="AC78" s="728" t="s">
        <v>962</v>
      </c>
    </row>
    <row r="79" spans="1:29" ht="39.75" customHeight="1">
      <c r="A79" s="297" t="s">
        <v>963</v>
      </c>
      <c r="B79" s="18" t="s">
        <v>32</v>
      </c>
      <c r="C79" s="19">
        <v>45930</v>
      </c>
      <c r="D79" s="19" t="s">
        <v>56</v>
      </c>
      <c r="E79" s="19">
        <v>45915</v>
      </c>
      <c r="F79" s="305" t="s">
        <v>883</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964</v>
      </c>
    </row>
    <row r="80" spans="1:29" ht="39.75" customHeight="1">
      <c r="A80" s="297" t="s">
        <v>965</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966</v>
      </c>
    </row>
    <row r="81" spans="1:29" ht="39.75" customHeight="1">
      <c r="A81" s="639" t="s">
        <v>967</v>
      </c>
      <c r="B81" s="358" t="s">
        <v>32</v>
      </c>
      <c r="C81" s="367">
        <v>45960</v>
      </c>
      <c r="D81" s="360" t="s">
        <v>56</v>
      </c>
      <c r="E81" s="360">
        <v>45915</v>
      </c>
      <c r="F81" s="375" t="s">
        <v>883</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968</v>
      </c>
    </row>
    <row r="82" spans="1:29" ht="39.75" customHeight="1">
      <c r="A82" s="559" t="s">
        <v>969</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970</v>
      </c>
    </row>
    <row r="83" spans="1:29" ht="39.75" customHeight="1">
      <c r="A83" s="297" t="s">
        <v>971</v>
      </c>
      <c r="B83" s="18" t="s">
        <v>32</v>
      </c>
      <c r="C83" s="19">
        <v>45960</v>
      </c>
      <c r="D83" s="19" t="s">
        <v>972</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973</v>
      </c>
    </row>
    <row r="84" spans="1:29" ht="39.75" customHeight="1">
      <c r="A84" s="648" t="s">
        <v>974</v>
      </c>
      <c r="B84" s="358" t="s">
        <v>32</v>
      </c>
      <c r="C84" s="367">
        <v>45945</v>
      </c>
      <c r="D84" s="360" t="s">
        <v>56</v>
      </c>
      <c r="E84" s="360">
        <v>45932</v>
      </c>
      <c r="F84" s="358" t="s">
        <v>883</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975</v>
      </c>
    </row>
    <row r="85" spans="1:29" ht="39.75" customHeight="1">
      <c r="A85" s="559" t="s">
        <v>976</v>
      </c>
      <c r="B85" s="358" t="s">
        <v>32</v>
      </c>
      <c r="C85" s="367">
        <v>45960</v>
      </c>
      <c r="D85" s="360" t="s">
        <v>972</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977</v>
      </c>
    </row>
    <row r="86" spans="1:29" ht="39.75" customHeight="1">
      <c r="A86" s="559" t="s">
        <v>978</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979</v>
      </c>
    </row>
    <row r="87" spans="1:29" ht="39.75" customHeight="1">
      <c r="A87" s="559" t="s">
        <v>980</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981</v>
      </c>
    </row>
    <row r="88" spans="1:29" ht="39.75" customHeight="1">
      <c r="A88" s="559" t="s">
        <v>982</v>
      </c>
      <c r="B88" s="358" t="s">
        <v>32</v>
      </c>
      <c r="C88" s="367">
        <v>45976</v>
      </c>
      <c r="D88" s="360" t="s">
        <v>56</v>
      </c>
      <c r="E88" s="360">
        <v>45959</v>
      </c>
      <c r="F88" s="358" t="s">
        <v>983</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856</v>
      </c>
      <c r="AC88" s="1157" t="s">
        <v>984</v>
      </c>
    </row>
    <row r="89" spans="1:29" ht="39.75" customHeight="1">
      <c r="A89" s="559" t="s">
        <v>985</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986</v>
      </c>
    </row>
    <row r="90" spans="1:29" ht="39.75" customHeight="1">
      <c r="A90" s="811" t="s">
        <v>987</v>
      </c>
      <c r="B90" s="691" t="s">
        <v>32</v>
      </c>
      <c r="C90" s="690">
        <v>46006</v>
      </c>
      <c r="D90" s="690" t="s">
        <v>56</v>
      </c>
      <c r="E90" s="690">
        <v>46021</v>
      </c>
      <c r="F90" s="691" t="s">
        <v>57</v>
      </c>
      <c r="G90" s="691" t="s">
        <v>988</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989</v>
      </c>
    </row>
    <row r="91" spans="1:29" ht="39.75" customHeight="1">
      <c r="A91" s="811" t="s">
        <v>990</v>
      </c>
      <c r="B91" s="691" t="s">
        <v>32</v>
      </c>
      <c r="C91" s="690">
        <v>46006</v>
      </c>
      <c r="D91" s="690" t="s">
        <v>56</v>
      </c>
      <c r="E91" s="690">
        <v>46021</v>
      </c>
      <c r="F91" s="691" t="s">
        <v>57</v>
      </c>
      <c r="G91" s="691" t="s">
        <v>991</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992</v>
      </c>
    </row>
    <row r="92" spans="1:29" ht="39.75" customHeight="1">
      <c r="A92" s="811" t="s">
        <v>993</v>
      </c>
      <c r="B92" s="691" t="s">
        <v>32</v>
      </c>
      <c r="C92" s="690">
        <v>46052</v>
      </c>
      <c r="D92" s="690" t="s">
        <v>972</v>
      </c>
      <c r="E92" s="690">
        <v>46021</v>
      </c>
      <c r="F92" s="691" t="s">
        <v>61</v>
      </c>
      <c r="G92" s="691" t="s">
        <v>994</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995</v>
      </c>
    </row>
    <row r="93" spans="1:29" ht="39.75" customHeight="1">
      <c r="A93" s="811" t="s">
        <v>996</v>
      </c>
      <c r="B93" s="691" t="s">
        <v>32</v>
      </c>
      <c r="C93" s="690">
        <v>46052</v>
      </c>
      <c r="D93" s="690" t="s">
        <v>911</v>
      </c>
      <c r="E93" s="690">
        <v>46021</v>
      </c>
      <c r="F93" s="691" t="s">
        <v>61</v>
      </c>
      <c r="G93" s="691" t="s">
        <v>997</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998</v>
      </c>
    </row>
    <row r="94" spans="1:29" ht="39.75" customHeight="1">
      <c r="A94" s="811" t="s">
        <v>999</v>
      </c>
      <c r="B94" s="691" t="s">
        <v>32</v>
      </c>
      <c r="C94" s="690">
        <v>46052</v>
      </c>
      <c r="D94" s="690" t="s">
        <v>972</v>
      </c>
      <c r="E94" s="690">
        <v>46045</v>
      </c>
      <c r="F94" s="691" t="s">
        <v>61</v>
      </c>
      <c r="G94" s="691" t="s">
        <v>1000</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1001</v>
      </c>
    </row>
    <row r="95" spans="1:29" ht="39.75" customHeight="1">
      <c r="A95" s="297" t="s">
        <v>169</v>
      </c>
      <c r="B95" s="18" t="s">
        <v>32</v>
      </c>
      <c r="C95" s="19">
        <v>45925</v>
      </c>
      <c r="D95" s="305" t="s">
        <v>56</v>
      </c>
      <c r="E95" s="19">
        <v>45755</v>
      </c>
      <c r="F95" s="305" t="s">
        <v>883</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881</v>
      </c>
      <c r="E96" s="19">
        <v>45749</v>
      </c>
      <c r="F96" s="305" t="s">
        <v>883</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1002</v>
      </c>
      <c r="B97" s="358" t="s">
        <v>32</v>
      </c>
      <c r="C97" s="367">
        <v>45991</v>
      </c>
      <c r="D97" s="360" t="s">
        <v>972</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1003</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1004</v>
      </c>
      <c r="B99" s="18" t="s">
        <v>32</v>
      </c>
      <c r="C99" s="19">
        <v>45930</v>
      </c>
      <c r="D99" s="19" t="s">
        <v>56</v>
      </c>
      <c r="E99" s="19">
        <v>45884</v>
      </c>
      <c r="F99" s="18" t="s">
        <v>883</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1005</v>
      </c>
    </row>
    <row r="100" spans="1:29" ht="39.75" customHeight="1">
      <c r="A100" s="559" t="s">
        <v>1006</v>
      </c>
      <c r="B100" s="358" t="s">
        <v>32</v>
      </c>
      <c r="C100" s="360">
        <v>45991</v>
      </c>
      <c r="D100" s="360" t="s">
        <v>56</v>
      </c>
      <c r="E100" s="360">
        <v>45966</v>
      </c>
      <c r="F100" s="358" t="s">
        <v>57</v>
      </c>
      <c r="G100" s="361" t="s">
        <v>1007</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1008</v>
      </c>
    </row>
    <row r="101" spans="1:29" ht="39.75" customHeight="1">
      <c r="A101" s="559" t="s">
        <v>1009</v>
      </c>
      <c r="B101" s="358" t="s">
        <v>32</v>
      </c>
      <c r="C101" s="360">
        <v>46001</v>
      </c>
      <c r="D101" s="360" t="s">
        <v>56</v>
      </c>
      <c r="E101" s="360">
        <v>45966</v>
      </c>
      <c r="F101" s="358" t="s">
        <v>57</v>
      </c>
      <c r="G101" s="361" t="s">
        <v>1010</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1011</v>
      </c>
    </row>
    <row r="102" spans="1:29" ht="39.75" customHeight="1">
      <c r="A102" s="559" t="s">
        <v>1012</v>
      </c>
      <c r="B102" s="358" t="s">
        <v>32</v>
      </c>
      <c r="C102" s="360">
        <v>45991</v>
      </c>
      <c r="D102" s="360" t="s">
        <v>56</v>
      </c>
      <c r="E102" s="360">
        <v>45966</v>
      </c>
      <c r="F102" s="358" t="s">
        <v>57</v>
      </c>
      <c r="G102" s="361" t="s">
        <v>1013</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1014</v>
      </c>
    </row>
    <row r="103" spans="1:29" ht="39.75" customHeight="1">
      <c r="A103" s="559" t="s">
        <v>1015</v>
      </c>
      <c r="B103" s="358" t="s">
        <v>32</v>
      </c>
      <c r="C103" s="360">
        <v>45991</v>
      </c>
      <c r="D103" s="360" t="s">
        <v>56</v>
      </c>
      <c r="E103" s="360">
        <v>45966</v>
      </c>
      <c r="F103" s="358" t="s">
        <v>61</v>
      </c>
      <c r="G103" s="361" t="s">
        <v>1016</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1017</v>
      </c>
    </row>
    <row r="104" spans="1:29" ht="39.75" customHeight="1">
      <c r="A104" s="559" t="s">
        <v>1018</v>
      </c>
      <c r="B104" s="358" t="s">
        <v>32</v>
      </c>
      <c r="C104" s="360">
        <v>46001</v>
      </c>
      <c r="D104" s="360" t="s">
        <v>56</v>
      </c>
      <c r="E104" s="360">
        <v>45966</v>
      </c>
      <c r="F104" s="358" t="s">
        <v>57</v>
      </c>
      <c r="G104" s="1264" t="s">
        <v>1019</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1020</v>
      </c>
    </row>
    <row r="105" spans="1:29" ht="39.75" customHeight="1">
      <c r="A105" s="811" t="s">
        <v>1021</v>
      </c>
      <c r="B105" s="691" t="s">
        <v>32</v>
      </c>
      <c r="C105" s="690">
        <v>46001</v>
      </c>
      <c r="D105" s="690" t="s">
        <v>56</v>
      </c>
      <c r="E105" s="690">
        <v>46009</v>
      </c>
      <c r="F105" s="691" t="s">
        <v>57</v>
      </c>
      <c r="G105" s="691" t="s">
        <v>1022</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1023</v>
      </c>
    </row>
    <row r="106" spans="1:29" ht="39.75" customHeight="1">
      <c r="A106" s="811" t="s">
        <v>1024</v>
      </c>
      <c r="B106" s="691" t="s">
        <v>32</v>
      </c>
      <c r="C106" s="690">
        <v>46001</v>
      </c>
      <c r="D106" s="690" t="s">
        <v>56</v>
      </c>
      <c r="E106" s="690">
        <v>46009</v>
      </c>
      <c r="F106" s="691" t="s">
        <v>57</v>
      </c>
      <c r="G106" s="691" t="s">
        <v>1025</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1026</v>
      </c>
    </row>
    <row r="107" spans="1:29" ht="39.75" customHeight="1">
      <c r="A107" s="297" t="s">
        <v>225</v>
      </c>
      <c r="B107" s="302" t="s">
        <v>32</v>
      </c>
      <c r="C107" s="19">
        <v>45688</v>
      </c>
      <c r="D107" s="19" t="s">
        <v>1027</v>
      </c>
      <c r="E107" s="19">
        <v>45684</v>
      </c>
      <c r="F107" s="305" t="s">
        <v>883</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1028</v>
      </c>
      <c r="H109" s="625">
        <v>0</v>
      </c>
      <c r="I109" s="1126" t="s">
        <v>665</v>
      </c>
      <c r="J109" s="625" t="s">
        <v>31</v>
      </c>
      <c r="K109" s="619">
        <v>45876</v>
      </c>
      <c r="L109" s="625" t="s">
        <v>110</v>
      </c>
      <c r="M109" s="626">
        <v>1462.85</v>
      </c>
      <c r="N109" s="343">
        <v>5035.75</v>
      </c>
      <c r="O109" s="1323"/>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2">
        <v>45926</v>
      </c>
      <c r="AC109" s="603" t="s">
        <v>1029</v>
      </c>
    </row>
    <row r="110" spans="1:29" ht="39.75" customHeight="1">
      <c r="A110" s="559" t="s">
        <v>1030</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1">
        <v>46031</v>
      </c>
      <c r="T110" s="333">
        <v>1202</v>
      </c>
      <c r="U110" s="696">
        <v>1208</v>
      </c>
      <c r="V110" s="3">
        <v>1</v>
      </c>
      <c r="W110" s="706">
        <v>46035</v>
      </c>
      <c r="X110" s="927">
        <v>1</v>
      </c>
      <c r="Y110" s="1128">
        <v>1</v>
      </c>
      <c r="Z110" s="1128">
        <v>1</v>
      </c>
      <c r="AA110" s="495">
        <v>46043</v>
      </c>
      <c r="AB110" s="373" t="s">
        <v>753</v>
      </c>
      <c r="AC110" s="808" t="s">
        <v>1031</v>
      </c>
    </row>
    <row r="111" spans="1:29" ht="39.75" customHeight="1">
      <c r="A111" s="297" t="s">
        <v>1032</v>
      </c>
      <c r="B111" s="355" t="s">
        <v>32</v>
      </c>
      <c r="C111" s="19">
        <v>45899</v>
      </c>
      <c r="D111" s="18" t="s">
        <v>1033</v>
      </c>
      <c r="E111" s="299">
        <v>45876</v>
      </c>
      <c r="F111" s="305" t="s">
        <v>883</v>
      </c>
      <c r="G111" s="492" t="s">
        <v>1034</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1035</v>
      </c>
    </row>
    <row r="112" spans="1:29" ht="39.75" customHeight="1">
      <c r="A112" s="297" t="s">
        <v>1036</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39" t="s">
        <v>110</v>
      </c>
      <c r="R112" s="1339" t="s">
        <v>39</v>
      </c>
      <c r="S112" s="129">
        <v>45902</v>
      </c>
      <c r="T112" s="44">
        <v>328</v>
      </c>
      <c r="U112" s="44">
        <v>335</v>
      </c>
      <c r="V112" s="365">
        <v>1.02</v>
      </c>
      <c r="W112" s="370">
        <v>45922</v>
      </c>
      <c r="X112" s="280">
        <v>1</v>
      </c>
      <c r="Y112" s="280">
        <v>1</v>
      </c>
      <c r="Z112" s="364">
        <v>0</v>
      </c>
      <c r="AA112" s="379">
        <v>45972</v>
      </c>
      <c r="AB112" s="379">
        <v>45972</v>
      </c>
      <c r="AC112" s="352" t="s">
        <v>1037</v>
      </c>
    </row>
    <row r="113" spans="1:29" ht="39.75" customHeight="1">
      <c r="A113" s="297" t="s">
        <v>239</v>
      </c>
      <c r="B113" s="298" t="s">
        <v>32</v>
      </c>
      <c r="C113" s="19">
        <v>45899</v>
      </c>
      <c r="D113" s="299" t="s">
        <v>56</v>
      </c>
      <c r="E113" s="299">
        <v>45870</v>
      </c>
      <c r="F113" s="455" t="s">
        <v>883</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1038</v>
      </c>
    </row>
    <row r="114" spans="1:29" ht="39.75" customHeight="1">
      <c r="A114" s="930" t="s">
        <v>1039</v>
      </c>
      <c r="B114" s="632" t="s">
        <v>32</v>
      </c>
      <c r="C114" s="360">
        <v>45975</v>
      </c>
      <c r="D114" s="360" t="s">
        <v>1040</v>
      </c>
      <c r="E114" s="360">
        <v>45982</v>
      </c>
      <c r="F114" s="375" t="s">
        <v>57</v>
      </c>
      <c r="G114" s="361" t="s">
        <v>1041</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1042</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1043</v>
      </c>
    </row>
    <row r="116" spans="1:29" ht="39.75" customHeight="1">
      <c r="A116" s="297" t="s">
        <v>241</v>
      </c>
      <c r="B116" s="298" t="s">
        <v>32</v>
      </c>
      <c r="C116" s="455">
        <v>45805</v>
      </c>
      <c r="D116" s="455" t="s">
        <v>56</v>
      </c>
      <c r="E116" s="455">
        <v>45695</v>
      </c>
      <c r="F116" s="455" t="s">
        <v>883</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1044</v>
      </c>
    </row>
    <row r="117" spans="1:29" ht="39.75" customHeight="1">
      <c r="A117" s="297" t="s">
        <v>243</v>
      </c>
      <c r="B117" s="298" t="s">
        <v>32</v>
      </c>
      <c r="C117" s="19">
        <v>45899</v>
      </c>
      <c r="D117" s="299" t="s">
        <v>56</v>
      </c>
      <c r="E117" s="299">
        <v>45870</v>
      </c>
      <c r="F117" s="455" t="s">
        <v>883</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1045</v>
      </c>
    </row>
    <row r="118" spans="1:29" ht="39.75" customHeight="1">
      <c r="A118" s="297" t="s">
        <v>245</v>
      </c>
      <c r="B118" s="298" t="s">
        <v>32</v>
      </c>
      <c r="C118" s="19">
        <v>45899</v>
      </c>
      <c r="D118" s="299" t="s">
        <v>56</v>
      </c>
      <c r="E118" s="299">
        <v>45882</v>
      </c>
      <c r="F118" s="455" t="s">
        <v>883</v>
      </c>
      <c r="G118" s="492" t="s">
        <v>1046</v>
      </c>
      <c r="H118" s="300">
        <v>0</v>
      </c>
      <c r="I118" s="301" t="s">
        <v>665</v>
      </c>
      <c r="J118" s="300" t="s">
        <v>31</v>
      </c>
      <c r="K118" s="299">
        <v>45882</v>
      </c>
      <c r="L118" s="300" t="s">
        <v>110</v>
      </c>
      <c r="M118" s="346">
        <v>13056.5</v>
      </c>
      <c r="N118" s="343">
        <v>15624.85</v>
      </c>
      <c r="O118" s="343"/>
      <c r="P118" s="343">
        <v>15624.85</v>
      </c>
      <c r="Q118" s="1339" t="s">
        <v>110</v>
      </c>
      <c r="R118" s="1339" t="s">
        <v>39</v>
      </c>
      <c r="S118" s="497">
        <v>45882</v>
      </c>
      <c r="T118" s="333">
        <v>1100</v>
      </c>
      <c r="U118" s="333">
        <v>1110</v>
      </c>
      <c r="V118" s="29">
        <v>1.01</v>
      </c>
      <c r="W118" s="502">
        <v>45887</v>
      </c>
      <c r="X118" s="280">
        <v>1</v>
      </c>
      <c r="Y118" s="280">
        <v>1</v>
      </c>
      <c r="Z118" s="280">
        <v>1</v>
      </c>
      <c r="AA118" s="379">
        <v>45926</v>
      </c>
      <c r="AB118" s="379">
        <v>45926</v>
      </c>
      <c r="AC118" s="603" t="s">
        <v>1047</v>
      </c>
    </row>
    <row r="119" spans="1:29" ht="39.75" customHeight="1">
      <c r="A119" s="297" t="s">
        <v>246</v>
      </c>
      <c r="B119" s="298" t="s">
        <v>32</v>
      </c>
      <c r="C119" s="455">
        <v>45838</v>
      </c>
      <c r="D119" s="455" t="s">
        <v>56</v>
      </c>
      <c r="E119" s="19">
        <v>45786</v>
      </c>
      <c r="F119" s="455" t="s">
        <v>883</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1048</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7">
        <v>45868</v>
      </c>
      <c r="T120" s="45">
        <v>973</v>
      </c>
      <c r="U120" s="45">
        <v>1060</v>
      </c>
      <c r="V120" s="29">
        <v>1.0900000000000001</v>
      </c>
      <c r="W120" s="595">
        <v>45880</v>
      </c>
      <c r="X120" s="464">
        <v>1</v>
      </c>
      <c r="Y120" s="464">
        <v>1</v>
      </c>
      <c r="Z120" s="464">
        <v>1</v>
      </c>
      <c r="AA120" s="461">
        <v>45926</v>
      </c>
      <c r="AB120" s="59">
        <v>45926</v>
      </c>
      <c r="AC120" s="814" t="s">
        <v>1049</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1050</v>
      </c>
    </row>
    <row r="122" spans="1:29" ht="39.75" customHeight="1">
      <c r="A122" s="811" t="s">
        <v>1051</v>
      </c>
      <c r="B122" s="691" t="s">
        <v>32</v>
      </c>
      <c r="C122" s="690">
        <v>46031</v>
      </c>
      <c r="D122" s="690" t="s">
        <v>56</v>
      </c>
      <c r="E122" s="690">
        <v>46002</v>
      </c>
      <c r="F122" s="691" t="s">
        <v>61</v>
      </c>
      <c r="G122" s="691" t="s">
        <v>1052</v>
      </c>
      <c r="H122" s="692">
        <v>0</v>
      </c>
      <c r="I122" s="692" t="s">
        <v>665</v>
      </c>
      <c r="J122" s="692" t="s">
        <v>31</v>
      </c>
      <c r="K122" s="690" t="s">
        <v>558</v>
      </c>
      <c r="L122" s="692" t="s">
        <v>110</v>
      </c>
      <c r="M122" s="833">
        <v>23475.5</v>
      </c>
      <c r="N122" s="936">
        <v>27620.400000000001</v>
      </c>
      <c r="O122" s="1327"/>
      <c r="P122" s="936">
        <v>27620.400000000001</v>
      </c>
      <c r="Q122" s="1237" t="s">
        <v>110</v>
      </c>
      <c r="R122" s="751" t="s">
        <v>39</v>
      </c>
      <c r="S122" s="1332">
        <v>45999</v>
      </c>
      <c r="T122" s="1162">
        <v>1890</v>
      </c>
      <c r="U122" s="731">
        <v>2048</v>
      </c>
      <c r="V122" s="662">
        <f>IFERROR($U122/$T122, 0)</f>
        <v>1.0835978835978837</v>
      </c>
      <c r="W122" s="706">
        <v>46009</v>
      </c>
      <c r="X122" s="698">
        <v>1</v>
      </c>
      <c r="Y122" s="280">
        <v>1</v>
      </c>
      <c r="Z122" s="1128">
        <v>1</v>
      </c>
      <c r="AA122" s="363">
        <v>46025</v>
      </c>
      <c r="AB122" s="255" t="s">
        <v>856</v>
      </c>
      <c r="AC122" s="728" t="s">
        <v>1053</v>
      </c>
    </row>
    <row r="123" spans="1:29" ht="39.75" customHeight="1">
      <c r="A123" s="811" t="s">
        <v>1054</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38">
        <v>45994</v>
      </c>
      <c r="T123" s="1129">
        <v>908</v>
      </c>
      <c r="U123" s="1129">
        <v>925</v>
      </c>
      <c r="V123" s="365">
        <f>IFERROR($U123/$T123, 0)</f>
        <v>1.0187224669603525</v>
      </c>
      <c r="W123" s="706">
        <v>46013</v>
      </c>
      <c r="X123" s="698">
        <v>1</v>
      </c>
      <c r="Y123" s="280">
        <v>1</v>
      </c>
      <c r="Z123" s="466">
        <v>1</v>
      </c>
      <c r="AA123" s="379">
        <v>46025</v>
      </c>
      <c r="AB123" s="37" t="s">
        <v>753</v>
      </c>
      <c r="AC123" s="728" t="s">
        <v>1055</v>
      </c>
    </row>
    <row r="124" spans="1:29" ht="39.75" customHeight="1">
      <c r="A124" s="559" t="s">
        <v>1056</v>
      </c>
      <c r="B124" s="358" t="s">
        <v>32</v>
      </c>
      <c r="C124" s="367">
        <v>45991</v>
      </c>
      <c r="D124" s="360" t="s">
        <v>972</v>
      </c>
      <c r="E124" s="360">
        <v>45953</v>
      </c>
      <c r="F124" s="358" t="s">
        <v>61</v>
      </c>
      <c r="G124" s="361" t="s">
        <v>1057</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1058</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6"/>
      <c r="P125" s="343">
        <v>9904.1</v>
      </c>
      <c r="Q125" s="1321" t="s">
        <v>110</v>
      </c>
      <c r="R125" s="300" t="s">
        <v>39</v>
      </c>
      <c r="S125" s="413">
        <v>45838</v>
      </c>
      <c r="T125" s="5">
        <v>765</v>
      </c>
      <c r="U125" s="44">
        <v>786</v>
      </c>
      <c r="V125" s="29">
        <v>1.03</v>
      </c>
      <c r="W125" s="502">
        <v>45845</v>
      </c>
      <c r="X125" s="280">
        <v>1</v>
      </c>
      <c r="Y125" s="280">
        <v>1</v>
      </c>
      <c r="Z125" s="280">
        <v>1</v>
      </c>
      <c r="AA125" s="370">
        <v>45916</v>
      </c>
      <c r="AB125" s="680">
        <v>45916</v>
      </c>
      <c r="AC125" s="1066" t="s">
        <v>1059</v>
      </c>
    </row>
    <row r="126" spans="1:29" ht="39.75" customHeight="1">
      <c r="A126" s="297" t="s">
        <v>1060</v>
      </c>
      <c r="B126" s="311" t="s">
        <v>32</v>
      </c>
      <c r="C126" s="19">
        <v>45960</v>
      </c>
      <c r="D126" s="19" t="s">
        <v>50</v>
      </c>
      <c r="E126" s="19">
        <v>45945</v>
      </c>
      <c r="F126" s="18" t="s">
        <v>57</v>
      </c>
      <c r="G126" s="303" t="s">
        <v>1061</v>
      </c>
      <c r="H126" s="20">
        <v>0</v>
      </c>
      <c r="I126" s="20" t="s">
        <v>665</v>
      </c>
      <c r="J126" s="20" t="s">
        <v>31</v>
      </c>
      <c r="K126" s="299">
        <v>45936</v>
      </c>
      <c r="L126" s="313" t="s">
        <v>110</v>
      </c>
      <c r="M126" s="346">
        <v>4235.8</v>
      </c>
      <c r="N126" s="343">
        <v>3228.9</v>
      </c>
      <c r="O126" s="1363"/>
      <c r="P126" s="343">
        <v>3228.9</v>
      </c>
      <c r="Q126" s="1349" t="s">
        <v>110</v>
      </c>
      <c r="R126" s="300" t="s">
        <v>39</v>
      </c>
      <c r="S126" s="497">
        <v>45939</v>
      </c>
      <c r="T126" s="947">
        <v>228</v>
      </c>
      <c r="U126" s="947">
        <v>240</v>
      </c>
      <c r="V126" s="79">
        <v>1.05</v>
      </c>
      <c r="W126" s="502">
        <v>45926</v>
      </c>
      <c r="X126" s="280">
        <v>1</v>
      </c>
      <c r="Y126" s="280">
        <v>1</v>
      </c>
      <c r="Z126" s="365">
        <v>1</v>
      </c>
      <c r="AA126" s="281">
        <v>45972</v>
      </c>
      <c r="AB126" s="281">
        <v>45972</v>
      </c>
      <c r="AC126" s="603" t="s">
        <v>1062</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1063</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39" t="s">
        <v>39</v>
      </c>
      <c r="S128" s="620">
        <v>45848</v>
      </c>
      <c r="T128" s="1134">
        <v>90</v>
      </c>
      <c r="U128" s="1134">
        <v>90</v>
      </c>
      <c r="V128" s="29">
        <v>1</v>
      </c>
      <c r="W128" s="595">
        <v>45854</v>
      </c>
      <c r="X128" s="464">
        <v>1</v>
      </c>
      <c r="Y128" s="464">
        <v>1</v>
      </c>
      <c r="Z128" s="464">
        <v>1</v>
      </c>
      <c r="AA128" s="281">
        <v>45898</v>
      </c>
      <c r="AB128" s="281">
        <v>45898</v>
      </c>
      <c r="AC128" s="814" t="s">
        <v>1064</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1065</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1066</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1067</v>
      </c>
    </row>
    <row r="131" spans="1:29" ht="39.75" customHeight="1">
      <c r="A131" s="559" t="s">
        <v>1068</v>
      </c>
      <c r="B131" s="632" t="s">
        <v>32</v>
      </c>
      <c r="C131" s="367">
        <v>45991</v>
      </c>
      <c r="D131" s="360" t="s">
        <v>972</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2">
        <v>45950</v>
      </c>
      <c r="T131" s="333">
        <v>3078</v>
      </c>
      <c r="U131" s="333">
        <v>3272</v>
      </c>
      <c r="V131" s="365">
        <f>IFERROR($U131/$T131, 0)</f>
        <v>1.0630279402209226</v>
      </c>
      <c r="W131" s="370">
        <v>45966</v>
      </c>
      <c r="X131" s="280">
        <v>1</v>
      </c>
      <c r="Y131" s="7">
        <v>1</v>
      </c>
      <c r="Z131" s="7">
        <v>1</v>
      </c>
      <c r="AA131" s="59">
        <v>45999</v>
      </c>
      <c r="AB131" s="657">
        <v>45999</v>
      </c>
      <c r="AC131" s="1137" t="s">
        <v>1069</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1"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883</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1044</v>
      </c>
    </row>
    <row r="134" spans="1:29" ht="39.75" customHeight="1">
      <c r="A134" s="559" t="s">
        <v>1070</v>
      </c>
      <c r="B134" s="358" t="s">
        <v>32</v>
      </c>
      <c r="C134" s="367">
        <v>45960</v>
      </c>
      <c r="D134" s="360" t="s">
        <v>1071</v>
      </c>
      <c r="E134" s="360">
        <v>45939</v>
      </c>
      <c r="F134" s="358" t="s">
        <v>883</v>
      </c>
      <c r="G134" s="361"/>
      <c r="H134" s="362">
        <v>385</v>
      </c>
      <c r="I134" s="1074" t="s">
        <v>665</v>
      </c>
      <c r="J134" s="362" t="s">
        <v>37</v>
      </c>
      <c r="K134" s="360">
        <v>45937</v>
      </c>
      <c r="L134" s="362" t="s">
        <v>110</v>
      </c>
      <c r="M134" s="934">
        <v>210533.1</v>
      </c>
      <c r="N134" s="1316">
        <v>199293.1</v>
      </c>
      <c r="O134" s="959"/>
      <c r="P134" s="1316">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1072</v>
      </c>
    </row>
    <row r="135" spans="1:29" ht="39.75" customHeight="1">
      <c r="A135" s="811" t="s">
        <v>1073</v>
      </c>
      <c r="B135" s="632" t="s">
        <v>32</v>
      </c>
      <c r="C135" s="690">
        <v>46020</v>
      </c>
      <c r="D135" s="690" t="s">
        <v>1074</v>
      </c>
      <c r="E135" s="690">
        <v>45978</v>
      </c>
      <c r="F135" s="691" t="s">
        <v>61</v>
      </c>
      <c r="G135" s="691" t="s">
        <v>1075</v>
      </c>
      <c r="H135" s="692">
        <v>197</v>
      </c>
      <c r="I135" s="1074" t="s">
        <v>665</v>
      </c>
      <c r="J135" s="692" t="s">
        <v>37</v>
      </c>
      <c r="K135" s="690">
        <v>45978</v>
      </c>
      <c r="L135" s="692" t="s">
        <v>110</v>
      </c>
      <c r="M135" s="918">
        <v>87807.5</v>
      </c>
      <c r="N135" s="343">
        <v>81808</v>
      </c>
      <c r="O135" s="958"/>
      <c r="P135" s="343">
        <v>81808</v>
      </c>
      <c r="Q135" s="1237" t="s">
        <v>110</v>
      </c>
      <c r="R135" s="751" t="s">
        <v>39</v>
      </c>
      <c r="S135" s="1332">
        <v>45978</v>
      </c>
      <c r="T135" s="333">
        <v>10187</v>
      </c>
      <c r="U135" s="333">
        <v>8303</v>
      </c>
      <c r="V135" s="3">
        <v>0.82</v>
      </c>
      <c r="W135" s="788">
        <v>45985</v>
      </c>
      <c r="X135" s="698">
        <v>1</v>
      </c>
      <c r="Y135" s="280">
        <v>1</v>
      </c>
      <c r="Z135" s="365">
        <v>1</v>
      </c>
      <c r="AA135" s="641">
        <v>46029</v>
      </c>
      <c r="AB135" s="255" t="s">
        <v>856</v>
      </c>
      <c r="AC135" s="810" t="s">
        <v>1076</v>
      </c>
    </row>
    <row r="136" spans="1:29" ht="39.75" customHeight="1">
      <c r="A136" s="456" t="s">
        <v>1077</v>
      </c>
      <c r="B136" s="18" t="s">
        <v>32</v>
      </c>
      <c r="C136" s="19">
        <v>45688</v>
      </c>
      <c r="D136" s="19" t="s">
        <v>904</v>
      </c>
      <c r="E136" s="19">
        <v>45682</v>
      </c>
      <c r="F136" s="305" t="s">
        <v>57</v>
      </c>
      <c r="G136" s="442" t="s">
        <v>262</v>
      </c>
      <c r="H136" s="20">
        <v>48</v>
      </c>
      <c r="I136" s="304" t="s">
        <v>899</v>
      </c>
      <c r="J136" s="20" t="s">
        <v>37</v>
      </c>
      <c r="K136" s="18" t="s">
        <v>39</v>
      </c>
      <c r="L136" s="20" t="s">
        <v>110</v>
      </c>
      <c r="M136" s="343">
        <v>21648.75</v>
      </c>
      <c r="N136" s="423">
        <v>35235</v>
      </c>
      <c r="O136" s="423"/>
      <c r="P136" s="423">
        <v>35235</v>
      </c>
      <c r="Q136" s="1321"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1078</v>
      </c>
      <c r="B137" s="358" t="s">
        <v>32</v>
      </c>
      <c r="C137" s="367">
        <v>45960</v>
      </c>
      <c r="D137" s="360" t="s">
        <v>1079</v>
      </c>
      <c r="E137" s="360">
        <v>45915</v>
      </c>
      <c r="F137" s="358" t="s">
        <v>1080</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1081</v>
      </c>
    </row>
    <row r="138" spans="1:29" ht="39.75" customHeight="1">
      <c r="A138" s="297" t="s">
        <v>144</v>
      </c>
      <c r="B138" s="298" t="s">
        <v>32</v>
      </c>
      <c r="C138" s="19">
        <v>45899</v>
      </c>
      <c r="D138" s="299" t="s">
        <v>56</v>
      </c>
      <c r="E138" s="299">
        <v>45873</v>
      </c>
      <c r="F138" s="455" t="s">
        <v>883</v>
      </c>
      <c r="G138" s="492"/>
      <c r="H138" s="300">
        <v>50</v>
      </c>
      <c r="I138" s="301" t="s">
        <v>665</v>
      </c>
      <c r="J138" s="300" t="s">
        <v>37</v>
      </c>
      <c r="K138" s="299">
        <v>45874</v>
      </c>
      <c r="L138" s="300" t="s">
        <v>110</v>
      </c>
      <c r="M138" s="346">
        <v>11894.25</v>
      </c>
      <c r="N138" s="343">
        <v>10285.25</v>
      </c>
      <c r="O138" s="41"/>
      <c r="P138" s="343">
        <v>10285.25</v>
      </c>
      <c r="Q138" s="313" t="s">
        <v>110</v>
      </c>
      <c r="R138" s="1334" t="s">
        <v>39</v>
      </c>
      <c r="S138" s="127">
        <v>45873</v>
      </c>
      <c r="T138" s="1163">
        <v>1471</v>
      </c>
      <c r="U138" s="1129">
        <v>1437</v>
      </c>
      <c r="V138" s="1322">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883</v>
      </c>
      <c r="G139" s="571"/>
      <c r="H139" s="572">
        <v>208</v>
      </c>
      <c r="I139" s="577" t="s">
        <v>665</v>
      </c>
      <c r="J139" s="572" t="s">
        <v>37</v>
      </c>
      <c r="K139" s="360">
        <v>45876</v>
      </c>
      <c r="L139" s="362" t="s">
        <v>110</v>
      </c>
      <c r="M139" s="640">
        <v>124980</v>
      </c>
      <c r="N139" s="942">
        <v>118545</v>
      </c>
      <c r="O139" s="374"/>
      <c r="P139" s="942">
        <v>118545</v>
      </c>
      <c r="Q139" s="362" t="s">
        <v>110</v>
      </c>
      <c r="R139" s="300" t="s">
        <v>39</v>
      </c>
      <c r="S139" s="1303">
        <v>45876</v>
      </c>
      <c r="T139" s="333">
        <v>11700</v>
      </c>
      <c r="U139" s="1129">
        <v>11820</v>
      </c>
      <c r="V139" s="36">
        <v>1.01</v>
      </c>
      <c r="W139" s="502">
        <v>45890</v>
      </c>
      <c r="X139" s="280">
        <v>1</v>
      </c>
      <c r="Y139" s="280">
        <v>1</v>
      </c>
      <c r="Z139" s="365">
        <v>1</v>
      </c>
      <c r="AA139" s="59">
        <v>45926</v>
      </c>
      <c r="AB139" s="59">
        <v>45926</v>
      </c>
      <c r="AC139" s="389" t="s">
        <v>1082</v>
      </c>
    </row>
    <row r="140" spans="1:29" ht="39.75" customHeight="1">
      <c r="A140" s="297" t="s">
        <v>265</v>
      </c>
      <c r="B140" s="302" t="s">
        <v>29</v>
      </c>
      <c r="C140" s="299">
        <v>45838</v>
      </c>
      <c r="D140" s="299" t="s">
        <v>911</v>
      </c>
      <c r="E140" s="299">
        <v>45818</v>
      </c>
      <c r="F140" s="298" t="s">
        <v>1083</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1084</v>
      </c>
    </row>
    <row r="141" spans="1:29" ht="39.75" customHeight="1">
      <c r="A141" s="297" t="s">
        <v>267</v>
      </c>
      <c r="B141" s="302" t="s">
        <v>29</v>
      </c>
      <c r="C141" s="299">
        <v>45868</v>
      </c>
      <c r="D141" s="18" t="s">
        <v>1085</v>
      </c>
      <c r="E141" s="19">
        <v>45719</v>
      </c>
      <c r="F141" s="18" t="s">
        <v>1083</v>
      </c>
      <c r="G141" s="454" t="s">
        <v>268</v>
      </c>
      <c r="H141" s="20">
        <v>60</v>
      </c>
      <c r="I141" s="20" t="s">
        <v>665</v>
      </c>
      <c r="J141" s="20" t="s">
        <v>31</v>
      </c>
      <c r="K141" s="19">
        <v>45716</v>
      </c>
      <c r="L141" s="20" t="s">
        <v>110</v>
      </c>
      <c r="M141" s="343">
        <v>64727</v>
      </c>
      <c r="N141" s="423">
        <v>68203</v>
      </c>
      <c r="O141" s="423"/>
      <c r="P141" s="423">
        <v>68203</v>
      </c>
      <c r="Q141" s="1321"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845</v>
      </c>
      <c r="E142" s="19">
        <v>45727</v>
      </c>
      <c r="F142" s="18" t="s">
        <v>1086</v>
      </c>
      <c r="G142" s="454" t="s">
        <v>270</v>
      </c>
      <c r="H142" s="20">
        <v>80</v>
      </c>
      <c r="I142" s="20" t="s">
        <v>39</v>
      </c>
      <c r="J142" s="20" t="s">
        <v>31</v>
      </c>
      <c r="K142" s="19">
        <v>45728</v>
      </c>
      <c r="L142" s="20" t="s">
        <v>110</v>
      </c>
      <c r="M142" s="343">
        <v>88033.5</v>
      </c>
      <c r="N142" s="423">
        <v>88045.5</v>
      </c>
      <c r="O142" s="423"/>
      <c r="P142" s="423">
        <v>88045.5</v>
      </c>
      <c r="Q142" s="20" t="s">
        <v>110</v>
      </c>
      <c r="R142" s="1317"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1087</v>
      </c>
    </row>
    <row r="144" spans="1:29" ht="39.75" customHeight="1">
      <c r="A144" s="297" t="s">
        <v>277</v>
      </c>
      <c r="B144" s="302" t="s">
        <v>29</v>
      </c>
      <c r="C144" s="455">
        <v>45838</v>
      </c>
      <c r="D144" s="18" t="s">
        <v>1088</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846</v>
      </c>
      <c r="AB144" s="373" t="s">
        <v>753</v>
      </c>
      <c r="AC144" s="603" t="s">
        <v>1089</v>
      </c>
    </row>
    <row r="145" spans="1:29" ht="39.75" customHeight="1">
      <c r="A145" s="297" t="s">
        <v>279</v>
      </c>
      <c r="B145" s="302" t="s">
        <v>29</v>
      </c>
      <c r="C145" s="19">
        <v>45742</v>
      </c>
      <c r="D145" s="18" t="s">
        <v>1088</v>
      </c>
      <c r="E145" s="19">
        <v>45716</v>
      </c>
      <c r="F145" s="18" t="s">
        <v>1090</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1091</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846</v>
      </c>
      <c r="AB147" s="373" t="s">
        <v>753</v>
      </c>
      <c r="AC147" s="27" t="s">
        <v>1092</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1093</v>
      </c>
    </row>
    <row r="149" spans="1:29" ht="39.75" customHeight="1">
      <c r="A149" s="500" t="s">
        <v>289</v>
      </c>
      <c r="B149" s="302" t="s">
        <v>29</v>
      </c>
      <c r="C149" s="19">
        <v>45772</v>
      </c>
      <c r="D149" s="305" t="s">
        <v>1091</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846</v>
      </c>
      <c r="AB149" s="373" t="s">
        <v>753</v>
      </c>
      <c r="AC149" s="11" t="s">
        <v>1094</v>
      </c>
    </row>
    <row r="150" spans="1:29" ht="39.75" customHeight="1">
      <c r="A150" s="500" t="s">
        <v>291</v>
      </c>
      <c r="B150" s="302" t="s">
        <v>29</v>
      </c>
      <c r="C150" s="19">
        <v>45772</v>
      </c>
      <c r="D150" s="19" t="s">
        <v>1088</v>
      </c>
      <c r="E150" s="305">
        <v>45695</v>
      </c>
      <c r="F150" s="18" t="s">
        <v>1090</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1088</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846</v>
      </c>
      <c r="AB151" s="373" t="s">
        <v>753</v>
      </c>
      <c r="AC151" s="27" t="s">
        <v>1095</v>
      </c>
    </row>
    <row r="152" spans="1:29" ht="39.75" customHeight="1">
      <c r="A152" s="500" t="s">
        <v>294</v>
      </c>
      <c r="B152" s="302" t="s">
        <v>29</v>
      </c>
      <c r="C152" s="19">
        <v>45772</v>
      </c>
      <c r="D152" s="305" t="s">
        <v>911</v>
      </c>
      <c r="E152" s="305">
        <v>45686</v>
      </c>
      <c r="F152" s="305" t="s">
        <v>1083</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1096</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1097</v>
      </c>
    </row>
    <row r="154" spans="1:29" ht="39.75" customHeight="1">
      <c r="A154" s="500" t="s">
        <v>298</v>
      </c>
      <c r="B154" s="302" t="s">
        <v>29</v>
      </c>
      <c r="C154" s="19">
        <v>45772</v>
      </c>
      <c r="D154" s="305" t="s">
        <v>1098</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846</v>
      </c>
      <c r="AB154" s="373" t="s">
        <v>753</v>
      </c>
      <c r="AC154" s="1141" t="s">
        <v>1099</v>
      </c>
    </row>
    <row r="155" spans="1:29" ht="39.75" customHeight="1">
      <c r="A155" s="297" t="s">
        <v>300</v>
      </c>
      <c r="B155" s="302" t="s">
        <v>29</v>
      </c>
      <c r="C155" s="305">
        <v>45688</v>
      </c>
      <c r="D155" s="305" t="s">
        <v>1091</v>
      </c>
      <c r="E155" s="305">
        <v>45692</v>
      </c>
      <c r="F155" s="19" t="s">
        <v>1086</v>
      </c>
      <c r="G155" s="441" t="s">
        <v>301</v>
      </c>
      <c r="H155" s="304">
        <v>90</v>
      </c>
      <c r="I155" s="304" t="s">
        <v>899</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1100</v>
      </c>
    </row>
    <row r="156" spans="1:29" ht="39.75" customHeight="1">
      <c r="A156" s="297" t="s">
        <v>302</v>
      </c>
      <c r="B156" s="302" t="s">
        <v>29</v>
      </c>
      <c r="C156" s="305">
        <v>45688</v>
      </c>
      <c r="D156" s="19" t="s">
        <v>1101</v>
      </c>
      <c r="E156" s="305">
        <v>45685</v>
      </c>
      <c r="F156" s="305" t="s">
        <v>1102</v>
      </c>
      <c r="G156" s="441" t="s">
        <v>303</v>
      </c>
      <c r="H156" s="20">
        <v>86</v>
      </c>
      <c r="I156" s="304" t="s">
        <v>899</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1103</v>
      </c>
      <c r="E157" s="305">
        <v>45692</v>
      </c>
      <c r="F157" s="305" t="s">
        <v>55</v>
      </c>
      <c r="G157" s="441" t="s">
        <v>305</v>
      </c>
      <c r="H157" s="20">
        <v>86</v>
      </c>
      <c r="I157" s="304" t="s">
        <v>899</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1104</v>
      </c>
    </row>
    <row r="158" spans="1:29" ht="39.75" customHeight="1">
      <c r="A158" s="297" t="s">
        <v>306</v>
      </c>
      <c r="B158" s="1142" t="s">
        <v>29</v>
      </c>
      <c r="C158" s="455">
        <v>45688</v>
      </c>
      <c r="D158" s="455" t="s">
        <v>1091</v>
      </c>
      <c r="E158" s="455">
        <v>45695</v>
      </c>
      <c r="F158" s="299" t="s">
        <v>59</v>
      </c>
      <c r="G158" s="1133" t="s">
        <v>307</v>
      </c>
      <c r="H158" s="300">
        <v>88</v>
      </c>
      <c r="I158" s="301" t="s">
        <v>899</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846</v>
      </c>
      <c r="AB158" s="373" t="s">
        <v>753</v>
      </c>
      <c r="AC158" s="1143" t="s">
        <v>1105</v>
      </c>
    </row>
    <row r="159" spans="1:29" ht="39.75" customHeight="1">
      <c r="A159" s="297" t="s">
        <v>308</v>
      </c>
      <c r="B159" s="302" t="s">
        <v>29</v>
      </c>
      <c r="C159" s="305">
        <v>45688</v>
      </c>
      <c r="D159" s="19" t="s">
        <v>50</v>
      </c>
      <c r="E159" s="305">
        <v>45686</v>
      </c>
      <c r="F159" s="305" t="s">
        <v>59</v>
      </c>
      <c r="G159" s="441" t="s">
        <v>309</v>
      </c>
      <c r="H159" s="20">
        <v>88</v>
      </c>
      <c r="I159" s="304" t="s">
        <v>899</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846</v>
      </c>
      <c r="AB159" s="373" t="s">
        <v>753</v>
      </c>
      <c r="AC159" s="1141" t="s">
        <v>1106</v>
      </c>
    </row>
    <row r="160" spans="1:29" ht="39.75" customHeight="1">
      <c r="A160" s="297" t="s">
        <v>310</v>
      </c>
      <c r="B160" s="302" t="s">
        <v>29</v>
      </c>
      <c r="C160" s="19">
        <v>45772</v>
      </c>
      <c r="D160" s="18" t="s">
        <v>853</v>
      </c>
      <c r="E160" s="19">
        <v>45743</v>
      </c>
      <c r="F160" s="18" t="s">
        <v>1107</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846</v>
      </c>
      <c r="AB160" s="373" t="s">
        <v>753</v>
      </c>
      <c r="AC160" s="76" t="s">
        <v>1108</v>
      </c>
    </row>
    <row r="161" spans="1:29" ht="39.75" customHeight="1">
      <c r="A161" s="297" t="s">
        <v>312</v>
      </c>
      <c r="B161" s="302" t="s">
        <v>29</v>
      </c>
      <c r="C161" s="19">
        <v>45772</v>
      </c>
      <c r="D161" s="18" t="s">
        <v>1109</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1098</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846</v>
      </c>
      <c r="AB162" s="373" t="s">
        <v>753</v>
      </c>
      <c r="AC162" s="76" t="s">
        <v>1110</v>
      </c>
    </row>
    <row r="163" spans="1:29" ht="39.75" customHeight="1">
      <c r="A163" s="297" t="s">
        <v>317</v>
      </c>
      <c r="B163" s="302" t="s">
        <v>29</v>
      </c>
      <c r="C163" s="305">
        <v>45711</v>
      </c>
      <c r="D163" s="305" t="s">
        <v>1103</v>
      </c>
      <c r="E163" s="305">
        <v>45691</v>
      </c>
      <c r="F163" s="305" t="s">
        <v>55</v>
      </c>
      <c r="G163" s="441" t="s">
        <v>318</v>
      </c>
      <c r="H163" s="20">
        <v>73</v>
      </c>
      <c r="I163" s="301" t="s">
        <v>899</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1111</v>
      </c>
    </row>
    <row r="164" spans="1:29" ht="39.75" customHeight="1">
      <c r="A164" s="297" t="s">
        <v>319</v>
      </c>
      <c r="B164" s="302" t="s">
        <v>29</v>
      </c>
      <c r="C164" s="305">
        <v>45711</v>
      </c>
      <c r="D164" s="305" t="s">
        <v>1109</v>
      </c>
      <c r="E164" s="305">
        <v>45707</v>
      </c>
      <c r="F164" s="305" t="s">
        <v>55</v>
      </c>
      <c r="G164" s="441" t="s">
        <v>320</v>
      </c>
      <c r="H164" s="20">
        <v>65</v>
      </c>
      <c r="I164" s="304" t="s">
        <v>899</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1088</v>
      </c>
      <c r="E165" s="19">
        <v>45743</v>
      </c>
      <c r="F165" s="18" t="s">
        <v>1090</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1088</v>
      </c>
      <c r="E166" s="19">
        <v>45743</v>
      </c>
      <c r="F166" s="18" t="s">
        <v>1090</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1109</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1112</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1113</v>
      </c>
    </row>
    <row r="170" spans="1:29" ht="39.75" customHeight="1">
      <c r="A170" s="297" t="s">
        <v>331</v>
      </c>
      <c r="B170" s="302" t="s">
        <v>29</v>
      </c>
      <c r="C170" s="19">
        <v>45831</v>
      </c>
      <c r="D170" s="18" t="s">
        <v>911</v>
      </c>
      <c r="E170" s="19">
        <v>45761</v>
      </c>
      <c r="F170" s="18" t="s">
        <v>1083</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1114</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1115</v>
      </c>
    </row>
    <row r="172" spans="1:29" ht="39.75" customHeight="1">
      <c r="A172" s="297" t="s">
        <v>335</v>
      </c>
      <c r="B172" s="302" t="s">
        <v>29</v>
      </c>
      <c r="C172" s="299">
        <v>45831</v>
      </c>
      <c r="D172" s="19" t="s">
        <v>1112</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1115</v>
      </c>
    </row>
    <row r="173" spans="1:29" ht="39.75" customHeight="1">
      <c r="A173" s="297" t="s">
        <v>337</v>
      </c>
      <c r="B173" s="302" t="s">
        <v>29</v>
      </c>
      <c r="C173" s="19">
        <v>45772</v>
      </c>
      <c r="D173" s="18" t="s">
        <v>911</v>
      </c>
      <c r="E173" s="19">
        <v>45743</v>
      </c>
      <c r="F173" s="18" t="s">
        <v>1083</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1088</v>
      </c>
      <c r="E174" s="19">
        <v>45807</v>
      </c>
      <c r="F174" s="298" t="s">
        <v>1090</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854</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1115</v>
      </c>
    </row>
    <row r="176" spans="1:29" ht="39.75" customHeight="1">
      <c r="A176" s="297" t="s">
        <v>343</v>
      </c>
      <c r="B176" s="302" t="s">
        <v>29</v>
      </c>
      <c r="C176" s="19">
        <v>45772</v>
      </c>
      <c r="D176" s="18" t="s">
        <v>911</v>
      </c>
      <c r="E176" s="19">
        <v>45743</v>
      </c>
      <c r="F176" s="18" t="s">
        <v>1083</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1088</v>
      </c>
      <c r="E177" s="305">
        <v>45684</v>
      </c>
      <c r="F177" s="18" t="s">
        <v>1090</v>
      </c>
      <c r="G177" s="441" t="s">
        <v>348</v>
      </c>
      <c r="H177" s="20">
        <v>90</v>
      </c>
      <c r="I177" s="304" t="s">
        <v>899</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1091</v>
      </c>
      <c r="E178" s="19">
        <v>45716</v>
      </c>
      <c r="F178" s="18" t="s">
        <v>1086</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911</v>
      </c>
      <c r="E179" s="305">
        <v>45686</v>
      </c>
      <c r="F179" s="305" t="s">
        <v>1083</v>
      </c>
      <c r="G179" s="441" t="s">
        <v>352</v>
      </c>
      <c r="H179" s="20">
        <v>90</v>
      </c>
      <c r="I179" s="301" t="s">
        <v>899</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1116</v>
      </c>
    </row>
    <row r="180" spans="1:29" ht="39.75" customHeight="1">
      <c r="A180" s="297" t="s">
        <v>355</v>
      </c>
      <c r="B180" s="302" t="s">
        <v>29</v>
      </c>
      <c r="C180" s="19">
        <v>45772</v>
      </c>
      <c r="D180" s="18" t="s">
        <v>911</v>
      </c>
      <c r="E180" s="19">
        <v>45716</v>
      </c>
      <c r="F180" s="18" t="s">
        <v>1083</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1117</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1118</v>
      </c>
    </row>
    <row r="182" spans="1:29" ht="39.75" customHeight="1">
      <c r="A182" s="297" t="s">
        <v>361</v>
      </c>
      <c r="B182" s="302" t="s">
        <v>29</v>
      </c>
      <c r="C182" s="19">
        <v>45772</v>
      </c>
      <c r="D182" s="305" t="s">
        <v>1091</v>
      </c>
      <c r="E182" s="305">
        <v>45692</v>
      </c>
      <c r="F182" s="305" t="s">
        <v>1086</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1088</v>
      </c>
      <c r="E183" s="305">
        <v>45686</v>
      </c>
      <c r="F183" s="18" t="s">
        <v>1090</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1119</v>
      </c>
    </row>
    <row r="184" spans="1:29" ht="39.75" customHeight="1">
      <c r="A184" s="297" t="s">
        <v>366</v>
      </c>
      <c r="B184" s="302" t="s">
        <v>29</v>
      </c>
      <c r="C184" s="19">
        <v>45772</v>
      </c>
      <c r="D184" s="18" t="s">
        <v>911</v>
      </c>
      <c r="E184" s="19">
        <v>45716</v>
      </c>
      <c r="F184" s="18" t="s">
        <v>1083</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1120</v>
      </c>
      <c r="E185" s="305">
        <v>45692</v>
      </c>
      <c r="F185" s="305" t="s">
        <v>1102</v>
      </c>
      <c r="G185" s="441" t="s">
        <v>369</v>
      </c>
      <c r="H185" s="20">
        <v>86</v>
      </c>
      <c r="I185" s="301" t="s">
        <v>899</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846</v>
      </c>
      <c r="AB185" s="373" t="s">
        <v>753</v>
      </c>
      <c r="AC185" s="11"/>
    </row>
    <row r="186" spans="1:29" ht="39.75" customHeight="1">
      <c r="A186" s="297" t="s">
        <v>372</v>
      </c>
      <c r="B186" s="302" t="s">
        <v>29</v>
      </c>
      <c r="C186" s="305">
        <v>45711</v>
      </c>
      <c r="D186" s="19" t="s">
        <v>1109</v>
      </c>
      <c r="E186" s="299">
        <v>45706</v>
      </c>
      <c r="F186" s="19" t="s">
        <v>55</v>
      </c>
      <c r="G186" s="306" t="s">
        <v>373</v>
      </c>
      <c r="H186" s="20">
        <v>85</v>
      </c>
      <c r="I186" s="304" t="s">
        <v>665</v>
      </c>
      <c r="J186" s="20" t="s">
        <v>31</v>
      </c>
      <c r="K186" s="19">
        <v>45707</v>
      </c>
      <c r="L186" s="20" t="s">
        <v>110</v>
      </c>
      <c r="M186" s="343" t="s">
        <v>1121</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853</v>
      </c>
      <c r="E187" s="19">
        <v>45743</v>
      </c>
      <c r="F187" s="18" t="s">
        <v>1122</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853</v>
      </c>
      <c r="E188" s="19">
        <v>45743</v>
      </c>
      <c r="F188" s="18" t="s">
        <v>1122</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1123</v>
      </c>
      <c r="B189" s="359" t="s">
        <v>29</v>
      </c>
      <c r="C189" s="360">
        <v>45960</v>
      </c>
      <c r="D189" s="358" t="s">
        <v>52</v>
      </c>
      <c r="E189" s="360">
        <v>45927</v>
      </c>
      <c r="F189" s="358" t="s">
        <v>1124</v>
      </c>
      <c r="G189" s="361" t="s">
        <v>1125</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1126</v>
      </c>
      <c r="B190" s="302" t="s">
        <v>29</v>
      </c>
      <c r="C190" s="299">
        <v>45862</v>
      </c>
      <c r="D190" s="18" t="s">
        <v>911</v>
      </c>
      <c r="E190" s="19">
        <v>45743</v>
      </c>
      <c r="F190" s="18" t="s">
        <v>1083</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1117</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1127</v>
      </c>
    </row>
    <row r="192" spans="1:29" ht="39.75" customHeight="1">
      <c r="A192" s="297" t="s">
        <v>402</v>
      </c>
      <c r="B192" s="302" t="s">
        <v>29</v>
      </c>
      <c r="C192" s="19">
        <v>45777</v>
      </c>
      <c r="D192" s="19" t="s">
        <v>1109</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1109</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1091</v>
      </c>
      <c r="E194" s="19">
        <v>45700</v>
      </c>
      <c r="F194" s="19" t="s">
        <v>1086</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1128</v>
      </c>
    </row>
    <row r="196" spans="1:32" ht="39.75" customHeight="1">
      <c r="A196" s="297" t="s">
        <v>412</v>
      </c>
      <c r="B196" s="302" t="s">
        <v>29</v>
      </c>
      <c r="C196" s="19">
        <v>45838</v>
      </c>
      <c r="D196" s="18" t="s">
        <v>911</v>
      </c>
      <c r="E196" s="19">
        <v>45736</v>
      </c>
      <c r="F196" s="18" t="s">
        <v>1083</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1114</v>
      </c>
      <c r="E197" s="19">
        <v>45707</v>
      </c>
      <c r="F197" s="18" t="s">
        <v>59</v>
      </c>
      <c r="G197" s="303" t="s">
        <v>419</v>
      </c>
      <c r="H197" s="20">
        <v>0</v>
      </c>
      <c r="I197" s="20" t="s">
        <v>899</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1129</v>
      </c>
    </row>
    <row r="198" spans="1:32" ht="39.75" customHeight="1">
      <c r="A198" s="297" t="s">
        <v>420</v>
      </c>
      <c r="B198" s="302" t="s">
        <v>29</v>
      </c>
      <c r="C198" s="19">
        <v>45711</v>
      </c>
      <c r="D198" s="19" t="s">
        <v>1088</v>
      </c>
      <c r="E198" s="19">
        <v>45695</v>
      </c>
      <c r="F198" s="18" t="s">
        <v>1090</v>
      </c>
      <c r="G198" s="306" t="s">
        <v>421</v>
      </c>
      <c r="H198" s="20">
        <v>0</v>
      </c>
      <c r="I198" s="304" t="s">
        <v>899</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845</v>
      </c>
      <c r="E199" s="19">
        <v>45694</v>
      </c>
      <c r="F199" s="19" t="s">
        <v>1086</v>
      </c>
      <c r="G199" s="306" t="s">
        <v>423</v>
      </c>
      <c r="H199" s="20">
        <v>0</v>
      </c>
      <c r="I199" s="304" t="s">
        <v>899</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1130</v>
      </c>
    </row>
    <row r="200" spans="1:32" ht="39.75" customHeight="1">
      <c r="A200" s="500" t="s">
        <v>427</v>
      </c>
      <c r="B200" s="302" t="s">
        <v>29</v>
      </c>
      <c r="C200" s="19">
        <v>45833</v>
      </c>
      <c r="D200" s="305" t="s">
        <v>1131</v>
      </c>
      <c r="E200" s="305" t="s">
        <v>260</v>
      </c>
      <c r="F200" s="305" t="s">
        <v>1132</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1133</v>
      </c>
    </row>
    <row r="201" spans="1:32" ht="39.75" customHeight="1">
      <c r="A201" s="297" t="s">
        <v>1134</v>
      </c>
      <c r="B201" s="302" t="s">
        <v>29</v>
      </c>
      <c r="C201" s="19">
        <v>45991</v>
      </c>
      <c r="D201" s="19" t="s">
        <v>1135</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1136</v>
      </c>
      <c r="AD201" s="963"/>
      <c r="AE201" s="964"/>
      <c r="AF201" s="1147"/>
    </row>
    <row r="202" spans="1:32" ht="39.75" customHeight="1">
      <c r="A202" s="297" t="s">
        <v>425</v>
      </c>
      <c r="B202" s="302" t="s">
        <v>29</v>
      </c>
      <c r="C202" s="19">
        <v>45838</v>
      </c>
      <c r="D202" s="18" t="s">
        <v>1112</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1137</v>
      </c>
    </row>
    <row r="203" spans="1:32" ht="39.75" customHeight="1">
      <c r="A203" s="832" t="s">
        <v>1138</v>
      </c>
      <c r="B203" s="768" t="s">
        <v>1139</v>
      </c>
      <c r="C203" s="779">
        <v>46052</v>
      </c>
      <c r="D203" s="570" t="s">
        <v>56</v>
      </c>
      <c r="E203" s="779">
        <v>46027</v>
      </c>
      <c r="F203" s="831" t="s">
        <v>983</v>
      </c>
      <c r="G203" s="831"/>
      <c r="H203" s="572">
        <v>68</v>
      </c>
      <c r="I203" s="577" t="s">
        <v>665</v>
      </c>
      <c r="J203" s="780" t="s">
        <v>31</v>
      </c>
      <c r="K203" s="748">
        <v>46027</v>
      </c>
      <c r="L203" s="703" t="s">
        <v>110</v>
      </c>
      <c r="M203" s="833">
        <v>68608</v>
      </c>
      <c r="N203" s="942">
        <v>68438</v>
      </c>
      <c r="O203" s="575"/>
      <c r="P203" s="942">
        <v>68438</v>
      </c>
      <c r="Q203" s="703" t="s">
        <v>110</v>
      </c>
      <c r="R203" s="751" t="s">
        <v>39</v>
      </c>
      <c r="S203" s="1332">
        <v>46027</v>
      </c>
      <c r="T203" s="5">
        <v>5699</v>
      </c>
      <c r="U203" s="731">
        <v>5669</v>
      </c>
      <c r="V203" s="79">
        <v>0.99</v>
      </c>
      <c r="W203" s="726">
        <v>46034</v>
      </c>
      <c r="X203" s="280">
        <v>1</v>
      </c>
      <c r="Y203" s="280">
        <v>1</v>
      </c>
      <c r="Z203" s="280">
        <v>1</v>
      </c>
      <c r="AA203" s="726">
        <v>46052</v>
      </c>
      <c r="AB203" s="373" t="s">
        <v>856</v>
      </c>
      <c r="AC203" s="1309" t="s">
        <v>1140</v>
      </c>
    </row>
    <row r="204" spans="1:32" ht="39.75" customHeight="1">
      <c r="A204" s="566" t="s">
        <v>1141</v>
      </c>
      <c r="B204" s="768" t="s">
        <v>1139</v>
      </c>
      <c r="C204" s="24">
        <v>46052</v>
      </c>
      <c r="D204" s="570" t="s">
        <v>56</v>
      </c>
      <c r="E204" s="779">
        <v>46027</v>
      </c>
      <c r="F204" s="569" t="s">
        <v>983</v>
      </c>
      <c r="G204" s="831"/>
      <c r="H204" s="572">
        <v>85</v>
      </c>
      <c r="I204" s="577" t="s">
        <v>665</v>
      </c>
      <c r="J204" s="780" t="s">
        <v>31</v>
      </c>
      <c r="K204" s="748">
        <v>46027</v>
      </c>
      <c r="L204" s="703" t="s">
        <v>110</v>
      </c>
      <c r="M204" s="833">
        <v>73334</v>
      </c>
      <c r="N204" s="942">
        <v>73164</v>
      </c>
      <c r="O204" s="575"/>
      <c r="P204" s="942">
        <v>73164</v>
      </c>
      <c r="Q204" s="755" t="s">
        <v>110</v>
      </c>
      <c r="R204" s="778" t="s">
        <v>39</v>
      </c>
      <c r="S204" s="1332">
        <v>46027</v>
      </c>
      <c r="T204" s="5">
        <v>5860</v>
      </c>
      <c r="U204" s="1012">
        <v>5883</v>
      </c>
      <c r="V204" s="79">
        <v>1</v>
      </c>
      <c r="W204" s="1014">
        <v>46034</v>
      </c>
      <c r="X204" s="280">
        <v>1</v>
      </c>
      <c r="Y204" s="280">
        <v>1</v>
      </c>
      <c r="Z204" s="280">
        <v>1</v>
      </c>
      <c r="AA204" s="726">
        <v>46052</v>
      </c>
      <c r="AB204" s="373" t="s">
        <v>856</v>
      </c>
      <c r="AC204" s="972" t="s">
        <v>1142</v>
      </c>
    </row>
    <row r="205" spans="1:32" ht="39.75" customHeight="1">
      <c r="A205" s="566" t="s">
        <v>1143</v>
      </c>
      <c r="B205" s="768" t="s">
        <v>1139</v>
      </c>
      <c r="C205" s="24">
        <v>46052</v>
      </c>
      <c r="D205" s="570" t="s">
        <v>56</v>
      </c>
      <c r="E205" s="779">
        <v>46027</v>
      </c>
      <c r="F205" s="569" t="s">
        <v>983</v>
      </c>
      <c r="G205" s="831"/>
      <c r="H205" s="572">
        <v>87</v>
      </c>
      <c r="I205" s="577" t="s">
        <v>665</v>
      </c>
      <c r="J205" s="780" t="s">
        <v>31</v>
      </c>
      <c r="K205" s="748">
        <v>46027</v>
      </c>
      <c r="L205" s="703" t="s">
        <v>110</v>
      </c>
      <c r="M205" s="833">
        <v>78025</v>
      </c>
      <c r="N205" s="942">
        <v>77855</v>
      </c>
      <c r="O205" s="575"/>
      <c r="P205" s="942">
        <v>77855</v>
      </c>
      <c r="Q205" s="1347" t="s">
        <v>110</v>
      </c>
      <c r="R205" s="751" t="s">
        <v>39</v>
      </c>
      <c r="S205" s="1332">
        <v>46027</v>
      </c>
      <c r="T205" s="5">
        <v>6432</v>
      </c>
      <c r="U205" s="731">
        <v>6309</v>
      </c>
      <c r="V205" s="79">
        <v>0.98</v>
      </c>
      <c r="W205" s="726">
        <v>46035</v>
      </c>
      <c r="X205" s="744">
        <v>1</v>
      </c>
      <c r="Y205" s="744">
        <v>1</v>
      </c>
      <c r="Z205" s="280">
        <v>1</v>
      </c>
      <c r="AA205" s="726">
        <v>46052</v>
      </c>
      <c r="AB205" s="373" t="s">
        <v>856</v>
      </c>
      <c r="AC205" s="972" t="s">
        <v>1144</v>
      </c>
    </row>
    <row r="206" spans="1:32" ht="39.75" customHeight="1">
      <c r="A206" s="926" t="s">
        <v>1145</v>
      </c>
      <c r="B206" s="1173" t="s">
        <v>1139</v>
      </c>
      <c r="C206" s="299">
        <v>46052</v>
      </c>
      <c r="D206" s="1174" t="s">
        <v>56</v>
      </c>
      <c r="E206" s="748">
        <v>46027</v>
      </c>
      <c r="F206" s="1175" t="s">
        <v>983</v>
      </c>
      <c r="G206" s="750"/>
      <c r="H206" s="20">
        <v>68</v>
      </c>
      <c r="I206" s="304" t="s">
        <v>665</v>
      </c>
      <c r="J206" s="755" t="s">
        <v>31</v>
      </c>
      <c r="K206" s="748">
        <v>46027</v>
      </c>
      <c r="L206" s="703" t="s">
        <v>110</v>
      </c>
      <c r="M206" s="833">
        <v>59114.5</v>
      </c>
      <c r="N206" s="1345">
        <v>58944.5</v>
      </c>
      <c r="O206" s="575"/>
      <c r="P206" s="1345">
        <v>58944.5</v>
      </c>
      <c r="Q206" s="703" t="s">
        <v>110</v>
      </c>
      <c r="R206" s="751" t="s">
        <v>39</v>
      </c>
      <c r="S206" s="1332">
        <v>46027</v>
      </c>
      <c r="T206" s="5">
        <v>4836</v>
      </c>
      <c r="U206" s="1012">
        <v>4894</v>
      </c>
      <c r="V206" s="3">
        <v>1.01</v>
      </c>
      <c r="W206" s="1017">
        <v>46036</v>
      </c>
      <c r="X206" s="280">
        <v>1</v>
      </c>
      <c r="Y206" s="280">
        <v>1</v>
      </c>
      <c r="Z206" s="280">
        <v>1</v>
      </c>
      <c r="AA206" s="726">
        <v>46052</v>
      </c>
      <c r="AB206" s="373" t="s">
        <v>856</v>
      </c>
      <c r="AC206" s="972" t="s">
        <v>1146</v>
      </c>
    </row>
    <row r="207" spans="1:32" ht="39.75" customHeight="1">
      <c r="A207" s="916" t="s">
        <v>1147</v>
      </c>
      <c r="B207" s="1173" t="s">
        <v>1139</v>
      </c>
      <c r="C207" s="749">
        <v>46052</v>
      </c>
      <c r="D207" s="1174" t="s">
        <v>56</v>
      </c>
      <c r="E207" s="748">
        <v>46027</v>
      </c>
      <c r="F207" s="785" t="s">
        <v>983</v>
      </c>
      <c r="G207" s="750"/>
      <c r="H207" s="20">
        <v>90</v>
      </c>
      <c r="I207" s="304" t="s">
        <v>665</v>
      </c>
      <c r="J207" s="755" t="s">
        <v>31</v>
      </c>
      <c r="K207" s="748">
        <v>46027</v>
      </c>
      <c r="L207" s="703" t="s">
        <v>110</v>
      </c>
      <c r="M207" s="833">
        <v>88362</v>
      </c>
      <c r="N207" s="343">
        <v>88192</v>
      </c>
      <c r="O207" s="575"/>
      <c r="P207" s="343">
        <v>88192</v>
      </c>
      <c r="Q207" s="703" t="s">
        <v>110</v>
      </c>
      <c r="R207" s="751" t="s">
        <v>39</v>
      </c>
      <c r="S207" s="1332">
        <v>46027</v>
      </c>
      <c r="T207" s="5">
        <v>7145</v>
      </c>
      <c r="U207" s="1358">
        <v>7173</v>
      </c>
      <c r="V207" s="3">
        <v>1</v>
      </c>
      <c r="W207" s="726">
        <v>46036</v>
      </c>
      <c r="X207" s="744">
        <v>1</v>
      </c>
      <c r="Y207" s="744">
        <v>1</v>
      </c>
      <c r="Z207" s="280">
        <v>1</v>
      </c>
      <c r="AA207" s="363">
        <v>46059</v>
      </c>
      <c r="AB207" s="373" t="s">
        <v>856</v>
      </c>
      <c r="AC207" s="972" t="s">
        <v>1148</v>
      </c>
    </row>
    <row r="208" spans="1:32" ht="39.75" customHeight="1">
      <c r="A208" s="929" t="s">
        <v>1149</v>
      </c>
      <c r="B208" s="1173" t="s">
        <v>1139</v>
      </c>
      <c r="C208" s="299">
        <v>46052</v>
      </c>
      <c r="D208" s="1174" t="s">
        <v>56</v>
      </c>
      <c r="E208" s="598">
        <v>46027</v>
      </c>
      <c r="F208" s="785" t="s">
        <v>983</v>
      </c>
      <c r="G208" s="750"/>
      <c r="H208" s="20">
        <v>90</v>
      </c>
      <c r="I208" s="304" t="s">
        <v>665</v>
      </c>
      <c r="J208" s="755" t="s">
        <v>31</v>
      </c>
      <c r="K208" s="748">
        <v>46027</v>
      </c>
      <c r="L208" s="703" t="s">
        <v>110</v>
      </c>
      <c r="M208" s="812">
        <v>86984</v>
      </c>
      <c r="N208" s="343">
        <v>86814</v>
      </c>
      <c r="O208" s="575"/>
      <c r="P208" s="343">
        <v>86814</v>
      </c>
      <c r="Q208" s="703" t="s">
        <v>110</v>
      </c>
      <c r="R208" s="751" t="s">
        <v>39</v>
      </c>
      <c r="S208" s="1332">
        <v>46027</v>
      </c>
      <c r="T208" s="5">
        <v>7341</v>
      </c>
      <c r="U208" s="1359">
        <v>7212</v>
      </c>
      <c r="V208" s="3">
        <v>0.98</v>
      </c>
      <c r="W208" s="1014">
        <v>46037</v>
      </c>
      <c r="X208" s="280">
        <v>1</v>
      </c>
      <c r="Y208" s="280">
        <v>1</v>
      </c>
      <c r="Z208" s="280">
        <v>1</v>
      </c>
      <c r="AA208" s="726">
        <v>46048</v>
      </c>
      <c r="AB208" s="373" t="s">
        <v>856</v>
      </c>
      <c r="AC208" s="972" t="s">
        <v>1150</v>
      </c>
    </row>
    <row r="209" spans="1:32" ht="39.75" customHeight="1">
      <c r="A209" s="297" t="s">
        <v>1151</v>
      </c>
      <c r="B209" s="311" t="s">
        <v>1139</v>
      </c>
      <c r="C209" s="19">
        <v>46052</v>
      </c>
      <c r="D209" s="305" t="s">
        <v>56</v>
      </c>
      <c r="E209" s="19">
        <v>46027</v>
      </c>
      <c r="F209" s="826" t="s">
        <v>883</v>
      </c>
      <c r="G209" s="826"/>
      <c r="H209" s="755">
        <v>0</v>
      </c>
      <c r="I209" s="304" t="s">
        <v>665</v>
      </c>
      <c r="J209" s="755" t="s">
        <v>31</v>
      </c>
      <c r="K209" s="748">
        <v>46027</v>
      </c>
      <c r="L209" s="703" t="s">
        <v>110</v>
      </c>
      <c r="M209" s="812">
        <v>54261.05</v>
      </c>
      <c r="N209" s="343">
        <v>45087.05</v>
      </c>
      <c r="O209" s="575"/>
      <c r="P209" s="343">
        <v>45087.05</v>
      </c>
      <c r="Q209" s="755" t="s">
        <v>110</v>
      </c>
      <c r="R209" s="1348" t="s">
        <v>39</v>
      </c>
      <c r="S209" s="1332">
        <v>46027</v>
      </c>
      <c r="T209" s="5">
        <v>4022</v>
      </c>
      <c r="U209" s="731">
        <v>4019</v>
      </c>
      <c r="V209" s="3">
        <v>1</v>
      </c>
      <c r="W209" s="817">
        <v>46037</v>
      </c>
      <c r="X209" s="744">
        <v>1</v>
      </c>
      <c r="Y209" s="744">
        <v>1</v>
      </c>
      <c r="Z209" s="280">
        <v>1</v>
      </c>
      <c r="AA209" s="763">
        <v>46059</v>
      </c>
      <c r="AB209" s="373" t="s">
        <v>856</v>
      </c>
      <c r="AC209" s="972" t="s">
        <v>1152</v>
      </c>
    </row>
    <row r="210" spans="1:32" ht="39.75" customHeight="1">
      <c r="A210" s="566" t="s">
        <v>1153</v>
      </c>
      <c r="B210" s="1203" t="s">
        <v>1139</v>
      </c>
      <c r="C210" s="24">
        <v>46052</v>
      </c>
      <c r="D210" s="1204" t="s">
        <v>56</v>
      </c>
      <c r="E210" s="1205">
        <v>46027</v>
      </c>
      <c r="F210" s="1206" t="s">
        <v>883</v>
      </c>
      <c r="G210" s="1206"/>
      <c r="H210" s="1207">
        <v>0</v>
      </c>
      <c r="I210" s="1208" t="s">
        <v>665</v>
      </c>
      <c r="J210" s="1207" t="s">
        <v>31</v>
      </c>
      <c r="K210" s="1209">
        <v>46027</v>
      </c>
      <c r="L210" s="1201" t="s">
        <v>110</v>
      </c>
      <c r="M210" s="1210">
        <v>18078.28</v>
      </c>
      <c r="N210" s="942">
        <v>19162.75</v>
      </c>
      <c r="O210" s="575"/>
      <c r="P210" s="942">
        <v>19162.75</v>
      </c>
      <c r="Q210" s="1202" t="s">
        <v>110</v>
      </c>
      <c r="R210" s="1331" t="s">
        <v>39</v>
      </c>
      <c r="S210" s="1333">
        <v>46027</v>
      </c>
      <c r="T210" s="5">
        <v>1284</v>
      </c>
      <c r="U210" s="380">
        <v>1277</v>
      </c>
      <c r="V210" s="1211">
        <v>0.99</v>
      </c>
      <c r="W210" s="59">
        <v>46042</v>
      </c>
      <c r="X210" s="1212">
        <v>1</v>
      </c>
      <c r="Y210" s="1213">
        <v>1</v>
      </c>
      <c r="Z210" s="280">
        <v>1</v>
      </c>
      <c r="AA210" s="1214">
        <v>46059</v>
      </c>
      <c r="AB210" s="373" t="s">
        <v>856</v>
      </c>
      <c r="AC210" s="1215" t="s">
        <v>1154</v>
      </c>
    </row>
    <row r="211" spans="1:32" ht="39.75" customHeight="1">
      <c r="A211" s="297" t="s">
        <v>1155</v>
      </c>
      <c r="B211" s="311" t="s">
        <v>1139</v>
      </c>
      <c r="C211" s="19">
        <v>46045</v>
      </c>
      <c r="D211" s="305" t="s">
        <v>56</v>
      </c>
      <c r="E211" s="19"/>
      <c r="F211" s="18" t="s">
        <v>1156</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1157</v>
      </c>
      <c r="AD211" s="802"/>
      <c r="AE211" s="802"/>
      <c r="AF211" s="965"/>
    </row>
    <row r="212" spans="1:32" ht="39.75" customHeight="1">
      <c r="A212" s="297" t="s">
        <v>1158</v>
      </c>
      <c r="B212" s="311" t="s">
        <v>1139</v>
      </c>
      <c r="C212" s="19">
        <v>46045</v>
      </c>
      <c r="D212" s="305" t="s">
        <v>56</v>
      </c>
      <c r="E212" s="19"/>
      <c r="F212" s="18" t="s">
        <v>1156</v>
      </c>
      <c r="G212" s="303"/>
      <c r="H212" s="767">
        <v>89</v>
      </c>
      <c r="I212" s="304" t="s">
        <v>665</v>
      </c>
      <c r="J212" s="20" t="s">
        <v>31</v>
      </c>
      <c r="K212" s="19" t="s">
        <v>260</v>
      </c>
      <c r="L212" s="20" t="s">
        <v>110</v>
      </c>
      <c r="M212" s="803">
        <v>26696</v>
      </c>
      <c r="N212" s="423">
        <v>499.4</v>
      </c>
      <c r="O212" s="423"/>
      <c r="P212" s="423">
        <v>499.4</v>
      </c>
      <c r="Q212" s="1317" t="s">
        <v>110</v>
      </c>
      <c r="R212" s="1334" t="s">
        <v>39</v>
      </c>
      <c r="S212" s="127" t="s">
        <v>260</v>
      </c>
      <c r="T212" s="925">
        <v>8153</v>
      </c>
      <c r="U212" s="44">
        <v>8114</v>
      </c>
      <c r="V212" s="29">
        <v>1</v>
      </c>
      <c r="W212" s="59">
        <v>45964</v>
      </c>
      <c r="X212" s="7">
        <v>1</v>
      </c>
      <c r="Y212" s="7">
        <v>1</v>
      </c>
      <c r="Z212" s="7">
        <v>1</v>
      </c>
      <c r="AA212" s="379">
        <v>45999</v>
      </c>
      <c r="AB212" s="363">
        <v>46115</v>
      </c>
      <c r="AC212" s="352" t="s">
        <v>1159</v>
      </c>
      <c r="AD212" s="802"/>
      <c r="AE212" s="802"/>
      <c r="AF212" s="965"/>
    </row>
    <row r="213" spans="1:32" ht="39.75" customHeight="1">
      <c r="A213" s="297" t="s">
        <v>1160</v>
      </c>
      <c r="B213" s="355" t="s">
        <v>1139</v>
      </c>
      <c r="C213" s="299">
        <v>46045</v>
      </c>
      <c r="D213" s="455" t="s">
        <v>56</v>
      </c>
      <c r="E213" s="299">
        <v>45959</v>
      </c>
      <c r="F213" s="298" t="s">
        <v>1156</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79" t="s">
        <v>1161</v>
      </c>
      <c r="AD213" s="802"/>
      <c r="AE213" s="802"/>
      <c r="AF213" s="965"/>
    </row>
    <row r="214" spans="1:32" ht="39.75" customHeight="1">
      <c r="A214" s="297" t="s">
        <v>1162</v>
      </c>
      <c r="B214" s="355" t="s">
        <v>1139</v>
      </c>
      <c r="C214" s="299">
        <v>46045</v>
      </c>
      <c r="D214" s="455" t="s">
        <v>56</v>
      </c>
      <c r="E214" s="299"/>
      <c r="F214" s="18" t="s">
        <v>1156</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1163</v>
      </c>
      <c r="AD214" s="802"/>
      <c r="AE214" s="802"/>
      <c r="AF214" s="965"/>
    </row>
    <row r="215" spans="1:32" ht="39.75" customHeight="1">
      <c r="A215" s="297" t="s">
        <v>1164</v>
      </c>
      <c r="B215" s="355" t="s">
        <v>1139</v>
      </c>
      <c r="C215" s="299">
        <v>46045</v>
      </c>
      <c r="D215" s="455" t="s">
        <v>56</v>
      </c>
      <c r="E215" s="299"/>
      <c r="F215" s="18" t="s">
        <v>1156</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1165</v>
      </c>
      <c r="AD215" s="802"/>
      <c r="AE215" s="802"/>
      <c r="AF215" s="965"/>
    </row>
    <row r="216" spans="1:32" ht="39.75" customHeight="1">
      <c r="A216" s="297" t="s">
        <v>1166</v>
      </c>
      <c r="B216" s="311" t="s">
        <v>1139</v>
      </c>
      <c r="C216" s="19">
        <v>46045</v>
      </c>
      <c r="D216" s="305" t="s">
        <v>56</v>
      </c>
      <c r="E216" s="19"/>
      <c r="F216" s="18" t="s">
        <v>1156</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1167</v>
      </c>
      <c r="AD216" s="802"/>
      <c r="AE216" s="802"/>
      <c r="AF216" s="965"/>
    </row>
    <row r="217" spans="1:32" ht="39.75" customHeight="1">
      <c r="A217" s="297" t="s">
        <v>1168</v>
      </c>
      <c r="B217" s="311" t="s">
        <v>1139</v>
      </c>
      <c r="C217" s="19">
        <v>46045</v>
      </c>
      <c r="D217" s="305" t="s">
        <v>56</v>
      </c>
      <c r="E217" s="19"/>
      <c r="F217" s="18" t="s">
        <v>1156</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1169</v>
      </c>
      <c r="AD217" s="802"/>
      <c r="AE217" s="802"/>
      <c r="AF217" s="965"/>
    </row>
    <row r="218" spans="1:32" ht="39.75" customHeight="1">
      <c r="A218" s="297" t="s">
        <v>1170</v>
      </c>
      <c r="B218" s="355" t="s">
        <v>1139</v>
      </c>
      <c r="C218" s="299">
        <v>46045</v>
      </c>
      <c r="D218" s="455" t="s">
        <v>56</v>
      </c>
      <c r="E218" s="299">
        <v>45959</v>
      </c>
      <c r="F218" s="298" t="s">
        <v>1156</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1163</v>
      </c>
      <c r="AD218" s="802"/>
      <c r="AE218" s="802"/>
      <c r="AF218" s="965"/>
    </row>
    <row r="219" spans="1:32" ht="39.75" customHeight="1">
      <c r="A219" s="297" t="s">
        <v>1171</v>
      </c>
      <c r="B219" s="355" t="s">
        <v>1139</v>
      </c>
      <c r="C219" s="299">
        <v>46045</v>
      </c>
      <c r="D219" s="455" t="s">
        <v>56</v>
      </c>
      <c r="E219" s="299">
        <v>45959</v>
      </c>
      <c r="F219" s="298" t="s">
        <v>1156</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1172</v>
      </c>
      <c r="AD219" s="802"/>
      <c r="AE219" s="802"/>
      <c r="AF219" s="965"/>
    </row>
    <row r="220" spans="1:32" ht="39.75" customHeight="1">
      <c r="A220" s="916" t="s">
        <v>1173</v>
      </c>
      <c r="B220" s="355" t="s">
        <v>1139</v>
      </c>
      <c r="C220" s="299">
        <v>46052</v>
      </c>
      <c r="D220" s="1172" t="s">
        <v>56</v>
      </c>
      <c r="E220" s="749">
        <v>45993</v>
      </c>
      <c r="F220" s="750" t="s">
        <v>883</v>
      </c>
      <c r="G220" s="750" t="s">
        <v>1174</v>
      </c>
      <c r="H220" s="761">
        <v>89</v>
      </c>
      <c r="I220" s="1169" t="s">
        <v>665</v>
      </c>
      <c r="J220" s="740" t="s">
        <v>31</v>
      </c>
      <c r="K220" s="749">
        <v>45993</v>
      </c>
      <c r="L220" s="740" t="s">
        <v>110</v>
      </c>
      <c r="M220" s="941">
        <v>93349.5</v>
      </c>
      <c r="N220" s="1345">
        <v>78956.5</v>
      </c>
      <c r="O220" s="555"/>
      <c r="P220" s="1345">
        <v>78956.5</v>
      </c>
      <c r="Q220" s="1347" t="s">
        <v>110</v>
      </c>
      <c r="R220" s="751" t="s">
        <v>39</v>
      </c>
      <c r="S220" s="1332">
        <v>45993</v>
      </c>
      <c r="T220" s="762">
        <v>7828</v>
      </c>
      <c r="U220" s="731">
        <v>7828</v>
      </c>
      <c r="V220" s="3">
        <v>1</v>
      </c>
      <c r="W220" s="726">
        <v>45994</v>
      </c>
      <c r="X220" s="280">
        <v>1</v>
      </c>
      <c r="Y220" s="744">
        <v>1</v>
      </c>
      <c r="Z220" s="280">
        <v>1</v>
      </c>
      <c r="AA220" s="726">
        <v>46048</v>
      </c>
      <c r="AB220" s="363">
        <v>46114</v>
      </c>
      <c r="AC220" s="972" t="s">
        <v>1175</v>
      </c>
      <c r="AD220" s="802"/>
      <c r="AE220" s="802"/>
      <c r="AF220" s="965"/>
    </row>
    <row r="221" spans="1:32" ht="39.75" customHeight="1">
      <c r="A221" s="926" t="s">
        <v>1176</v>
      </c>
      <c r="B221" s="355" t="s">
        <v>1139</v>
      </c>
      <c r="C221" s="299">
        <v>45989</v>
      </c>
      <c r="D221" s="1172" t="s">
        <v>56</v>
      </c>
      <c r="E221" s="299">
        <v>45959</v>
      </c>
      <c r="F221" s="298" t="s">
        <v>883</v>
      </c>
      <c r="G221" s="492" t="s">
        <v>1177</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1178</v>
      </c>
      <c r="AD221" s="802"/>
      <c r="AE221" s="802"/>
      <c r="AF221" s="965"/>
    </row>
    <row r="222" spans="1:32" ht="39.75" customHeight="1">
      <c r="A222" s="926" t="s">
        <v>1179</v>
      </c>
      <c r="B222" s="355" t="s">
        <v>1139</v>
      </c>
      <c r="C222" s="299">
        <v>46010</v>
      </c>
      <c r="D222" s="1172" t="s">
        <v>56</v>
      </c>
      <c r="E222" s="299">
        <v>45959</v>
      </c>
      <c r="F222" s="298" t="s">
        <v>883</v>
      </c>
      <c r="G222" s="492" t="s">
        <v>1180</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1181</v>
      </c>
      <c r="AD222" s="802"/>
      <c r="AE222" s="802"/>
      <c r="AF222" s="965"/>
    </row>
    <row r="223" spans="1:32" ht="39.75" customHeight="1">
      <c r="A223" s="926" t="s">
        <v>1182</v>
      </c>
      <c r="B223" s="355" t="s">
        <v>1139</v>
      </c>
      <c r="C223" s="299">
        <v>46045</v>
      </c>
      <c r="D223" s="1172" t="s">
        <v>56</v>
      </c>
      <c r="E223" s="299">
        <v>45959</v>
      </c>
      <c r="F223" s="298" t="s">
        <v>883</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1183</v>
      </c>
      <c r="AD223" s="802"/>
      <c r="AE223" s="802"/>
      <c r="AF223" s="965"/>
    </row>
    <row r="224" spans="1:32" ht="39.75" customHeight="1">
      <c r="A224" s="926" t="s">
        <v>1184</v>
      </c>
      <c r="B224" s="355" t="s">
        <v>1139</v>
      </c>
      <c r="C224" s="299">
        <v>45989</v>
      </c>
      <c r="D224" s="1172" t="s">
        <v>56</v>
      </c>
      <c r="E224" s="299">
        <v>45959</v>
      </c>
      <c r="F224" s="298" t="s">
        <v>883</v>
      </c>
      <c r="G224" s="492" t="s">
        <v>1185</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1186</v>
      </c>
      <c r="B225" s="355" t="s">
        <v>1139</v>
      </c>
      <c r="C225" s="299">
        <v>46045</v>
      </c>
      <c r="D225" s="1172" t="s">
        <v>56</v>
      </c>
      <c r="E225" s="299">
        <v>45959</v>
      </c>
      <c r="F225" s="298" t="s">
        <v>883</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1187</v>
      </c>
      <c r="AD225" s="802"/>
      <c r="AE225" s="802"/>
      <c r="AF225" s="965"/>
    </row>
    <row r="226" spans="1:32" ht="39.75" customHeight="1">
      <c r="A226" s="916" t="s">
        <v>1188</v>
      </c>
      <c r="B226" s="355" t="s">
        <v>1139</v>
      </c>
      <c r="C226" s="749">
        <v>46019</v>
      </c>
      <c r="D226" s="1172" t="s">
        <v>56</v>
      </c>
      <c r="E226" s="749">
        <v>45959</v>
      </c>
      <c r="F226" s="750" t="s">
        <v>883</v>
      </c>
      <c r="G226" s="750" t="s">
        <v>1189</v>
      </c>
      <c r="H226" s="751">
        <v>90</v>
      </c>
      <c r="I226" s="1169" t="s">
        <v>665</v>
      </c>
      <c r="J226" s="740" t="s">
        <v>31</v>
      </c>
      <c r="K226" s="753">
        <v>45961</v>
      </c>
      <c r="L226" s="740" t="s">
        <v>110</v>
      </c>
      <c r="M226" s="833">
        <v>91897</v>
      </c>
      <c r="N226" s="343">
        <v>76050</v>
      </c>
      <c r="O226" s="555"/>
      <c r="P226" s="343">
        <v>76050</v>
      </c>
      <c r="Q226" s="755" t="s">
        <v>110</v>
      </c>
      <c r="R226" s="751" t="s">
        <v>39</v>
      </c>
      <c r="S226" s="1335">
        <v>45961</v>
      </c>
      <c r="T226" s="731">
        <v>7457</v>
      </c>
      <c r="U226" s="731">
        <v>7468</v>
      </c>
      <c r="V226" s="3">
        <v>1</v>
      </c>
      <c r="W226" s="726">
        <v>45974</v>
      </c>
      <c r="X226" s="280">
        <v>1</v>
      </c>
      <c r="Y226" s="280">
        <v>1</v>
      </c>
      <c r="Z226" s="280">
        <v>1</v>
      </c>
      <c r="AA226" s="59">
        <v>46034</v>
      </c>
      <c r="AB226" s="373" t="s">
        <v>856</v>
      </c>
      <c r="AC226" s="971" t="s">
        <v>1190</v>
      </c>
      <c r="AD226" s="802"/>
      <c r="AE226" s="802"/>
      <c r="AF226" s="965"/>
    </row>
    <row r="227" spans="1:32" ht="39.75" customHeight="1">
      <c r="A227" s="926" t="s">
        <v>1191</v>
      </c>
      <c r="B227" s="355" t="s">
        <v>1139</v>
      </c>
      <c r="C227" s="299">
        <v>45989</v>
      </c>
      <c r="D227" s="1172" t="s">
        <v>56</v>
      </c>
      <c r="E227" s="299">
        <v>45959</v>
      </c>
      <c r="F227" s="298" t="s">
        <v>883</v>
      </c>
      <c r="G227" s="492" t="s">
        <v>1192</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856</v>
      </c>
      <c r="AC227" s="1250" t="s">
        <v>1193</v>
      </c>
      <c r="AD227" s="802"/>
      <c r="AE227" s="802"/>
      <c r="AF227" s="965"/>
    </row>
    <row r="228" spans="1:32" ht="39.75" customHeight="1">
      <c r="A228" s="916" t="s">
        <v>1194</v>
      </c>
      <c r="B228" s="355" t="s">
        <v>1139</v>
      </c>
      <c r="C228" s="749">
        <v>46019</v>
      </c>
      <c r="D228" s="1172" t="s">
        <v>56</v>
      </c>
      <c r="E228" s="749">
        <v>45959</v>
      </c>
      <c r="F228" s="750" t="s">
        <v>883</v>
      </c>
      <c r="G228" s="750" t="s">
        <v>1195</v>
      </c>
      <c r="H228" s="751">
        <v>90</v>
      </c>
      <c r="I228" s="1169" t="s">
        <v>665</v>
      </c>
      <c r="J228" s="740" t="s">
        <v>31</v>
      </c>
      <c r="K228" s="753">
        <v>45964</v>
      </c>
      <c r="L228" s="740" t="s">
        <v>110</v>
      </c>
      <c r="M228" s="833">
        <v>85815</v>
      </c>
      <c r="N228" s="343">
        <v>71126</v>
      </c>
      <c r="O228" s="555"/>
      <c r="P228" s="343">
        <v>71126</v>
      </c>
      <c r="Q228" s="755" t="s">
        <v>110</v>
      </c>
      <c r="R228" s="751" t="s">
        <v>39</v>
      </c>
      <c r="S228" s="1335">
        <v>45964</v>
      </c>
      <c r="T228" s="731">
        <v>6981</v>
      </c>
      <c r="U228" s="731">
        <v>6963</v>
      </c>
      <c r="V228" s="3">
        <v>1</v>
      </c>
      <c r="W228" s="726">
        <v>45981</v>
      </c>
      <c r="X228" s="280">
        <v>1</v>
      </c>
      <c r="Y228" s="280">
        <v>1</v>
      </c>
      <c r="Z228" s="280">
        <v>1</v>
      </c>
      <c r="AA228" s="59">
        <v>46024</v>
      </c>
      <c r="AB228" s="363">
        <v>46118</v>
      </c>
      <c r="AC228" s="1250" t="s">
        <v>1196</v>
      </c>
      <c r="AD228" s="802"/>
      <c r="AE228" s="802"/>
      <c r="AF228" s="965"/>
    </row>
    <row r="229" spans="1:32" ht="39.75" customHeight="1">
      <c r="A229" s="926" t="s">
        <v>1197</v>
      </c>
      <c r="B229" s="355" t="s">
        <v>1139</v>
      </c>
      <c r="C229" s="299">
        <v>46021</v>
      </c>
      <c r="D229" s="1172" t="s">
        <v>56</v>
      </c>
      <c r="E229" s="299">
        <v>45959</v>
      </c>
      <c r="F229" s="298" t="s">
        <v>883</v>
      </c>
      <c r="G229" s="492" t="s">
        <v>1198</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856</v>
      </c>
      <c r="AC229" s="1250" t="s">
        <v>1199</v>
      </c>
      <c r="AD229" s="802"/>
      <c r="AE229" s="802"/>
      <c r="AF229" s="965"/>
    </row>
    <row r="230" spans="1:32" ht="39.75" customHeight="1">
      <c r="A230" s="916" t="s">
        <v>1200</v>
      </c>
      <c r="B230" s="355" t="s">
        <v>1139</v>
      </c>
      <c r="C230" s="749">
        <v>46021</v>
      </c>
      <c r="D230" s="1172" t="s">
        <v>56</v>
      </c>
      <c r="E230" s="749">
        <v>45959</v>
      </c>
      <c r="F230" s="750" t="s">
        <v>883</v>
      </c>
      <c r="G230" s="750" t="s">
        <v>1201</v>
      </c>
      <c r="H230" s="751">
        <v>88</v>
      </c>
      <c r="I230" s="1169" t="s">
        <v>665</v>
      </c>
      <c r="J230" s="740" t="s">
        <v>31</v>
      </c>
      <c r="K230" s="753">
        <v>45964</v>
      </c>
      <c r="L230" s="740" t="s">
        <v>110</v>
      </c>
      <c r="M230" s="833">
        <v>78736.5</v>
      </c>
      <c r="N230" s="343">
        <v>65465.5</v>
      </c>
      <c r="O230" s="555"/>
      <c r="P230" s="343">
        <v>65465.5</v>
      </c>
      <c r="Q230" s="755" t="s">
        <v>110</v>
      </c>
      <c r="R230" s="751" t="s">
        <v>39</v>
      </c>
      <c r="S230" s="1335">
        <v>45964</v>
      </c>
      <c r="T230" s="731">
        <v>6403</v>
      </c>
      <c r="U230" s="731">
        <v>6403</v>
      </c>
      <c r="V230" s="3">
        <v>1</v>
      </c>
      <c r="W230" s="726">
        <v>46000</v>
      </c>
      <c r="X230" s="280">
        <v>1</v>
      </c>
      <c r="Y230" s="280">
        <v>1</v>
      </c>
      <c r="Z230" s="280">
        <v>1</v>
      </c>
      <c r="AA230" s="726">
        <v>46048</v>
      </c>
      <c r="AB230" s="373" t="s">
        <v>856</v>
      </c>
      <c r="AC230" s="971" t="s">
        <v>1202</v>
      </c>
      <c r="AD230" s="802"/>
      <c r="AE230" s="802"/>
      <c r="AF230" s="965"/>
    </row>
    <row r="231" spans="1:32" ht="39.75" customHeight="1">
      <c r="A231" s="916" t="s">
        <v>1203</v>
      </c>
      <c r="B231" s="355" t="s">
        <v>1139</v>
      </c>
      <c r="C231" s="749">
        <v>46021</v>
      </c>
      <c r="D231" s="1172" t="s">
        <v>56</v>
      </c>
      <c r="E231" s="749">
        <v>45959</v>
      </c>
      <c r="F231" s="750" t="s">
        <v>883</v>
      </c>
      <c r="G231" s="750" t="s">
        <v>1204</v>
      </c>
      <c r="H231" s="751">
        <v>86</v>
      </c>
      <c r="I231" s="1169" t="s">
        <v>665</v>
      </c>
      <c r="J231" s="740" t="s">
        <v>31</v>
      </c>
      <c r="K231" s="753">
        <v>45964</v>
      </c>
      <c r="L231" s="740" t="s">
        <v>110</v>
      </c>
      <c r="M231" s="833">
        <v>80698</v>
      </c>
      <c r="N231" s="343">
        <v>67837</v>
      </c>
      <c r="O231" s="555"/>
      <c r="P231" s="343">
        <v>67837</v>
      </c>
      <c r="Q231" s="755" t="s">
        <v>110</v>
      </c>
      <c r="R231" s="751" t="s">
        <v>39</v>
      </c>
      <c r="S231" s="1335">
        <v>45964</v>
      </c>
      <c r="T231" s="731">
        <v>6739</v>
      </c>
      <c r="U231" s="731">
        <v>6739</v>
      </c>
      <c r="V231" s="3">
        <v>1</v>
      </c>
      <c r="W231" s="726">
        <v>46008</v>
      </c>
      <c r="X231" s="280">
        <v>1</v>
      </c>
      <c r="Y231" s="280">
        <v>1</v>
      </c>
      <c r="Z231" s="280">
        <v>1</v>
      </c>
      <c r="AA231" s="363">
        <v>46053</v>
      </c>
      <c r="AB231" s="373" t="s">
        <v>856</v>
      </c>
      <c r="AC231" s="1250" t="s">
        <v>1205</v>
      </c>
      <c r="AD231" s="802"/>
      <c r="AE231" s="802"/>
      <c r="AF231" s="965"/>
    </row>
    <row r="232" spans="1:32" ht="39.75" customHeight="1">
      <c r="A232" s="916" t="s">
        <v>1206</v>
      </c>
      <c r="B232" s="355" t="s">
        <v>1139</v>
      </c>
      <c r="C232" s="299">
        <v>46052</v>
      </c>
      <c r="D232" s="1172" t="s">
        <v>56</v>
      </c>
      <c r="E232" s="749">
        <v>45959</v>
      </c>
      <c r="F232" s="750" t="s">
        <v>883</v>
      </c>
      <c r="G232" s="750" t="s">
        <v>1207</v>
      </c>
      <c r="H232" s="751">
        <v>87</v>
      </c>
      <c r="I232" s="1169" t="s">
        <v>665</v>
      </c>
      <c r="J232" s="740" t="s">
        <v>31</v>
      </c>
      <c r="K232" s="753">
        <v>45964</v>
      </c>
      <c r="L232" s="740" t="s">
        <v>110</v>
      </c>
      <c r="M232" s="833">
        <v>79552</v>
      </c>
      <c r="N232" s="343">
        <v>66689</v>
      </c>
      <c r="O232" s="555"/>
      <c r="P232" s="343">
        <v>66689</v>
      </c>
      <c r="Q232" s="755" t="s">
        <v>110</v>
      </c>
      <c r="R232" s="751" t="s">
        <v>39</v>
      </c>
      <c r="S232" s="1335">
        <v>45964</v>
      </c>
      <c r="T232" s="731">
        <v>6577</v>
      </c>
      <c r="U232" s="731">
        <v>6577</v>
      </c>
      <c r="V232" s="3">
        <v>1</v>
      </c>
      <c r="W232" s="726">
        <v>46000</v>
      </c>
      <c r="X232" s="744">
        <v>1</v>
      </c>
      <c r="Y232" s="744">
        <v>1</v>
      </c>
      <c r="Z232" s="280">
        <v>1</v>
      </c>
      <c r="AA232" s="726">
        <v>46048</v>
      </c>
      <c r="AB232" s="373" t="s">
        <v>856</v>
      </c>
      <c r="AC232" s="1309" t="s">
        <v>1208</v>
      </c>
      <c r="AD232" s="802"/>
      <c r="AE232" s="802"/>
      <c r="AF232" s="965"/>
    </row>
    <row r="233" spans="1:32" ht="39.75" customHeight="1">
      <c r="A233" s="916" t="s">
        <v>1209</v>
      </c>
      <c r="B233" s="355" t="s">
        <v>1139</v>
      </c>
      <c r="C233" s="749">
        <v>46021</v>
      </c>
      <c r="D233" s="1172" t="s">
        <v>56</v>
      </c>
      <c r="E233" s="749">
        <v>45959</v>
      </c>
      <c r="F233" s="750" t="s">
        <v>883</v>
      </c>
      <c r="G233" s="750" t="s">
        <v>1210</v>
      </c>
      <c r="H233" s="751">
        <v>85</v>
      </c>
      <c r="I233" s="1169" t="s">
        <v>665</v>
      </c>
      <c r="J233" s="740" t="s">
        <v>31</v>
      </c>
      <c r="K233" s="753">
        <v>45964</v>
      </c>
      <c r="L233" s="740" t="s">
        <v>110</v>
      </c>
      <c r="M233" s="833">
        <v>84770</v>
      </c>
      <c r="N233" s="343">
        <v>70169</v>
      </c>
      <c r="O233" s="555"/>
      <c r="P233" s="343">
        <v>70169</v>
      </c>
      <c r="Q233" s="755" t="s">
        <v>110</v>
      </c>
      <c r="R233" s="778" t="s">
        <v>39</v>
      </c>
      <c r="S233" s="1335">
        <v>45964</v>
      </c>
      <c r="T233" s="731">
        <v>6965</v>
      </c>
      <c r="U233" s="731">
        <v>6758</v>
      </c>
      <c r="V233" s="3">
        <v>0.97</v>
      </c>
      <c r="W233" s="726">
        <v>45999</v>
      </c>
      <c r="X233" s="280">
        <v>1</v>
      </c>
      <c r="Y233" s="280">
        <v>1</v>
      </c>
      <c r="Z233" s="280">
        <v>1</v>
      </c>
      <c r="AA233" s="726">
        <v>46048</v>
      </c>
      <c r="AB233" s="373" t="s">
        <v>856</v>
      </c>
      <c r="AC233" s="1250" t="s">
        <v>1211</v>
      </c>
      <c r="AD233" s="802"/>
      <c r="AE233" s="802"/>
      <c r="AF233" s="965"/>
    </row>
    <row r="234" spans="1:32" ht="39.75" customHeight="1">
      <c r="A234" s="916" t="s">
        <v>1212</v>
      </c>
      <c r="B234" s="355" t="s">
        <v>1139</v>
      </c>
      <c r="C234" s="749">
        <v>46019</v>
      </c>
      <c r="D234" s="1172" t="s">
        <v>56</v>
      </c>
      <c r="E234" s="749">
        <v>45959</v>
      </c>
      <c r="F234" s="750" t="s">
        <v>883</v>
      </c>
      <c r="G234" s="750" t="s">
        <v>1213</v>
      </c>
      <c r="H234" s="751">
        <v>87</v>
      </c>
      <c r="I234" s="1169" t="s">
        <v>665</v>
      </c>
      <c r="J234" s="740" t="s">
        <v>31</v>
      </c>
      <c r="K234" s="753">
        <v>45964</v>
      </c>
      <c r="L234" s="740" t="s">
        <v>110</v>
      </c>
      <c r="M234" s="833">
        <v>87875</v>
      </c>
      <c r="N234" s="343">
        <v>74526</v>
      </c>
      <c r="O234" s="555"/>
      <c r="P234" s="343">
        <v>74526</v>
      </c>
      <c r="Q234" s="1347" t="s">
        <v>110</v>
      </c>
      <c r="R234" s="751" t="s">
        <v>39</v>
      </c>
      <c r="S234" s="1335">
        <v>45964</v>
      </c>
      <c r="T234" s="731">
        <v>7319</v>
      </c>
      <c r="U234" s="731">
        <v>7319</v>
      </c>
      <c r="V234" s="3">
        <v>1</v>
      </c>
      <c r="W234" s="726">
        <v>46000</v>
      </c>
      <c r="X234" s="280">
        <v>1</v>
      </c>
      <c r="Y234" s="280">
        <v>1</v>
      </c>
      <c r="Z234" s="280">
        <v>1</v>
      </c>
      <c r="AA234" s="59">
        <v>46034</v>
      </c>
      <c r="AB234" s="363">
        <v>46120</v>
      </c>
      <c r="AC234" s="1250" t="s">
        <v>1214</v>
      </c>
      <c r="AD234" s="802"/>
      <c r="AE234" s="802"/>
      <c r="AF234" s="965"/>
    </row>
    <row r="235" spans="1:32" ht="39.75" customHeight="1">
      <c r="A235" s="916" t="s">
        <v>1215</v>
      </c>
      <c r="B235" s="355" t="s">
        <v>1139</v>
      </c>
      <c r="C235" s="749">
        <v>46052</v>
      </c>
      <c r="D235" s="1172" t="s">
        <v>56</v>
      </c>
      <c r="E235" s="749">
        <v>45987</v>
      </c>
      <c r="F235" s="750" t="s">
        <v>883</v>
      </c>
      <c r="G235" s="750" t="s">
        <v>1216</v>
      </c>
      <c r="H235" s="751">
        <v>85</v>
      </c>
      <c r="I235" s="1169" t="s">
        <v>665</v>
      </c>
      <c r="J235" s="740" t="s">
        <v>31</v>
      </c>
      <c r="K235" s="753">
        <v>45987</v>
      </c>
      <c r="L235" s="740" t="s">
        <v>110</v>
      </c>
      <c r="M235" s="833">
        <v>84092.5</v>
      </c>
      <c r="N235" s="1345">
        <v>69227.5</v>
      </c>
      <c r="O235" s="555"/>
      <c r="P235" s="1345">
        <v>69227.5</v>
      </c>
      <c r="Q235" s="1347" t="s">
        <v>110</v>
      </c>
      <c r="R235" s="751" t="s">
        <v>39</v>
      </c>
      <c r="S235" s="1335">
        <v>45987</v>
      </c>
      <c r="T235" s="731">
        <v>6897</v>
      </c>
      <c r="U235" s="731">
        <v>6897</v>
      </c>
      <c r="V235" s="3">
        <v>1</v>
      </c>
      <c r="W235" s="726">
        <v>46009</v>
      </c>
      <c r="X235" s="280">
        <v>1</v>
      </c>
      <c r="Y235" s="280">
        <v>1</v>
      </c>
      <c r="Z235" s="280">
        <v>1</v>
      </c>
      <c r="AA235" s="726">
        <v>46048</v>
      </c>
      <c r="AB235" s="363">
        <v>46120</v>
      </c>
      <c r="AC235" s="972" t="s">
        <v>1217</v>
      </c>
      <c r="AD235" s="802"/>
      <c r="AE235" s="802"/>
      <c r="AF235" s="965"/>
    </row>
    <row r="236" spans="1:32" ht="39.75" customHeight="1">
      <c r="A236" s="916" t="s">
        <v>1218</v>
      </c>
      <c r="B236" s="355" t="s">
        <v>1139</v>
      </c>
      <c r="C236" s="299">
        <v>46052</v>
      </c>
      <c r="D236" s="1172" t="s">
        <v>56</v>
      </c>
      <c r="E236" s="749">
        <v>45987</v>
      </c>
      <c r="F236" s="750" t="s">
        <v>883</v>
      </c>
      <c r="G236" s="750" t="s">
        <v>1219</v>
      </c>
      <c r="H236" s="751">
        <v>76</v>
      </c>
      <c r="I236" s="1169" t="s">
        <v>665</v>
      </c>
      <c r="J236" s="740" t="s">
        <v>31</v>
      </c>
      <c r="K236" s="753">
        <v>45987</v>
      </c>
      <c r="L236" s="740" t="s">
        <v>110</v>
      </c>
      <c r="M236" s="833">
        <v>74892.5</v>
      </c>
      <c r="N236" s="343">
        <v>62257.5</v>
      </c>
      <c r="O236" s="555"/>
      <c r="P236" s="343">
        <v>62257.5</v>
      </c>
      <c r="Q236" s="1347" t="s">
        <v>110</v>
      </c>
      <c r="R236" s="751" t="s">
        <v>39</v>
      </c>
      <c r="S236" s="1336">
        <v>45987</v>
      </c>
      <c r="T236" s="731">
        <v>6218</v>
      </c>
      <c r="U236" s="731">
        <v>6218</v>
      </c>
      <c r="V236" s="3">
        <v>1</v>
      </c>
      <c r="W236" s="726">
        <v>46386</v>
      </c>
      <c r="X236" s="280">
        <v>1</v>
      </c>
      <c r="Y236" s="280">
        <v>1</v>
      </c>
      <c r="Z236" s="280">
        <v>1</v>
      </c>
      <c r="AA236" s="726">
        <v>46052</v>
      </c>
      <c r="AB236" s="363">
        <v>46120</v>
      </c>
      <c r="AC236" s="1309" t="s">
        <v>1220</v>
      </c>
      <c r="AD236" s="802"/>
      <c r="AE236" s="802"/>
      <c r="AF236" s="965"/>
    </row>
    <row r="237" spans="1:32" ht="39.75" customHeight="1">
      <c r="A237" s="916" t="s">
        <v>1221</v>
      </c>
      <c r="B237" s="355" t="s">
        <v>1139</v>
      </c>
      <c r="C237" s="299">
        <v>46052</v>
      </c>
      <c r="D237" s="1172" t="s">
        <v>56</v>
      </c>
      <c r="E237" s="749">
        <v>45987</v>
      </c>
      <c r="F237" s="750" t="s">
        <v>883</v>
      </c>
      <c r="G237" s="777" t="s">
        <v>1222</v>
      </c>
      <c r="H237" s="778">
        <v>86</v>
      </c>
      <c r="I237" s="372" t="s">
        <v>665</v>
      </c>
      <c r="J237" s="703" t="s">
        <v>31</v>
      </c>
      <c r="K237" s="753">
        <v>45987</v>
      </c>
      <c r="L237" s="740" t="s">
        <v>110</v>
      </c>
      <c r="M237" s="833">
        <v>90841</v>
      </c>
      <c r="N237" s="343">
        <v>75112</v>
      </c>
      <c r="O237" s="555"/>
      <c r="P237" s="343">
        <v>75112</v>
      </c>
      <c r="Q237" s="1347" t="s">
        <v>110</v>
      </c>
      <c r="R237" s="751" t="s">
        <v>39</v>
      </c>
      <c r="S237" s="1335">
        <v>45987</v>
      </c>
      <c r="T237" s="1302">
        <v>7491</v>
      </c>
      <c r="U237" s="776">
        <v>7491</v>
      </c>
      <c r="V237" s="79">
        <v>1</v>
      </c>
      <c r="W237" s="726">
        <v>46009</v>
      </c>
      <c r="X237" s="744">
        <v>1</v>
      </c>
      <c r="Y237" s="744">
        <v>1</v>
      </c>
      <c r="Z237" s="280">
        <v>1</v>
      </c>
      <c r="AA237" s="726">
        <v>46052</v>
      </c>
      <c r="AB237" s="363">
        <v>46120</v>
      </c>
      <c r="AC237" s="972" t="s">
        <v>1223</v>
      </c>
      <c r="AD237" s="802"/>
      <c r="AE237" s="802"/>
      <c r="AF237" s="965"/>
    </row>
    <row r="238" spans="1:32" ht="39.75" customHeight="1">
      <c r="A238" s="916" t="s">
        <v>1224</v>
      </c>
      <c r="B238" s="355" t="s">
        <v>1139</v>
      </c>
      <c r="C238" s="299">
        <v>46052</v>
      </c>
      <c r="D238" s="1172" t="s">
        <v>56</v>
      </c>
      <c r="E238" s="749">
        <v>45987</v>
      </c>
      <c r="F238" s="785" t="s">
        <v>883</v>
      </c>
      <c r="G238" s="750" t="s">
        <v>1225</v>
      </c>
      <c r="H238" s="751">
        <v>78</v>
      </c>
      <c r="I238" s="304" t="s">
        <v>665</v>
      </c>
      <c r="J238" s="755" t="s">
        <v>31</v>
      </c>
      <c r="K238" s="753">
        <v>45987</v>
      </c>
      <c r="L238" s="740" t="s">
        <v>110</v>
      </c>
      <c r="M238" s="833">
        <v>68606.5</v>
      </c>
      <c r="N238" s="1345">
        <v>54793.5</v>
      </c>
      <c r="O238" s="555"/>
      <c r="P238" s="1345">
        <v>54793.5</v>
      </c>
      <c r="Q238" s="1347" t="s">
        <v>110</v>
      </c>
      <c r="R238" s="751" t="s">
        <v>39</v>
      </c>
      <c r="S238" s="1335">
        <v>45987</v>
      </c>
      <c r="T238" s="776">
        <v>5456</v>
      </c>
      <c r="U238" s="731">
        <v>5441</v>
      </c>
      <c r="V238" s="3">
        <v>1</v>
      </c>
      <c r="W238" s="726">
        <v>46028</v>
      </c>
      <c r="X238" s="280">
        <v>1</v>
      </c>
      <c r="Y238" s="280">
        <v>1</v>
      </c>
      <c r="Z238" s="280">
        <v>1</v>
      </c>
      <c r="AA238" s="726">
        <v>46052</v>
      </c>
      <c r="AB238" s="363">
        <v>46119</v>
      </c>
      <c r="AC238" s="972" t="s">
        <v>1226</v>
      </c>
      <c r="AD238" s="802"/>
      <c r="AE238" s="802"/>
      <c r="AF238" s="965"/>
    </row>
    <row r="239" spans="1:32" ht="39.75" customHeight="1">
      <c r="A239" s="938" t="s">
        <v>1227</v>
      </c>
      <c r="B239" s="1173" t="s">
        <v>1139</v>
      </c>
      <c r="C239" s="299">
        <v>46052</v>
      </c>
      <c r="D239" s="1174" t="s">
        <v>56</v>
      </c>
      <c r="E239" s="748">
        <v>45987</v>
      </c>
      <c r="F239" s="691" t="s">
        <v>883</v>
      </c>
      <c r="G239" s="750" t="s">
        <v>1228</v>
      </c>
      <c r="H239" s="751">
        <v>73</v>
      </c>
      <c r="I239" s="304" t="s">
        <v>665</v>
      </c>
      <c r="J239" s="755" t="s">
        <v>31</v>
      </c>
      <c r="K239" s="779">
        <v>45987</v>
      </c>
      <c r="L239" s="703" t="s">
        <v>110</v>
      </c>
      <c r="M239" s="812">
        <v>71371</v>
      </c>
      <c r="N239" s="1346">
        <v>58248</v>
      </c>
      <c r="O239" s="575"/>
      <c r="P239" s="1346">
        <v>58248</v>
      </c>
      <c r="Q239" s="703" t="s">
        <v>110</v>
      </c>
      <c r="R239" s="751" t="s">
        <v>39</v>
      </c>
      <c r="S239" s="1335">
        <v>45987</v>
      </c>
      <c r="T239" s="731">
        <v>5810</v>
      </c>
      <c r="U239" s="731">
        <v>5674</v>
      </c>
      <c r="V239" s="3">
        <v>0.98</v>
      </c>
      <c r="W239" s="726">
        <v>46030</v>
      </c>
      <c r="X239" s="744">
        <v>1</v>
      </c>
      <c r="Y239" s="744">
        <v>1</v>
      </c>
      <c r="Z239" s="280">
        <v>1</v>
      </c>
      <c r="AA239" s="726">
        <v>46052</v>
      </c>
      <c r="AB239" s="373" t="s">
        <v>856</v>
      </c>
      <c r="AC239" s="972" t="s">
        <v>1229</v>
      </c>
      <c r="AD239" s="802"/>
      <c r="AE239" s="802"/>
      <c r="AF239" s="965"/>
    </row>
    <row r="240" spans="1:32" ht="39.75" customHeight="1">
      <c r="A240" s="916" t="s">
        <v>1230</v>
      </c>
      <c r="B240" s="355" t="s">
        <v>1139</v>
      </c>
      <c r="C240" s="749">
        <v>46019</v>
      </c>
      <c r="D240" s="1172" t="s">
        <v>56</v>
      </c>
      <c r="E240" s="749">
        <v>45959</v>
      </c>
      <c r="F240" s="750" t="s">
        <v>883</v>
      </c>
      <c r="G240" s="750" t="s">
        <v>1231</v>
      </c>
      <c r="H240" s="751">
        <v>0</v>
      </c>
      <c r="I240" s="1169" t="s">
        <v>665</v>
      </c>
      <c r="J240" s="740" t="s">
        <v>31</v>
      </c>
      <c r="K240" s="753">
        <v>45961</v>
      </c>
      <c r="L240" s="740" t="s">
        <v>110</v>
      </c>
      <c r="M240" s="833">
        <v>64985.65</v>
      </c>
      <c r="N240" s="343">
        <v>41925.15</v>
      </c>
      <c r="O240" s="555"/>
      <c r="P240" s="343">
        <v>41925.15</v>
      </c>
      <c r="Q240" s="1347" t="s">
        <v>110</v>
      </c>
      <c r="R240" s="751" t="s">
        <v>39</v>
      </c>
      <c r="S240" s="1335">
        <v>45964</v>
      </c>
      <c r="T240" s="731">
        <v>5155</v>
      </c>
      <c r="U240" s="731">
        <v>5169</v>
      </c>
      <c r="V240" s="3">
        <v>1</v>
      </c>
      <c r="W240" s="726">
        <v>45992</v>
      </c>
      <c r="X240" s="744">
        <v>1</v>
      </c>
      <c r="Y240" s="280">
        <v>1</v>
      </c>
      <c r="Z240" s="280">
        <v>1</v>
      </c>
      <c r="AA240" s="726">
        <v>46040</v>
      </c>
      <c r="AB240" s="373" t="s">
        <v>856</v>
      </c>
      <c r="AC240" s="971" t="s">
        <v>1232</v>
      </c>
      <c r="AD240" s="802"/>
      <c r="AE240" s="802"/>
      <c r="AF240" s="965"/>
    </row>
    <row r="241" spans="1:32" ht="39.75" customHeight="1">
      <c r="A241" s="916" t="s">
        <v>1233</v>
      </c>
      <c r="B241" s="355" t="s">
        <v>1139</v>
      </c>
      <c r="C241" s="749">
        <v>46019</v>
      </c>
      <c r="D241" s="1172" t="s">
        <v>56</v>
      </c>
      <c r="E241" s="749">
        <v>45959</v>
      </c>
      <c r="F241" s="750" t="s">
        <v>883</v>
      </c>
      <c r="G241" s="750" t="s">
        <v>1234</v>
      </c>
      <c r="H241" s="751">
        <v>0</v>
      </c>
      <c r="I241" s="1169" t="s">
        <v>665</v>
      </c>
      <c r="J241" s="740" t="s">
        <v>31</v>
      </c>
      <c r="K241" s="753">
        <v>45961</v>
      </c>
      <c r="L241" s="740" t="s">
        <v>110</v>
      </c>
      <c r="M241" s="833">
        <v>54043.5</v>
      </c>
      <c r="N241" s="343">
        <v>46053.5</v>
      </c>
      <c r="O241" s="555"/>
      <c r="P241" s="343">
        <v>46053.5</v>
      </c>
      <c r="Q241" s="1347" t="s">
        <v>110</v>
      </c>
      <c r="R241" s="751" t="s">
        <v>39</v>
      </c>
      <c r="S241" s="1335">
        <v>45961</v>
      </c>
      <c r="T241" s="731">
        <v>4140</v>
      </c>
      <c r="U241" s="731">
        <v>4140</v>
      </c>
      <c r="V241" s="3">
        <v>1</v>
      </c>
      <c r="W241" s="726">
        <v>45974</v>
      </c>
      <c r="X241" s="744">
        <v>1</v>
      </c>
      <c r="Y241" s="280">
        <v>1</v>
      </c>
      <c r="Z241" s="280">
        <v>1</v>
      </c>
      <c r="AA241" s="726">
        <v>46040</v>
      </c>
      <c r="AB241" s="373" t="s">
        <v>856</v>
      </c>
      <c r="AC241" s="1250" t="s">
        <v>1235</v>
      </c>
      <c r="AD241" s="802"/>
      <c r="AE241" s="802"/>
      <c r="AF241" s="965"/>
    </row>
    <row r="242" spans="1:32" ht="39.75" customHeight="1">
      <c r="A242" s="600"/>
      <c r="B242" s="1173"/>
      <c r="C242" s="598"/>
      <c r="D242" s="649"/>
      <c r="E242" s="598"/>
      <c r="F242" s="600"/>
      <c r="G242" s="653"/>
      <c r="H242" s="1300"/>
      <c r="I242" s="577"/>
      <c r="J242" s="572"/>
      <c r="K242" s="24"/>
      <c r="L242" s="572"/>
      <c r="M242" s="1301"/>
      <c r="N242" s="957"/>
      <c r="O242" s="957"/>
      <c r="P242" s="640" t="e">
        <f>SUM(#REF!+O242)</f>
        <v>#REF!</v>
      </c>
      <c r="Q242" s="20"/>
      <c r="R242" s="1334"/>
      <c r="S242" s="1303"/>
      <c r="T242" s="644"/>
      <c r="U242" s="44"/>
      <c r="V242" s="1246"/>
      <c r="W242" s="127"/>
      <c r="X242" s="7"/>
      <c r="Y242" s="7"/>
      <c r="Z242" s="7"/>
      <c r="AA242" s="379"/>
      <c r="AB242" s="379"/>
      <c r="AC242" s="810"/>
      <c r="AD242" s="802"/>
      <c r="AE242" s="802"/>
      <c r="AF242" s="965"/>
    </row>
    <row r="243" spans="1:32" ht="39.75" customHeight="1">
      <c r="A243" s="1304"/>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1236</v>
      </c>
      <c r="B244" s="427"/>
      <c r="C244" s="428"/>
      <c r="D244" s="428"/>
      <c r="E244" s="428"/>
      <c r="F244" s="474"/>
      <c r="G244" s="429"/>
      <c r="H244" s="54"/>
      <c r="I244" s="475"/>
      <c r="J244" s="54"/>
      <c r="K244" s="427"/>
      <c r="L244" s="54"/>
      <c r="M244" s="430"/>
      <c r="N244" s="431"/>
      <c r="O244" s="430"/>
      <c r="P244" s="1326">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1237</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833</v>
      </c>
      <c r="O248" s="435" t="s">
        <v>834</v>
      </c>
      <c r="P248" s="435" t="s">
        <v>835</v>
      </c>
      <c r="Q248" s="436" t="s">
        <v>94</v>
      </c>
      <c r="R248" s="436" t="s">
        <v>97</v>
      </c>
      <c r="S248" s="436" t="s">
        <v>98</v>
      </c>
      <c r="T248" s="436" t="s">
        <v>69</v>
      </c>
      <c r="U248" s="436" t="s">
        <v>535</v>
      </c>
      <c r="V248" s="436" t="s">
        <v>495</v>
      </c>
      <c r="W248" s="436" t="s">
        <v>537</v>
      </c>
      <c r="X248" s="446" t="s">
        <v>538</v>
      </c>
      <c r="Y248" s="436" t="s">
        <v>497</v>
      </c>
      <c r="Z248" s="436" t="s">
        <v>498</v>
      </c>
      <c r="AA248" s="356" t="s">
        <v>836</v>
      </c>
      <c r="AB248" s="436" t="s">
        <v>837</v>
      </c>
      <c r="AC248" s="994" t="s">
        <v>838</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0" t="s">
        <v>39</v>
      </c>
      <c r="S249" s="497">
        <v>45852</v>
      </c>
      <c r="T249" s="376">
        <v>3432</v>
      </c>
      <c r="U249" s="387">
        <v>3519</v>
      </c>
      <c r="V249" s="3">
        <v>1.03</v>
      </c>
      <c r="W249" s="502">
        <v>45866</v>
      </c>
      <c r="X249" s="280">
        <v>1</v>
      </c>
      <c r="Y249" s="280">
        <v>1</v>
      </c>
      <c r="Z249" s="464">
        <v>1</v>
      </c>
      <c r="AA249" s="373" t="s">
        <v>856</v>
      </c>
      <c r="AB249" s="906" t="s">
        <v>856</v>
      </c>
      <c r="AC249" s="995" t="s">
        <v>1238</v>
      </c>
    </row>
    <row r="250" spans="1:32" ht="39.75" customHeight="1">
      <c r="A250" s="559" t="s">
        <v>1239</v>
      </c>
      <c r="B250" s="377" t="s">
        <v>35</v>
      </c>
      <c r="C250" s="360">
        <v>45960</v>
      </c>
      <c r="D250" s="360" t="s">
        <v>1240</v>
      </c>
      <c r="E250" s="360">
        <v>45909</v>
      </c>
      <c r="F250" s="360" t="s">
        <v>55</v>
      </c>
      <c r="G250" s="361" t="s">
        <v>1241</v>
      </c>
      <c r="H250" s="362">
        <v>0</v>
      </c>
      <c r="I250" s="362" t="s">
        <v>665</v>
      </c>
      <c r="J250" s="362" t="s">
        <v>31</v>
      </c>
      <c r="K250" s="360">
        <v>45905</v>
      </c>
      <c r="L250" s="362" t="s">
        <v>110</v>
      </c>
      <c r="M250" s="686">
        <v>98170.1</v>
      </c>
      <c r="N250" s="949"/>
      <c r="O250" s="415"/>
      <c r="P250" s="686">
        <v>98170.1</v>
      </c>
      <c r="Q250" s="313" t="s">
        <v>110</v>
      </c>
      <c r="R250" s="1350" t="s">
        <v>39</v>
      </c>
      <c r="S250" s="497">
        <v>45908</v>
      </c>
      <c r="T250" s="333">
        <v>9086</v>
      </c>
      <c r="U250" s="560">
        <v>8945</v>
      </c>
      <c r="V250" s="3">
        <v>0.98</v>
      </c>
      <c r="W250" s="502">
        <v>45922</v>
      </c>
      <c r="X250" s="280">
        <v>1</v>
      </c>
      <c r="Y250" s="1213">
        <v>1</v>
      </c>
      <c r="Z250" s="1213">
        <v>1</v>
      </c>
      <c r="AA250" s="373" t="s">
        <v>856</v>
      </c>
      <c r="AB250" s="906" t="s">
        <v>856</v>
      </c>
      <c r="AC250" s="808" t="s">
        <v>1242</v>
      </c>
    </row>
    <row r="251" spans="1:32" ht="39.75" customHeight="1">
      <c r="A251" s="1389" t="s">
        <v>1243</v>
      </c>
      <c r="B251" s="377" t="s">
        <v>35</v>
      </c>
      <c r="C251" s="360">
        <v>45960</v>
      </c>
      <c r="D251" s="360" t="s">
        <v>50</v>
      </c>
      <c r="E251" s="360">
        <v>45905</v>
      </c>
      <c r="F251" s="360" t="s">
        <v>55</v>
      </c>
      <c r="G251" s="361"/>
      <c r="H251" s="362">
        <v>0</v>
      </c>
      <c r="I251" s="1074" t="s">
        <v>665</v>
      </c>
      <c r="J251" s="362" t="s">
        <v>31</v>
      </c>
      <c r="K251" s="299">
        <v>45943</v>
      </c>
      <c r="L251" s="681" t="s">
        <v>110</v>
      </c>
      <c r="M251" s="686">
        <v>2167.3000000000002</v>
      </c>
      <c r="N251" s="1458"/>
      <c r="O251" s="1459"/>
      <c r="P251" s="686">
        <v>2167.3000000000002</v>
      </c>
      <c r="Q251" s="362" t="s">
        <v>110</v>
      </c>
      <c r="R251" s="1401" t="s">
        <v>39</v>
      </c>
      <c r="S251" s="363">
        <v>45908</v>
      </c>
      <c r="T251" s="333">
        <v>279</v>
      </c>
      <c r="U251" s="1400">
        <v>279</v>
      </c>
      <c r="V251" s="3">
        <f ca="1">IFERROR($W251/$V251, 0)</f>
        <v>1</v>
      </c>
      <c r="W251" s="30" t="s">
        <v>754</v>
      </c>
      <c r="X251" s="1213">
        <v>1</v>
      </c>
      <c r="Y251" s="1213">
        <v>1</v>
      </c>
      <c r="Z251" s="1213">
        <v>1</v>
      </c>
      <c r="AA251" s="59">
        <v>46133</v>
      </c>
      <c r="AB251" s="379">
        <v>46133</v>
      </c>
      <c r="AC251" s="1460" t="s">
        <v>755</v>
      </c>
    </row>
    <row r="252" spans="1:32" ht="39.75" customHeight="1">
      <c r="A252" s="930" t="s">
        <v>1244</v>
      </c>
      <c r="B252" s="1148" t="s">
        <v>35</v>
      </c>
      <c r="C252" s="606">
        <v>45999</v>
      </c>
      <c r="D252" s="608" t="s">
        <v>50</v>
      </c>
      <c r="E252" s="634">
        <v>45975</v>
      </c>
      <c r="F252" s="608" t="s">
        <v>55</v>
      </c>
      <c r="G252" s="1149" t="s">
        <v>1245</v>
      </c>
      <c r="H252" s="630">
        <v>0</v>
      </c>
      <c r="I252" s="1150" t="s">
        <v>665</v>
      </c>
      <c r="J252" s="607" t="s">
        <v>31</v>
      </c>
      <c r="K252" s="591">
        <v>45960</v>
      </c>
      <c r="L252" s="20" t="s">
        <v>110</v>
      </c>
      <c r="M252" s="917">
        <v>4911.8999999999996</v>
      </c>
      <c r="N252" s="961"/>
      <c r="O252" s="415"/>
      <c r="P252" s="917">
        <v>4911.8999999999996</v>
      </c>
      <c r="Q252" s="1321" t="s">
        <v>110</v>
      </c>
      <c r="R252" s="1350" t="s">
        <v>39</v>
      </c>
      <c r="S252" s="595">
        <v>45960</v>
      </c>
      <c r="T252" s="631">
        <v>294</v>
      </c>
      <c r="U252" s="687">
        <v>321</v>
      </c>
      <c r="V252" s="466">
        <f>IFERROR($U252/$T252, 0)</f>
        <v>1.0918367346938775</v>
      </c>
      <c r="W252" s="462">
        <v>45979</v>
      </c>
      <c r="X252" s="464">
        <v>1</v>
      </c>
      <c r="Y252" s="464">
        <v>1</v>
      </c>
      <c r="Z252" s="464">
        <v>1</v>
      </c>
      <c r="AA252" s="37" t="s">
        <v>856</v>
      </c>
      <c r="AB252" s="255" t="s">
        <v>856</v>
      </c>
      <c r="AC252" s="352" t="s">
        <v>1246</v>
      </c>
    </row>
    <row r="253" spans="1:32" ht="39.75" customHeight="1">
      <c r="A253" s="639" t="s">
        <v>1247</v>
      </c>
      <c r="B253" s="377" t="s">
        <v>35</v>
      </c>
      <c r="C253" s="360">
        <v>45991</v>
      </c>
      <c r="D253" s="367" t="s">
        <v>54</v>
      </c>
      <c r="E253" s="367">
        <v>45950</v>
      </c>
      <c r="F253" s="366" t="s">
        <v>51</v>
      </c>
      <c r="G253" s="1110"/>
      <c r="H253" s="1078">
        <v>82</v>
      </c>
      <c r="I253" s="372" t="s">
        <v>665</v>
      </c>
      <c r="J253" s="1078" t="s">
        <v>31</v>
      </c>
      <c r="K253" s="19">
        <v>45902</v>
      </c>
      <c r="L253" s="1111" t="s">
        <v>110</v>
      </c>
      <c r="M253" s="1151">
        <v>87830</v>
      </c>
      <c r="N253" s="932"/>
      <c r="O253" s="415"/>
      <c r="P253" s="1151">
        <v>87830</v>
      </c>
      <c r="Q253" s="1354" t="s">
        <v>110</v>
      </c>
      <c r="R253" s="1350" t="s">
        <v>39</v>
      </c>
      <c r="S253" s="502">
        <v>45898</v>
      </c>
      <c r="T253" s="671">
        <v>7022</v>
      </c>
      <c r="U253" s="560">
        <v>7002</v>
      </c>
      <c r="V253" s="3">
        <f>IFERROR(Table5[[#This Row],[Actual Redline Completed Footage UG]]/Table5[[#This Row],[Footage UG]], 0)</f>
        <v>0.99715180860153807</v>
      </c>
      <c r="W253" s="502">
        <v>45958</v>
      </c>
      <c r="X253" s="280">
        <v>1</v>
      </c>
      <c r="Y253" s="280">
        <v>1</v>
      </c>
      <c r="Z253" s="280">
        <v>1</v>
      </c>
      <c r="AA253" s="641">
        <v>46134</v>
      </c>
      <c r="AB253" s="641">
        <v>46134</v>
      </c>
      <c r="AC253" s="1461" t="s">
        <v>852</v>
      </c>
    </row>
    <row r="254" spans="1:32" ht="39.75" customHeight="1">
      <c r="A254" s="639" t="s">
        <v>1248</v>
      </c>
      <c r="B254" s="377" t="s">
        <v>35</v>
      </c>
      <c r="C254" s="360">
        <v>45960</v>
      </c>
      <c r="D254" s="367" t="s">
        <v>54</v>
      </c>
      <c r="E254" s="367">
        <v>45930</v>
      </c>
      <c r="F254" s="366" t="s">
        <v>51</v>
      </c>
      <c r="G254" s="1110"/>
      <c r="H254" s="1078">
        <v>80</v>
      </c>
      <c r="I254" s="372" t="s">
        <v>665</v>
      </c>
      <c r="J254" s="1078" t="s">
        <v>31</v>
      </c>
      <c r="K254" s="591">
        <v>45902</v>
      </c>
      <c r="L254" s="304" t="s">
        <v>110</v>
      </c>
      <c r="M254" s="1152">
        <v>90173</v>
      </c>
      <c r="N254" s="932"/>
      <c r="O254" s="415"/>
      <c r="P254" s="1152">
        <v>90173</v>
      </c>
      <c r="Q254" s="1354" t="s">
        <v>110</v>
      </c>
      <c r="R254" s="1350" t="s">
        <v>39</v>
      </c>
      <c r="S254" s="502">
        <v>45898</v>
      </c>
      <c r="T254" s="671">
        <v>7009</v>
      </c>
      <c r="U254" s="560">
        <v>6948</v>
      </c>
      <c r="V254" s="3">
        <f>IFERROR(Table5[[#This Row],[Actual Redline Completed Footage UG]]/Table5[[#This Row],[Footage UG]], 0)</f>
        <v>0.99129690398059633</v>
      </c>
      <c r="W254" s="502">
        <v>45944</v>
      </c>
      <c r="X254" s="464">
        <v>1</v>
      </c>
      <c r="Y254" s="464">
        <v>1</v>
      </c>
      <c r="Z254" s="464">
        <v>1</v>
      </c>
      <c r="AA254" s="363">
        <v>46134</v>
      </c>
      <c r="AB254" s="363">
        <v>46134</v>
      </c>
      <c r="AC254" s="807" t="s">
        <v>852</v>
      </c>
    </row>
    <row r="255" spans="1:32" ht="39.75" customHeight="1">
      <c r="A255" s="811" t="s">
        <v>1249</v>
      </c>
      <c r="B255" s="377" t="s">
        <v>35</v>
      </c>
      <c r="C255" s="690">
        <v>45999</v>
      </c>
      <c r="D255" s="701" t="s">
        <v>52</v>
      </c>
      <c r="E255" s="701">
        <v>45964</v>
      </c>
      <c r="F255" s="702" t="s">
        <v>53</v>
      </c>
      <c r="G255" s="701" t="s">
        <v>1250</v>
      </c>
      <c r="H255" s="1078">
        <v>81</v>
      </c>
      <c r="I255" s="692" t="s">
        <v>665</v>
      </c>
      <c r="J255" s="692" t="s">
        <v>31</v>
      </c>
      <c r="K255" s="701" t="s">
        <v>260</v>
      </c>
      <c r="L255" s="304" t="s">
        <v>110</v>
      </c>
      <c r="M255" s="1283">
        <v>68962</v>
      </c>
      <c r="N255" s="932"/>
      <c r="O255" s="415"/>
      <c r="P255" s="1283">
        <v>68962</v>
      </c>
      <c r="Q255" s="1354" t="s">
        <v>110</v>
      </c>
      <c r="R255" s="1351" t="s">
        <v>39</v>
      </c>
      <c r="S255" s="788">
        <v>45932</v>
      </c>
      <c r="T255" s="671">
        <v>5333</v>
      </c>
      <c r="U255" s="560">
        <v>5339</v>
      </c>
      <c r="V255" s="3">
        <f>IFERROR(Table5[[#This Row],[Actual Redline Completed Footage UG]]/Table5[[#This Row],[Footage UG]], 0)</f>
        <v>1.0011250703168948</v>
      </c>
      <c r="W255" s="706">
        <v>46044</v>
      </c>
      <c r="X255" s="1213">
        <v>1</v>
      </c>
      <c r="Y255" s="1213">
        <v>1</v>
      </c>
      <c r="Z255" s="1213">
        <v>1</v>
      </c>
      <c r="AA255" s="363">
        <v>46128</v>
      </c>
      <c r="AB255" s="363">
        <v>46128</v>
      </c>
      <c r="AC255" s="699" t="s">
        <v>1251</v>
      </c>
    </row>
    <row r="256" spans="1:32" ht="39.75" customHeight="1">
      <c r="A256" s="648" t="s">
        <v>122</v>
      </c>
      <c r="B256" s="377" t="s">
        <v>35</v>
      </c>
      <c r="C256" s="367">
        <v>45807</v>
      </c>
      <c r="D256" s="358" t="s">
        <v>845</v>
      </c>
      <c r="E256" s="366" t="s">
        <v>260</v>
      </c>
      <c r="F256" s="358" t="s">
        <v>51</v>
      </c>
      <c r="G256" s="368" t="s">
        <v>125</v>
      </c>
      <c r="H256" s="362">
        <v>84</v>
      </c>
      <c r="I256" s="372" t="s">
        <v>665</v>
      </c>
      <c r="J256" s="369" t="s">
        <v>31</v>
      </c>
      <c r="K256" s="360">
        <v>45716</v>
      </c>
      <c r="L256" s="933" t="s">
        <v>110</v>
      </c>
      <c r="M256" s="934">
        <v>2812.95</v>
      </c>
      <c r="N256" s="415"/>
      <c r="O256" s="415"/>
      <c r="P256" s="934">
        <v>2812.95</v>
      </c>
      <c r="Q256" s="369" t="s">
        <v>110</v>
      </c>
      <c r="R256" s="1350" t="s">
        <v>39</v>
      </c>
      <c r="S256" s="502">
        <v>45792</v>
      </c>
      <c r="T256" s="9">
        <v>285</v>
      </c>
      <c r="U256" s="647">
        <v>285</v>
      </c>
      <c r="V256" s="365">
        <f>IFERROR($U256/$T256, 0)</f>
        <v>1</v>
      </c>
      <c r="W256" s="370">
        <v>45798</v>
      </c>
      <c r="X256" s="365">
        <v>1</v>
      </c>
      <c r="Y256" s="365">
        <v>1</v>
      </c>
      <c r="Z256" s="464">
        <v>1</v>
      </c>
      <c r="AA256" s="373" t="s">
        <v>856</v>
      </c>
      <c r="AB256" s="373" t="s">
        <v>856</v>
      </c>
      <c r="AC256" s="995" t="s">
        <v>1252</v>
      </c>
    </row>
    <row r="257" spans="1:29" ht="39.75" customHeight="1">
      <c r="A257" s="559" t="s">
        <v>129</v>
      </c>
      <c r="B257" s="377" t="s">
        <v>35</v>
      </c>
      <c r="C257" s="360">
        <v>45991</v>
      </c>
      <c r="D257" s="366" t="s">
        <v>847</v>
      </c>
      <c r="E257" s="367">
        <v>45716</v>
      </c>
      <c r="F257" s="366" t="s">
        <v>51</v>
      </c>
      <c r="G257" s="368" t="s">
        <v>164</v>
      </c>
      <c r="H257" s="369">
        <v>44</v>
      </c>
      <c r="I257" s="372" t="s">
        <v>665</v>
      </c>
      <c r="J257" s="369" t="s">
        <v>31</v>
      </c>
      <c r="K257" s="367">
        <v>45716</v>
      </c>
      <c r="L257" s="369" t="s">
        <v>110</v>
      </c>
      <c r="M257" s="912">
        <v>57973.5</v>
      </c>
      <c r="N257" s="932"/>
      <c r="O257" s="415"/>
      <c r="P257" s="912">
        <v>57973.5</v>
      </c>
      <c r="Q257" s="369" t="s">
        <v>110</v>
      </c>
      <c r="R257" s="1350" t="s">
        <v>39</v>
      </c>
      <c r="S257" s="502">
        <v>45716</v>
      </c>
      <c r="T257" s="9">
        <v>4885</v>
      </c>
      <c r="U257" s="382">
        <v>4650</v>
      </c>
      <c r="V257" s="3">
        <f>IFERROR(Table5[[#This Row],[Actual Redline Completed Footage UG]]/Table5[[#This Row],[Footage UG]], 0)</f>
        <v>0.95189355168884338</v>
      </c>
      <c r="W257" s="370">
        <v>45741</v>
      </c>
      <c r="X257" s="280">
        <v>1</v>
      </c>
      <c r="Y257" s="280">
        <v>1</v>
      </c>
      <c r="Z257" s="464">
        <v>1</v>
      </c>
      <c r="AA257" s="373" t="s">
        <v>856</v>
      </c>
      <c r="AB257" s="373" t="s">
        <v>856</v>
      </c>
      <c r="AC257" s="995" t="s">
        <v>1253</v>
      </c>
    </row>
    <row r="258" spans="1:29" ht="39.75" customHeight="1">
      <c r="A258" s="559" t="s">
        <v>1254</v>
      </c>
      <c r="B258" s="377" t="s">
        <v>35</v>
      </c>
      <c r="C258" s="360">
        <v>45991</v>
      </c>
      <c r="D258" s="366" t="s">
        <v>54</v>
      </c>
      <c r="E258" s="367">
        <v>45880</v>
      </c>
      <c r="F258" s="366" t="s">
        <v>51</v>
      </c>
      <c r="G258" s="368" t="s">
        <v>1255</v>
      </c>
      <c r="H258" s="369">
        <v>75</v>
      </c>
      <c r="I258" s="372" t="s">
        <v>665</v>
      </c>
      <c r="J258" s="369" t="s">
        <v>31</v>
      </c>
      <c r="K258" s="367">
        <v>45879</v>
      </c>
      <c r="L258" s="369" t="s">
        <v>110</v>
      </c>
      <c r="M258" s="912">
        <v>68151.75</v>
      </c>
      <c r="N258" s="932"/>
      <c r="O258" s="416"/>
      <c r="P258" s="912">
        <v>68151.75</v>
      </c>
      <c r="Q258" s="369" t="s">
        <v>110</v>
      </c>
      <c r="R258" s="1350" t="s">
        <v>39</v>
      </c>
      <c r="S258" s="502">
        <v>45881</v>
      </c>
      <c r="T258" s="672">
        <v>5362</v>
      </c>
      <c r="U258" s="382">
        <v>5236</v>
      </c>
      <c r="V258" s="3">
        <f>IFERROR(Table5[[#This Row],[Actual Redline Completed Footage UG]]/Table5[[#This Row],[Footage UG]], 0)</f>
        <v>0.97650130548302871</v>
      </c>
      <c r="W258" s="502">
        <v>45926</v>
      </c>
      <c r="X258" s="280">
        <v>1</v>
      </c>
      <c r="Y258" s="280">
        <v>1</v>
      </c>
      <c r="Z258" s="464">
        <v>1</v>
      </c>
      <c r="AA258" s="373" t="s">
        <v>856</v>
      </c>
      <c r="AB258" s="373" t="s">
        <v>856</v>
      </c>
      <c r="AC258" s="995" t="s">
        <v>1253</v>
      </c>
    </row>
    <row r="259" spans="1:29" ht="39.75" customHeight="1">
      <c r="A259" s="811" t="s">
        <v>1256</v>
      </c>
      <c r="B259" s="377" t="s">
        <v>35</v>
      </c>
      <c r="C259" s="690">
        <v>46107</v>
      </c>
      <c r="D259" s="690" t="s">
        <v>54</v>
      </c>
      <c r="E259" s="690">
        <v>45980</v>
      </c>
      <c r="F259" s="690" t="s">
        <v>53</v>
      </c>
      <c r="G259" s="691" t="s">
        <v>1257</v>
      </c>
      <c r="H259" s="692">
        <v>82</v>
      </c>
      <c r="I259" s="692" t="s">
        <v>665</v>
      </c>
      <c r="J259" s="692" t="s">
        <v>31</v>
      </c>
      <c r="K259" s="701" t="s">
        <v>260</v>
      </c>
      <c r="L259" s="692" t="s">
        <v>110</v>
      </c>
      <c r="M259" s="812">
        <v>56294</v>
      </c>
      <c r="N259" s="932"/>
      <c r="O259" s="942"/>
      <c r="P259" s="812">
        <v>56294</v>
      </c>
      <c r="Q259" s="954" t="s">
        <v>110</v>
      </c>
      <c r="R259" s="1369" t="s">
        <v>39</v>
      </c>
      <c r="S259" s="695">
        <v>45981</v>
      </c>
      <c r="T259" s="696">
        <v>4146</v>
      </c>
      <c r="U259" s="813">
        <v>4184</v>
      </c>
      <c r="V259" s="3">
        <f>IFERROR(Table5[[#This Row],[Actual Redline Completed Footage UG]]/Table5[[#This Row],[Footage UG]], 0)</f>
        <v>1.0091654606849976</v>
      </c>
      <c r="W259" s="706">
        <v>46084</v>
      </c>
      <c r="X259" s="1213">
        <v>1</v>
      </c>
      <c r="Y259" s="1213">
        <v>1</v>
      </c>
      <c r="Z259" s="1213">
        <v>1</v>
      </c>
      <c r="AA259" s="363">
        <v>46125</v>
      </c>
      <c r="AB259" s="363">
        <v>46125</v>
      </c>
      <c r="AC259" s="699" t="s">
        <v>1258</v>
      </c>
    </row>
    <row r="260" spans="1:29" ht="39.75" customHeight="1">
      <c r="A260" s="811" t="s">
        <v>1259</v>
      </c>
      <c r="B260" s="377" t="s">
        <v>35</v>
      </c>
      <c r="C260" s="690">
        <v>46107</v>
      </c>
      <c r="D260" s="690" t="s">
        <v>54</v>
      </c>
      <c r="E260" s="690">
        <v>46009</v>
      </c>
      <c r="F260" s="690" t="s">
        <v>53</v>
      </c>
      <c r="G260" s="691" t="s">
        <v>1260</v>
      </c>
      <c r="H260" s="692">
        <v>54</v>
      </c>
      <c r="I260" s="692" t="s">
        <v>665</v>
      </c>
      <c r="J260" s="692" t="s">
        <v>31</v>
      </c>
      <c r="K260" s="690">
        <v>46077</v>
      </c>
      <c r="L260" s="692" t="s">
        <v>110</v>
      </c>
      <c r="M260" s="812">
        <v>58240</v>
      </c>
      <c r="N260" s="932"/>
      <c r="O260" s="942"/>
      <c r="P260" s="812">
        <v>58240</v>
      </c>
      <c r="Q260" s="692" t="s">
        <v>110</v>
      </c>
      <c r="R260" s="1369" t="s">
        <v>39</v>
      </c>
      <c r="S260" s="1000">
        <v>46077</v>
      </c>
      <c r="T260" s="696">
        <v>3599</v>
      </c>
      <c r="U260" s="813">
        <v>3613</v>
      </c>
      <c r="V260" s="3">
        <f>IFERROR(Table5[[#This Row],[Actual Redline Completed Footage UG]]/Table5[[#This Row],[Footage UG]], 0)</f>
        <v>1.0038899694359544</v>
      </c>
      <c r="W260" s="706">
        <v>46085</v>
      </c>
      <c r="X260" s="1213">
        <v>1</v>
      </c>
      <c r="Y260" s="1213">
        <v>1</v>
      </c>
      <c r="Z260" s="1213">
        <v>1</v>
      </c>
      <c r="AA260" s="363">
        <v>46125</v>
      </c>
      <c r="AB260" s="363">
        <v>46125</v>
      </c>
      <c r="AC260" s="699" t="s">
        <v>1261</v>
      </c>
    </row>
    <row r="261" spans="1:29" ht="39.75" customHeight="1">
      <c r="A261" s="811" t="s">
        <v>1262</v>
      </c>
      <c r="B261" s="377" t="s">
        <v>35</v>
      </c>
      <c r="C261" s="690">
        <v>46096</v>
      </c>
      <c r="D261" s="1272" t="s">
        <v>52</v>
      </c>
      <c r="E261" s="701">
        <v>46077</v>
      </c>
      <c r="F261" s="702" t="s">
        <v>53</v>
      </c>
      <c r="G261" s="1272" t="s">
        <v>1263</v>
      </c>
      <c r="H261" s="703">
        <v>0</v>
      </c>
      <c r="I261" s="372" t="s">
        <v>665</v>
      </c>
      <c r="J261" s="1201" t="s">
        <v>31</v>
      </c>
      <c r="K261" s="701" t="s">
        <v>260</v>
      </c>
      <c r="L261" s="1201" t="s">
        <v>110</v>
      </c>
      <c r="M261" s="913">
        <v>73653.899999999994</v>
      </c>
      <c r="N261" s="713"/>
      <c r="O261" s="942"/>
      <c r="P261" s="913">
        <v>73653.899999999994</v>
      </c>
      <c r="Q261" s="1201" t="s">
        <v>110</v>
      </c>
      <c r="R261" s="1369" t="s">
        <v>39</v>
      </c>
      <c r="S261" s="1255">
        <v>46077</v>
      </c>
      <c r="T261" s="1256">
        <v>6668</v>
      </c>
      <c r="U261" s="1374">
        <v>6668</v>
      </c>
      <c r="V261" s="365">
        <f ca="1">IFERROR($V261/$U261, 0)</f>
        <v>1</v>
      </c>
      <c r="W261" s="370">
        <v>46090</v>
      </c>
      <c r="X261" s="698">
        <v>1</v>
      </c>
      <c r="Y261" s="698">
        <v>0</v>
      </c>
      <c r="Z261" s="1258">
        <v>0</v>
      </c>
      <c r="AA261" s="363">
        <v>46120</v>
      </c>
      <c r="AB261" s="363">
        <v>46120</v>
      </c>
      <c r="AC261" s="995"/>
    </row>
    <row r="262" spans="1:29" ht="39.75" customHeight="1">
      <c r="A262" s="297" t="s">
        <v>134</v>
      </c>
      <c r="B262" s="311" t="s">
        <v>35</v>
      </c>
      <c r="C262" s="19">
        <v>45711</v>
      </c>
      <c r="D262" s="18" t="s">
        <v>56</v>
      </c>
      <c r="E262" s="19">
        <v>45707</v>
      </c>
      <c r="F262" s="18" t="s">
        <v>1264</v>
      </c>
      <c r="G262" s="303" t="s">
        <v>135</v>
      </c>
      <c r="H262" s="20">
        <v>0</v>
      </c>
      <c r="I262" s="304" t="s">
        <v>665</v>
      </c>
      <c r="J262" s="20" t="s">
        <v>31</v>
      </c>
      <c r="K262" s="19">
        <v>45701</v>
      </c>
      <c r="L262" s="20" t="s">
        <v>110</v>
      </c>
      <c r="M262" s="343">
        <v>111163</v>
      </c>
      <c r="N262" s="555"/>
      <c r="O262" s="555"/>
      <c r="P262" s="343">
        <v>111163</v>
      </c>
      <c r="Q262" s="1321" t="s">
        <v>110</v>
      </c>
      <c r="R262" s="1350" t="s">
        <v>39</v>
      </c>
      <c r="S262" s="502">
        <v>45718</v>
      </c>
      <c r="T262" s="9">
        <v>7805</v>
      </c>
      <c r="U262" s="387">
        <v>7969</v>
      </c>
      <c r="V262" s="29">
        <f>IFERROR(Table5[[#This Row],[Actual Redline Completed Footage UG]]/Table5[[#This Row],[Footage UG]], 0)</f>
        <v>1.0210121716848175</v>
      </c>
      <c r="W262" s="502">
        <v>45740</v>
      </c>
      <c r="X262" s="383">
        <v>1</v>
      </c>
      <c r="Y262" s="280">
        <v>1</v>
      </c>
      <c r="Z262" s="280">
        <v>1</v>
      </c>
      <c r="AA262" s="370">
        <v>45854</v>
      </c>
      <c r="AB262" s="373" t="s">
        <v>856</v>
      </c>
      <c r="AC262" s="11"/>
    </row>
    <row r="263" spans="1:29" ht="39.75" customHeight="1">
      <c r="A263" s="811" t="s">
        <v>1265</v>
      </c>
      <c r="B263" s="377" t="s">
        <v>35</v>
      </c>
      <c r="C263" s="690">
        <v>46040</v>
      </c>
      <c r="D263" s="366" t="s">
        <v>50</v>
      </c>
      <c r="E263" s="701">
        <v>46077</v>
      </c>
      <c r="F263" s="702"/>
      <c r="G263" s="702" t="s">
        <v>1266</v>
      </c>
      <c r="H263" s="703">
        <v>0</v>
      </c>
      <c r="I263" s="372" t="s">
        <v>665</v>
      </c>
      <c r="J263" s="703" t="s">
        <v>31</v>
      </c>
      <c r="K263" s="701" t="s">
        <v>260</v>
      </c>
      <c r="L263" s="703" t="s">
        <v>110</v>
      </c>
      <c r="M263" s="913">
        <v>1675.2</v>
      </c>
      <c r="N263" s="343"/>
      <c r="O263" s="575"/>
      <c r="P263" s="913">
        <v>1675.2</v>
      </c>
      <c r="Q263" s="703" t="s">
        <v>110</v>
      </c>
      <c r="R263" s="1351" t="s">
        <v>39</v>
      </c>
      <c r="S263" s="788">
        <v>46077</v>
      </c>
      <c r="T263" s="707">
        <v>123</v>
      </c>
      <c r="U263" s="813">
        <v>130</v>
      </c>
      <c r="V263" s="3">
        <f>IFERROR(Table5[[#This Row],[Actual Redline Completed Footage UG]]/Table5[[#This Row],[Footage UG]], 0)</f>
        <v>1.056910569105691</v>
      </c>
      <c r="W263" s="706">
        <v>46098</v>
      </c>
      <c r="X263" s="698">
        <v>1</v>
      </c>
      <c r="Y263" s="280">
        <v>1</v>
      </c>
      <c r="Z263" s="280">
        <v>1</v>
      </c>
      <c r="AA263" s="370">
        <v>46104</v>
      </c>
      <c r="AB263" s="370">
        <v>46104</v>
      </c>
      <c r="AC263" s="699" t="s">
        <v>1267</v>
      </c>
    </row>
    <row r="264" spans="1:29" ht="39.75" customHeight="1">
      <c r="A264" s="639" t="s">
        <v>142</v>
      </c>
      <c r="B264" s="377" t="s">
        <v>35</v>
      </c>
      <c r="C264" s="360">
        <v>45991</v>
      </c>
      <c r="D264" s="366" t="s">
        <v>50</v>
      </c>
      <c r="E264" s="367">
        <v>45880</v>
      </c>
      <c r="F264" s="366" t="s">
        <v>55</v>
      </c>
      <c r="G264" s="368" t="s">
        <v>143</v>
      </c>
      <c r="H264" s="369">
        <v>0</v>
      </c>
      <c r="I264" s="372" t="s">
        <v>665</v>
      </c>
      <c r="J264" s="369" t="s">
        <v>31</v>
      </c>
      <c r="K264" s="367">
        <v>45881</v>
      </c>
      <c r="L264" s="369" t="s">
        <v>110</v>
      </c>
      <c r="M264" s="574">
        <v>4815.6499999999996</v>
      </c>
      <c r="N264" s="416"/>
      <c r="O264" s="416"/>
      <c r="P264" s="574">
        <v>4815.6499999999996</v>
      </c>
      <c r="Q264" s="369" t="s">
        <v>110</v>
      </c>
      <c r="R264" s="1350" t="s">
        <v>39</v>
      </c>
      <c r="S264" s="502">
        <v>45881</v>
      </c>
      <c r="T264" s="9">
        <v>321</v>
      </c>
      <c r="U264" s="382">
        <v>367</v>
      </c>
      <c r="V264" s="3">
        <f>IFERROR($U264/$T264, 0)</f>
        <v>1.1433021806853583</v>
      </c>
      <c r="W264" s="502">
        <v>45905</v>
      </c>
      <c r="X264" s="280">
        <v>0</v>
      </c>
      <c r="Y264" s="280">
        <v>0</v>
      </c>
      <c r="Z264" s="280">
        <v>0</v>
      </c>
      <c r="AA264" s="373" t="s">
        <v>856</v>
      </c>
      <c r="AB264" s="373" t="s">
        <v>856</v>
      </c>
      <c r="AC264" s="389" t="s">
        <v>1268</v>
      </c>
    </row>
    <row r="265" spans="1:29" ht="39.75" customHeight="1">
      <c r="A265" s="811" t="s">
        <v>1269</v>
      </c>
      <c r="B265" s="377" t="s">
        <v>35</v>
      </c>
      <c r="C265" s="690">
        <v>46040</v>
      </c>
      <c r="D265" s="702" t="s">
        <v>54</v>
      </c>
      <c r="E265" s="701">
        <v>46042</v>
      </c>
      <c r="F265" s="702" t="s">
        <v>53</v>
      </c>
      <c r="G265" s="702"/>
      <c r="H265" s="703">
        <v>0</v>
      </c>
      <c r="I265" s="372" t="s">
        <v>665</v>
      </c>
      <c r="J265" s="703" t="s">
        <v>31</v>
      </c>
      <c r="K265" s="701" t="s">
        <v>260</v>
      </c>
      <c r="L265" s="703" t="s">
        <v>110</v>
      </c>
      <c r="M265" s="913">
        <v>45312.55</v>
      </c>
      <c r="N265" s="932"/>
      <c r="O265" s="416"/>
      <c r="P265" s="913">
        <v>45312.55</v>
      </c>
      <c r="Q265" s="703" t="s">
        <v>110</v>
      </c>
      <c r="R265" s="1351" t="s">
        <v>39</v>
      </c>
      <c r="S265" s="788">
        <v>46044</v>
      </c>
      <c r="T265" s="707">
        <v>3683</v>
      </c>
      <c r="U265" s="813">
        <v>3713</v>
      </c>
      <c r="V265" s="3">
        <f>IFERROR(Table5[[#This Row],[Actual Redline Completed Footage UG]]/Table5[[#This Row],[Footage UG]], 0)</f>
        <v>1.0081455335324463</v>
      </c>
      <c r="W265" s="706">
        <v>46050</v>
      </c>
      <c r="X265" s="698">
        <v>1</v>
      </c>
      <c r="Y265" s="280">
        <v>1</v>
      </c>
      <c r="Z265" s="280">
        <v>1</v>
      </c>
      <c r="AA265" s="363">
        <v>46073</v>
      </c>
      <c r="AB265" s="363">
        <v>46073</v>
      </c>
      <c r="AC265" s="699" t="s">
        <v>1270</v>
      </c>
    </row>
    <row r="266" spans="1:29" ht="39.75" customHeight="1">
      <c r="A266" s="811" t="s">
        <v>1271</v>
      </c>
      <c r="B266" s="377" t="s">
        <v>35</v>
      </c>
      <c r="C266" s="690">
        <v>46040</v>
      </c>
      <c r="D266" s="702" t="s">
        <v>1272</v>
      </c>
      <c r="E266" s="701">
        <v>46034</v>
      </c>
      <c r="F266" s="702" t="s">
        <v>53</v>
      </c>
      <c r="G266" s="702"/>
      <c r="H266" s="703">
        <v>76</v>
      </c>
      <c r="I266" s="372" t="s">
        <v>665</v>
      </c>
      <c r="J266" s="1078" t="s">
        <v>31</v>
      </c>
      <c r="K266" s="701">
        <v>46036</v>
      </c>
      <c r="L266" s="703" t="s">
        <v>110</v>
      </c>
      <c r="M266" s="913">
        <v>64325</v>
      </c>
      <c r="N266" s="932"/>
      <c r="O266" s="416"/>
      <c r="P266" s="913">
        <v>64325</v>
      </c>
      <c r="Q266" s="703" t="s">
        <v>110</v>
      </c>
      <c r="R266" s="1351" t="s">
        <v>39</v>
      </c>
      <c r="S266" s="788">
        <v>46034</v>
      </c>
      <c r="T266" s="707">
        <v>8189</v>
      </c>
      <c r="U266" s="813">
        <v>8349</v>
      </c>
      <c r="V266" s="3">
        <f>IFERROR(Table5[[#This Row],[Actual Redline Completed Footage UG]]/Table5[[#This Row],[Footage UG]], 0)</f>
        <v>1.0195384051776775</v>
      </c>
      <c r="W266" s="706">
        <v>46042</v>
      </c>
      <c r="X266" s="280">
        <v>1</v>
      </c>
      <c r="Y266" s="280">
        <v>1</v>
      </c>
      <c r="Z266" s="280">
        <v>1</v>
      </c>
      <c r="AA266" s="373" t="s">
        <v>856</v>
      </c>
      <c r="AB266" s="373" t="s">
        <v>856</v>
      </c>
      <c r="AC266" s="699" t="s">
        <v>1273</v>
      </c>
    </row>
    <row r="267" spans="1:29" ht="39.75" customHeight="1">
      <c r="A267" s="559" t="s">
        <v>1274</v>
      </c>
      <c r="B267" s="377" t="s">
        <v>35</v>
      </c>
      <c r="C267" s="690">
        <v>46040</v>
      </c>
      <c r="D267" s="366" t="s">
        <v>58</v>
      </c>
      <c r="E267" s="367">
        <v>46027</v>
      </c>
      <c r="F267" s="366" t="s">
        <v>53</v>
      </c>
      <c r="G267" s="702"/>
      <c r="H267" s="1004">
        <v>109</v>
      </c>
      <c r="I267" s="372" t="s">
        <v>665</v>
      </c>
      <c r="J267" s="1078" t="s">
        <v>31</v>
      </c>
      <c r="K267" s="367">
        <v>45663</v>
      </c>
      <c r="L267" s="703" t="s">
        <v>110</v>
      </c>
      <c r="M267" s="1275">
        <v>123587.5</v>
      </c>
      <c r="N267" s="932"/>
      <c r="O267" s="942"/>
      <c r="P267" s="1275">
        <v>123587.5</v>
      </c>
      <c r="Q267" s="1004" t="s">
        <v>110</v>
      </c>
      <c r="R267" s="1352" t="s">
        <v>39</v>
      </c>
      <c r="S267" s="1356">
        <v>46008</v>
      </c>
      <c r="T267" s="1007">
        <v>5450</v>
      </c>
      <c r="U267" s="1269">
        <v>5628</v>
      </c>
      <c r="V267" s="3">
        <f>IFERROR(Table5[[#This Row],[Actual Redline Completed Footage UG]]/Table5[[#This Row],[Footage UG]], 0)</f>
        <v>1.0326605504587156</v>
      </c>
      <c r="W267" s="1006">
        <v>46034</v>
      </c>
      <c r="X267" s="280">
        <v>1</v>
      </c>
      <c r="Y267" s="280">
        <v>1</v>
      </c>
      <c r="Z267" s="280">
        <v>1</v>
      </c>
      <c r="AA267" s="373" t="s">
        <v>856</v>
      </c>
      <c r="AB267" s="373" t="s">
        <v>856</v>
      </c>
      <c r="AC267" s="699" t="s">
        <v>1275</v>
      </c>
    </row>
    <row r="268" spans="1:29" ht="39.75" customHeight="1">
      <c r="A268" s="559" t="s">
        <v>1276</v>
      </c>
      <c r="B268" s="377" t="s">
        <v>38</v>
      </c>
      <c r="C268" s="360">
        <v>46006</v>
      </c>
      <c r="D268" s="366" t="s">
        <v>52</v>
      </c>
      <c r="E268" s="367">
        <v>45987</v>
      </c>
      <c r="F268" s="366" t="s">
        <v>51</v>
      </c>
      <c r="G268" s="368" t="s">
        <v>1277</v>
      </c>
      <c r="H268" s="369">
        <v>35</v>
      </c>
      <c r="I268" s="372" t="s">
        <v>665</v>
      </c>
      <c r="J268" s="369" t="s">
        <v>31</v>
      </c>
      <c r="K268" s="367" t="s">
        <v>260</v>
      </c>
      <c r="L268" s="369" t="s">
        <v>110</v>
      </c>
      <c r="M268" s="912">
        <v>35942</v>
      </c>
      <c r="N268" s="932"/>
      <c r="O268" s="416"/>
      <c r="P268" s="912">
        <v>35942</v>
      </c>
      <c r="Q268" s="369" t="s">
        <v>110</v>
      </c>
      <c r="R268" s="1350" t="s">
        <v>39</v>
      </c>
      <c r="S268" s="502">
        <v>45992</v>
      </c>
      <c r="T268" s="9">
        <v>2801</v>
      </c>
      <c r="U268" s="382">
        <v>2817</v>
      </c>
      <c r="V268" s="3">
        <f>IFERROR(Table5[[#This Row],[Actual Redline Completed Footage UG]]/Table5[[#This Row],[Footage UG]], 0)</f>
        <v>1.0057122456265619</v>
      </c>
      <c r="W268" s="370">
        <v>46000</v>
      </c>
      <c r="X268" s="280">
        <v>0</v>
      </c>
      <c r="Y268" s="280">
        <v>0</v>
      </c>
      <c r="Z268" s="280">
        <v>0</v>
      </c>
      <c r="AA268" s="373" t="s">
        <v>856</v>
      </c>
      <c r="AB268" s="373" t="s">
        <v>856</v>
      </c>
      <c r="AC268" s="808" t="s">
        <v>1278</v>
      </c>
    </row>
    <row r="269" spans="1:29" ht="39.75" customHeight="1">
      <c r="A269" s="559" t="s">
        <v>1279</v>
      </c>
      <c r="B269" s="377" t="s">
        <v>38</v>
      </c>
      <c r="C269" s="360">
        <v>46006</v>
      </c>
      <c r="D269" s="366" t="s">
        <v>52</v>
      </c>
      <c r="E269" s="367">
        <v>45975</v>
      </c>
      <c r="F269" s="366" t="s">
        <v>51</v>
      </c>
      <c r="G269" s="368" t="s">
        <v>1280</v>
      </c>
      <c r="H269" s="369">
        <v>86</v>
      </c>
      <c r="I269" s="372" t="s">
        <v>665</v>
      </c>
      <c r="J269" s="1078" t="s">
        <v>31</v>
      </c>
      <c r="K269" s="367" t="s">
        <v>260</v>
      </c>
      <c r="L269" s="369" t="s">
        <v>110</v>
      </c>
      <c r="M269" s="912">
        <v>111432</v>
      </c>
      <c r="N269" s="555"/>
      <c r="O269" s="958"/>
      <c r="P269" s="912">
        <v>111432</v>
      </c>
      <c r="Q269" s="369" t="s">
        <v>110</v>
      </c>
      <c r="R269" s="1350" t="s">
        <v>39</v>
      </c>
      <c r="S269" s="502">
        <v>45979</v>
      </c>
      <c r="T269" s="9">
        <v>9272</v>
      </c>
      <c r="U269" s="382">
        <v>9385</v>
      </c>
      <c r="V269" s="3">
        <f>IFERROR(Table5[[#This Row],[Actual Redline Completed Footage UG]]/Table5[[#This Row],[Footage UG]], 0)</f>
        <v>1.0121872303710095</v>
      </c>
      <c r="W269" s="370">
        <v>45985</v>
      </c>
      <c r="X269" s="280">
        <v>0</v>
      </c>
      <c r="Y269" s="280">
        <v>0</v>
      </c>
      <c r="Z269" s="280">
        <v>0</v>
      </c>
      <c r="AA269" s="373" t="s">
        <v>856</v>
      </c>
      <c r="AB269" s="373" t="s">
        <v>856</v>
      </c>
      <c r="AC269" s="808" t="s">
        <v>1281</v>
      </c>
    </row>
    <row r="270" spans="1:29" ht="39.75" customHeight="1">
      <c r="A270" s="559" t="s">
        <v>1282</v>
      </c>
      <c r="B270" s="377" t="s">
        <v>38</v>
      </c>
      <c r="C270" s="360">
        <v>46006</v>
      </c>
      <c r="D270" s="366" t="s">
        <v>52</v>
      </c>
      <c r="E270" s="367">
        <v>45980</v>
      </c>
      <c r="F270" s="366" t="s">
        <v>51</v>
      </c>
      <c r="G270" s="368" t="s">
        <v>1283</v>
      </c>
      <c r="H270" s="369">
        <v>75</v>
      </c>
      <c r="I270" s="372" t="s">
        <v>665</v>
      </c>
      <c r="J270" s="369" t="s">
        <v>31</v>
      </c>
      <c r="K270" s="367" t="s">
        <v>260</v>
      </c>
      <c r="L270" s="369" t="s">
        <v>110</v>
      </c>
      <c r="M270" s="912">
        <v>82330</v>
      </c>
      <c r="N270" s="555"/>
      <c r="O270" s="958"/>
      <c r="P270" s="912">
        <v>82330</v>
      </c>
      <c r="Q270" s="369" t="s">
        <v>110</v>
      </c>
      <c r="R270" s="1350" t="s">
        <v>39</v>
      </c>
      <c r="S270" s="502">
        <v>45965</v>
      </c>
      <c r="T270" s="9">
        <v>7126</v>
      </c>
      <c r="U270" s="382">
        <v>7033</v>
      </c>
      <c r="V270" s="3">
        <f>IFERROR(Table5[[#This Row],[Actual Redline Completed Footage UG]]/Table5[[#This Row],[Footage UG]], 0)</f>
        <v>0.98694920011226495</v>
      </c>
      <c r="W270" s="370">
        <v>45982</v>
      </c>
      <c r="X270" s="280">
        <v>0</v>
      </c>
      <c r="Y270" s="280">
        <v>0</v>
      </c>
      <c r="Z270" s="280">
        <v>0</v>
      </c>
      <c r="AA270" s="373" t="s">
        <v>856</v>
      </c>
      <c r="AB270" s="373" t="s">
        <v>856</v>
      </c>
      <c r="AC270" s="808" t="s">
        <v>1284</v>
      </c>
    </row>
    <row r="271" spans="1:29" ht="39.75" customHeight="1">
      <c r="A271" s="811" t="s">
        <v>1285</v>
      </c>
      <c r="B271" s="691" t="s">
        <v>32</v>
      </c>
      <c r="C271" s="690">
        <v>46073</v>
      </c>
      <c r="D271" s="690" t="s">
        <v>972</v>
      </c>
      <c r="E271" s="701">
        <v>46041</v>
      </c>
      <c r="F271" s="691" t="s">
        <v>57</v>
      </c>
      <c r="G271" s="702" t="s">
        <v>1286</v>
      </c>
      <c r="H271" s="692">
        <v>67</v>
      </c>
      <c r="I271" s="1074" t="s">
        <v>665</v>
      </c>
      <c r="J271" s="692" t="s">
        <v>31</v>
      </c>
      <c r="K271" s="701">
        <v>46038</v>
      </c>
      <c r="L271" s="703" t="s">
        <v>110</v>
      </c>
      <c r="M271" s="913">
        <v>66854</v>
      </c>
      <c r="N271" s="343"/>
      <c r="O271" s="942"/>
      <c r="P271" s="913">
        <v>66854</v>
      </c>
      <c r="Q271" s="703" t="s">
        <v>110</v>
      </c>
      <c r="R271" s="1351" t="s">
        <v>39</v>
      </c>
      <c r="S271" s="788">
        <v>46029</v>
      </c>
      <c r="T271" s="707">
        <v>5534</v>
      </c>
      <c r="U271" s="813">
        <v>5407</v>
      </c>
      <c r="V271" s="3">
        <f>IFERROR(Table5[[#This Row],[Actual Redline Completed Footage UG]]/Table5[[#This Row],[Footage UG]], 0)</f>
        <v>0.97705095771593786</v>
      </c>
      <c r="W271" s="706">
        <v>46069</v>
      </c>
      <c r="X271" s="280">
        <v>1</v>
      </c>
      <c r="Y271" s="280">
        <v>1</v>
      </c>
      <c r="Z271" s="464">
        <v>1</v>
      </c>
      <c r="AA271" s="363">
        <v>46079</v>
      </c>
      <c r="AB271" s="363">
        <v>46101</v>
      </c>
      <c r="AC271" s="699" t="s">
        <v>1287</v>
      </c>
    </row>
    <row r="272" spans="1:29" ht="39.75" customHeight="1">
      <c r="A272" s="811" t="s">
        <v>1288</v>
      </c>
      <c r="B272" s="691" t="s">
        <v>32</v>
      </c>
      <c r="C272" s="690">
        <v>46101</v>
      </c>
      <c r="D272" s="690" t="s">
        <v>972</v>
      </c>
      <c r="E272" s="690">
        <v>46042</v>
      </c>
      <c r="F272" s="691" t="s">
        <v>57</v>
      </c>
      <c r="G272" s="691" t="s">
        <v>1289</v>
      </c>
      <c r="H272" s="692">
        <v>65</v>
      </c>
      <c r="I272" s="1074" t="s">
        <v>665</v>
      </c>
      <c r="J272" s="692" t="s">
        <v>31</v>
      </c>
      <c r="K272" s="690">
        <v>46028</v>
      </c>
      <c r="L272" s="703" t="s">
        <v>110</v>
      </c>
      <c r="M272" s="812">
        <v>60922</v>
      </c>
      <c r="N272" s="343"/>
      <c r="O272" s="575"/>
      <c r="P272" s="812">
        <v>60922</v>
      </c>
      <c r="Q272" s="703" t="s">
        <v>110</v>
      </c>
      <c r="R272" s="1351" t="s">
        <v>39</v>
      </c>
      <c r="S272" s="730">
        <v>46029</v>
      </c>
      <c r="T272" s="333">
        <v>4907</v>
      </c>
      <c r="U272" s="813">
        <v>4808</v>
      </c>
      <c r="V272" s="3">
        <f>IFERROR(Table5[[#This Row],[Actual Redline Completed Footage UG]]/Table5[[#This Row],[Footage UG]], 0)</f>
        <v>0.97982474016710819</v>
      </c>
      <c r="W272" s="706">
        <v>46072</v>
      </c>
      <c r="X272" s="698">
        <v>1</v>
      </c>
      <c r="Y272" s="698">
        <v>1</v>
      </c>
      <c r="Z272" s="698">
        <v>1</v>
      </c>
      <c r="AA272" s="363">
        <v>46091</v>
      </c>
      <c r="AB272" s="373" t="s">
        <v>856</v>
      </c>
      <c r="AC272" s="699" t="s">
        <v>1290</v>
      </c>
    </row>
    <row r="273" spans="1:29" ht="39.75" customHeight="1">
      <c r="A273" s="811" t="s">
        <v>1291</v>
      </c>
      <c r="B273" s="691" t="s">
        <v>32</v>
      </c>
      <c r="C273" s="690">
        <v>46101</v>
      </c>
      <c r="D273" s="690" t="s">
        <v>56</v>
      </c>
      <c r="E273" s="690">
        <v>46042</v>
      </c>
      <c r="F273" s="691" t="s">
        <v>61</v>
      </c>
      <c r="G273" s="691" t="s">
        <v>1292</v>
      </c>
      <c r="H273" s="692">
        <v>79</v>
      </c>
      <c r="I273" s="1074" t="s">
        <v>665</v>
      </c>
      <c r="J273" s="692" t="s">
        <v>31</v>
      </c>
      <c r="K273" s="367" t="s">
        <v>260</v>
      </c>
      <c r="L273" s="703" t="s">
        <v>110</v>
      </c>
      <c r="M273" s="812">
        <v>59768</v>
      </c>
      <c r="N273" s="343"/>
      <c r="O273" s="575"/>
      <c r="P273" s="812">
        <v>59768</v>
      </c>
      <c r="Q273" s="703" t="s">
        <v>110</v>
      </c>
      <c r="R273" s="1351" t="s">
        <v>39</v>
      </c>
      <c r="S273" s="730">
        <v>46029</v>
      </c>
      <c r="T273" s="333">
        <v>4862</v>
      </c>
      <c r="U273" s="813">
        <v>4880</v>
      </c>
      <c r="V273" s="3">
        <f>IFERROR(Table5[[#This Row],[Actual Redline Completed Footage UG]]/Table5[[#This Row],[Footage UG]], 0)</f>
        <v>1.0037021801727684</v>
      </c>
      <c r="W273" s="706">
        <v>46091</v>
      </c>
      <c r="X273" s="698">
        <v>1</v>
      </c>
      <c r="Y273" s="698">
        <v>1</v>
      </c>
      <c r="Z273" s="698">
        <v>1</v>
      </c>
      <c r="AA273" s="363">
        <v>46101</v>
      </c>
      <c r="AB273" s="363">
        <v>46105</v>
      </c>
      <c r="AC273" s="699" t="s">
        <v>1293</v>
      </c>
    </row>
    <row r="274" spans="1:29" ht="39.75" customHeight="1">
      <c r="A274" s="811" t="s">
        <v>1294</v>
      </c>
      <c r="B274" s="691" t="s">
        <v>32</v>
      </c>
      <c r="C274" s="690">
        <v>46101</v>
      </c>
      <c r="D274" s="690" t="s">
        <v>56</v>
      </c>
      <c r="E274" s="701">
        <v>46042</v>
      </c>
      <c r="F274" s="691" t="s">
        <v>61</v>
      </c>
      <c r="G274" s="702" t="s">
        <v>1295</v>
      </c>
      <c r="H274" s="692">
        <v>55</v>
      </c>
      <c r="I274" s="1074" t="s">
        <v>665</v>
      </c>
      <c r="J274" s="692" t="s">
        <v>31</v>
      </c>
      <c r="K274" s="701">
        <v>46038</v>
      </c>
      <c r="L274" s="703" t="s">
        <v>110</v>
      </c>
      <c r="M274" s="913">
        <v>44782</v>
      </c>
      <c r="N274" s="41"/>
      <c r="O274" s="575"/>
      <c r="P274" s="913">
        <v>44782</v>
      </c>
      <c r="Q274" s="703" t="s">
        <v>110</v>
      </c>
      <c r="R274" s="1351" t="s">
        <v>39</v>
      </c>
      <c r="S274" s="788">
        <v>46029</v>
      </c>
      <c r="T274" s="707">
        <v>3690</v>
      </c>
      <c r="U274" s="813">
        <v>3784</v>
      </c>
      <c r="V274" s="3">
        <f>IFERROR(Table5[[#This Row],[Actual Redline Completed Footage UG]]/Table5[[#This Row],[Footage UG]], 0)</f>
        <v>1.0254742547425475</v>
      </c>
      <c r="W274" s="706">
        <v>46083</v>
      </c>
      <c r="X274" s="698">
        <v>1</v>
      </c>
      <c r="Y274" s="280">
        <v>1</v>
      </c>
      <c r="Z274" s="464">
        <v>1</v>
      </c>
      <c r="AA274" s="363">
        <v>46101</v>
      </c>
      <c r="AB274" s="363">
        <v>46105</v>
      </c>
      <c r="AC274" s="699" t="s">
        <v>1296</v>
      </c>
    </row>
    <row r="275" spans="1:29" ht="39.75" customHeight="1">
      <c r="A275" s="811" t="s">
        <v>1297</v>
      </c>
      <c r="B275" s="691" t="s">
        <v>32</v>
      </c>
      <c r="C275" s="753">
        <v>45838</v>
      </c>
      <c r="D275" s="454" t="s">
        <v>1071</v>
      </c>
      <c r="E275" s="749">
        <v>46084</v>
      </c>
      <c r="F275" s="689" t="s">
        <v>57</v>
      </c>
      <c r="G275" s="691" t="s">
        <v>1298</v>
      </c>
      <c r="H275" s="692">
        <v>26</v>
      </c>
      <c r="I275" s="1074" t="s">
        <v>665</v>
      </c>
      <c r="J275" s="692" t="s">
        <v>31</v>
      </c>
      <c r="K275" s="367" t="s">
        <v>260</v>
      </c>
      <c r="L275" s="692" t="s">
        <v>110</v>
      </c>
      <c r="M275" s="812">
        <v>12781.6</v>
      </c>
      <c r="N275" s="41"/>
      <c r="O275" s="575"/>
      <c r="P275" s="812">
        <v>12781.6</v>
      </c>
      <c r="Q275" s="692" t="s">
        <v>110</v>
      </c>
      <c r="R275" s="1369" t="s">
        <v>39</v>
      </c>
      <c r="S275" s="695">
        <v>46084</v>
      </c>
      <c r="T275" s="333">
        <v>937</v>
      </c>
      <c r="U275" s="813">
        <v>923</v>
      </c>
      <c r="V275" s="3">
        <f>IFERROR(Table5[[#This Row],[Actual Redline Completed Footage UG]]/Table5[[#This Row],[Footage UG]], 0)</f>
        <v>0.98505869797225187</v>
      </c>
      <c r="W275" s="706">
        <v>46098</v>
      </c>
      <c r="X275" s="698">
        <v>1</v>
      </c>
      <c r="Y275" s="698">
        <v>1</v>
      </c>
      <c r="Z275" s="1213">
        <v>1</v>
      </c>
      <c r="AA275" s="370">
        <v>46112</v>
      </c>
      <c r="AB275" s="370">
        <v>46112</v>
      </c>
      <c r="AC275" s="729" t="s">
        <v>1299</v>
      </c>
    </row>
    <row r="276" spans="1:29" ht="39.75" customHeight="1">
      <c r="A276" s="1284" t="s">
        <v>1300</v>
      </c>
      <c r="B276" s="1311" t="s">
        <v>32</v>
      </c>
      <c r="C276" s="1286">
        <v>46073</v>
      </c>
      <c r="D276" s="1286" t="s">
        <v>972</v>
      </c>
      <c r="E276" s="1286">
        <v>46045</v>
      </c>
      <c r="F276" s="1311" t="s">
        <v>57</v>
      </c>
      <c r="G276" s="1311"/>
      <c r="H276" s="1254">
        <v>81</v>
      </c>
      <c r="I276" s="1265" t="s">
        <v>543</v>
      </c>
      <c r="J276" s="1254" t="s">
        <v>31</v>
      </c>
      <c r="K276" s="1286">
        <v>46027</v>
      </c>
      <c r="L276" s="1254" t="s">
        <v>110</v>
      </c>
      <c r="M276" s="1312">
        <v>53152.33</v>
      </c>
      <c r="N276" s="41"/>
      <c r="O276" s="575"/>
      <c r="P276" s="1312">
        <v>53152.33</v>
      </c>
      <c r="Q276" s="1254" t="s">
        <v>110</v>
      </c>
      <c r="R276" s="1372" t="s">
        <v>39</v>
      </c>
      <c r="S276" s="1315">
        <v>46027</v>
      </c>
      <c r="T276" s="1373">
        <v>3323</v>
      </c>
      <c r="U276" s="1374">
        <v>3445</v>
      </c>
      <c r="V276" s="3">
        <f>IFERROR(Table5[[#This Row],[Actual Redline Completed Footage UG]]/Table5[[#This Row],[Footage UG]], 0)</f>
        <v>1.0367138128197413</v>
      </c>
      <c r="W276" s="1255">
        <v>46056</v>
      </c>
      <c r="X276" s="1213">
        <v>1</v>
      </c>
      <c r="Y276" s="1213">
        <v>1</v>
      </c>
      <c r="Z276" s="1213">
        <v>1</v>
      </c>
      <c r="AA276" s="370">
        <v>46101</v>
      </c>
      <c r="AB276" s="363">
        <v>46101</v>
      </c>
      <c r="AC276" s="1274" t="s">
        <v>1301</v>
      </c>
    </row>
    <row r="277" spans="1:29" ht="39.75" customHeight="1">
      <c r="A277" s="811" t="s">
        <v>1302</v>
      </c>
      <c r="B277" s="691" t="s">
        <v>32</v>
      </c>
      <c r="C277" s="690">
        <v>46073</v>
      </c>
      <c r="D277" s="690" t="s">
        <v>972</v>
      </c>
      <c r="E277" s="690"/>
      <c r="F277" s="691" t="s">
        <v>57</v>
      </c>
      <c r="G277" s="691" t="s">
        <v>1303</v>
      </c>
      <c r="H277" s="692">
        <v>0</v>
      </c>
      <c r="I277" s="1074" t="s">
        <v>665</v>
      </c>
      <c r="J277" s="692" t="s">
        <v>31</v>
      </c>
      <c r="K277" s="749" t="s">
        <v>260</v>
      </c>
      <c r="L277" s="692" t="s">
        <v>110</v>
      </c>
      <c r="M277" s="812">
        <v>38359.1</v>
      </c>
      <c r="N277" s="555"/>
      <c r="O277" s="575"/>
      <c r="P277" s="812">
        <v>38359.1</v>
      </c>
      <c r="Q277" s="692" t="s">
        <v>110</v>
      </c>
      <c r="R277" s="1351" t="s">
        <v>39</v>
      </c>
      <c r="S277" s="730">
        <v>46041</v>
      </c>
      <c r="T277" s="333">
        <v>3146</v>
      </c>
      <c r="U277" s="560">
        <v>3263</v>
      </c>
      <c r="V277" s="3">
        <f>IFERROR(Table5[[#This Row],[Actual Redline Completed Footage UG]]/Table5[[#This Row],[Footage UG]], 0)</f>
        <v>1.0371900826446281</v>
      </c>
      <c r="W277" s="706">
        <v>46042</v>
      </c>
      <c r="X277" s="825">
        <v>1</v>
      </c>
      <c r="Y277" s="7">
        <v>1</v>
      </c>
      <c r="Z277" s="825">
        <v>1</v>
      </c>
      <c r="AA277" s="363">
        <v>46101</v>
      </c>
      <c r="AB277" s="363">
        <v>46101</v>
      </c>
      <c r="AC277" s="718" t="s">
        <v>1304</v>
      </c>
    </row>
    <row r="278" spans="1:29" ht="39.75" customHeight="1">
      <c r="A278" s="297" t="s">
        <v>255</v>
      </c>
      <c r="B278" s="302" t="s">
        <v>32</v>
      </c>
      <c r="C278" s="19">
        <v>45930</v>
      </c>
      <c r="D278" s="305" t="s">
        <v>50</v>
      </c>
      <c r="E278" s="19">
        <v>45902</v>
      </c>
      <c r="F278" s="18" t="s">
        <v>57</v>
      </c>
      <c r="G278" s="18"/>
      <c r="H278" s="20">
        <v>0</v>
      </c>
      <c r="I278" s="20" t="s">
        <v>665</v>
      </c>
      <c r="J278" s="20" t="s">
        <v>31</v>
      </c>
      <c r="K278" s="299">
        <v>45902</v>
      </c>
      <c r="L278" s="300" t="s">
        <v>110</v>
      </c>
      <c r="M278" s="346">
        <v>12695</v>
      </c>
      <c r="N278" s="1329"/>
      <c r="O278" s="555"/>
      <c r="P278" s="346">
        <v>12695</v>
      </c>
      <c r="Q278" s="1370" t="s">
        <v>110</v>
      </c>
      <c r="R278" s="1350" t="s">
        <v>39</v>
      </c>
      <c r="S278" s="127">
        <v>45902</v>
      </c>
      <c r="T278" s="1129">
        <v>1010</v>
      </c>
      <c r="U278" s="1158">
        <v>978</v>
      </c>
      <c r="V278" s="3">
        <v>0.97</v>
      </c>
      <c r="W278" s="595">
        <v>45911</v>
      </c>
      <c r="X278" s="7">
        <v>1</v>
      </c>
      <c r="Y278" s="7">
        <v>1</v>
      </c>
      <c r="Z278" s="3">
        <v>1</v>
      </c>
      <c r="AA278" s="502">
        <v>45972</v>
      </c>
      <c r="AB278" s="370">
        <v>45972</v>
      </c>
      <c r="AC278" s="352" t="s">
        <v>1305</v>
      </c>
    </row>
    <row r="279" spans="1:29" ht="39.75" customHeight="1">
      <c r="A279" s="565" t="s">
        <v>227</v>
      </c>
      <c r="B279" s="685" t="s">
        <v>32</v>
      </c>
      <c r="C279" s="619">
        <v>45838</v>
      </c>
      <c r="D279" s="1159" t="s">
        <v>56</v>
      </c>
      <c r="E279" s="619">
        <v>45817</v>
      </c>
      <c r="F279" s="1159" t="s">
        <v>57</v>
      </c>
      <c r="G279" s="1160" t="s">
        <v>235</v>
      </c>
      <c r="H279" s="625">
        <v>0</v>
      </c>
      <c r="I279" s="1126" t="s">
        <v>665</v>
      </c>
      <c r="J279" s="625" t="s">
        <v>31</v>
      </c>
      <c r="K279" s="1161">
        <v>45821</v>
      </c>
      <c r="L279" s="1126" t="s">
        <v>110</v>
      </c>
      <c r="M279" s="626">
        <v>23436.55</v>
      </c>
      <c r="N279" s="1329"/>
      <c r="O279" s="555"/>
      <c r="P279" s="626">
        <v>23436.55</v>
      </c>
      <c r="Q279" s="1371" t="s">
        <v>110</v>
      </c>
      <c r="R279" s="1350" t="s">
        <v>39</v>
      </c>
      <c r="S279" s="620">
        <v>45817</v>
      </c>
      <c r="T279" s="463">
        <v>1769</v>
      </c>
      <c r="U279" s="687">
        <v>1044</v>
      </c>
      <c r="V279" s="29">
        <f>IFERROR(Table5[[#This Row],[Actual Redline Completed Footage UG]]/Table5[[#This Row],[Footage UG]], 0)</f>
        <v>0.5901639344262295</v>
      </c>
      <c r="W279" s="595">
        <v>45831</v>
      </c>
      <c r="X279" s="910">
        <v>1</v>
      </c>
      <c r="Y279" s="1281">
        <v>1</v>
      </c>
      <c r="Z279" s="1281">
        <v>1</v>
      </c>
      <c r="AA279" s="281">
        <v>45897</v>
      </c>
      <c r="AB279" s="281">
        <v>45897</v>
      </c>
      <c r="AC279" s="493" t="s">
        <v>1306</v>
      </c>
    </row>
    <row r="280" spans="1:29" ht="39.75" customHeight="1">
      <c r="A280" s="559" t="s">
        <v>1307</v>
      </c>
      <c r="B280" s="632" t="s">
        <v>32</v>
      </c>
      <c r="C280" s="367">
        <v>45991</v>
      </c>
      <c r="D280" s="358" t="s">
        <v>1308</v>
      </c>
      <c r="E280" s="360">
        <v>45936</v>
      </c>
      <c r="F280" s="358" t="s">
        <v>57</v>
      </c>
      <c r="G280" s="361"/>
      <c r="H280" s="362">
        <v>0</v>
      </c>
      <c r="I280" s="362" t="s">
        <v>665</v>
      </c>
      <c r="J280" s="362" t="s">
        <v>31</v>
      </c>
      <c r="K280" s="360" t="s">
        <v>558</v>
      </c>
      <c r="L280" s="362" t="s">
        <v>110</v>
      </c>
      <c r="M280" s="686">
        <v>74164.05</v>
      </c>
      <c r="N280" s="575"/>
      <c r="O280" s="959"/>
      <c r="P280" s="686">
        <v>74164.05</v>
      </c>
      <c r="Q280" s="313" t="s">
        <v>110</v>
      </c>
      <c r="R280" s="1350" t="s">
        <v>39</v>
      </c>
      <c r="S280" s="127">
        <v>45939</v>
      </c>
      <c r="T280" s="333">
        <v>5613</v>
      </c>
      <c r="U280" s="560">
        <v>5774</v>
      </c>
      <c r="V280" s="3">
        <f>IFERROR(Table5[[#This Row],[Actual Redline Completed Footage UG]]/Table5[[#This Row],[Footage UG]], 0)</f>
        <v>1.0286834135043648</v>
      </c>
      <c r="W280" s="370">
        <v>45960</v>
      </c>
      <c r="X280" s="280">
        <v>1</v>
      </c>
      <c r="Y280" s="7">
        <v>1</v>
      </c>
      <c r="Z280" s="7">
        <v>1</v>
      </c>
      <c r="AA280" s="379">
        <v>45998</v>
      </c>
      <c r="AB280" s="59">
        <v>45999</v>
      </c>
      <c r="AC280" s="997" t="s">
        <v>1309</v>
      </c>
    </row>
    <row r="281" spans="1:29" ht="39.75" customHeight="1">
      <c r="A281" s="566" t="s">
        <v>245</v>
      </c>
      <c r="B281" s="600" t="s">
        <v>32</v>
      </c>
      <c r="C281" s="24">
        <v>45899</v>
      </c>
      <c r="D281" s="598" t="s">
        <v>56</v>
      </c>
      <c r="E281" s="598">
        <v>45882</v>
      </c>
      <c r="F281" s="649" t="s">
        <v>883</v>
      </c>
      <c r="G281" s="653" t="s">
        <v>1046</v>
      </c>
      <c r="H281" s="579">
        <v>0</v>
      </c>
      <c r="I281" s="583" t="s">
        <v>665</v>
      </c>
      <c r="J281" s="579" t="s">
        <v>31</v>
      </c>
      <c r="K281" s="299">
        <v>45882</v>
      </c>
      <c r="L281" s="300" t="s">
        <v>110</v>
      </c>
      <c r="M281" s="640">
        <v>13056.5</v>
      </c>
      <c r="N281" s="41"/>
      <c r="O281" s="596"/>
      <c r="P281" s="640">
        <v>13056.5</v>
      </c>
      <c r="Q281" s="313" t="s">
        <v>110</v>
      </c>
      <c r="R281" s="1350" t="s">
        <v>39</v>
      </c>
      <c r="S281" s="497">
        <v>45882</v>
      </c>
      <c r="T281" s="333">
        <v>1100</v>
      </c>
      <c r="U281" s="560">
        <v>1110</v>
      </c>
      <c r="V281" s="29">
        <f>IFERROR(Table5[[#This Row],[Actual Redline Completed Footage UG]]/Table5[[#This Row],[Footage UG]], 0)</f>
        <v>1.009090909090909</v>
      </c>
      <c r="W281" s="502">
        <v>45887</v>
      </c>
      <c r="X281" s="280">
        <v>1</v>
      </c>
      <c r="Y281" s="280">
        <v>1</v>
      </c>
      <c r="Z281" s="26">
        <v>1</v>
      </c>
      <c r="AA281" s="379">
        <v>45926</v>
      </c>
      <c r="AB281" s="379">
        <v>45926</v>
      </c>
      <c r="AC281" s="603" t="s">
        <v>1047</v>
      </c>
    </row>
    <row r="282" spans="1:29" ht="39.75" customHeight="1">
      <c r="A282" s="559" t="s">
        <v>1310</v>
      </c>
      <c r="B282" s="358" t="s">
        <v>32</v>
      </c>
      <c r="C282" s="360">
        <v>45996</v>
      </c>
      <c r="D282" s="360" t="s">
        <v>1071</v>
      </c>
      <c r="E282" s="360">
        <v>45958</v>
      </c>
      <c r="F282" s="358" t="s">
        <v>61</v>
      </c>
      <c r="G282" s="361" t="s">
        <v>1311</v>
      </c>
      <c r="H282" s="362">
        <v>303</v>
      </c>
      <c r="I282" s="1074" t="s">
        <v>665</v>
      </c>
      <c r="J282" s="362" t="s">
        <v>37</v>
      </c>
      <c r="K282" s="360">
        <v>45953</v>
      </c>
      <c r="L282" s="362" t="s">
        <v>110</v>
      </c>
      <c r="M282" s="640">
        <v>168480.8</v>
      </c>
      <c r="N282" s="415"/>
      <c r="O282" s="415"/>
      <c r="P282" s="640">
        <v>168480.8</v>
      </c>
      <c r="Q282" s="313" t="s">
        <v>110</v>
      </c>
      <c r="R282" s="1350" t="s">
        <v>39</v>
      </c>
      <c r="S282" s="497">
        <v>45953</v>
      </c>
      <c r="T282" s="364">
        <v>13760</v>
      </c>
      <c r="U282" s="382">
        <v>13760</v>
      </c>
      <c r="V282" s="3">
        <f>IFERROR($U282/$T282, 0)</f>
        <v>1</v>
      </c>
      <c r="W282" s="502">
        <v>45978</v>
      </c>
      <c r="X282" s="280">
        <v>1</v>
      </c>
      <c r="Y282" s="280">
        <v>1</v>
      </c>
      <c r="Z282" s="365">
        <v>1</v>
      </c>
      <c r="AA282" s="363">
        <v>46371</v>
      </c>
      <c r="AB282" s="255" t="s">
        <v>856</v>
      </c>
      <c r="AC282" s="352" t="s">
        <v>1312</v>
      </c>
    </row>
    <row r="283" spans="1:29" ht="39.75" customHeight="1">
      <c r="A283" s="559" t="s">
        <v>1313</v>
      </c>
      <c r="B283" s="358" t="s">
        <v>32</v>
      </c>
      <c r="C283" s="367">
        <v>45930</v>
      </c>
      <c r="D283" s="360" t="s">
        <v>1314</v>
      </c>
      <c r="E283" s="360">
        <v>45916</v>
      </c>
      <c r="F283" s="358" t="s">
        <v>57</v>
      </c>
      <c r="G283" s="361"/>
      <c r="H283" s="362">
        <v>84</v>
      </c>
      <c r="I283" s="1074" t="s">
        <v>665</v>
      </c>
      <c r="J283" s="362" t="s">
        <v>37</v>
      </c>
      <c r="K283" s="358" t="s">
        <v>39</v>
      </c>
      <c r="L283" s="362" t="s">
        <v>110</v>
      </c>
      <c r="M283" s="640">
        <v>30892</v>
      </c>
      <c r="N283" s="415"/>
      <c r="O283" s="415"/>
      <c r="P283" s="640">
        <v>30892</v>
      </c>
      <c r="Q283" s="313" t="s">
        <v>110</v>
      </c>
      <c r="R283" s="1350" t="s">
        <v>39</v>
      </c>
      <c r="S283" s="497">
        <v>45911</v>
      </c>
      <c r="T283" s="333">
        <v>2811</v>
      </c>
      <c r="U283" s="560">
        <v>2732</v>
      </c>
      <c r="V283" s="3">
        <f>IFERROR($U283/$T283, 0)</f>
        <v>0.97189612237637857</v>
      </c>
      <c r="W283" s="21">
        <v>45922</v>
      </c>
      <c r="X283" s="794">
        <v>1</v>
      </c>
      <c r="Y283" s="280">
        <v>1</v>
      </c>
      <c r="Z283" s="365">
        <v>1</v>
      </c>
      <c r="AA283" s="373" t="s">
        <v>856</v>
      </c>
      <c r="AB283" s="373" t="s">
        <v>856</v>
      </c>
      <c r="AC283" s="603" t="s">
        <v>1315</v>
      </c>
    </row>
    <row r="284" spans="1:29" ht="39.75" customHeight="1">
      <c r="A284" s="930" t="s">
        <v>1316</v>
      </c>
      <c r="B284" s="358" t="s">
        <v>32</v>
      </c>
      <c r="C284" s="360">
        <v>46017</v>
      </c>
      <c r="D284" s="360" t="s">
        <v>1074</v>
      </c>
      <c r="E284" s="360">
        <v>45936</v>
      </c>
      <c r="F284" s="358" t="s">
        <v>57</v>
      </c>
      <c r="G284" s="361"/>
      <c r="H284" s="362">
        <v>157</v>
      </c>
      <c r="I284" s="1074" t="s">
        <v>665</v>
      </c>
      <c r="J284" s="362" t="s">
        <v>37</v>
      </c>
      <c r="K284" s="360">
        <v>45943</v>
      </c>
      <c r="L284" s="362" t="s">
        <v>110</v>
      </c>
      <c r="M284" s="640">
        <v>64059.5</v>
      </c>
      <c r="N284" s="415"/>
      <c r="O284" s="415"/>
      <c r="P284" s="640">
        <v>64059.5</v>
      </c>
      <c r="Q284" s="313" t="s">
        <v>110</v>
      </c>
      <c r="R284" s="1350" t="s">
        <v>39</v>
      </c>
      <c r="S284" s="497">
        <v>45943</v>
      </c>
      <c r="T284" s="364">
        <v>4725</v>
      </c>
      <c r="U284" s="560">
        <v>4535</v>
      </c>
      <c r="V284" s="3">
        <v>0.96</v>
      </c>
      <c r="W284" s="21">
        <v>45971</v>
      </c>
      <c r="X284" s="794">
        <v>1</v>
      </c>
      <c r="Y284" s="280">
        <v>1</v>
      </c>
      <c r="Z284" s="365">
        <v>1</v>
      </c>
      <c r="AA284" s="363">
        <v>46001</v>
      </c>
      <c r="AB284" s="373" t="s">
        <v>856</v>
      </c>
      <c r="AC284" s="1164"/>
    </row>
    <row r="285" spans="1:29" ht="39.75" customHeight="1">
      <c r="A285" s="811" t="s">
        <v>1317</v>
      </c>
      <c r="B285" s="632" t="s">
        <v>32</v>
      </c>
      <c r="C285" s="690">
        <v>46015</v>
      </c>
      <c r="D285" s="690" t="s">
        <v>972</v>
      </c>
      <c r="E285" s="690">
        <v>45965</v>
      </c>
      <c r="F285" s="691" t="s">
        <v>57</v>
      </c>
      <c r="G285" s="691" t="s">
        <v>1318</v>
      </c>
      <c r="H285" s="692">
        <v>0</v>
      </c>
      <c r="I285" s="1074" t="s">
        <v>665</v>
      </c>
      <c r="J285" s="692" t="s">
        <v>31</v>
      </c>
      <c r="K285" s="690" t="s">
        <v>260</v>
      </c>
      <c r="L285" s="692" t="s">
        <v>110</v>
      </c>
      <c r="M285" s="812">
        <v>4773.8</v>
      </c>
      <c r="N285" s="578"/>
      <c r="O285" s="374"/>
      <c r="P285" s="812">
        <v>4773.8</v>
      </c>
      <c r="Q285" s="1237" t="s">
        <v>110</v>
      </c>
      <c r="R285" s="1351" t="s">
        <v>39</v>
      </c>
      <c r="S285" s="730" t="s">
        <v>37</v>
      </c>
      <c r="T285" s="333">
        <v>103</v>
      </c>
      <c r="U285" s="560">
        <v>82</v>
      </c>
      <c r="V285" s="3">
        <f>IFERROR(Table5[[#This Row],[Actual Redline Completed Footage UG]]/Table5[[#This Row],[Footage UG]], 0)</f>
        <v>0.79611650485436891</v>
      </c>
      <c r="W285" s="706">
        <v>45985</v>
      </c>
      <c r="X285" s="698">
        <v>0</v>
      </c>
      <c r="Y285" s="698">
        <v>0</v>
      </c>
      <c r="Z285" s="696">
        <v>0</v>
      </c>
      <c r="AA285" s="363">
        <v>46035</v>
      </c>
      <c r="AB285" s="363">
        <v>46073</v>
      </c>
      <c r="AC285" s="699" t="s">
        <v>1319</v>
      </c>
    </row>
    <row r="286" spans="1:29" ht="39.75" customHeight="1">
      <c r="A286" s="1368" t="s">
        <v>1320</v>
      </c>
      <c r="B286" s="1376" t="s">
        <v>42</v>
      </c>
      <c r="C286" s="299">
        <v>46081</v>
      </c>
      <c r="D286" s="1272" t="s">
        <v>1272</v>
      </c>
      <c r="E286" s="1310">
        <v>46059</v>
      </c>
      <c r="F286" s="1377" t="s">
        <v>51</v>
      </c>
      <c r="G286" s="1377"/>
      <c r="H286" s="1331">
        <v>171</v>
      </c>
      <c r="I286" s="1378" t="s">
        <v>665</v>
      </c>
      <c r="J286" s="1331" t="s">
        <v>37</v>
      </c>
      <c r="K286" s="1379">
        <v>46062</v>
      </c>
      <c r="L286" s="1201" t="s">
        <v>110</v>
      </c>
      <c r="M286" s="1380">
        <v>160211</v>
      </c>
      <c r="N286" s="41"/>
      <c r="O286" s="575"/>
      <c r="P286" s="1380">
        <v>160211</v>
      </c>
      <c r="Q286" s="1202" t="s">
        <v>110</v>
      </c>
      <c r="R286" s="1381" t="s">
        <v>39</v>
      </c>
      <c r="S286" s="1382">
        <v>46062</v>
      </c>
      <c r="T286" s="1383">
        <v>10731</v>
      </c>
      <c r="U286" s="1384">
        <v>10731</v>
      </c>
      <c r="V286" s="79">
        <f>IFERROR(Table5[[#This Row],[Actual Redline Completed Footage UG]]/Table5[[#This Row],[Footage UG]], 0)</f>
        <v>1</v>
      </c>
      <c r="W286" s="1465">
        <v>46070</v>
      </c>
      <c r="X286" s="1385">
        <v>1</v>
      </c>
      <c r="Y286" s="1213">
        <v>0</v>
      </c>
      <c r="Z286" s="1258">
        <v>0</v>
      </c>
      <c r="AA286" s="363">
        <v>46118</v>
      </c>
      <c r="AB286" s="373" t="s">
        <v>753</v>
      </c>
      <c r="AC286" s="1268" t="s">
        <v>1321</v>
      </c>
    </row>
    <row r="287" spans="1:29" ht="39.75" customHeight="1">
      <c r="A287" s="1388" t="s">
        <v>1322</v>
      </c>
      <c r="B287" s="1082" t="s">
        <v>41</v>
      </c>
      <c r="C287" s="360">
        <v>46111</v>
      </c>
      <c r="D287" s="366" t="s">
        <v>50</v>
      </c>
      <c r="E287" s="367">
        <v>46085</v>
      </c>
      <c r="F287" s="366" t="s">
        <v>53</v>
      </c>
      <c r="G287" s="702" t="s">
        <v>1323</v>
      </c>
      <c r="H287" s="1009">
        <v>0</v>
      </c>
      <c r="I287" s="304" t="s">
        <v>665</v>
      </c>
      <c r="J287" s="755" t="s">
        <v>31</v>
      </c>
      <c r="K287" s="749" t="s">
        <v>260</v>
      </c>
      <c r="L287" s="755" t="s">
        <v>110</v>
      </c>
      <c r="M287" s="1463">
        <v>12316.35</v>
      </c>
      <c r="N287" s="1462"/>
      <c r="O287" s="575"/>
      <c r="P287" s="1463">
        <v>12316.35</v>
      </c>
      <c r="Q287" s="944" t="s">
        <v>110</v>
      </c>
      <c r="R287" s="1399" t="s">
        <v>39</v>
      </c>
      <c r="S287" s="1006">
        <v>46086</v>
      </c>
      <c r="T287" s="1007">
        <v>7</v>
      </c>
      <c r="U287" s="1398">
        <v>7</v>
      </c>
      <c r="V287" s="3">
        <f ca="1">IFERROR($W287/$V287, 0)</f>
        <v>1</v>
      </c>
      <c r="W287" s="1464">
        <v>46106</v>
      </c>
      <c r="X287" s="825">
        <v>1</v>
      </c>
      <c r="Y287" s="825">
        <v>1</v>
      </c>
      <c r="Z287" s="825">
        <v>1</v>
      </c>
      <c r="AA287" s="363">
        <v>46134</v>
      </c>
      <c r="AB287" s="363">
        <v>46134</v>
      </c>
      <c r="AC287" s="1274" t="s">
        <v>821</v>
      </c>
    </row>
    <row r="288" spans="1:29" ht="39.75" customHeight="1">
      <c r="A288" s="1416" t="s">
        <v>1324</v>
      </c>
      <c r="B288" s="1082" t="s">
        <v>41</v>
      </c>
      <c r="C288" s="360">
        <v>46111</v>
      </c>
      <c r="D288" s="366" t="s">
        <v>50</v>
      </c>
      <c r="E288" s="367">
        <v>46087</v>
      </c>
      <c r="F288" s="702" t="s">
        <v>51</v>
      </c>
      <c r="G288" s="702" t="s">
        <v>823</v>
      </c>
      <c r="H288" s="1009">
        <v>0</v>
      </c>
      <c r="I288" s="304" t="s">
        <v>665</v>
      </c>
      <c r="J288" s="755" t="s">
        <v>31</v>
      </c>
      <c r="K288" s="749" t="s">
        <v>260</v>
      </c>
      <c r="L288" s="755" t="s">
        <v>110</v>
      </c>
      <c r="M288" s="1463">
        <v>6808.8</v>
      </c>
      <c r="N288" s="1462"/>
      <c r="O288" s="575"/>
      <c r="P288" s="1463">
        <v>6808.8</v>
      </c>
      <c r="Q288" s="755" t="s">
        <v>110</v>
      </c>
      <c r="R288" s="1399" t="s">
        <v>39</v>
      </c>
      <c r="S288" s="1006">
        <v>46087</v>
      </c>
      <c r="T288" s="1007">
        <v>508</v>
      </c>
      <c r="U288" s="1398">
        <v>513</v>
      </c>
      <c r="V288" s="365">
        <f ca="1">IFERROR($W288/$V288, 0)</f>
        <v>1.0098425196850394</v>
      </c>
      <c r="W288" s="1013">
        <v>46105</v>
      </c>
      <c r="X288" s="825">
        <v>1</v>
      </c>
      <c r="Y288" s="825">
        <v>1</v>
      </c>
      <c r="Z288" s="825">
        <v>1</v>
      </c>
      <c r="AA288" s="363">
        <v>46134</v>
      </c>
      <c r="AB288" s="363">
        <v>46134</v>
      </c>
      <c r="AC288" s="1274" t="s">
        <v>1325</v>
      </c>
    </row>
    <row r="289" spans="1:32" ht="39.75" customHeight="1">
      <c r="A289" s="1389" t="s">
        <v>1326</v>
      </c>
      <c r="B289" s="1082" t="s">
        <v>41</v>
      </c>
      <c r="C289" s="360">
        <v>46111</v>
      </c>
      <c r="D289" s="366" t="s">
        <v>50</v>
      </c>
      <c r="E289" s="367">
        <v>46097</v>
      </c>
      <c r="F289" s="702" t="s">
        <v>51</v>
      </c>
      <c r="G289" s="702" t="s">
        <v>1327</v>
      </c>
      <c r="H289" s="1009">
        <v>0</v>
      </c>
      <c r="I289" s="304" t="s">
        <v>665</v>
      </c>
      <c r="J289" s="755" t="s">
        <v>31</v>
      </c>
      <c r="K289" s="749" t="s">
        <v>260</v>
      </c>
      <c r="L289" s="755" t="s">
        <v>110</v>
      </c>
      <c r="M289" s="1463">
        <v>16760.150000000001</v>
      </c>
      <c r="N289" s="1462"/>
      <c r="O289" s="575"/>
      <c r="P289" s="1463">
        <v>16760.150000000001</v>
      </c>
      <c r="Q289" s="755" t="s">
        <v>110</v>
      </c>
      <c r="R289" s="1399" t="s">
        <v>39</v>
      </c>
      <c r="S289" s="1006">
        <v>46097</v>
      </c>
      <c r="T289" s="1007">
        <v>1329</v>
      </c>
      <c r="U289" s="1398">
        <v>1349</v>
      </c>
      <c r="V289" s="365">
        <f t="shared" ref="V289" ca="1" si="2">IFERROR($W289/$V289, 0)</f>
        <v>1.0150489089541008</v>
      </c>
      <c r="W289" s="1013">
        <v>46111</v>
      </c>
      <c r="X289" s="825">
        <v>1</v>
      </c>
      <c r="Y289" s="825">
        <v>1</v>
      </c>
      <c r="Z289" s="825">
        <v>1</v>
      </c>
      <c r="AA289" s="363">
        <v>46134</v>
      </c>
      <c r="AB289" s="363">
        <v>46134</v>
      </c>
      <c r="AC289" s="699" t="s">
        <v>824</v>
      </c>
    </row>
    <row r="290" spans="1:32" ht="39.75" customHeight="1">
      <c r="A290" s="1165" t="s">
        <v>264</v>
      </c>
      <c r="B290" s="359" t="s">
        <v>29</v>
      </c>
      <c r="C290" s="345">
        <v>45716</v>
      </c>
      <c r="D290" s="345" t="s">
        <v>50</v>
      </c>
      <c r="E290" s="345">
        <v>45701</v>
      </c>
      <c r="F290" s="366" t="s">
        <v>59</v>
      </c>
      <c r="G290" s="1166" t="s">
        <v>116</v>
      </c>
      <c r="H290" s="372">
        <v>0</v>
      </c>
      <c r="I290" s="372" t="s">
        <v>39</v>
      </c>
      <c r="J290" s="372" t="s">
        <v>31</v>
      </c>
      <c r="K290" s="345">
        <v>45705</v>
      </c>
      <c r="L290" s="372" t="s">
        <v>110</v>
      </c>
      <c r="M290" s="1167">
        <v>1295</v>
      </c>
      <c r="N290" s="1168"/>
      <c r="O290" s="1328"/>
      <c r="P290" s="1167">
        <v>1295</v>
      </c>
      <c r="Q290" s="1354" t="s">
        <v>110</v>
      </c>
      <c r="R290" s="1350" t="s">
        <v>39</v>
      </c>
      <c r="S290" s="501">
        <v>45706</v>
      </c>
      <c r="T290" s="378">
        <v>153</v>
      </c>
      <c r="U290" s="387">
        <v>153</v>
      </c>
      <c r="V290" s="3">
        <f>IFERROR($U290/$T290, 0)</f>
        <v>1</v>
      </c>
      <c r="W290" s="502">
        <v>45754</v>
      </c>
      <c r="X290" s="365">
        <v>1</v>
      </c>
      <c r="Y290" s="365">
        <v>1</v>
      </c>
      <c r="Z290" s="365">
        <v>1</v>
      </c>
      <c r="AA290" s="373" t="s">
        <v>856</v>
      </c>
      <c r="AB290" s="373" t="s">
        <v>856</v>
      </c>
      <c r="AC290" s="107" t="s">
        <v>1328</v>
      </c>
    </row>
    <row r="291" spans="1:32" ht="39.75" customHeight="1">
      <c r="A291" s="566" t="s">
        <v>275</v>
      </c>
      <c r="B291" s="568" t="s">
        <v>29</v>
      </c>
      <c r="C291" s="24">
        <v>45772</v>
      </c>
      <c r="D291" s="569" t="s">
        <v>1088</v>
      </c>
      <c r="E291" s="24">
        <v>45716</v>
      </c>
      <c r="F291" s="569" t="s">
        <v>1090</v>
      </c>
      <c r="G291" s="599" t="s">
        <v>276</v>
      </c>
      <c r="H291" s="572">
        <v>56</v>
      </c>
      <c r="I291" s="572" t="s">
        <v>665</v>
      </c>
      <c r="J291" s="572" t="s">
        <v>31</v>
      </c>
      <c r="K291" s="385">
        <v>45716</v>
      </c>
      <c r="L291" s="51" t="s">
        <v>110</v>
      </c>
      <c r="M291" s="573">
        <v>45321.5</v>
      </c>
      <c r="N291" s="41"/>
      <c r="O291" s="596"/>
      <c r="P291" s="573">
        <v>45321.5</v>
      </c>
      <c r="Q291" s="1321" t="s">
        <v>110</v>
      </c>
      <c r="R291" s="1350" t="s">
        <v>39</v>
      </c>
      <c r="S291" s="502">
        <v>45722</v>
      </c>
      <c r="T291" s="9">
        <v>3642</v>
      </c>
      <c r="U291" s="382">
        <v>3666</v>
      </c>
      <c r="V291" s="1108">
        <f>IFERROR(Table5[[#This Row],[Actual Redline Completed Footage UG]]/Table5[[#This Row],[Footage UG]], 0)</f>
        <v>1.0065897858319606</v>
      </c>
      <c r="W291" s="502">
        <v>45734</v>
      </c>
      <c r="X291" s="365">
        <v>1</v>
      </c>
      <c r="Y291" s="365">
        <v>1</v>
      </c>
      <c r="Z291" s="365">
        <v>1</v>
      </c>
      <c r="AA291" s="370">
        <v>45972</v>
      </c>
      <c r="AB291" s="370">
        <v>45972</v>
      </c>
      <c r="AC291" s="135"/>
    </row>
    <row r="292" spans="1:32" ht="39.75" customHeight="1">
      <c r="A292" s="566" t="s">
        <v>345</v>
      </c>
      <c r="B292" s="568" t="s">
        <v>29</v>
      </c>
      <c r="C292" s="24">
        <v>45772</v>
      </c>
      <c r="D292" s="569" t="s">
        <v>1098</v>
      </c>
      <c r="E292" s="24">
        <v>45743</v>
      </c>
      <c r="F292" s="569" t="s">
        <v>1090</v>
      </c>
      <c r="G292" s="571" t="s">
        <v>346</v>
      </c>
      <c r="H292" s="572">
        <v>63</v>
      </c>
      <c r="I292" s="577" t="s">
        <v>665</v>
      </c>
      <c r="J292" s="579" t="s">
        <v>31</v>
      </c>
      <c r="K292" s="650">
        <v>45741</v>
      </c>
      <c r="L292" s="592" t="s">
        <v>110</v>
      </c>
      <c r="M292" s="651">
        <v>41813</v>
      </c>
      <c r="N292" s="41"/>
      <c r="O292" s="596"/>
      <c r="P292" s="651">
        <v>41813</v>
      </c>
      <c r="Q292" s="313" t="s">
        <v>110</v>
      </c>
      <c r="R292" s="1350" t="s">
        <v>39</v>
      </c>
      <c r="S292" s="451">
        <v>45745</v>
      </c>
      <c r="T292" s="6">
        <v>3243</v>
      </c>
      <c r="U292" s="602">
        <v>3290</v>
      </c>
      <c r="V292" s="29">
        <f>IFERROR(Table5[[#This Row],[Actual Redline Completed Footage UG]]/Table5[[#This Row],[Footage UG]], 0)</f>
        <v>1.0144927536231885</v>
      </c>
      <c r="W292" s="281">
        <v>45761</v>
      </c>
      <c r="X292" s="256">
        <v>1</v>
      </c>
      <c r="Y292" s="256">
        <v>1</v>
      </c>
      <c r="Z292" s="256">
        <v>1</v>
      </c>
      <c r="AA292" s="370">
        <v>45917</v>
      </c>
      <c r="AB292" s="370">
        <v>45917</v>
      </c>
      <c r="AC292" s="652" t="s">
        <v>1329</v>
      </c>
    </row>
    <row r="293" spans="1:32" ht="39.75" customHeight="1">
      <c r="A293" s="566" t="s">
        <v>353</v>
      </c>
      <c r="B293" s="568" t="s">
        <v>29</v>
      </c>
      <c r="C293" s="24">
        <v>45772</v>
      </c>
      <c r="D293" s="570" t="s">
        <v>911</v>
      </c>
      <c r="E293" s="24">
        <v>45708</v>
      </c>
      <c r="F293" s="570" t="s">
        <v>1083</v>
      </c>
      <c r="G293" s="576" t="s">
        <v>354</v>
      </c>
      <c r="H293" s="572">
        <v>82</v>
      </c>
      <c r="I293" s="577" t="s">
        <v>665</v>
      </c>
      <c r="J293" s="572" t="s">
        <v>31</v>
      </c>
      <c r="K293" s="381">
        <v>45698</v>
      </c>
      <c r="L293" s="386" t="s">
        <v>110</v>
      </c>
      <c r="M293" s="573">
        <v>71979</v>
      </c>
      <c r="N293" s="555"/>
      <c r="O293" s="1329"/>
      <c r="P293" s="573">
        <v>71979</v>
      </c>
      <c r="Q293" s="1354" t="s">
        <v>110</v>
      </c>
      <c r="R293" s="1350" t="s">
        <v>39</v>
      </c>
      <c r="S293" s="497">
        <v>45694</v>
      </c>
      <c r="T293" s="9">
        <v>5628</v>
      </c>
      <c r="U293" s="382">
        <v>3927</v>
      </c>
      <c r="V293" s="29">
        <f>IFERROR(Table5[[#This Row],[Actual Redline Completed Footage UG]]/Table5[[#This Row],[Footage UG]], 0)</f>
        <v>0.69776119402985071</v>
      </c>
      <c r="W293" s="502">
        <v>45742</v>
      </c>
      <c r="X293" s="365">
        <v>1</v>
      </c>
      <c r="Y293" s="365">
        <v>1</v>
      </c>
      <c r="Z293" s="365">
        <v>1</v>
      </c>
      <c r="AA293" s="388">
        <v>45901</v>
      </c>
      <c r="AB293" s="388">
        <v>45901</v>
      </c>
      <c r="AC293" s="135"/>
    </row>
    <row r="294" spans="1:32" ht="39.75" customHeight="1">
      <c r="A294" s="926" t="s">
        <v>382</v>
      </c>
      <c r="B294" s="302" t="s">
        <v>29</v>
      </c>
      <c r="C294" s="19">
        <v>45742</v>
      </c>
      <c r="D294" s="676" t="s">
        <v>1103</v>
      </c>
      <c r="E294" s="305">
        <v>45680</v>
      </c>
      <c r="F294" s="18" t="s">
        <v>59</v>
      </c>
      <c r="G294" s="441" t="s">
        <v>383</v>
      </c>
      <c r="H294" s="20">
        <v>79</v>
      </c>
      <c r="I294" s="1169" t="s">
        <v>899</v>
      </c>
      <c r="J294" s="630" t="s">
        <v>31</v>
      </c>
      <c r="K294" s="298" t="s">
        <v>39</v>
      </c>
      <c r="L294" s="304" t="s">
        <v>110</v>
      </c>
      <c r="M294" s="917">
        <v>64790.5</v>
      </c>
      <c r="N294" s="962"/>
      <c r="O294" s="962"/>
      <c r="P294" s="917">
        <v>64790.5</v>
      </c>
      <c r="Q294" s="1355" t="s">
        <v>110</v>
      </c>
      <c r="R294" s="1350" t="s">
        <v>39</v>
      </c>
      <c r="S294" s="129">
        <v>45675</v>
      </c>
      <c r="T294" s="5">
        <v>4975</v>
      </c>
      <c r="U294" s="602">
        <v>4975</v>
      </c>
      <c r="V294" s="3">
        <f>IFERROR($U294/$T294, 0)</f>
        <v>1</v>
      </c>
      <c r="W294" s="129">
        <v>45680</v>
      </c>
      <c r="X294" s="280">
        <v>0</v>
      </c>
      <c r="Y294" s="280">
        <v>0</v>
      </c>
      <c r="Z294" s="1113">
        <v>0</v>
      </c>
      <c r="AA294" s="373" t="s">
        <v>856</v>
      </c>
      <c r="AB294" s="373" t="s">
        <v>856</v>
      </c>
      <c r="AC294" s="27" t="s">
        <v>1330</v>
      </c>
    </row>
    <row r="295" spans="1:32" ht="39.75" customHeight="1">
      <c r="A295" s="929" t="s">
        <v>1331</v>
      </c>
      <c r="B295" s="568" t="s">
        <v>29</v>
      </c>
      <c r="C295" s="598">
        <v>45991</v>
      </c>
      <c r="D295" s="677" t="s">
        <v>50</v>
      </c>
      <c r="E295" s="24">
        <v>45743</v>
      </c>
      <c r="F295" s="569" t="s">
        <v>59</v>
      </c>
      <c r="G295" s="571" t="s">
        <v>387</v>
      </c>
      <c r="H295" s="572">
        <v>69</v>
      </c>
      <c r="I295" s="1074" t="s">
        <v>665</v>
      </c>
      <c r="J295" s="362" t="s">
        <v>31</v>
      </c>
      <c r="K295" s="19">
        <v>45741</v>
      </c>
      <c r="L295" s="300" t="s">
        <v>110</v>
      </c>
      <c r="M295" s="907">
        <v>67734.5</v>
      </c>
      <c r="N295" s="932"/>
      <c r="O295" s="932"/>
      <c r="P295" s="907">
        <v>67734.5</v>
      </c>
      <c r="Q295" s="313" t="s">
        <v>110</v>
      </c>
      <c r="R295" s="1350" t="s">
        <v>39</v>
      </c>
      <c r="S295" s="129">
        <v>45744</v>
      </c>
      <c r="T295" s="5">
        <v>4822</v>
      </c>
      <c r="U295" s="797">
        <v>4993</v>
      </c>
      <c r="V295" s="3">
        <f>IFERROR(Table5[[#This Row],[Actual Redline Completed Footage UG]]/Table5[[#This Row],[Footage UG]], 0)</f>
        <v>1.035462463708005</v>
      </c>
      <c r="W295" s="21">
        <v>45784</v>
      </c>
      <c r="X295" s="280">
        <v>0</v>
      </c>
      <c r="Y295" s="280">
        <v>0</v>
      </c>
      <c r="Z295" s="1075">
        <v>0</v>
      </c>
      <c r="AA295" s="373" t="s">
        <v>856</v>
      </c>
      <c r="AB295" s="373" t="s">
        <v>856</v>
      </c>
      <c r="AC295" s="27" t="s">
        <v>1332</v>
      </c>
    </row>
    <row r="296" spans="1:32" ht="39.75" customHeight="1">
      <c r="A296" s="811" t="s">
        <v>1333</v>
      </c>
      <c r="B296" s="359" t="s">
        <v>29</v>
      </c>
      <c r="C296" s="690">
        <v>46008</v>
      </c>
      <c r="D296" s="690" t="s">
        <v>1334</v>
      </c>
      <c r="E296" s="701">
        <v>45743</v>
      </c>
      <c r="F296" s="702" t="s">
        <v>59</v>
      </c>
      <c r="G296" s="702" t="s">
        <v>1335</v>
      </c>
      <c r="H296" s="703">
        <v>54</v>
      </c>
      <c r="I296" s="1074" t="s">
        <v>665</v>
      </c>
      <c r="J296" s="692" t="s">
        <v>31</v>
      </c>
      <c r="K296" s="701">
        <v>45741</v>
      </c>
      <c r="L296" s="692" t="s">
        <v>110</v>
      </c>
      <c r="M296" s="913">
        <v>45215.5</v>
      </c>
      <c r="N296" s="555"/>
      <c r="O296" s="958"/>
      <c r="P296" s="913">
        <v>45215.5</v>
      </c>
      <c r="Q296" s="692" t="s">
        <v>110</v>
      </c>
      <c r="R296" s="1351" t="s">
        <v>39</v>
      </c>
      <c r="S296" s="788">
        <v>45744</v>
      </c>
      <c r="T296" s="714">
        <v>3796</v>
      </c>
      <c r="U296" s="813">
        <v>3772</v>
      </c>
      <c r="V296" s="3">
        <f>IFERROR(Table5[[#This Row],[Actual Redline Completed Footage UG]]/Table5[[#This Row],[Footage UG]], 0)</f>
        <v>0.9936775553213909</v>
      </c>
      <c r="W296" s="708">
        <v>45996</v>
      </c>
      <c r="X296" s="698">
        <v>0</v>
      </c>
      <c r="Y296" s="698">
        <v>0</v>
      </c>
      <c r="Z296" s="1075">
        <v>0</v>
      </c>
      <c r="AA296" s="373" t="s">
        <v>856</v>
      </c>
      <c r="AB296" s="373" t="s">
        <v>856</v>
      </c>
      <c r="AC296" s="1114" t="s">
        <v>1336</v>
      </c>
    </row>
    <row r="297" spans="1:32" ht="39.75" customHeight="1">
      <c r="A297" s="929" t="s">
        <v>392</v>
      </c>
      <c r="B297" s="568" t="s">
        <v>29</v>
      </c>
      <c r="C297" s="598">
        <v>45991</v>
      </c>
      <c r="D297" s="668" t="s">
        <v>1337</v>
      </c>
      <c r="E297" s="570">
        <v>45735</v>
      </c>
      <c r="F297" s="569" t="s">
        <v>59</v>
      </c>
      <c r="G297" s="571" t="s">
        <v>393</v>
      </c>
      <c r="H297" s="572">
        <v>70</v>
      </c>
      <c r="I297" s="1074" t="s">
        <v>665</v>
      </c>
      <c r="J297" s="369" t="s">
        <v>31</v>
      </c>
      <c r="K297" s="299">
        <v>45716</v>
      </c>
      <c r="L297" s="20" t="s">
        <v>110</v>
      </c>
      <c r="M297" s="917">
        <v>56262.5</v>
      </c>
      <c r="N297" s="555"/>
      <c r="O297" s="555"/>
      <c r="P297" s="917">
        <v>56262.5</v>
      </c>
      <c r="Q297" s="1321" t="s">
        <v>110</v>
      </c>
      <c r="R297" s="1350" t="s">
        <v>39</v>
      </c>
      <c r="S297" s="129">
        <v>45744</v>
      </c>
      <c r="T297" s="5">
        <v>4870</v>
      </c>
      <c r="U297" s="797">
        <v>4921</v>
      </c>
      <c r="V297" s="3">
        <f>IFERROR(Table5[[#This Row],[Actual Redline Completed Footage UG]]/Table5[[#This Row],[Footage UG]], 0)</f>
        <v>1.0104722792607803</v>
      </c>
      <c r="W297" s="21">
        <v>45754</v>
      </c>
      <c r="X297" s="365">
        <v>1</v>
      </c>
      <c r="Y297" s="365">
        <v>1</v>
      </c>
      <c r="Z297" s="365">
        <v>1</v>
      </c>
      <c r="AA297" s="373" t="s">
        <v>856</v>
      </c>
      <c r="AB297" s="373" t="s">
        <v>856</v>
      </c>
      <c r="AC297" s="38" t="s">
        <v>1338</v>
      </c>
    </row>
    <row r="298" spans="1:32" ht="39.75" customHeight="1">
      <c r="A298" s="811" t="s">
        <v>1339</v>
      </c>
      <c r="B298" s="359" t="s">
        <v>29</v>
      </c>
      <c r="C298" s="690">
        <v>46080</v>
      </c>
      <c r="D298" s="366" t="s">
        <v>1340</v>
      </c>
      <c r="E298" s="701">
        <v>45700</v>
      </c>
      <c r="F298" s="366" t="s">
        <v>59</v>
      </c>
      <c r="G298" s="701" t="s">
        <v>395</v>
      </c>
      <c r="H298" s="703">
        <v>81</v>
      </c>
      <c r="I298" s="1074" t="s">
        <v>665</v>
      </c>
      <c r="J298" s="703" t="s">
        <v>31</v>
      </c>
      <c r="K298" s="701">
        <v>45702</v>
      </c>
      <c r="L298" s="372" t="s">
        <v>110</v>
      </c>
      <c r="M298" s="913">
        <v>70635</v>
      </c>
      <c r="N298" s="555"/>
      <c r="O298" s="575"/>
      <c r="P298" s="913">
        <v>70635</v>
      </c>
      <c r="Q298" s="372" t="s">
        <v>110</v>
      </c>
      <c r="R298" s="1351" t="s">
        <v>39</v>
      </c>
      <c r="S298" s="788">
        <v>45696</v>
      </c>
      <c r="T298" s="707">
        <v>6092</v>
      </c>
      <c r="U298" s="813">
        <v>6008</v>
      </c>
      <c r="V298" s="3">
        <f>IFERROR(Table5[[#This Row],[Actual Redline Completed Footage UG]]/Table5[[#This Row],[Footage UG]], 0)</f>
        <v>0.98621142481943536</v>
      </c>
      <c r="W298" s="706">
        <v>45747</v>
      </c>
      <c r="X298" s="365">
        <v>1</v>
      </c>
      <c r="Y298" s="365">
        <v>1</v>
      </c>
      <c r="Z298" s="365">
        <v>1</v>
      </c>
      <c r="AA298" s="373" t="s">
        <v>856</v>
      </c>
      <c r="AB298" s="373" t="s">
        <v>856</v>
      </c>
      <c r="AC298" s="816" t="s">
        <v>1341</v>
      </c>
    </row>
    <row r="299" spans="1:32" ht="39.75" customHeight="1">
      <c r="A299" s="559" t="s">
        <v>1342</v>
      </c>
      <c r="B299" s="359" t="s">
        <v>29</v>
      </c>
      <c r="C299" s="360">
        <v>45991</v>
      </c>
      <c r="D299" s="360" t="s">
        <v>50</v>
      </c>
      <c r="E299" s="367">
        <v>45743</v>
      </c>
      <c r="F299" s="366" t="s">
        <v>59</v>
      </c>
      <c r="G299" s="368" t="s">
        <v>401</v>
      </c>
      <c r="H299" s="369">
        <v>70</v>
      </c>
      <c r="I299" s="1074" t="s">
        <v>665</v>
      </c>
      <c r="J299" s="362" t="s">
        <v>31</v>
      </c>
      <c r="K299" s="367">
        <v>45741</v>
      </c>
      <c r="L299" s="362" t="s">
        <v>110</v>
      </c>
      <c r="M299" s="574">
        <v>67735.5</v>
      </c>
      <c r="N299" s="555"/>
      <c r="O299" s="958"/>
      <c r="P299" s="574">
        <v>67735.5</v>
      </c>
      <c r="Q299" s="362" t="s">
        <v>110</v>
      </c>
      <c r="R299" s="1350" t="s">
        <v>39</v>
      </c>
      <c r="S299" s="502">
        <v>45779</v>
      </c>
      <c r="T299" s="9">
        <v>6152</v>
      </c>
      <c r="U299" s="382">
        <v>6020</v>
      </c>
      <c r="V299" s="3">
        <v>0.98</v>
      </c>
      <c r="W299" s="502">
        <v>45792</v>
      </c>
      <c r="X299" s="365">
        <v>1</v>
      </c>
      <c r="Y299" s="365">
        <v>1</v>
      </c>
      <c r="Z299" s="365">
        <v>1</v>
      </c>
      <c r="AA299" s="373" t="s">
        <v>856</v>
      </c>
      <c r="AB299" s="373" t="s">
        <v>856</v>
      </c>
      <c r="AC299" s="278" t="s">
        <v>1343</v>
      </c>
    </row>
    <row r="300" spans="1:32" ht="39.75" customHeight="1">
      <c r="A300" s="639" t="s">
        <v>416</v>
      </c>
      <c r="B300" s="359" t="s">
        <v>29</v>
      </c>
      <c r="C300" s="367">
        <v>45742</v>
      </c>
      <c r="D300" s="366" t="s">
        <v>911</v>
      </c>
      <c r="E300" s="367">
        <v>45708</v>
      </c>
      <c r="F300" s="345" t="s">
        <v>1083</v>
      </c>
      <c r="G300" s="368" t="s">
        <v>417</v>
      </c>
      <c r="H300" s="369">
        <v>0</v>
      </c>
      <c r="I300" s="362" t="s">
        <v>39</v>
      </c>
      <c r="J300" s="369" t="s">
        <v>31</v>
      </c>
      <c r="K300" s="367">
        <v>45712</v>
      </c>
      <c r="L300" s="369" t="s">
        <v>110</v>
      </c>
      <c r="M300" s="574">
        <v>14262</v>
      </c>
      <c r="N300" s="555"/>
      <c r="O300" s="958"/>
      <c r="P300" s="574">
        <v>14262</v>
      </c>
      <c r="Q300" s="369" t="s">
        <v>110</v>
      </c>
      <c r="R300" s="1350" t="s">
        <v>39</v>
      </c>
      <c r="S300" s="502">
        <v>45712</v>
      </c>
      <c r="T300" s="378">
        <v>826</v>
      </c>
      <c r="U300" s="387">
        <v>810</v>
      </c>
      <c r="V300" s="29">
        <f>IFERROR(Table5[[#This Row],[Actual Redline Completed Footage UG]]/Table5[[#This Row],[Footage UG]], 0)</f>
        <v>0.98062953995157387</v>
      </c>
      <c r="W300" s="502">
        <v>45741</v>
      </c>
      <c r="X300" s="280">
        <v>1</v>
      </c>
      <c r="Y300" s="280">
        <v>1</v>
      </c>
      <c r="Z300" s="280">
        <v>1</v>
      </c>
      <c r="AA300" s="370">
        <v>45867</v>
      </c>
      <c r="AB300" s="370">
        <v>45867</v>
      </c>
      <c r="AC300" s="135"/>
      <c r="AD300" s="974"/>
    </row>
    <row r="301" spans="1:32" ht="39.75" customHeight="1">
      <c r="A301" s="566" t="s">
        <v>429</v>
      </c>
      <c r="B301" s="568" t="s">
        <v>29</v>
      </c>
      <c r="C301" s="24">
        <v>45742</v>
      </c>
      <c r="D301" s="569" t="s">
        <v>1117</v>
      </c>
      <c r="E301" s="24">
        <v>45708</v>
      </c>
      <c r="F301" s="570" t="s">
        <v>55</v>
      </c>
      <c r="G301" s="571" t="s">
        <v>430</v>
      </c>
      <c r="H301" s="572">
        <v>0</v>
      </c>
      <c r="I301" s="572" t="s">
        <v>665</v>
      </c>
      <c r="J301" s="572" t="s">
        <v>31</v>
      </c>
      <c r="K301" s="367">
        <v>45714</v>
      </c>
      <c r="L301" s="369" t="s">
        <v>110</v>
      </c>
      <c r="M301" s="574">
        <v>93462.85</v>
      </c>
      <c r="N301" s="575"/>
      <c r="O301" s="958"/>
      <c r="P301" s="574">
        <v>93462.85</v>
      </c>
      <c r="Q301" s="369" t="s">
        <v>110</v>
      </c>
      <c r="R301" s="1350" t="s">
        <v>39</v>
      </c>
      <c r="S301" s="501">
        <v>45709</v>
      </c>
      <c r="T301" s="378">
        <v>7497</v>
      </c>
      <c r="U301" s="387">
        <v>7251</v>
      </c>
      <c r="V301" s="29">
        <f>IFERROR(Table5[[#This Row],[Actual Redline Completed Footage UG]]/Table5[[#This Row],[Footage UG]], 0)</f>
        <v>0.96718687474989995</v>
      </c>
      <c r="W301" s="502">
        <v>45728</v>
      </c>
      <c r="X301" s="365">
        <v>1</v>
      </c>
      <c r="Y301" s="365">
        <v>1</v>
      </c>
      <c r="Z301" s="365">
        <v>1</v>
      </c>
      <c r="AA301" s="370">
        <v>45916</v>
      </c>
      <c r="AB301" s="370">
        <v>45916</v>
      </c>
      <c r="AC301" s="135"/>
      <c r="AD301" s="973"/>
      <c r="AE301" s="967"/>
      <c r="AF301" s="968"/>
    </row>
    <row r="302" spans="1:32" ht="39.75" customHeight="1">
      <c r="A302" s="1284" t="s">
        <v>516</v>
      </c>
      <c r="B302" s="1285" t="s">
        <v>29</v>
      </c>
      <c r="C302" s="1286">
        <v>46048</v>
      </c>
      <c r="D302" s="1286" t="s">
        <v>1334</v>
      </c>
      <c r="E302" s="1287">
        <v>45748</v>
      </c>
      <c r="F302" s="1288" t="s">
        <v>59</v>
      </c>
      <c r="G302" s="1272" t="s">
        <v>1344</v>
      </c>
      <c r="H302" s="1201">
        <v>0</v>
      </c>
      <c r="I302" s="1201" t="s">
        <v>665</v>
      </c>
      <c r="J302" s="1254" t="s">
        <v>31</v>
      </c>
      <c r="K302" s="1287">
        <v>45742</v>
      </c>
      <c r="L302" s="1254" t="s">
        <v>110</v>
      </c>
      <c r="M302" s="1289">
        <v>13442.35</v>
      </c>
      <c r="N302" s="555"/>
      <c r="O302" s="575"/>
      <c r="P302" s="1289">
        <v>13442.35</v>
      </c>
      <c r="Q302" s="1254" t="s">
        <v>110</v>
      </c>
      <c r="R302" s="1353" t="s">
        <v>39</v>
      </c>
      <c r="S302" s="1357">
        <v>46027</v>
      </c>
      <c r="T302" s="1290">
        <v>831</v>
      </c>
      <c r="U302" s="1293">
        <v>910</v>
      </c>
      <c r="V302" s="3">
        <f>IFERROR(Table5[[#This Row],[Actual Redline Completed Footage UG]]/Table5[[#This Row],[Footage UG]], 0)</f>
        <v>1.095066185318893</v>
      </c>
      <c r="W302" s="1255">
        <v>46034</v>
      </c>
      <c r="X302" s="1213">
        <v>0</v>
      </c>
      <c r="Y302" s="1213">
        <v>0</v>
      </c>
      <c r="Z302" s="1291">
        <v>0</v>
      </c>
      <c r="AA302" s="373" t="s">
        <v>856</v>
      </c>
      <c r="AB302" s="373" t="s">
        <v>856</v>
      </c>
      <c r="AC302" s="1292" t="s">
        <v>1345</v>
      </c>
      <c r="AD302" s="973"/>
      <c r="AE302" s="967"/>
      <c r="AF302" s="968"/>
    </row>
    <row r="303" spans="1:32" ht="39.75" customHeight="1">
      <c r="A303" s="566" t="s">
        <v>439</v>
      </c>
      <c r="B303" s="568" t="s">
        <v>29</v>
      </c>
      <c r="C303" s="24">
        <v>45924</v>
      </c>
      <c r="D303" s="570" t="s">
        <v>56</v>
      </c>
      <c r="E303" s="24">
        <v>45772</v>
      </c>
      <c r="F303" s="569" t="s">
        <v>59</v>
      </c>
      <c r="G303" s="569" t="s">
        <v>440</v>
      </c>
      <c r="H303" s="572">
        <v>0</v>
      </c>
      <c r="I303" s="572" t="s">
        <v>665</v>
      </c>
      <c r="J303" s="572" t="s">
        <v>31</v>
      </c>
      <c r="K303" s="366" t="s">
        <v>260</v>
      </c>
      <c r="L303" s="362" t="s">
        <v>110</v>
      </c>
      <c r="M303" s="640">
        <v>4397.6499999999996</v>
      </c>
      <c r="N303" s="575"/>
      <c r="O303" s="958"/>
      <c r="P303" s="640">
        <v>4397.6499999999996</v>
      </c>
      <c r="Q303" s="362" t="s">
        <v>110</v>
      </c>
      <c r="R303" s="1350" t="s">
        <v>39</v>
      </c>
      <c r="S303" s="497">
        <v>45852</v>
      </c>
      <c r="T303" s="364">
        <v>129</v>
      </c>
      <c r="U303" s="647">
        <v>129</v>
      </c>
      <c r="V303" s="79">
        <v>1</v>
      </c>
      <c r="W303" s="502">
        <v>45856</v>
      </c>
      <c r="X303" s="280">
        <v>0</v>
      </c>
      <c r="Y303" s="280">
        <v>0</v>
      </c>
      <c r="Z303" s="1075">
        <v>0</v>
      </c>
      <c r="AA303" s="370">
        <v>45972</v>
      </c>
      <c r="AB303" s="370">
        <v>45972</v>
      </c>
      <c r="AC303" s="330" t="s">
        <v>1346</v>
      </c>
      <c r="AD303" s="342"/>
      <c r="AE303" s="802"/>
      <c r="AF303" s="965"/>
    </row>
    <row r="304" spans="1:32" ht="39.75" customHeight="1">
      <c r="A304" s="929" t="s">
        <v>1347</v>
      </c>
      <c r="B304" s="359" t="s">
        <v>29</v>
      </c>
      <c r="C304" s="598">
        <v>46008</v>
      </c>
      <c r="D304" s="1171" t="s">
        <v>1348</v>
      </c>
      <c r="E304" s="24">
        <v>45938</v>
      </c>
      <c r="F304" s="366" t="s">
        <v>59</v>
      </c>
      <c r="G304" s="1166"/>
      <c r="H304" s="572">
        <v>193</v>
      </c>
      <c r="I304" s="1074" t="s">
        <v>665</v>
      </c>
      <c r="J304" s="362" t="s">
        <v>37</v>
      </c>
      <c r="K304" s="345">
        <v>46303</v>
      </c>
      <c r="L304" s="592" t="s">
        <v>110</v>
      </c>
      <c r="M304" s="917">
        <v>86136</v>
      </c>
      <c r="N304" s="555"/>
      <c r="O304" s="958"/>
      <c r="P304" s="917">
        <v>86136</v>
      </c>
      <c r="Q304" s="592" t="s">
        <v>110</v>
      </c>
      <c r="R304" s="1350" t="s">
        <v>39</v>
      </c>
      <c r="S304" s="129">
        <v>45938</v>
      </c>
      <c r="T304" s="378">
        <v>7655</v>
      </c>
      <c r="U304" s="387">
        <v>8528</v>
      </c>
      <c r="V304" s="256">
        <v>1.1100000000000001</v>
      </c>
      <c r="W304" s="21">
        <v>45943</v>
      </c>
      <c r="X304" s="26">
        <v>1</v>
      </c>
      <c r="Y304" s="26">
        <v>1</v>
      </c>
      <c r="Z304" s="365">
        <v>1</v>
      </c>
      <c r="AA304" s="373" t="s">
        <v>856</v>
      </c>
      <c r="AB304" s="373" t="s">
        <v>856</v>
      </c>
      <c r="AC304" s="107"/>
      <c r="AD304" s="342"/>
      <c r="AE304" s="802"/>
      <c r="AF304" s="965"/>
    </row>
    <row r="305" spans="1:32" ht="39.75" customHeight="1">
      <c r="A305" s="648" t="s">
        <v>1349</v>
      </c>
      <c r="B305" s="568" t="s">
        <v>29</v>
      </c>
      <c r="C305" s="598">
        <v>46008</v>
      </c>
      <c r="D305" s="677" t="s">
        <v>1350</v>
      </c>
      <c r="E305" s="24">
        <v>45952</v>
      </c>
      <c r="F305" s="366" t="s">
        <v>59</v>
      </c>
      <c r="G305" s="571"/>
      <c r="H305" s="572">
        <v>139</v>
      </c>
      <c r="I305" s="1074" t="s">
        <v>665</v>
      </c>
      <c r="J305" s="362" t="s">
        <v>37</v>
      </c>
      <c r="K305" s="24" t="s">
        <v>260</v>
      </c>
      <c r="L305" s="630" t="s">
        <v>110</v>
      </c>
      <c r="M305" s="917">
        <v>42766.5</v>
      </c>
      <c r="N305" s="555"/>
      <c r="O305" s="555"/>
      <c r="P305" s="917">
        <v>42766.5</v>
      </c>
      <c r="Q305" s="1321" t="s">
        <v>110</v>
      </c>
      <c r="R305" s="1350" t="s">
        <v>39</v>
      </c>
      <c r="S305" s="129">
        <v>45939</v>
      </c>
      <c r="T305" s="5">
        <v>6699</v>
      </c>
      <c r="U305" s="797">
        <v>7175</v>
      </c>
      <c r="V305" s="1083">
        <f>IFERROR($U305/$T305, 0)</f>
        <v>1.0710553814002091</v>
      </c>
      <c r="W305" s="21">
        <v>45954</v>
      </c>
      <c r="X305" s="464">
        <v>1</v>
      </c>
      <c r="Y305" s="464">
        <v>1</v>
      </c>
      <c r="Z305" s="365">
        <v>1</v>
      </c>
      <c r="AA305" s="373" t="s">
        <v>856</v>
      </c>
      <c r="AB305" s="373" t="s">
        <v>856</v>
      </c>
      <c r="AC305" s="969"/>
      <c r="AD305" s="342"/>
      <c r="AE305" s="802"/>
      <c r="AF305" s="965"/>
    </row>
    <row r="306" spans="1:32" ht="39.75" customHeight="1">
      <c r="A306" s="648" t="s">
        <v>1351</v>
      </c>
      <c r="B306" s="359" t="s">
        <v>29</v>
      </c>
      <c r="C306" s="690">
        <v>46008</v>
      </c>
      <c r="D306" s="690" t="s">
        <v>1131</v>
      </c>
      <c r="E306" s="701">
        <v>45958</v>
      </c>
      <c r="F306" s="366" t="s">
        <v>59</v>
      </c>
      <c r="G306" s="702" t="s">
        <v>1352</v>
      </c>
      <c r="H306" s="703">
        <v>517</v>
      </c>
      <c r="I306" s="1074" t="s">
        <v>899</v>
      </c>
      <c r="J306" s="362" t="s">
        <v>37</v>
      </c>
      <c r="K306" s="701">
        <v>45964</v>
      </c>
      <c r="L306" s="703" t="s">
        <v>110</v>
      </c>
      <c r="M306" s="913">
        <v>215088</v>
      </c>
      <c r="N306" s="913">
        <v>215088</v>
      </c>
      <c r="O306" s="913">
        <v>53710</v>
      </c>
      <c r="P306" s="913">
        <v>268798</v>
      </c>
      <c r="Q306" s="703" t="s">
        <v>110</v>
      </c>
      <c r="R306" s="1351" t="s">
        <v>39</v>
      </c>
      <c r="S306" s="788">
        <v>45960</v>
      </c>
      <c r="T306" s="707">
        <v>22238</v>
      </c>
      <c r="U306" s="813">
        <v>22321</v>
      </c>
      <c r="V306" s="383">
        <f>IFERROR($U306/$T306, 0)</f>
        <v>1.0037323500314776</v>
      </c>
      <c r="W306" s="706">
        <v>45965</v>
      </c>
      <c r="X306" s="280">
        <v>1</v>
      </c>
      <c r="Y306" s="280">
        <v>1</v>
      </c>
      <c r="Z306" s="365">
        <v>1</v>
      </c>
      <c r="AA306" s="373" t="s">
        <v>856</v>
      </c>
      <c r="AB306" s="373" t="s">
        <v>856</v>
      </c>
      <c r="AC306" s="970" t="s">
        <v>1353</v>
      </c>
      <c r="AD306" s="342"/>
      <c r="AE306" s="802"/>
      <c r="AF306" s="965"/>
    </row>
    <row r="307" spans="1:32" ht="39.75" customHeight="1">
      <c r="A307" s="559" t="s">
        <v>1354</v>
      </c>
      <c r="B307" s="632" t="s">
        <v>1139</v>
      </c>
      <c r="C307" s="360">
        <v>46045</v>
      </c>
      <c r="D307" s="375" t="s">
        <v>56</v>
      </c>
      <c r="E307" s="360">
        <v>45959</v>
      </c>
      <c r="F307" s="358" t="s">
        <v>1156</v>
      </c>
      <c r="G307" s="361" t="s">
        <v>1355</v>
      </c>
      <c r="H307" s="669">
        <v>78</v>
      </c>
      <c r="I307" s="372" t="s">
        <v>665</v>
      </c>
      <c r="J307" s="369" t="s">
        <v>31</v>
      </c>
      <c r="K307" s="360">
        <v>45964</v>
      </c>
      <c r="L307" s="369" t="s">
        <v>110</v>
      </c>
      <c r="M307" s="939">
        <v>170</v>
      </c>
      <c r="N307" s="827"/>
      <c r="O307" s="713"/>
      <c r="P307" s="939">
        <v>170</v>
      </c>
      <c r="Q307" s="369" t="s">
        <v>110</v>
      </c>
      <c r="R307" s="1350" t="s">
        <v>39</v>
      </c>
      <c r="S307" s="497">
        <v>45964</v>
      </c>
      <c r="T307" s="673">
        <v>7522</v>
      </c>
      <c r="U307" s="382">
        <v>7522</v>
      </c>
      <c r="V307" s="3">
        <f>IFERROR(Table5[[#This Row],[Actual Redline Completed Footage UG]]/Table5[[#This Row],[Footage UG]], 0)</f>
        <v>1</v>
      </c>
      <c r="W307" s="497">
        <v>45964</v>
      </c>
      <c r="X307" s="280">
        <v>1</v>
      </c>
      <c r="Y307" s="280">
        <v>1</v>
      </c>
      <c r="Z307" s="280">
        <v>1</v>
      </c>
      <c r="AA307" s="363">
        <v>45999</v>
      </c>
      <c r="AB307" s="373" t="s">
        <v>856</v>
      </c>
      <c r="AC307" s="807" t="s">
        <v>1356</v>
      </c>
      <c r="AD307" s="342"/>
      <c r="AE307" s="802"/>
      <c r="AF307" s="965"/>
    </row>
    <row r="308" spans="1:32" ht="39.75" customHeight="1">
      <c r="A308" s="926" t="s">
        <v>1357</v>
      </c>
      <c r="B308" s="355" t="s">
        <v>1139</v>
      </c>
      <c r="C308" s="299">
        <v>46019</v>
      </c>
      <c r="D308" s="1172" t="s">
        <v>56</v>
      </c>
      <c r="E308" s="299">
        <v>45959</v>
      </c>
      <c r="F308" s="298" t="s">
        <v>1156</v>
      </c>
      <c r="G308" s="492" t="s">
        <v>1358</v>
      </c>
      <c r="H308" s="666">
        <v>89</v>
      </c>
      <c r="I308" s="1169" t="s">
        <v>665</v>
      </c>
      <c r="J308" s="630" t="s">
        <v>31</v>
      </c>
      <c r="K308" s="299">
        <v>45964</v>
      </c>
      <c r="L308" s="630" t="s">
        <v>110</v>
      </c>
      <c r="M308" s="796">
        <v>62937.05</v>
      </c>
      <c r="N308" s="555"/>
      <c r="O308" s="555"/>
      <c r="P308" s="796">
        <v>62937.05</v>
      </c>
      <c r="Q308" s="1321" t="s">
        <v>110</v>
      </c>
      <c r="R308" s="1350" t="s">
        <v>39</v>
      </c>
      <c r="S308" s="127">
        <v>45964</v>
      </c>
      <c r="T308" s="644">
        <v>8523</v>
      </c>
      <c r="U308" s="602">
        <v>8523</v>
      </c>
      <c r="V308" s="3">
        <f>IFERROR(Table5[[#This Row],[Actual Redline Completed Footage UG]]/Table5[[#This Row],[Footage UG]], 0)</f>
        <v>1</v>
      </c>
      <c r="W308" s="127">
        <v>45966</v>
      </c>
      <c r="X308" s="280">
        <v>1</v>
      </c>
      <c r="Y308" s="280">
        <v>1</v>
      </c>
      <c r="Z308" s="280">
        <v>1</v>
      </c>
      <c r="AA308" s="59">
        <v>46002</v>
      </c>
      <c r="AB308" s="59">
        <v>46087</v>
      </c>
      <c r="AC308" s="971" t="s">
        <v>1359</v>
      </c>
      <c r="AD308" s="342"/>
      <c r="AE308" s="802"/>
      <c r="AF308" s="965"/>
    </row>
    <row r="309" spans="1:32" ht="39.75" customHeight="1">
      <c r="A309" s="916" t="s">
        <v>1360</v>
      </c>
      <c r="B309" s="355" t="s">
        <v>1139</v>
      </c>
      <c r="C309" s="299">
        <v>46052</v>
      </c>
      <c r="D309" s="1172" t="s">
        <v>56</v>
      </c>
      <c r="E309" s="749">
        <v>45959</v>
      </c>
      <c r="F309" s="750" t="s">
        <v>1156</v>
      </c>
      <c r="G309" s="750" t="s">
        <v>1361</v>
      </c>
      <c r="H309" s="761">
        <v>83</v>
      </c>
      <c r="I309" s="1169" t="s">
        <v>665</v>
      </c>
      <c r="J309" s="740" t="s">
        <v>31</v>
      </c>
      <c r="K309" s="749" t="s">
        <v>260</v>
      </c>
      <c r="L309" s="740" t="s">
        <v>110</v>
      </c>
      <c r="M309" s="941">
        <v>45545.15</v>
      </c>
      <c r="N309" s="555"/>
      <c r="O309" s="555"/>
      <c r="P309" s="941">
        <v>45545.15</v>
      </c>
      <c r="Q309" s="1347" t="s">
        <v>110</v>
      </c>
      <c r="R309" s="1351" t="s">
        <v>39</v>
      </c>
      <c r="S309" s="1332">
        <v>45946</v>
      </c>
      <c r="T309" s="762">
        <v>4120</v>
      </c>
      <c r="U309" s="834">
        <v>4120</v>
      </c>
      <c r="V309" s="3">
        <f>IFERROR(Table5[[#This Row],[Actual Redline Completed Footage UG]]/Table5[[#This Row],[Footage UG]], 0)</f>
        <v>1</v>
      </c>
      <c r="W309" s="726">
        <v>45965</v>
      </c>
      <c r="X309" s="280">
        <v>1</v>
      </c>
      <c r="Y309" s="280">
        <v>1</v>
      </c>
      <c r="Z309" s="280">
        <v>1</v>
      </c>
      <c r="AA309" s="363">
        <v>46057</v>
      </c>
      <c r="AB309" s="373" t="s">
        <v>856</v>
      </c>
      <c r="AC309" s="972" t="s">
        <v>1362</v>
      </c>
      <c r="AD309" s="342"/>
      <c r="AE309" s="802"/>
      <c r="AF309" s="965"/>
    </row>
    <row r="310" spans="1:32" ht="39.75" customHeight="1">
      <c r="A310" s="566" t="s">
        <v>1363</v>
      </c>
      <c r="B310" s="768" t="s">
        <v>1139</v>
      </c>
      <c r="C310" s="24">
        <v>46045</v>
      </c>
      <c r="D310" s="570" t="s">
        <v>56</v>
      </c>
      <c r="E310" s="24"/>
      <c r="F310" s="569" t="s">
        <v>1156</v>
      </c>
      <c r="G310" s="571"/>
      <c r="H310" s="769">
        <v>85</v>
      </c>
      <c r="I310" s="577" t="s">
        <v>665</v>
      </c>
      <c r="J310" s="572" t="s">
        <v>31</v>
      </c>
      <c r="K310" s="367" t="s">
        <v>260</v>
      </c>
      <c r="L310" s="369" t="s">
        <v>110</v>
      </c>
      <c r="M310" s="795">
        <v>29180.45</v>
      </c>
      <c r="N310" s="575"/>
      <c r="O310" s="958"/>
      <c r="P310" s="795">
        <v>29180.45</v>
      </c>
      <c r="Q310" s="369" t="s">
        <v>110</v>
      </c>
      <c r="R310" s="1350" t="s">
        <v>39</v>
      </c>
      <c r="S310" s="127" t="s">
        <v>260</v>
      </c>
      <c r="T310" s="644">
        <v>6249</v>
      </c>
      <c r="U310" s="797">
        <v>6183</v>
      </c>
      <c r="V310" s="3">
        <f>IFERROR(Table5[[#This Row],[Actual Redline Completed Footage UG]]/Table5[[#This Row],[Footage UG]], 0)</f>
        <v>0.98943831012962069</v>
      </c>
      <c r="W310" s="497">
        <v>45964</v>
      </c>
      <c r="X310" s="280">
        <v>1</v>
      </c>
      <c r="Y310" s="280">
        <v>1</v>
      </c>
      <c r="Z310" s="280">
        <v>1</v>
      </c>
      <c r="AA310" s="59">
        <v>46002</v>
      </c>
      <c r="AB310" s="363">
        <v>46106</v>
      </c>
      <c r="AC310" s="1063" t="s">
        <v>1364</v>
      </c>
      <c r="AD310" s="342"/>
      <c r="AE310" s="802"/>
      <c r="AF310" s="965"/>
    </row>
    <row r="311" spans="1:32" ht="39.75" customHeight="1">
      <c r="A311" s="926" t="s">
        <v>1365</v>
      </c>
      <c r="B311" s="355" t="s">
        <v>1139</v>
      </c>
      <c r="C311" s="299">
        <v>46045</v>
      </c>
      <c r="D311" s="1172" t="s">
        <v>56</v>
      </c>
      <c r="E311" s="299">
        <v>45959</v>
      </c>
      <c r="F311" s="298" t="s">
        <v>883</v>
      </c>
      <c r="G311" s="492"/>
      <c r="H311" s="300">
        <v>89</v>
      </c>
      <c r="I311" s="1169" t="s">
        <v>665</v>
      </c>
      <c r="J311" s="630" t="s">
        <v>31</v>
      </c>
      <c r="K311" s="19">
        <v>45964</v>
      </c>
      <c r="L311" s="20" t="s">
        <v>110</v>
      </c>
      <c r="M311" s="907">
        <v>84750.5</v>
      </c>
      <c r="N311" s="555"/>
      <c r="O311" s="555"/>
      <c r="P311" s="907">
        <v>84750.5</v>
      </c>
      <c r="Q311" s="1321" t="s">
        <v>110</v>
      </c>
      <c r="R311" s="1350" t="s">
        <v>39</v>
      </c>
      <c r="S311" s="129">
        <v>45964</v>
      </c>
      <c r="T311" s="44">
        <v>6935</v>
      </c>
      <c r="U311" s="797">
        <v>6935</v>
      </c>
      <c r="V311" s="3">
        <f>IFERROR(Table5[[#This Row],[Actual Redline Completed Footage UG]]/Table5[[#This Row],[Footage UG]], 0)</f>
        <v>1</v>
      </c>
      <c r="W311" s="59">
        <v>45973</v>
      </c>
      <c r="X311" s="280">
        <v>1</v>
      </c>
      <c r="Y311" s="280">
        <v>1</v>
      </c>
      <c r="Z311" s="280">
        <v>1</v>
      </c>
      <c r="AA311" s="59">
        <v>46034</v>
      </c>
      <c r="AB311" s="363">
        <v>46106</v>
      </c>
      <c r="AC311" s="971" t="s">
        <v>1172</v>
      </c>
      <c r="AD311" s="342"/>
      <c r="AE311" s="802"/>
      <c r="AF311" s="965"/>
    </row>
    <row r="312" spans="1:32" ht="39.75" customHeight="1">
      <c r="A312" s="916" t="s">
        <v>1366</v>
      </c>
      <c r="B312" s="1173" t="s">
        <v>1139</v>
      </c>
      <c r="C312" s="749">
        <v>46052</v>
      </c>
      <c r="D312" s="1174" t="s">
        <v>56</v>
      </c>
      <c r="E312" s="748">
        <v>46027</v>
      </c>
      <c r="F312" s="785" t="s">
        <v>983</v>
      </c>
      <c r="G312" s="750"/>
      <c r="H312" s="20">
        <v>81</v>
      </c>
      <c r="I312" s="304" t="s">
        <v>665</v>
      </c>
      <c r="J312" s="755" t="s">
        <v>31</v>
      </c>
      <c r="K312" s="748">
        <v>46027</v>
      </c>
      <c r="L312" s="703" t="s">
        <v>110</v>
      </c>
      <c r="M312" s="833">
        <v>73885</v>
      </c>
      <c r="N312" s="555"/>
      <c r="O312" s="575"/>
      <c r="P312" s="833">
        <v>73885</v>
      </c>
      <c r="Q312" s="703" t="s">
        <v>110</v>
      </c>
      <c r="R312" s="1351" t="s">
        <v>39</v>
      </c>
      <c r="S312" s="1332">
        <v>46027</v>
      </c>
      <c r="T312" s="5">
        <v>6021</v>
      </c>
      <c r="U312" s="834">
        <v>6092</v>
      </c>
      <c r="V312" s="3">
        <f>IFERROR(Table5[[#This Row],[Actual Redline Completed Footage UG]]/Table5[[#This Row],[Footage UG]], 0)</f>
        <v>1.0117920611194153</v>
      </c>
      <c r="W312" s="726">
        <v>46035</v>
      </c>
      <c r="X312" s="280">
        <v>1</v>
      </c>
      <c r="Y312" s="280">
        <v>1</v>
      </c>
      <c r="Z312" s="280">
        <v>1</v>
      </c>
      <c r="AA312" s="726">
        <v>46052</v>
      </c>
      <c r="AB312" s="373" t="s">
        <v>856</v>
      </c>
      <c r="AC312" s="972" t="s">
        <v>1367</v>
      </c>
      <c r="AD312" s="342"/>
      <c r="AE312" s="802"/>
      <c r="AF312" s="965"/>
    </row>
    <row r="313" spans="1:32" ht="39.75" customHeight="1">
      <c r="A313" s="41"/>
      <c r="B313" s="41"/>
      <c r="C313" s="41"/>
      <c r="D313" s="41"/>
      <c r="E313" s="41"/>
      <c r="F313" s="41"/>
      <c r="G313" s="41"/>
      <c r="H313" s="41"/>
      <c r="I313" s="41"/>
      <c r="J313" s="41"/>
      <c r="K313" s="41"/>
      <c r="L313" s="41"/>
      <c r="M313" s="41"/>
      <c r="N313" s="41"/>
      <c r="O313" s="596"/>
      <c r="P313" s="1324"/>
      <c r="Q313" s="11"/>
      <c r="R313" s="103"/>
      <c r="S313" s="74"/>
      <c r="T313" s="11"/>
      <c r="U313" s="11"/>
      <c r="V313" s="11"/>
      <c r="W313" s="11"/>
      <c r="X313" s="340"/>
      <c r="Y313" s="11"/>
      <c r="Z313" s="11"/>
      <c r="AA313" s="11"/>
      <c r="AB313" s="81"/>
      <c r="AC313" s="432"/>
      <c r="AD313" s="1147"/>
    </row>
    <row r="314" spans="1:32" ht="39.75" customHeight="1">
      <c r="A314" s="41"/>
      <c r="B314" s="41"/>
      <c r="C314" s="41"/>
      <c r="D314" s="41"/>
      <c r="E314" s="41"/>
      <c r="F314" s="41"/>
      <c r="G314" s="41"/>
      <c r="H314" s="41"/>
      <c r="I314" s="41"/>
      <c r="J314" s="41"/>
      <c r="K314" s="41"/>
      <c r="L314" s="41"/>
      <c r="M314" s="41"/>
      <c r="N314" s="41"/>
      <c r="O314" s="596"/>
      <c r="P314" s="1324"/>
      <c r="Q314" s="11"/>
      <c r="R314" s="11"/>
      <c r="S314" s="11"/>
      <c r="T314" s="103"/>
      <c r="U314" s="103"/>
      <c r="V314" s="103"/>
      <c r="W314" s="103"/>
      <c r="X314" s="74"/>
      <c r="Y314" s="11"/>
      <c r="Z314" s="11"/>
      <c r="AA314" s="11"/>
      <c r="AB314" s="81"/>
      <c r="AC314" s="432"/>
      <c r="AD314" s="1147"/>
    </row>
    <row r="315" spans="1:32" ht="39.75" customHeight="1">
      <c r="A315" s="22" t="s">
        <v>1368</v>
      </c>
      <c r="B315" s="80"/>
      <c r="C315" s="80"/>
      <c r="D315" s="80"/>
      <c r="E315" s="80"/>
      <c r="F315" s="22"/>
      <c r="G315" s="22"/>
      <c r="H315" s="80"/>
      <c r="I315" s="80"/>
      <c r="J315" s="80"/>
      <c r="K315" s="80"/>
      <c r="L315" s="22"/>
      <c r="M315" s="80"/>
      <c r="N315" s="418"/>
      <c r="O315" s="80"/>
      <c r="P315" s="22"/>
      <c r="Q315" s="80"/>
      <c r="R315" s="80"/>
      <c r="S315" s="80"/>
      <c r="T315" s="80"/>
      <c r="U315" s="80"/>
      <c r="V315" s="80"/>
      <c r="W315" s="80"/>
      <c r="X315" s="975"/>
      <c r="Y315" s="967"/>
      <c r="Z315" s="967"/>
      <c r="AA315" s="967"/>
      <c r="AB315" s="350"/>
      <c r="AC315" s="1176"/>
      <c r="AD315" s="1164"/>
    </row>
    <row r="316" spans="1:32" ht="39.75" customHeight="1">
      <c r="A316" s="802" t="s">
        <v>67</v>
      </c>
      <c r="B316" s="390" t="s">
        <v>90</v>
      </c>
      <c r="C316" s="390" t="s">
        <v>91</v>
      </c>
      <c r="D316" s="390" t="s">
        <v>444</v>
      </c>
      <c r="E316" s="390" t="s">
        <v>527</v>
      </c>
      <c r="F316" s="390" t="s">
        <v>528</v>
      </c>
      <c r="G316" s="390" t="s">
        <v>92</v>
      </c>
      <c r="H316" s="390" t="s">
        <v>68</v>
      </c>
      <c r="I316" s="390" t="s">
        <v>93</v>
      </c>
      <c r="J316" s="390" t="s">
        <v>27</v>
      </c>
      <c r="K316" s="390" t="s">
        <v>96</v>
      </c>
      <c r="L316" s="390" t="s">
        <v>95</v>
      </c>
      <c r="M316" s="417" t="s">
        <v>530</v>
      </c>
      <c r="N316" s="417" t="s">
        <v>833</v>
      </c>
      <c r="O316" s="417" t="s">
        <v>834</v>
      </c>
      <c r="P316" s="1325" t="s">
        <v>835</v>
      </c>
      <c r="Q316" s="390" t="s">
        <v>94</v>
      </c>
      <c r="R316" s="390" t="s">
        <v>97</v>
      </c>
      <c r="S316" s="342" t="s">
        <v>98</v>
      </c>
      <c r="T316" s="342" t="s">
        <v>69</v>
      </c>
      <c r="U316" s="342" t="s">
        <v>535</v>
      </c>
      <c r="V316" s="966" t="s">
        <v>495</v>
      </c>
      <c r="W316" s="966" t="s">
        <v>537</v>
      </c>
      <c r="X316" s="978" t="s">
        <v>538</v>
      </c>
      <c r="Y316" s="989" t="s">
        <v>497</v>
      </c>
      <c r="Z316" s="989" t="s">
        <v>1369</v>
      </c>
      <c r="AA316" s="989" t="s">
        <v>836</v>
      </c>
      <c r="AB316" s="989" t="s">
        <v>1370</v>
      </c>
      <c r="AC316" s="1177" t="s">
        <v>838</v>
      </c>
    </row>
    <row r="317" spans="1:32" ht="39.75" customHeight="1">
      <c r="A317" s="960" t="s">
        <v>120</v>
      </c>
      <c r="B317" s="377" t="s">
        <v>35</v>
      </c>
      <c r="C317" s="367">
        <v>45807</v>
      </c>
      <c r="D317" s="358" t="s">
        <v>802</v>
      </c>
      <c r="E317" s="366" t="s">
        <v>260</v>
      </c>
      <c r="F317" s="358" t="s">
        <v>1102</v>
      </c>
      <c r="G317" s="361" t="s">
        <v>121</v>
      </c>
      <c r="H317" s="362">
        <v>60</v>
      </c>
      <c r="I317" s="372" t="s">
        <v>665</v>
      </c>
      <c r="J317" s="369" t="s">
        <v>37</v>
      </c>
      <c r="K317" s="360">
        <v>45716</v>
      </c>
      <c r="L317" s="369" t="s">
        <v>110</v>
      </c>
      <c r="M317" s="415">
        <v>2075.6999999999998</v>
      </c>
      <c r="N317" s="415"/>
      <c r="O317" s="415"/>
      <c r="P317" s="415"/>
      <c r="Q317" s="369" t="s">
        <v>110</v>
      </c>
      <c r="R317" s="610" t="s">
        <v>39</v>
      </c>
      <c r="S317" s="277" t="s">
        <v>37</v>
      </c>
      <c r="T317" s="9">
        <v>0</v>
      </c>
      <c r="U317" s="277">
        <v>0</v>
      </c>
      <c r="V317" s="1178">
        <f t="shared" ref="V317:V323" si="3">IFERROR($U317/$T317, 0)</f>
        <v>0</v>
      </c>
      <c r="W317" s="680">
        <v>45744</v>
      </c>
      <c r="X317" s="979">
        <v>1</v>
      </c>
      <c r="Y317" s="979"/>
      <c r="Z317" s="979"/>
      <c r="AA317" s="979"/>
      <c r="AB317" s="979"/>
      <c r="AC317" s="11" t="s">
        <v>1371</v>
      </c>
    </row>
    <row r="318" spans="1:32" ht="39.75" customHeight="1">
      <c r="A318" s="960" t="s">
        <v>124</v>
      </c>
      <c r="B318" s="377" t="s">
        <v>35</v>
      </c>
      <c r="C318" s="367">
        <v>45807</v>
      </c>
      <c r="D318" s="366" t="s">
        <v>802</v>
      </c>
      <c r="E318" s="366" t="s">
        <v>260</v>
      </c>
      <c r="F318" s="366" t="s">
        <v>1102</v>
      </c>
      <c r="G318" s="368" t="s">
        <v>127</v>
      </c>
      <c r="H318" s="369">
        <v>79</v>
      </c>
      <c r="I318" s="372" t="s">
        <v>665</v>
      </c>
      <c r="J318" s="369" t="s">
        <v>37</v>
      </c>
      <c r="K318" s="360">
        <v>45716</v>
      </c>
      <c r="L318" s="369" t="s">
        <v>110</v>
      </c>
      <c r="M318" s="416">
        <v>2947.5</v>
      </c>
      <c r="N318" s="416"/>
      <c r="O318" s="416"/>
      <c r="P318" s="416"/>
      <c r="Q318" s="369" t="s">
        <v>110</v>
      </c>
      <c r="R318" s="611" t="s">
        <v>39</v>
      </c>
      <c r="S318" s="277" t="s">
        <v>37</v>
      </c>
      <c r="T318" s="9">
        <v>0</v>
      </c>
      <c r="U318" s="277">
        <v>0</v>
      </c>
      <c r="V318" s="383">
        <f t="shared" si="3"/>
        <v>0</v>
      </c>
      <c r="W318" s="370">
        <v>45744</v>
      </c>
      <c r="X318" s="976">
        <v>1</v>
      </c>
      <c r="Y318" s="976"/>
      <c r="Z318" s="976"/>
      <c r="AA318" s="976"/>
      <c r="AB318" s="976"/>
      <c r="AC318" s="603"/>
    </row>
    <row r="319" spans="1:32" ht="39.75" customHeight="1">
      <c r="A319" s="960" t="s">
        <v>126</v>
      </c>
      <c r="B319" s="377" t="s">
        <v>35</v>
      </c>
      <c r="C319" s="367">
        <v>45807</v>
      </c>
      <c r="D319" s="366" t="s">
        <v>802</v>
      </c>
      <c r="E319" s="366" t="s">
        <v>260</v>
      </c>
      <c r="F319" s="366" t="s">
        <v>1102</v>
      </c>
      <c r="G319" s="368" t="s">
        <v>1372</v>
      </c>
      <c r="H319" s="369">
        <v>83</v>
      </c>
      <c r="I319" s="372" t="s">
        <v>665</v>
      </c>
      <c r="J319" s="369" t="s">
        <v>37</v>
      </c>
      <c r="K319" s="360">
        <v>45716</v>
      </c>
      <c r="L319" s="369" t="s">
        <v>110</v>
      </c>
      <c r="M319" s="416">
        <v>2908.95</v>
      </c>
      <c r="N319" s="416"/>
      <c r="O319" s="416"/>
      <c r="P319" s="416"/>
      <c r="Q319" s="369" t="s">
        <v>110</v>
      </c>
      <c r="R319" s="611" t="s">
        <v>39</v>
      </c>
      <c r="S319" s="277" t="s">
        <v>37</v>
      </c>
      <c r="T319" s="9">
        <v>0</v>
      </c>
      <c r="U319" s="277">
        <v>0</v>
      </c>
      <c r="V319" s="383">
        <f t="shared" si="3"/>
        <v>0</v>
      </c>
      <c r="W319" s="370">
        <v>45744</v>
      </c>
      <c r="X319" s="976">
        <v>1</v>
      </c>
      <c r="Y319" s="976"/>
      <c r="Z319" s="976"/>
      <c r="AA319" s="976"/>
      <c r="AB319" s="976"/>
      <c r="AC319" s="11"/>
    </row>
    <row r="320" spans="1:32" ht="39.75" customHeight="1">
      <c r="A320" s="960" t="s">
        <v>271</v>
      </c>
      <c r="B320" s="359" t="s">
        <v>29</v>
      </c>
      <c r="C320" s="367">
        <v>45807</v>
      </c>
      <c r="D320" s="366" t="s">
        <v>802</v>
      </c>
      <c r="E320" s="366" t="s">
        <v>260</v>
      </c>
      <c r="F320" s="366" t="s">
        <v>63</v>
      </c>
      <c r="G320" s="368" t="s">
        <v>272</v>
      </c>
      <c r="H320" s="369">
        <v>68</v>
      </c>
      <c r="I320" s="369" t="s">
        <v>39</v>
      </c>
      <c r="J320" s="369" t="s">
        <v>37</v>
      </c>
      <c r="K320" s="1179">
        <v>45716</v>
      </c>
      <c r="L320" s="369" t="s">
        <v>110</v>
      </c>
      <c r="M320" s="416">
        <v>1134</v>
      </c>
      <c r="N320" s="416"/>
      <c r="O320" s="416"/>
      <c r="P320" s="416"/>
      <c r="Q320" s="369" t="s">
        <v>110</v>
      </c>
      <c r="R320" s="612" t="s">
        <v>39</v>
      </c>
      <c r="S320" s="277" t="s">
        <v>37</v>
      </c>
      <c r="T320" s="9">
        <v>0</v>
      </c>
      <c r="U320" s="364">
        <v>0</v>
      </c>
      <c r="V320" s="383">
        <f t="shared" si="3"/>
        <v>0</v>
      </c>
      <c r="W320" s="370">
        <v>45812</v>
      </c>
      <c r="X320" s="256">
        <v>1</v>
      </c>
      <c r="Y320" s="256"/>
      <c r="Z320" s="256"/>
      <c r="AA320" s="256"/>
      <c r="AB320" s="256"/>
      <c r="AC320" s="11"/>
    </row>
    <row r="321" spans="1:29" ht="39.75" customHeight="1">
      <c r="A321" s="960" t="s">
        <v>281</v>
      </c>
      <c r="B321" s="359" t="s">
        <v>29</v>
      </c>
      <c r="C321" s="367">
        <v>45772</v>
      </c>
      <c r="D321" s="366" t="s">
        <v>802</v>
      </c>
      <c r="E321" s="366" t="s">
        <v>260</v>
      </c>
      <c r="F321" s="366" t="s">
        <v>63</v>
      </c>
      <c r="G321" s="1180" t="s">
        <v>282</v>
      </c>
      <c r="H321" s="369">
        <v>38</v>
      </c>
      <c r="I321" s="369" t="s">
        <v>39</v>
      </c>
      <c r="J321" s="369" t="s">
        <v>37</v>
      </c>
      <c r="K321" s="360">
        <v>45716</v>
      </c>
      <c r="L321" s="369" t="s">
        <v>110</v>
      </c>
      <c r="M321" s="416">
        <v>870</v>
      </c>
      <c r="N321" s="416"/>
      <c r="O321" s="416"/>
      <c r="P321" s="416"/>
      <c r="Q321" s="369" t="s">
        <v>110</v>
      </c>
      <c r="R321" s="612" t="s">
        <v>39</v>
      </c>
      <c r="S321" s="277" t="s">
        <v>37</v>
      </c>
      <c r="T321" s="9">
        <v>0</v>
      </c>
      <c r="U321" s="373">
        <v>0</v>
      </c>
      <c r="V321" s="383">
        <f t="shared" si="3"/>
        <v>0</v>
      </c>
      <c r="W321" s="370">
        <v>45742</v>
      </c>
      <c r="X321" s="256">
        <v>1</v>
      </c>
      <c r="Y321" s="256"/>
      <c r="Z321" s="256"/>
      <c r="AA321" s="256"/>
      <c r="AB321" s="256"/>
      <c r="AC321" s="83" t="s">
        <v>1373</v>
      </c>
    </row>
    <row r="322" spans="1:29" ht="39.75" customHeight="1">
      <c r="A322" s="960" t="s">
        <v>359</v>
      </c>
      <c r="B322" s="359" t="s">
        <v>29</v>
      </c>
      <c r="C322" s="367">
        <v>45772</v>
      </c>
      <c r="D322" s="345" t="s">
        <v>1091</v>
      </c>
      <c r="E322" s="345">
        <v>45698</v>
      </c>
      <c r="F322" s="367" t="s">
        <v>1086</v>
      </c>
      <c r="G322" s="1110" t="s">
        <v>360</v>
      </c>
      <c r="H322" s="369">
        <v>82</v>
      </c>
      <c r="I322" s="369" t="s">
        <v>665</v>
      </c>
      <c r="J322" s="369" t="s">
        <v>31</v>
      </c>
      <c r="K322" s="1179">
        <v>45716</v>
      </c>
      <c r="L322" s="372" t="s">
        <v>110</v>
      </c>
      <c r="M322" s="416">
        <v>2025.6</v>
      </c>
      <c r="N322" s="416"/>
      <c r="O322" s="416"/>
      <c r="P322" s="416"/>
      <c r="Q322" s="372" t="s">
        <v>110</v>
      </c>
      <c r="R322" s="612" t="s">
        <v>39</v>
      </c>
      <c r="S322" s="277" t="s">
        <v>37</v>
      </c>
      <c r="T322" s="9">
        <v>0</v>
      </c>
      <c r="U322" s="364">
        <v>0</v>
      </c>
      <c r="V322" s="383">
        <f t="shared" si="3"/>
        <v>0</v>
      </c>
      <c r="W322" s="370">
        <v>45716</v>
      </c>
      <c r="X322" s="3">
        <v>1</v>
      </c>
      <c r="Y322" s="1083"/>
      <c r="Z322" s="1083"/>
      <c r="AA322" s="1083"/>
      <c r="AB322" s="1083"/>
      <c r="AC322" s="977" t="s">
        <v>1374</v>
      </c>
    </row>
    <row r="323" spans="1:29" ht="39.75" customHeight="1">
      <c r="A323" s="960" t="s">
        <v>370</v>
      </c>
      <c r="B323" s="359" t="s">
        <v>29</v>
      </c>
      <c r="C323" s="367">
        <v>45742</v>
      </c>
      <c r="D323" s="366" t="s">
        <v>802</v>
      </c>
      <c r="E323" s="367">
        <v>45715</v>
      </c>
      <c r="F323" s="366" t="s">
        <v>63</v>
      </c>
      <c r="G323" s="368" t="s">
        <v>371</v>
      </c>
      <c r="H323" s="369">
        <v>84</v>
      </c>
      <c r="I323" s="369" t="s">
        <v>39</v>
      </c>
      <c r="J323" s="369" t="s">
        <v>37</v>
      </c>
      <c r="K323" s="367">
        <v>45715</v>
      </c>
      <c r="L323" s="369" t="s">
        <v>110</v>
      </c>
      <c r="M323" s="416">
        <v>3801.75</v>
      </c>
      <c r="N323" s="416"/>
      <c r="O323" s="416"/>
      <c r="P323" s="416"/>
      <c r="Q323" s="369" t="s">
        <v>110</v>
      </c>
      <c r="R323" s="612" t="s">
        <v>39</v>
      </c>
      <c r="S323" s="277" t="s">
        <v>37</v>
      </c>
      <c r="T323" s="9">
        <v>0</v>
      </c>
      <c r="U323" s="277">
        <v>0</v>
      </c>
      <c r="V323" s="383">
        <f t="shared" si="3"/>
        <v>0</v>
      </c>
      <c r="W323" s="370">
        <v>45716</v>
      </c>
      <c r="X323" s="79">
        <v>1</v>
      </c>
      <c r="Y323" s="79"/>
      <c r="Z323" s="79"/>
      <c r="AA323" s="79"/>
      <c r="AB323" s="79"/>
      <c r="AC323" s="50"/>
    </row>
    <row r="324" spans="1:29" ht="39.75" customHeight="1">
      <c r="A324" s="41"/>
      <c r="B324" s="41"/>
      <c r="C324" s="41"/>
      <c r="D324" s="41"/>
      <c r="E324" s="41"/>
      <c r="F324" s="41"/>
      <c r="G324" s="41"/>
      <c r="H324" s="41"/>
      <c r="I324" s="41"/>
      <c r="J324" s="41"/>
      <c r="K324" s="41"/>
      <c r="L324" s="41"/>
      <c r="M324" s="41"/>
      <c r="N324" s="41"/>
      <c r="O324" s="596"/>
      <c r="P324" s="1324"/>
      <c r="Q324" s="11"/>
      <c r="R324" s="11"/>
      <c r="S324" s="11"/>
      <c r="T324" s="11"/>
      <c r="U324" s="11"/>
      <c r="V324" s="11"/>
      <c r="W324" s="11"/>
      <c r="X324" s="11"/>
      <c r="Y324" s="11"/>
      <c r="Z324" s="11"/>
      <c r="AA324" s="74"/>
      <c r="AB324" s="11"/>
      <c r="AC324" s="11"/>
    </row>
    <row r="325" spans="1:29" ht="39.75" customHeight="1">
      <c r="A325" s="605" t="s">
        <v>1375</v>
      </c>
      <c r="B325" s="41"/>
      <c r="C325" s="41"/>
      <c r="D325" s="41"/>
      <c r="E325" s="41"/>
      <c r="F325" s="41"/>
      <c r="G325" s="41"/>
      <c r="H325" s="41"/>
      <c r="I325" s="41"/>
      <c r="J325" s="41"/>
      <c r="K325" s="41"/>
      <c r="L325" s="41"/>
      <c r="M325" s="41"/>
      <c r="N325" s="41"/>
      <c r="O325" s="596"/>
      <c r="P325" s="1324"/>
      <c r="Q325" s="11"/>
      <c r="R325" s="11"/>
      <c r="S325" s="11"/>
      <c r="T325" s="11"/>
      <c r="U325" s="11"/>
      <c r="V325" s="11"/>
      <c r="W325" s="11"/>
      <c r="X325" s="11"/>
      <c r="Y325" s="11"/>
      <c r="Z325" s="11"/>
      <c r="AA325" s="135"/>
      <c r="AB325" s="11"/>
      <c r="AC325" s="11"/>
    </row>
    <row r="326" spans="1:29" ht="39.75" customHeight="1">
      <c r="A326" s="985" t="s">
        <v>67</v>
      </c>
      <c r="B326" s="985" t="s">
        <v>90</v>
      </c>
      <c r="C326" s="985" t="s">
        <v>91</v>
      </c>
      <c r="D326" s="985" t="s">
        <v>444</v>
      </c>
      <c r="E326" s="985" t="s">
        <v>527</v>
      </c>
      <c r="F326" s="985" t="s">
        <v>528</v>
      </c>
      <c r="G326" s="985" t="s">
        <v>92</v>
      </c>
      <c r="H326" s="985" t="s">
        <v>68</v>
      </c>
      <c r="I326" s="985" t="s">
        <v>93</v>
      </c>
      <c r="J326" s="985" t="s">
        <v>27</v>
      </c>
      <c r="K326" s="985" t="s">
        <v>529</v>
      </c>
      <c r="L326" s="985" t="s">
        <v>96</v>
      </c>
      <c r="M326" s="985" t="s">
        <v>95</v>
      </c>
      <c r="N326" s="986" t="s">
        <v>530</v>
      </c>
      <c r="O326" s="986" t="s">
        <v>1376</v>
      </c>
      <c r="P326" s="417" t="s">
        <v>833</v>
      </c>
      <c r="Q326" s="985" t="s">
        <v>97</v>
      </c>
      <c r="R326" s="987" t="s">
        <v>98</v>
      </c>
      <c r="S326" s="987" t="s">
        <v>532</v>
      </c>
      <c r="T326" s="987" t="s">
        <v>1377</v>
      </c>
      <c r="U326" s="987" t="s">
        <v>1378</v>
      </c>
      <c r="V326" s="987" t="s">
        <v>836</v>
      </c>
      <c r="W326" s="987" t="s">
        <v>69</v>
      </c>
      <c r="X326" s="987" t="s">
        <v>535</v>
      </c>
      <c r="Y326" s="966" t="s">
        <v>536</v>
      </c>
      <c r="Z326" s="966" t="s">
        <v>495</v>
      </c>
      <c r="AA326" s="966" t="s">
        <v>537</v>
      </c>
      <c r="AB326" s="991" t="s">
        <v>838</v>
      </c>
      <c r="AC326" s="988" t="s">
        <v>540</v>
      </c>
    </row>
    <row r="327" spans="1:29" ht="39.75" customHeight="1">
      <c r="A327" s="980" t="s">
        <v>1379</v>
      </c>
      <c r="B327" s="358" t="s">
        <v>32</v>
      </c>
      <c r="C327" s="981"/>
      <c r="D327" s="360" t="s">
        <v>50</v>
      </c>
      <c r="E327" s="360">
        <v>45768</v>
      </c>
      <c r="F327" s="375" t="s">
        <v>883</v>
      </c>
      <c r="G327" s="358"/>
      <c r="H327" s="362">
        <v>0</v>
      </c>
      <c r="I327" s="1074" t="s">
        <v>39</v>
      </c>
      <c r="J327" s="362" t="s">
        <v>37</v>
      </c>
      <c r="K327" s="981"/>
      <c r="L327" s="366" t="s">
        <v>37</v>
      </c>
      <c r="M327" s="362" t="s">
        <v>238</v>
      </c>
      <c r="N327" s="415">
        <v>0</v>
      </c>
      <c r="O327" s="362" t="s">
        <v>238</v>
      </c>
      <c r="P327" s="982" t="s">
        <v>39</v>
      </c>
      <c r="Q327" s="277" t="s">
        <v>37</v>
      </c>
      <c r="R327" s="373" t="s">
        <v>558</v>
      </c>
      <c r="S327" s="373" t="s">
        <v>558</v>
      </c>
      <c r="T327" s="373" t="s">
        <v>558</v>
      </c>
      <c r="U327" s="277"/>
      <c r="V327" s="373">
        <v>3</v>
      </c>
      <c r="W327" s="373">
        <v>3</v>
      </c>
      <c r="X327" s="364">
        <f t="shared" ref="X327:X328" si="4">SUM(V327-W327)</f>
        <v>0</v>
      </c>
      <c r="Y327" s="383">
        <f>IFERROR($W327/$V327, 0)</f>
        <v>1</v>
      </c>
      <c r="Z327" s="383"/>
      <c r="AA327" s="370">
        <v>45768</v>
      </c>
      <c r="AB327" s="268"/>
    </row>
    <row r="328" spans="1:29" ht="39.75" customHeight="1">
      <c r="A328" s="980" t="s">
        <v>1380</v>
      </c>
      <c r="B328" s="358" t="s">
        <v>32</v>
      </c>
      <c r="C328" s="981"/>
      <c r="D328" s="360" t="s">
        <v>50</v>
      </c>
      <c r="E328" s="360">
        <v>45768</v>
      </c>
      <c r="F328" s="375" t="s">
        <v>883</v>
      </c>
      <c r="G328" s="358"/>
      <c r="H328" s="362">
        <v>0</v>
      </c>
      <c r="I328" s="1074" t="s">
        <v>39</v>
      </c>
      <c r="J328" s="362" t="s">
        <v>37</v>
      </c>
      <c r="K328" s="981"/>
      <c r="L328" s="366" t="s">
        <v>37</v>
      </c>
      <c r="M328" s="362" t="s">
        <v>238</v>
      </c>
      <c r="N328" s="415">
        <v>0</v>
      </c>
      <c r="O328" s="362" t="s">
        <v>238</v>
      </c>
      <c r="P328" s="982" t="s">
        <v>39</v>
      </c>
      <c r="Q328" s="277" t="s">
        <v>37</v>
      </c>
      <c r="R328" s="373" t="s">
        <v>558</v>
      </c>
      <c r="S328" s="373" t="s">
        <v>558</v>
      </c>
      <c r="T328" s="373" t="s">
        <v>558</v>
      </c>
      <c r="U328" s="277"/>
      <c r="V328" s="373">
        <v>3</v>
      </c>
      <c r="W328" s="373">
        <v>3</v>
      </c>
      <c r="X328" s="364">
        <f t="shared" si="4"/>
        <v>0</v>
      </c>
      <c r="Y328" s="383">
        <f>IFERROR($W328/$V328, 0)</f>
        <v>1</v>
      </c>
      <c r="Z328" s="383"/>
      <c r="AA328" s="370">
        <v>45768</v>
      </c>
      <c r="AB328" s="990"/>
    </row>
    <row r="329" spans="1:29" ht="39.75" customHeight="1">
      <c r="A329" s="41"/>
      <c r="B329" s="41"/>
      <c r="C329" s="41"/>
      <c r="D329" s="41"/>
      <c r="E329" s="41"/>
      <c r="F329" s="41"/>
      <c r="G329" s="41"/>
      <c r="H329" s="41"/>
      <c r="I329" s="41"/>
      <c r="J329" s="41"/>
      <c r="K329" s="41"/>
      <c r="L329" s="41"/>
      <c r="M329" s="41"/>
      <c r="N329" s="41"/>
      <c r="O329" s="596"/>
      <c r="P329" s="1324"/>
      <c r="Q329" s="11"/>
      <c r="R329" s="11"/>
      <c r="S329" s="11"/>
      <c r="T329" s="11"/>
      <c r="U329" s="11"/>
      <c r="V329" s="11"/>
      <c r="W329" s="11"/>
      <c r="X329" s="11"/>
      <c r="Y329" s="11"/>
      <c r="Z329" s="11"/>
      <c r="AA329" s="11"/>
    </row>
    <row r="330" spans="1:29" ht="39.75" customHeight="1">
      <c r="A330" s="41"/>
      <c r="B330" s="41"/>
      <c r="C330" s="41"/>
      <c r="D330" s="41"/>
      <c r="E330" s="41"/>
      <c r="F330" s="41"/>
      <c r="G330" s="41"/>
      <c r="H330" s="41"/>
      <c r="I330" s="41"/>
      <c r="J330" s="41"/>
      <c r="K330" s="41"/>
      <c r="L330" s="41"/>
      <c r="M330" s="41"/>
      <c r="N330" s="41"/>
      <c r="O330" s="596"/>
      <c r="P330" s="1324"/>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4"/>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4"/>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4"/>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4"/>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4"/>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4"/>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4"/>
      <c r="Q337" s="11"/>
      <c r="R337" s="11"/>
      <c r="S337" s="11"/>
      <c r="T337" s="11"/>
      <c r="U337" s="11"/>
      <c r="V337" s="11"/>
      <c r="W337" s="11"/>
      <c r="X337" s="11"/>
      <c r="Y337" s="11"/>
      <c r="Z337" s="11"/>
      <c r="AA337" s="11"/>
    </row>
  </sheetData>
  <dataValidations count="9">
    <dataValidation type="list" allowBlank="1" showInputMessage="1" showErrorMessage="1" sqref="I43:I46 I176:I177 I163:I164 I179 I181 I144 I197 I317 I321 I174 I183 I12 I129 I118:I119 I110:I111 I148 I151 I290:I291 I199 I194:I195 I278 I310 I266:I267 I125:I126 I52 I28:I29 I31:I34 I264 I269 I281 I97 I54:I55 I256 I72 I303 I300:I301 I139 I70 I60:I64 I87:I94 I36 I84:I85 I99:I106 I202 I19 I16 I22:I24 I77:I78 I50 I80:I82 I271:I276" xr:uid="{8EBE9BB6-6BD2-46C1-9207-22004A752DD6}">
      <formula1>"On Track, In Jeopardy, Completed on Track, Completed, Completed -Missed TSD, On Hold Per Tillman"</formula1>
    </dataValidation>
    <dataValidation type="list" allowBlank="1" showInputMessage="1" showErrorMessage="1" sqref="I316 I326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91 K319 E321 K321:K323 D292 S131:S132 D111:E111 S156:S159 D148:E148 S161 K162 S169:S184 E141 K28:K32 E55:E56 E125 E145 K72 K147:K160 E143 D198 S189:S198 D304:D305 D290 D294:D295 L326:L328 Q328:U328 E52 S310 K310 AA217:AA218 K110:K116 W20 E25 K26 K298:K307 D308:D309 E86 K296 S296 Q244:Q245 S316:S323 Q315:U315 D297 AA280:AB280 AA304:AB307 AA142:AB142 AB144 AA156:AB156 AA192:AB192 AA152:AB152 K316 AA26:AB26 AB4 AA110:AB110 AA72:AB72 AA114:AB115 AA200:AB200 AA131:AB131 AA97:AB97 L315 R326:V326 AB185 AB158:AB162 AB154 AB151 AB149 AB147 AA309:AB309 S200:S202 AA302:AB302 K224 S224 S221:S222 AA231 K278 T263 D256:E256 S298:S301 S303:S307 K74:K78 E67:E70 K67:K70 AA28:AB32 AA36:AB36 AA99:AB107 K118:K131 K34:K65 E82 K137 E133 AA312:AB312 S134:S135 K134:K135 AA134:AB135 D203:D210 AA203:AB207 AA209:AA213 D19:E19 AA248:AB277 AA236:AA240 K221:K222 D215:D242 S1:S2 AA1:AB3 AA6:AB7 S4:S15 K1:K20 AA10:AB20 AA294:AB299 K22:K24 AA24:AB24 K164:K202 AA189:AB189 K81:K108 E80 AA77:AB78 E27 AA49:AB53 T286:T289 AA119:AB125 T273:T275 AA59:AB64 S17:S129 AA81:AB82 AA84:AB94 T261 S261:S278 S248:S259 K248:K276 T259 S211:S219 K211:K219 K226:K245 S226:S243 AB208:AB240 AB242 AA241:AB241 AB310:AB311 D311:D312 E136 AA137:AB138 K280:K286 AA282:AB291 K290:K293 S280:S292" xr:uid="{69BA9396-C6BF-4BF7-ADE5-B0A99637D974}"/>
    <dataValidation type="list" allowBlank="1" showInputMessage="1" showErrorMessage="1" sqref="J185:J186 J327:J328 J317:J323 J183 J268 J265 J12:J13 J19:J21 J249:J252 J15:J17 J2:J10 J23 J255:J263 J25:J53 J270:J277 J188:J242 J55:J181 J279:J312" xr:uid="{FD7C7CD5-6442-444B-AC8D-9E87EABB0D4D}">
      <formula1>"Received, Pending, Not Required"</formula1>
    </dataValidation>
    <dataValidation type="list" allowBlank="1" showInputMessage="1" showErrorMessage="1" sqref="I152:I162 I112:I117 I178 I200:I201 I180 I175 I196 I318:I320 I315 I322:I323 I327:I328 I98 I165:I173 I182 I86 I73:I76 I127:I128 I145:I147 I292:I299 I149:I150 I143 I198 I279:I280 I270 I268 I20:I21 I30 I53 I25:I27 I107:I109 I95:I96 I304:I309 I56:I59 I65:I69 I37:I42 I302 I71 I79 I35 I51 I140:I141 I311:I312 I257:I263 I17:I18 I249:I255 I265 I2:I15 I184:I193 I47:I49 I120:I124 I277 I83 I203:I245 I130:I138 I282:I289" xr:uid="{961FBB26-6236-46B9-BD22-4000D8D733CF}">
      <formula1>"On Track, In Jeopardy, Completed on Track, Completed, Completed -Missed TSD"</formula1>
    </dataValidation>
    <dataValidation type="list" allowBlank="1" showInputMessage="1" showErrorMessage="1" sqref="P327:P328 Q326 R316:R323 P315 R143:R243 R1:R141 R248:R312"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5 K326:K32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1390</v>
      </c>
      <c r="O9">
        <v>7188</v>
      </c>
      <c r="P9">
        <v>23895</v>
      </c>
      <c r="Q9">
        <v>10905</v>
      </c>
      <c r="R9">
        <v>41988</v>
      </c>
    </row>
    <row r="10" spans="1:18">
      <c r="A10" t="s">
        <v>181</v>
      </c>
      <c r="C10">
        <v>534</v>
      </c>
      <c r="D10">
        <v>460</v>
      </c>
      <c r="E10">
        <v>886</v>
      </c>
      <c r="F10">
        <v>202</v>
      </c>
      <c r="G10">
        <v>2082</v>
      </c>
      <c r="J10" t="s">
        <v>1117</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1098</v>
      </c>
      <c r="O12">
        <v>2073</v>
      </c>
      <c r="P12">
        <v>6882</v>
      </c>
      <c r="Q12">
        <v>7027</v>
      </c>
      <c r="R12">
        <v>15982</v>
      </c>
    </row>
    <row r="13" spans="1:18">
      <c r="J13" t="s">
        <v>1391</v>
      </c>
      <c r="K13">
        <v>2298</v>
      </c>
      <c r="N13" t="s">
        <v>472</v>
      </c>
      <c r="O13">
        <v>50898</v>
      </c>
      <c r="P13">
        <v>153120</v>
      </c>
      <c r="Q13">
        <v>116231</v>
      </c>
      <c r="R13">
        <v>320249</v>
      </c>
    </row>
    <row r="14" spans="1:18">
      <c r="J14" t="s">
        <v>853</v>
      </c>
      <c r="K14">
        <v>13034</v>
      </c>
    </row>
    <row r="15" spans="1:18">
      <c r="A15" s="12" t="s">
        <v>1382</v>
      </c>
      <c r="B15" s="12" t="s">
        <v>1381</v>
      </c>
      <c r="J15" t="s">
        <v>1091</v>
      </c>
      <c r="K15">
        <v>4828</v>
      </c>
    </row>
    <row r="16" spans="1:18">
      <c r="A16" s="12" t="s">
        <v>1383</v>
      </c>
      <c r="B16" s="48">
        <v>45705</v>
      </c>
      <c r="C16" s="48">
        <v>45706</v>
      </c>
      <c r="D16" s="48">
        <v>45707</v>
      </c>
      <c r="E16" s="48">
        <v>45708</v>
      </c>
      <c r="F16" s="48">
        <v>45709</v>
      </c>
      <c r="G16" t="s">
        <v>472</v>
      </c>
      <c r="J16" t="s">
        <v>1098</v>
      </c>
      <c r="K16">
        <v>6718</v>
      </c>
    </row>
    <row r="17" spans="1:11">
      <c r="A17" t="s">
        <v>294</v>
      </c>
      <c r="E17">
        <v>547</v>
      </c>
      <c r="F17">
        <v>792</v>
      </c>
      <c r="G17">
        <v>1339</v>
      </c>
      <c r="J17" t="s">
        <v>845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839</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1254</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1254</v>
      </c>
      <c r="B802">
        <v>454</v>
      </c>
      <c r="C802">
        <v>251</v>
      </c>
      <c r="D802">
        <v>224</v>
      </c>
      <c r="E802">
        <v>789</v>
      </c>
      <c r="G802">
        <v>1718</v>
      </c>
    </row>
    <row r="803" spans="1:7">
      <c r="A803" t="s">
        <v>1123</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1254</v>
      </c>
      <c r="B823">
        <v>1088</v>
      </c>
      <c r="C823">
        <v>557</v>
      </c>
      <c r="D823">
        <v>512</v>
      </c>
      <c r="E823">
        <v>369</v>
      </c>
      <c r="G823">
        <v>2526</v>
      </c>
    </row>
    <row r="824" spans="1:7">
      <c r="A824" t="s">
        <v>1123</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1239</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1347</v>
      </c>
      <c r="B846">
        <v>220</v>
      </c>
      <c r="C846">
        <v>435</v>
      </c>
      <c r="D846">
        <v>227</v>
      </c>
      <c r="E846">
        <v>487</v>
      </c>
      <c r="F846">
        <v>123</v>
      </c>
      <c r="G846">
        <v>1492</v>
      </c>
    </row>
    <row r="847" spans="1:7">
      <c r="A847" t="s">
        <v>1243</v>
      </c>
      <c r="B847">
        <v>60</v>
      </c>
      <c r="C847">
        <v>219</v>
      </c>
      <c r="G847">
        <v>279</v>
      </c>
    </row>
    <row r="848" spans="1:7">
      <c r="A848" t="s">
        <v>1060</v>
      </c>
      <c r="D848">
        <v>240</v>
      </c>
      <c r="G848">
        <v>240</v>
      </c>
    </row>
    <row r="849" spans="1:7">
      <c r="A849" t="s">
        <v>1430</v>
      </c>
      <c r="C849">
        <v>1603</v>
      </c>
      <c r="D849">
        <v>791</v>
      </c>
      <c r="E849">
        <v>2803</v>
      </c>
      <c r="G849">
        <v>5197</v>
      </c>
    </row>
    <row r="850" spans="1:7">
      <c r="A850" t="s">
        <v>1248</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1347</v>
      </c>
      <c r="C865">
        <v>413</v>
      </c>
      <c r="D865">
        <v>190</v>
      </c>
      <c r="E865">
        <v>1194</v>
      </c>
      <c r="F865">
        <v>306</v>
      </c>
      <c r="G865">
        <v>2103</v>
      </c>
    </row>
    <row r="866" spans="1:7">
      <c r="A866" t="s">
        <v>1430</v>
      </c>
      <c r="B866">
        <v>3343</v>
      </c>
      <c r="C866">
        <v>714</v>
      </c>
      <c r="D866">
        <v>2013</v>
      </c>
      <c r="E866">
        <v>1500</v>
      </c>
      <c r="F866">
        <v>1933</v>
      </c>
      <c r="G866">
        <v>9503</v>
      </c>
    </row>
    <row r="867" spans="1:7">
      <c r="A867" t="s">
        <v>1248</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889</v>
      </c>
      <c r="B887">
        <v>270</v>
      </c>
      <c r="C887">
        <v>60</v>
      </c>
      <c r="G887">
        <v>330</v>
      </c>
    </row>
    <row r="888" spans="1:7">
      <c r="A888" t="s">
        <v>974</v>
      </c>
    </row>
    <row r="889" spans="1:7">
      <c r="A889" t="s">
        <v>1347</v>
      </c>
      <c r="B889">
        <v>203</v>
      </c>
      <c r="C889">
        <v>996</v>
      </c>
      <c r="D889">
        <v>1147</v>
      </c>
      <c r="E889">
        <v>1053</v>
      </c>
      <c r="F889">
        <v>955</v>
      </c>
      <c r="G889">
        <v>4354</v>
      </c>
    </row>
    <row r="890" spans="1:7">
      <c r="A890" t="s">
        <v>1430</v>
      </c>
      <c r="B890">
        <v>820</v>
      </c>
      <c r="C890">
        <v>2077</v>
      </c>
      <c r="D890">
        <v>1096</v>
      </c>
      <c r="G890">
        <v>3993</v>
      </c>
    </row>
    <row r="891" spans="1:7">
      <c r="A891" t="s">
        <v>1248</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1247</v>
      </c>
      <c r="D899">
        <v>3179</v>
      </c>
      <c r="G899">
        <v>3179</v>
      </c>
    </row>
    <row r="900" spans="1:7">
      <c r="A900" t="s">
        <v>1056</v>
      </c>
      <c r="E900">
        <v>978</v>
      </c>
      <c r="G900">
        <v>978</v>
      </c>
    </row>
    <row r="901" spans="1:7">
      <c r="A901" t="s">
        <v>1307</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1254</v>
      </c>
      <c r="F911">
        <v>569</v>
      </c>
      <c r="G911">
        <v>569</v>
      </c>
    </row>
    <row r="912" spans="1:7">
      <c r="A912" t="s">
        <v>1347</v>
      </c>
    </row>
    <row r="913" spans="1:7">
      <c r="A913" t="s">
        <v>1243</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1247</v>
      </c>
      <c r="B918">
        <v>882</v>
      </c>
      <c r="C918">
        <v>1072</v>
      </c>
      <c r="D918">
        <v>1034</v>
      </c>
      <c r="E918">
        <v>209</v>
      </c>
      <c r="G918">
        <v>3197</v>
      </c>
    </row>
    <row r="919" spans="1:7">
      <c r="A919" t="s">
        <v>1056</v>
      </c>
      <c r="B919">
        <v>1420</v>
      </c>
      <c r="C919">
        <v>990</v>
      </c>
      <c r="D919">
        <v>549</v>
      </c>
      <c r="G919">
        <v>2959</v>
      </c>
    </row>
    <row r="920" spans="1:7">
      <c r="A920" t="s">
        <v>1307</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1351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1349</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1182</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1239</v>
      </c>
    </row>
    <row r="940" spans="1:7">
      <c r="A940" t="s">
        <v>1347</v>
      </c>
      <c r="B940">
        <v>560</v>
      </c>
      <c r="G940">
        <v>560</v>
      </c>
    </row>
    <row r="941" spans="1:7">
      <c r="A941" t="s">
        <v>851</v>
      </c>
    </row>
    <row r="942" spans="1:7">
      <c r="A942" t="s">
        <v>1002</v>
      </c>
      <c r="B942">
        <v>138</v>
      </c>
      <c r="G942">
        <v>138</v>
      </c>
    </row>
    <row r="943" spans="1:7">
      <c r="A943" t="s">
        <v>849</v>
      </c>
    </row>
    <row r="944" spans="1:7">
      <c r="A944" t="s">
        <v>1247</v>
      </c>
      <c r="B944">
        <v>96</v>
      </c>
      <c r="G944">
        <v>96</v>
      </c>
    </row>
    <row r="945" spans="1:7">
      <c r="A945" t="s">
        <v>1056</v>
      </c>
      <c r="B945">
        <v>632</v>
      </c>
      <c r="G945">
        <v>632</v>
      </c>
    </row>
    <row r="946" spans="1:7">
      <c r="A946" t="s">
        <v>1307</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1182</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1186</v>
      </c>
      <c r="D958">
        <v>3678</v>
      </c>
      <c r="E958">
        <v>3382</v>
      </c>
      <c r="G958">
        <v>7060</v>
      </c>
    </row>
    <row r="959" spans="1:7">
      <c r="A959" t="s">
        <v>1435</v>
      </c>
      <c r="F959">
        <v>1505</v>
      </c>
      <c r="G959">
        <v>1505</v>
      </c>
    </row>
    <row r="960" spans="1:7">
      <c r="A960" t="s">
        <v>1233</v>
      </c>
      <c r="E960">
        <v>424</v>
      </c>
      <c r="G960">
        <v>424</v>
      </c>
    </row>
    <row r="961" spans="1:7">
      <c r="A961" t="s">
        <v>1188</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1347</v>
      </c>
      <c r="C970">
        <v>17</v>
      </c>
      <c r="G970">
        <v>17</v>
      </c>
    </row>
    <row r="971" spans="1:7">
      <c r="A971" t="s">
        <v>1002</v>
      </c>
    </row>
    <row r="972" spans="1:7">
      <c r="A972" t="s">
        <v>1307</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1184</v>
      </c>
      <c r="B980">
        <v>5466</v>
      </c>
      <c r="E980">
        <v>2252</v>
      </c>
      <c r="G980">
        <v>7718</v>
      </c>
    </row>
    <row r="981" spans="1:7">
      <c r="A981" t="s">
        <v>1435</v>
      </c>
      <c r="B981">
        <v>907</v>
      </c>
      <c r="G981">
        <v>907</v>
      </c>
    </row>
    <row r="982" spans="1:7">
      <c r="A982" t="s">
        <v>1233</v>
      </c>
      <c r="E982">
        <v>313</v>
      </c>
      <c r="F982">
        <v>3007</v>
      </c>
      <c r="G982">
        <v>3320</v>
      </c>
    </row>
    <row r="983" spans="1:7">
      <c r="A983" t="s">
        <v>1188</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1155</v>
      </c>
    </row>
    <row r="992" spans="1:7">
      <c r="A992" t="s">
        <v>1158</v>
      </c>
    </row>
    <row r="993" spans="1:7">
      <c r="A993" t="s">
        <v>1244</v>
      </c>
      <c r="C993">
        <v>136</v>
      </c>
      <c r="D993">
        <v>170</v>
      </c>
      <c r="F993">
        <v>15</v>
      </c>
      <c r="G993">
        <v>321</v>
      </c>
    </row>
    <row r="994" spans="1:7">
      <c r="A994" t="s">
        <v>1191</v>
      </c>
      <c r="E994">
        <v>1420</v>
      </c>
      <c r="F994">
        <v>3043</v>
      </c>
      <c r="G994">
        <v>4463</v>
      </c>
    </row>
    <row r="995" spans="1:7">
      <c r="A995" t="s">
        <v>1194</v>
      </c>
      <c r="E995">
        <v>2376</v>
      </c>
      <c r="F995">
        <v>1217</v>
      </c>
      <c r="G995">
        <v>3593</v>
      </c>
    </row>
    <row r="996" spans="1:7">
      <c r="A996" t="s">
        <v>1282</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1239</v>
      </c>
    </row>
    <row r="1008" spans="1:7">
      <c r="A1008" t="s">
        <v>866</v>
      </c>
    </row>
    <row r="1009" spans="1:7">
      <c r="A1009" t="s">
        <v>849</v>
      </c>
    </row>
    <row r="1010" spans="1:7">
      <c r="A1010" t="s">
        <v>1247</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1191</v>
      </c>
      <c r="C1024">
        <v>3411</v>
      </c>
      <c r="G1024">
        <v>3411</v>
      </c>
    </row>
    <row r="1025" spans="1:7">
      <c r="A1025" t="s">
        <v>1317</v>
      </c>
      <c r="B1025">
        <v>82</v>
      </c>
      <c r="G1025">
        <v>82</v>
      </c>
    </row>
    <row r="1026" spans="1:7">
      <c r="A1026" t="s">
        <v>1194</v>
      </c>
      <c r="C1026">
        <v>3311</v>
      </c>
      <c r="G1026">
        <v>3311</v>
      </c>
    </row>
    <row r="1027" spans="1:7">
      <c r="A1027" t="s">
        <v>1160</v>
      </c>
    </row>
    <row r="1028" spans="1:7">
      <c r="A1028" t="s">
        <v>1282</v>
      </c>
      <c r="C1028">
        <v>2568</v>
      </c>
      <c r="G1028">
        <v>2568</v>
      </c>
    </row>
    <row r="1029" spans="1:7">
      <c r="A1029" t="s">
        <v>1039</v>
      </c>
      <c r="B1029">
        <v>286</v>
      </c>
      <c r="C1029">
        <v>357</v>
      </c>
      <c r="D1029">
        <v>331</v>
      </c>
      <c r="G1029">
        <v>974</v>
      </c>
    </row>
    <row r="1030" spans="1:7">
      <c r="A1030" t="s">
        <v>1279</v>
      </c>
      <c r="B1030">
        <v>1655</v>
      </c>
      <c r="C1030">
        <v>2537</v>
      </c>
      <c r="G1030">
        <v>4192</v>
      </c>
    </row>
    <row r="1031" spans="1:7">
      <c r="A1031" t="s">
        <v>1176</v>
      </c>
      <c r="C1031">
        <v>2382</v>
      </c>
      <c r="G1031">
        <v>2382</v>
      </c>
    </row>
    <row r="1032" spans="1:7">
      <c r="A1032" t="s">
        <v>1015</v>
      </c>
      <c r="C1032">
        <v>1100</v>
      </c>
      <c r="D1032">
        <v>855</v>
      </c>
      <c r="G1032">
        <v>1955</v>
      </c>
    </row>
    <row r="1033" spans="1:7">
      <c r="A1033" t="s">
        <v>1439</v>
      </c>
      <c r="C1033">
        <v>486</v>
      </c>
      <c r="G1033">
        <v>486</v>
      </c>
    </row>
    <row r="1034" spans="1:7">
      <c r="A1034" t="s">
        <v>1197</v>
      </c>
      <c r="C1034">
        <v>3634</v>
      </c>
      <c r="G1034">
        <v>3634</v>
      </c>
    </row>
    <row r="1035" spans="1:7">
      <c r="A1035" t="s">
        <v>1440</v>
      </c>
      <c r="D1035">
        <v>955</v>
      </c>
      <c r="G1035">
        <v>955</v>
      </c>
    </row>
    <row r="1036" spans="1:7">
      <c r="A1036" t="s">
        <v>1441</v>
      </c>
    </row>
    <row r="1037" spans="1:7">
      <c r="A1037" t="s">
        <v>1166</v>
      </c>
    </row>
    <row r="1038" spans="1:7">
      <c r="A1038" t="s">
        <v>1363</v>
      </c>
    </row>
    <row r="1039" spans="1:7">
      <c r="A1039" t="s">
        <v>1162</v>
      </c>
    </row>
    <row r="1040" spans="1:7">
      <c r="A1040" t="s">
        <v>1164</v>
      </c>
    </row>
    <row r="1041" spans="1:7">
      <c r="A1041" t="s">
        <v>1168</v>
      </c>
    </row>
    <row r="1042" spans="1:7">
      <c r="A1042" t="s">
        <v>1170</v>
      </c>
    </row>
    <row r="1043" spans="1:7">
      <c r="A1043" t="s">
        <v>1171</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1351</v>
      </c>
      <c r="B1052">
        <v>602</v>
      </c>
      <c r="C1052">
        <v>1069</v>
      </c>
      <c r="D1052">
        <v>1129</v>
      </c>
      <c r="E1052">
        <v>1041</v>
      </c>
      <c r="F1052">
        <v>1824</v>
      </c>
      <c r="G1052">
        <v>5665</v>
      </c>
    </row>
    <row r="1053" spans="1:7">
      <c r="A1053" t="s">
        <v>1360</v>
      </c>
      <c r="B1053">
        <v>1515</v>
      </c>
      <c r="G1053">
        <v>1515</v>
      </c>
    </row>
    <row r="1054" spans="1:7">
      <c r="A1054" t="s">
        <v>1184</v>
      </c>
      <c r="E1054">
        <v>64</v>
      </c>
      <c r="G1054">
        <v>64</v>
      </c>
    </row>
    <row r="1055" spans="1:7">
      <c r="A1055" t="s">
        <v>1186</v>
      </c>
    </row>
    <row r="1056" spans="1:7">
      <c r="A1056" t="s">
        <v>1009</v>
      </c>
      <c r="B1056">
        <v>1610</v>
      </c>
      <c r="G1056">
        <v>1610</v>
      </c>
    </row>
    <row r="1057" spans="1:7">
      <c r="A1057" t="s">
        <v>1006</v>
      </c>
    </row>
    <row r="1058" spans="1:7">
      <c r="A1058" t="s">
        <v>1191</v>
      </c>
      <c r="E1058">
        <v>52</v>
      </c>
      <c r="G1058">
        <v>52</v>
      </c>
    </row>
    <row r="1059" spans="1:7">
      <c r="A1059" t="s">
        <v>1282</v>
      </c>
      <c r="E1059">
        <v>489</v>
      </c>
      <c r="F1059">
        <v>2020</v>
      </c>
      <c r="G1059">
        <v>2509</v>
      </c>
    </row>
    <row r="1060" spans="1:7">
      <c r="A1060" t="s">
        <v>1279</v>
      </c>
      <c r="B1060">
        <v>2113</v>
      </c>
      <c r="D1060">
        <v>1677</v>
      </c>
      <c r="E1060">
        <v>1316</v>
      </c>
      <c r="G1060">
        <v>5106</v>
      </c>
    </row>
    <row r="1061" spans="1:7">
      <c r="A1061" t="s">
        <v>1176</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1197</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1230</v>
      </c>
      <c r="B1067">
        <v>1829</v>
      </c>
      <c r="C1067">
        <v>2302</v>
      </c>
      <c r="D1067">
        <v>694</v>
      </c>
      <c r="G1067">
        <v>4825</v>
      </c>
    </row>
    <row r="1068" spans="1:7">
      <c r="A1068" t="s">
        <v>1179</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1173</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1351</v>
      </c>
      <c r="B1081">
        <v>1283</v>
      </c>
      <c r="C1081">
        <v>442</v>
      </c>
      <c r="F1081">
        <v>706</v>
      </c>
      <c r="G1081">
        <v>2431</v>
      </c>
    </row>
    <row r="1082" spans="1:7">
      <c r="A1082" t="s">
        <v>1357</v>
      </c>
      <c r="C1082">
        <v>2203</v>
      </c>
      <c r="G1082">
        <v>2203</v>
      </c>
    </row>
    <row r="1083" spans="1:7">
      <c r="A1083" t="s">
        <v>1188</v>
      </c>
      <c r="E1083">
        <v>242</v>
      </c>
      <c r="G1083">
        <v>242</v>
      </c>
    </row>
    <row r="1084" spans="1:7">
      <c r="A1084" t="s">
        <v>1009</v>
      </c>
    </row>
    <row r="1085" spans="1:7">
      <c r="A1085" t="s">
        <v>1282</v>
      </c>
      <c r="B1085">
        <v>428</v>
      </c>
      <c r="G1085">
        <v>428</v>
      </c>
    </row>
    <row r="1086" spans="1:7">
      <c r="A1086" t="s">
        <v>1440</v>
      </c>
    </row>
    <row r="1087" spans="1:7">
      <c r="A1087" t="s">
        <v>1442</v>
      </c>
      <c r="C1087">
        <v>265</v>
      </c>
      <c r="D1087">
        <v>542</v>
      </c>
      <c r="E1087">
        <v>739</v>
      </c>
      <c r="G1087">
        <v>1546</v>
      </c>
    </row>
    <row r="1088" spans="1:7">
      <c r="A1088" t="s">
        <v>1230</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1209</v>
      </c>
      <c r="B1093">
        <v>2855</v>
      </c>
      <c r="C1093">
        <v>3343</v>
      </c>
      <c r="D1093">
        <v>931</v>
      </c>
      <c r="G1093">
        <v>7129</v>
      </c>
    </row>
    <row r="1094" spans="1:7">
      <c r="A1094" t="s">
        <v>1212</v>
      </c>
      <c r="C1094">
        <v>1743</v>
      </c>
      <c r="D1094">
        <v>522</v>
      </c>
      <c r="E1094">
        <v>1194</v>
      </c>
      <c r="F1094">
        <v>2811</v>
      </c>
      <c r="G1094">
        <v>6270</v>
      </c>
    </row>
    <row r="1095" spans="1:7">
      <c r="A1095" t="s">
        <v>1445</v>
      </c>
    </row>
    <row r="1096" spans="1:7">
      <c r="A1096" t="s">
        <v>1276</v>
      </c>
      <c r="C1096">
        <v>1640</v>
      </c>
      <c r="D1096">
        <v>1177</v>
      </c>
      <c r="G1096">
        <v>2817</v>
      </c>
    </row>
    <row r="1097" spans="1:7">
      <c r="A1097" t="s">
        <v>1200</v>
      </c>
      <c r="C1097">
        <v>1980</v>
      </c>
      <c r="D1097">
        <v>1251</v>
      </c>
      <c r="E1097">
        <v>3172</v>
      </c>
      <c r="G1097">
        <v>6403</v>
      </c>
    </row>
    <row r="1098" spans="1:7">
      <c r="A1098" t="s">
        <v>1206</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1351</v>
      </c>
      <c r="B1109">
        <v>735</v>
      </c>
      <c r="G1109">
        <v>735</v>
      </c>
    </row>
    <row r="1110" spans="1:7">
      <c r="A1110" t="s">
        <v>1354</v>
      </c>
    </row>
    <row r="1111" spans="1:7">
      <c r="A1111" t="s">
        <v>1186</v>
      </c>
    </row>
    <row r="1112" spans="1:7">
      <c r="A1112" t="s">
        <v>1233</v>
      </c>
      <c r="E1112">
        <v>396</v>
      </c>
      <c r="G1112">
        <v>396</v>
      </c>
    </row>
    <row r="1113" spans="1:7">
      <c r="A1113" t="s">
        <v>1188</v>
      </c>
    </row>
    <row r="1114" spans="1:7">
      <c r="A1114" t="s">
        <v>1009</v>
      </c>
    </row>
    <row r="1115" spans="1:7">
      <c r="A1115" t="s">
        <v>1194</v>
      </c>
      <c r="B1115">
        <v>87</v>
      </c>
      <c r="G1115">
        <v>87</v>
      </c>
    </row>
    <row r="1116" spans="1:7">
      <c r="A1116" t="s">
        <v>1442</v>
      </c>
      <c r="B1116">
        <v>671</v>
      </c>
      <c r="C1116">
        <v>1204</v>
      </c>
      <c r="D1116">
        <v>1210</v>
      </c>
      <c r="E1116">
        <v>292</v>
      </c>
      <c r="G1116">
        <v>3377</v>
      </c>
    </row>
    <row r="1117" spans="1:7">
      <c r="A1117" t="s">
        <v>1230</v>
      </c>
      <c r="D1117">
        <v>320</v>
      </c>
      <c r="E1117">
        <v>652</v>
      </c>
      <c r="F1117">
        <v>780</v>
      </c>
      <c r="G1117">
        <v>1752</v>
      </c>
    </row>
    <row r="1118" spans="1:7">
      <c r="A1118" t="s">
        <v>938</v>
      </c>
      <c r="D1118">
        <v>163</v>
      </c>
      <c r="G1118">
        <v>163</v>
      </c>
    </row>
    <row r="1119" spans="1:7">
      <c r="A1119" t="s">
        <v>1173</v>
      </c>
      <c r="D1119">
        <v>372</v>
      </c>
      <c r="F1119">
        <v>582</v>
      </c>
      <c r="G1119">
        <v>954</v>
      </c>
    </row>
    <row r="1120" spans="1:7">
      <c r="A1120" t="s">
        <v>1443</v>
      </c>
      <c r="B1120">
        <v>752</v>
      </c>
      <c r="C1120">
        <v>1249</v>
      </c>
      <c r="D1120">
        <v>235</v>
      </c>
      <c r="E1120">
        <v>563</v>
      </c>
      <c r="F1120">
        <v>483</v>
      </c>
      <c r="G1120">
        <v>3282</v>
      </c>
    </row>
    <row r="1121" spans="1:7">
      <c r="A1121" t="s">
        <v>1212</v>
      </c>
      <c r="D1121">
        <v>1049</v>
      </c>
      <c r="G1121">
        <v>1049</v>
      </c>
    </row>
    <row r="1122" spans="1:7">
      <c r="A1122" t="s">
        <v>1200</v>
      </c>
      <c r="B1122">
        <v>29</v>
      </c>
      <c r="G1122">
        <v>29</v>
      </c>
    </row>
    <row r="1123" spans="1:7">
      <c r="A1123" t="s">
        <v>1206</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1256</v>
      </c>
      <c r="C1129">
        <v>890</v>
      </c>
      <c r="D1129">
        <v>1810</v>
      </c>
      <c r="E1129">
        <v>967</v>
      </c>
      <c r="G1129">
        <v>3667</v>
      </c>
    </row>
    <row r="1130" spans="1:7">
      <c r="A1130" t="s">
        <v>795</v>
      </c>
      <c r="B1130">
        <v>1511</v>
      </c>
      <c r="C1130">
        <v>1887</v>
      </c>
      <c r="D1130">
        <v>916</v>
      </c>
      <c r="E1130">
        <v>1704</v>
      </c>
      <c r="F1130">
        <v>974</v>
      </c>
      <c r="G1130">
        <v>6992</v>
      </c>
    </row>
    <row r="1131" spans="1:7">
      <c r="A1131" t="s">
        <v>1203</v>
      </c>
      <c r="C1131">
        <v>1617</v>
      </c>
      <c r="D1131">
        <v>1083</v>
      </c>
      <c r="E1131">
        <v>1905</v>
      </c>
      <c r="F1131">
        <v>2064</v>
      </c>
      <c r="G1131">
        <v>6669</v>
      </c>
    </row>
    <row r="1132" spans="1:7">
      <c r="A1132" t="s">
        <v>1221</v>
      </c>
      <c r="D1132">
        <v>95</v>
      </c>
      <c r="E1132">
        <v>881</v>
      </c>
      <c r="G1132">
        <v>976</v>
      </c>
    </row>
    <row r="1133" spans="1:7">
      <c r="A1133" t="s">
        <v>1215</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1230</v>
      </c>
      <c r="B1144">
        <v>870</v>
      </c>
      <c r="G1144">
        <v>870</v>
      </c>
    </row>
    <row r="1145" spans="1:7">
      <c r="A1145" t="s">
        <v>1173</v>
      </c>
      <c r="B1145">
        <v>551</v>
      </c>
      <c r="G1145">
        <v>551</v>
      </c>
    </row>
    <row r="1146" spans="1:7">
      <c r="A1146" t="s">
        <v>1443</v>
      </c>
    </row>
    <row r="1147" spans="1:7">
      <c r="A1147" t="s">
        <v>785</v>
      </c>
      <c r="B1147">
        <v>154</v>
      </c>
      <c r="G1147">
        <v>154</v>
      </c>
    </row>
    <row r="1148" spans="1:7">
      <c r="A1148" t="s">
        <v>953</v>
      </c>
      <c r="B1148">
        <v>342</v>
      </c>
      <c r="G1148">
        <v>342</v>
      </c>
    </row>
    <row r="1149" spans="1:7">
      <c r="A1149" t="s">
        <v>1203</v>
      </c>
    </row>
    <row r="1150" spans="1:7">
      <c r="A1150" t="s">
        <v>1221</v>
      </c>
      <c r="B1150">
        <v>3523</v>
      </c>
      <c r="C1150">
        <v>2384</v>
      </c>
      <c r="G1150">
        <v>5907</v>
      </c>
    </row>
    <row r="1151" spans="1:7">
      <c r="A1151" t="s">
        <v>1215</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1182</v>
      </c>
    </row>
    <row r="1162" spans="1:7">
      <c r="A1162" t="s">
        <v>1365</v>
      </c>
      <c r="B1162">
        <v>0</v>
      </c>
      <c r="G1162">
        <v>0</v>
      </c>
    </row>
    <row r="1163" spans="1:7">
      <c r="A1163" t="s">
        <v>1176</v>
      </c>
      <c r="C1163">
        <v>0</v>
      </c>
      <c r="G1163">
        <v>0</v>
      </c>
    </row>
    <row r="1164" spans="1:7">
      <c r="A1164" t="s">
        <v>1179</v>
      </c>
      <c r="B1164">
        <v>0</v>
      </c>
      <c r="G1164">
        <v>0</v>
      </c>
    </row>
    <row r="1165" spans="1:7">
      <c r="A1165" t="s">
        <v>1018</v>
      </c>
    </row>
    <row r="1166" spans="1:7">
      <c r="A1166" t="s">
        <v>1173</v>
      </c>
      <c r="B1166">
        <v>738</v>
      </c>
      <c r="C1166">
        <v>466</v>
      </c>
      <c r="G1166">
        <v>1204</v>
      </c>
    </row>
    <row r="1167" spans="1:7">
      <c r="A1167" t="s">
        <v>1212</v>
      </c>
      <c r="B1167">
        <v>0</v>
      </c>
      <c r="G1167">
        <v>0</v>
      </c>
    </row>
    <row r="1168" spans="1:7">
      <c r="A1168" t="s">
        <v>785</v>
      </c>
      <c r="D1168">
        <v>173</v>
      </c>
      <c r="G1168">
        <v>173</v>
      </c>
    </row>
    <row r="1169" spans="1:7">
      <c r="A1169" t="s">
        <v>1215</v>
      </c>
      <c r="B1169">
        <v>1297</v>
      </c>
      <c r="G1169">
        <v>1297</v>
      </c>
    </row>
    <row r="1170" spans="1:7">
      <c r="A1170" t="s">
        <v>1051</v>
      </c>
      <c r="B1170">
        <v>100</v>
      </c>
      <c r="G1170">
        <v>100</v>
      </c>
    </row>
    <row r="1171" spans="1:7">
      <c r="A1171" t="s">
        <v>1218</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1197</v>
      </c>
    </row>
    <row r="1184" spans="1:7">
      <c r="A1184" t="s">
        <v>1173</v>
      </c>
      <c r="B1184">
        <v>3728</v>
      </c>
      <c r="C1184">
        <v>1789</v>
      </c>
      <c r="G1184">
        <v>5517</v>
      </c>
    </row>
    <row r="1185" spans="1:7">
      <c r="A1185" t="s">
        <v>1209</v>
      </c>
      <c r="D1185">
        <v>0</v>
      </c>
      <c r="G1185">
        <v>0</v>
      </c>
    </row>
    <row r="1186" spans="1:7">
      <c r="A1186" t="s">
        <v>1206</v>
      </c>
    </row>
    <row r="1187" spans="1:7">
      <c r="A1187" t="s">
        <v>1203</v>
      </c>
      <c r="D1187">
        <v>0</v>
      </c>
      <c r="F1187">
        <v>104</v>
      </c>
      <c r="G1187">
        <v>104</v>
      </c>
    </row>
    <row r="1188" spans="1:7">
      <c r="A1188" t="s">
        <v>1218</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1224</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1227</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1239</v>
      </c>
    </row>
    <row r="1209" spans="1:7">
      <c r="A1209" t="s">
        <v>873</v>
      </c>
    </row>
    <row r="1210" spans="1:7">
      <c r="A1210" t="s">
        <v>1206</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1227</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1274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1203</v>
      </c>
    </row>
    <row r="1241" spans="1:7">
      <c r="A1241" t="s">
        <v>1042</v>
      </c>
    </row>
    <row r="1242" spans="1:7">
      <c r="A1242" t="s">
        <v>990</v>
      </c>
      <c r="C1242">
        <v>0</v>
      </c>
      <c r="G1242">
        <v>0</v>
      </c>
    </row>
    <row r="1243" spans="1:7">
      <c r="A1243" t="s">
        <v>1227</v>
      </c>
      <c r="E1243">
        <v>1940</v>
      </c>
      <c r="G1243">
        <v>1940</v>
      </c>
    </row>
    <row r="1244" spans="1:7">
      <c r="A1244" t="s">
        <v>516</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1302</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1153</v>
      </c>
      <c r="C1253">
        <v>1277</v>
      </c>
      <c r="G1253">
        <v>1277</v>
      </c>
    </row>
    <row r="1254" spans="1:7">
      <c r="A1254" t="s">
        <v>996</v>
      </c>
      <c r="D1254">
        <v>686</v>
      </c>
      <c r="E1254">
        <v>736</v>
      </c>
      <c r="G1254">
        <v>1422</v>
      </c>
    </row>
    <row r="1255" spans="1:7">
      <c r="A1255" t="s">
        <v>993</v>
      </c>
      <c r="D1255">
        <v>867</v>
      </c>
      <c r="E1255">
        <v>1539</v>
      </c>
      <c r="G1255">
        <v>2406</v>
      </c>
    </row>
    <row r="1256" spans="1:7">
      <c r="A1256" t="s">
        <v>640</v>
      </c>
      <c r="D1256">
        <v>2000</v>
      </c>
      <c r="E1256">
        <v>970</v>
      </c>
      <c r="G1256">
        <v>2970</v>
      </c>
    </row>
    <row r="1257" spans="1:7">
      <c r="A1257" t="s">
        <v>1249</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1221</v>
      </c>
    </row>
    <row r="1266" spans="1:7">
      <c r="A1266" t="s">
        <v>1215</v>
      </c>
    </row>
    <row r="1267" spans="1:7">
      <c r="A1267" t="s">
        <v>1218</v>
      </c>
    </row>
    <row r="1268" spans="1:7">
      <c r="A1268" t="s">
        <v>861</v>
      </c>
      <c r="D1268">
        <v>149</v>
      </c>
      <c r="G1268">
        <v>149</v>
      </c>
    </row>
    <row r="1269" spans="1:7">
      <c r="A1269" t="s">
        <v>1042</v>
      </c>
    </row>
    <row r="1270" spans="1:7">
      <c r="A1270" t="s">
        <v>1224</v>
      </c>
    </row>
    <row r="1271" spans="1:7">
      <c r="A1271" t="s">
        <v>987</v>
      </c>
    </row>
    <row r="1272" spans="1:7">
      <c r="A1272" t="s">
        <v>1227</v>
      </c>
    </row>
    <row r="1273" spans="1:7">
      <c r="A1273" t="s">
        <v>1141</v>
      </c>
    </row>
    <row r="1274" spans="1:7">
      <c r="A1274" t="s">
        <v>1138</v>
      </c>
    </row>
    <row r="1275" spans="1:7">
      <c r="A1275" t="s">
        <v>1366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1302</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1153</v>
      </c>
    </row>
    <row r="1285" spans="1:7">
      <c r="A1285" t="s">
        <v>996</v>
      </c>
      <c r="B1285">
        <v>835</v>
      </c>
      <c r="C1285">
        <v>858</v>
      </c>
      <c r="D1285">
        <v>976</v>
      </c>
      <c r="G1285">
        <v>2669</v>
      </c>
    </row>
    <row r="1286" spans="1:7">
      <c r="A1286" t="s">
        <v>993</v>
      </c>
      <c r="B1286">
        <v>1590</v>
      </c>
      <c r="C1286">
        <v>1230</v>
      </c>
      <c r="D1286">
        <v>1015</v>
      </c>
      <c r="G1286">
        <v>3835</v>
      </c>
    </row>
    <row r="1287" spans="1:7">
      <c r="A1287" t="s">
        <v>1249</v>
      </c>
      <c r="B1287">
        <v>1530</v>
      </c>
      <c r="C1287">
        <v>388</v>
      </c>
      <c r="E1287">
        <v>470</v>
      </c>
      <c r="G1287">
        <v>2388</v>
      </c>
    </row>
    <row r="1288" spans="1:7">
      <c r="A1288" t="s">
        <v>999</v>
      </c>
      <c r="C1288">
        <v>1758</v>
      </c>
      <c r="D1288">
        <v>1363</v>
      </c>
      <c r="G1288">
        <v>3121</v>
      </c>
    </row>
    <row r="1289" spans="1:7">
      <c r="A1289" t="s">
        <v>1269</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1206</v>
      </c>
      <c r="E1299">
        <v>253</v>
      </c>
      <c r="G1299">
        <v>253</v>
      </c>
    </row>
    <row r="1300" spans="1:7">
      <c r="A1300" t="s">
        <v>861</v>
      </c>
    </row>
    <row r="1301" spans="1:7">
      <c r="A1301" t="s">
        <v>516</v>
      </c>
    </row>
    <row r="1302" spans="1:7">
      <c r="A1302" t="s">
        <v>1447</v>
      </c>
    </row>
    <row r="1303" spans="1:7">
      <c r="A1303" t="s">
        <v>1448</v>
      </c>
    </row>
    <row r="1304" spans="1:7">
      <c r="A1304" t="s">
        <v>634</v>
      </c>
      <c r="D1304">
        <v>1809</v>
      </c>
      <c r="E1304">
        <v>696</v>
      </c>
      <c r="F1304">
        <v>3</v>
      </c>
      <c r="G1304">
        <v>2508</v>
      </c>
    </row>
    <row r="1305" spans="1:7">
      <c r="A1305" t="s">
        <v>996</v>
      </c>
      <c r="B1305">
        <v>505</v>
      </c>
      <c r="G1305">
        <v>505</v>
      </c>
    </row>
    <row r="1306" spans="1:7">
      <c r="A1306" t="s">
        <v>993</v>
      </c>
    </row>
    <row r="1307" spans="1:7">
      <c r="A1307" t="s">
        <v>999</v>
      </c>
    </row>
    <row r="1308" spans="1:7">
      <c r="A1308" t="s">
        <v>1269</v>
      </c>
      <c r="C1308">
        <v>363</v>
      </c>
      <c r="D1308">
        <v>933</v>
      </c>
      <c r="E1308">
        <v>363</v>
      </c>
      <c r="G1308">
        <v>1659</v>
      </c>
    </row>
    <row r="1309" spans="1:7">
      <c r="A1309" t="s">
        <v>788</v>
      </c>
      <c r="C1309">
        <v>1646</v>
      </c>
      <c r="F1309">
        <v>6</v>
      </c>
      <c r="G1309">
        <v>1652</v>
      </c>
    </row>
    <row r="1310" spans="1:7">
      <c r="A1310" t="s">
        <v>1300</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1269</v>
      </c>
      <c r="E1322">
        <v>30</v>
      </c>
      <c r="G1322">
        <v>30</v>
      </c>
    </row>
    <row r="1323" spans="1:7">
      <c r="A1323" t="s">
        <v>1300</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1285</v>
      </c>
      <c r="B1341">
        <v>1564</v>
      </c>
      <c r="C1341">
        <v>1532</v>
      </c>
      <c r="D1341">
        <v>1447</v>
      </c>
      <c r="E1341">
        <v>864</v>
      </c>
      <c r="G1341">
        <v>5407</v>
      </c>
    </row>
    <row r="1342" spans="1:7">
      <c r="A1342" t="s">
        <v>1450</v>
      </c>
      <c r="C1342">
        <v>199</v>
      </c>
      <c r="D1342">
        <v>361</v>
      </c>
      <c r="E1342">
        <v>652</v>
      </c>
      <c r="F1342">
        <v>379</v>
      </c>
      <c r="G1342">
        <v>1591</v>
      </c>
    </row>
    <row r="1343" spans="1:7">
      <c r="A1343" t="s">
        <v>1288</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1302</v>
      </c>
      <c r="E1352">
        <v>1033</v>
      </c>
      <c r="G1352">
        <v>1033</v>
      </c>
    </row>
    <row r="1353" spans="1:7">
      <c r="A1353" t="s">
        <v>634</v>
      </c>
      <c r="D1353">
        <v>667</v>
      </c>
      <c r="G1353">
        <v>667</v>
      </c>
    </row>
    <row r="1354" spans="1:7">
      <c r="A1354" t="s">
        <v>900</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1285</v>
      </c>
    </row>
    <row r="1358" spans="1:7">
      <c r="A1358" t="s">
        <v>1450</v>
      </c>
      <c r="B1358">
        <v>534</v>
      </c>
      <c r="D1358">
        <v>223</v>
      </c>
      <c r="G1358">
        <v>757</v>
      </c>
    </row>
    <row r="1359" spans="1:7">
      <c r="A1359" t="s">
        <v>1288</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1256</v>
      </c>
      <c r="C1367">
        <v>179</v>
      </c>
      <c r="G1367">
        <v>179</v>
      </c>
    </row>
    <row r="1368" spans="1:7">
      <c r="A1368" t="s">
        <v>870</v>
      </c>
    </row>
    <row r="1369" spans="1:7">
      <c r="A1369" t="s">
        <v>900</v>
      </c>
    </row>
    <row r="1370" spans="1:7">
      <c r="A1370" t="s">
        <v>775</v>
      </c>
      <c r="B1370">
        <v>1391</v>
      </c>
      <c r="G1370">
        <v>1391</v>
      </c>
    </row>
    <row r="1371" spans="1:7">
      <c r="A1371" t="s">
        <v>1288</v>
      </c>
      <c r="B1371">
        <v>1016</v>
      </c>
      <c r="G1371">
        <v>1016</v>
      </c>
    </row>
    <row r="1372" spans="1:7">
      <c r="A1372" t="s">
        <v>1452</v>
      </c>
      <c r="B1372">
        <v>1287</v>
      </c>
      <c r="C1372">
        <v>575</v>
      </c>
      <c r="D1372">
        <v>857</v>
      </c>
      <c r="E1372">
        <v>668</v>
      </c>
      <c r="F1372">
        <v>1392</v>
      </c>
      <c r="G1372">
        <v>4779</v>
      </c>
    </row>
    <row r="1373" spans="1:7">
      <c r="A1373" t="s">
        <v>1294</v>
      </c>
      <c r="B1373">
        <v>611</v>
      </c>
      <c r="C1373">
        <v>1612</v>
      </c>
      <c r="G1373">
        <v>2223</v>
      </c>
    </row>
    <row r="1374" spans="1:7">
      <c r="A1374" t="s">
        <v>1259</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1294</v>
      </c>
      <c r="B1382">
        <v>1561</v>
      </c>
      <c r="G1382">
        <v>1561</v>
      </c>
    </row>
    <row r="1383" spans="1:7">
      <c r="A1383" t="s">
        <v>1259</v>
      </c>
      <c r="B1383">
        <v>570</v>
      </c>
      <c r="G1383">
        <v>570</v>
      </c>
    </row>
    <row r="1384" spans="1:7">
      <c r="A1384" t="s">
        <v>1262</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1291</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1256</v>
      </c>
      <c r="B1394">
        <v>326</v>
      </c>
      <c r="G1394">
        <v>326</v>
      </c>
    </row>
    <row r="1395" spans="1:7">
      <c r="A1395" t="s">
        <v>1451</v>
      </c>
      <c r="B1395">
        <v>314</v>
      </c>
      <c r="C1395">
        <v>240</v>
      </c>
      <c r="G1395">
        <v>554</v>
      </c>
    </row>
    <row r="1396" spans="1:7">
      <c r="A1396" t="s">
        <v>1452</v>
      </c>
      <c r="F1396">
        <v>308</v>
      </c>
      <c r="G1396">
        <v>308</v>
      </c>
    </row>
    <row r="1397" spans="1:7">
      <c r="A1397" t="s">
        <v>1294</v>
      </c>
    </row>
    <row r="1398" spans="1:7">
      <c r="A1398" t="s">
        <v>778</v>
      </c>
      <c r="E1398">
        <v>646</v>
      </c>
      <c r="F1398">
        <v>212</v>
      </c>
      <c r="G1398">
        <v>858</v>
      </c>
    </row>
    <row r="1399" spans="1:7">
      <c r="A1399" t="s">
        <v>1259</v>
      </c>
      <c r="B1399">
        <v>307</v>
      </c>
      <c r="C1399">
        <v>872</v>
      </c>
      <c r="D1399">
        <v>312</v>
      </c>
      <c r="E1399">
        <v>287</v>
      </c>
      <c r="G1399">
        <v>1778</v>
      </c>
    </row>
    <row r="1400" spans="1:7">
      <c r="A1400" t="s">
        <v>1262</v>
      </c>
      <c r="B1400">
        <v>1297</v>
      </c>
      <c r="C1400">
        <v>1300</v>
      </c>
      <c r="E1400">
        <v>1766</v>
      </c>
      <c r="F1400">
        <v>41</v>
      </c>
      <c r="G1400">
        <v>4404</v>
      </c>
    </row>
    <row r="1401" spans="1:7">
      <c r="A1401" t="s">
        <v>1453</v>
      </c>
      <c r="B1401">
        <v>534</v>
      </c>
      <c r="C1401">
        <v>466</v>
      </c>
      <c r="D1401">
        <v>483</v>
      </c>
      <c r="G1401">
        <v>1483</v>
      </c>
    </row>
    <row r="1402" spans="1:7">
      <c r="A1402" t="s">
        <v>1291</v>
      </c>
      <c r="B1402">
        <v>1581</v>
      </c>
      <c r="G1402">
        <v>1581</v>
      </c>
    </row>
    <row r="1403" spans="1:7">
      <c r="A1403" t="s">
        <v>842</v>
      </c>
      <c r="B1403">
        <v>1163</v>
      </c>
      <c r="G1403">
        <v>1163</v>
      </c>
    </row>
    <row r="1404" spans="1:7">
      <c r="A1404" t="s">
        <v>1297</v>
      </c>
      <c r="C1404">
        <v>560</v>
      </c>
      <c r="D1404">
        <v>367</v>
      </c>
      <c r="G1404">
        <v>927</v>
      </c>
    </row>
    <row r="1405" spans="1:7">
      <c r="A1405" t="s">
        <v>616</v>
      </c>
    </row>
    <row r="1406" spans="1:7">
      <c r="A1406" t="s">
        <v>1265</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1256</v>
      </c>
    </row>
    <row r="1419" spans="1:7">
      <c r="A1419" t="s">
        <v>778</v>
      </c>
      <c r="B1419">
        <v>225</v>
      </c>
      <c r="C1419">
        <v>135</v>
      </c>
      <c r="D1419">
        <v>494</v>
      </c>
      <c r="E1419">
        <v>333</v>
      </c>
      <c r="F1419">
        <v>377</v>
      </c>
      <c r="G1419">
        <v>1564</v>
      </c>
    </row>
    <row r="1420" spans="1:7">
      <c r="A1420" t="s">
        <v>1259</v>
      </c>
    </row>
    <row r="1421" spans="1:7">
      <c r="A1421" t="s">
        <v>1262</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798</v>
      </c>
      <c r="D1426">
        <v>918</v>
      </c>
      <c r="G1426">
        <v>918</v>
      </c>
    </row>
    <row r="1427" spans="1:7">
      <c r="A1427" t="s">
        <v>1324</v>
      </c>
    </row>
    <row r="1428" spans="1:7">
      <c r="A1428" t="s">
        <v>1322</v>
      </c>
      <c r="D1428">
        <v>7</v>
      </c>
      <c r="G1428">
        <v>7</v>
      </c>
    </row>
    <row r="1429" spans="1:7">
      <c r="A1429" t="s">
        <v>822</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822</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1326</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1324</v>
      </c>
    </row>
    <row r="1454" spans="1:7">
      <c r="A1454" t="s">
        <v>1322</v>
      </c>
    </row>
    <row r="1455" spans="1:7">
      <c r="A1455" t="s">
        <v>822</v>
      </c>
    </row>
    <row r="1456" spans="1:7">
      <c r="A1456" t="s">
        <v>765</v>
      </c>
      <c r="C1456">
        <v>400</v>
      </c>
      <c r="G1456">
        <v>400</v>
      </c>
    </row>
    <row r="1457" spans="1:7">
      <c r="A1457" t="s">
        <v>808</v>
      </c>
    </row>
    <row r="1458" spans="1:7">
      <c r="A1458" t="s">
        <v>1326</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t="s">
        <v>472</v>
      </c>
    </row>
    <row r="1485" spans="1:7">
      <c r="A1485" t="s">
        <v>631</v>
      </c>
      <c r="B1485">
        <v>572</v>
      </c>
      <c r="C1485">
        <v>776</v>
      </c>
      <c r="D1485">
        <v>1009</v>
      </c>
      <c r="E1485">
        <v>2357</v>
      </c>
    </row>
    <row r="1486" spans="1:7">
      <c r="A1486" t="s">
        <v>773</v>
      </c>
    </row>
    <row r="1487" spans="1:7">
      <c r="A1487" t="s">
        <v>624</v>
      </c>
      <c r="B1487">
        <v>1212</v>
      </c>
      <c r="C1487">
        <v>866</v>
      </c>
      <c r="D1487">
        <v>969</v>
      </c>
      <c r="E1487">
        <v>3047</v>
      </c>
    </row>
    <row r="1488" spans="1:7">
      <c r="A1488" t="s">
        <v>581</v>
      </c>
      <c r="B1488">
        <v>940</v>
      </c>
      <c r="C1488">
        <v>1575</v>
      </c>
      <c r="D1488">
        <v>507</v>
      </c>
      <c r="E1488">
        <v>3022</v>
      </c>
    </row>
    <row r="1489" spans="1:5">
      <c r="A1489" t="s">
        <v>575</v>
      </c>
      <c r="C1489">
        <v>767</v>
      </c>
      <c r="D1489">
        <v>779</v>
      </c>
      <c r="E1489">
        <v>1546</v>
      </c>
    </row>
    <row r="1490" spans="1:5">
      <c r="A1490" t="s">
        <v>664</v>
      </c>
      <c r="B1490">
        <v>288</v>
      </c>
      <c r="E1490">
        <v>288</v>
      </c>
    </row>
    <row r="1491" spans="1:5">
      <c r="A1491" t="s">
        <v>667</v>
      </c>
      <c r="C1491">
        <v>290</v>
      </c>
      <c r="E1491">
        <v>290</v>
      </c>
    </row>
    <row r="1492" spans="1:5">
      <c r="A1492" t="s">
        <v>563</v>
      </c>
      <c r="D1492">
        <v>390</v>
      </c>
      <c r="E1492">
        <v>390</v>
      </c>
    </row>
    <row r="1493" spans="1:5">
      <c r="A1493" t="s">
        <v>569</v>
      </c>
      <c r="D1493">
        <v>454</v>
      </c>
      <c r="E1493">
        <v>454</v>
      </c>
    </row>
    <row r="1494" spans="1:5">
      <c r="A1494" t="s">
        <v>736</v>
      </c>
      <c r="D1494">
        <v>544</v>
      </c>
      <c r="E1494">
        <v>544</v>
      </c>
    </row>
    <row r="1495" spans="1:5">
      <c r="A1495" t="s">
        <v>472</v>
      </c>
      <c r="B1495">
        <v>3012</v>
      </c>
      <c r="C1495">
        <v>4274</v>
      </c>
      <c r="D1495">
        <v>4652</v>
      </c>
      <c r="E1495">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1103</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1131</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1088</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1103</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1103</v>
      </c>
      <c r="C32" s="87">
        <v>45707</v>
      </c>
      <c r="D32" s="52">
        <v>1978</v>
      </c>
      <c r="E32" s="52"/>
      <c r="F32" s="53" t="s">
        <v>1468</v>
      </c>
      <c r="G32" t="str">
        <f t="shared" si="0"/>
        <v>February</v>
      </c>
    </row>
    <row r="33" spans="1:7">
      <c r="A33" s="52" t="s">
        <v>361</v>
      </c>
      <c r="B33" s="176" t="s">
        <v>1091</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1103</v>
      </c>
      <c r="C39" s="87">
        <v>45708</v>
      </c>
      <c r="D39" s="52">
        <v>851</v>
      </c>
      <c r="E39" s="52"/>
      <c r="F39" s="53" t="s">
        <v>1472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1103</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1088</v>
      </c>
      <c r="C54" s="87">
        <v>45709</v>
      </c>
      <c r="D54" s="52">
        <v>1462</v>
      </c>
      <c r="E54" s="52"/>
      <c r="F54" s="53" t="s">
        <v>1462</v>
      </c>
      <c r="G54" t="str">
        <f t="shared" si="0"/>
        <v>February</v>
      </c>
    </row>
    <row r="55" spans="1:7">
      <c r="A55" s="842" t="s">
        <v>289</v>
      </c>
      <c r="B55" s="847" t="s">
        <v>1091</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1091</v>
      </c>
      <c r="C57" s="87">
        <v>45712</v>
      </c>
      <c r="D57" s="52">
        <v>2087</v>
      </c>
      <c r="E57" s="52"/>
      <c r="F57" s="53" t="s">
        <v>1476</v>
      </c>
      <c r="G57" t="str">
        <f t="shared" si="0"/>
        <v>February</v>
      </c>
    </row>
    <row r="58" spans="1:7">
      <c r="A58" s="52" t="s">
        <v>357</v>
      </c>
      <c r="B58" s="176" t="s">
        <v>1117</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2" t="s">
        <v>382</v>
      </c>
      <c r="B62" s="845" t="s">
        <v>1103</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1103</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1088</v>
      </c>
      <c r="C86" s="87">
        <v>45714</v>
      </c>
      <c r="D86" s="52"/>
      <c r="E86" s="52"/>
      <c r="F86" s="53"/>
      <c r="G86" t="str">
        <f t="shared" si="1"/>
        <v>February</v>
      </c>
    </row>
    <row r="87" spans="1:7">
      <c r="A87" s="842" t="s">
        <v>382</v>
      </c>
      <c r="B87" s="845" t="s">
        <v>1103</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1091</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1470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1098</v>
      </c>
      <c r="C112" s="87">
        <v>45714</v>
      </c>
      <c r="D112" s="52">
        <v>399</v>
      </c>
      <c r="E112" s="52"/>
      <c r="F112" s="53" t="s">
        <v>1485</v>
      </c>
      <c r="G112" t="str">
        <f t="shared" si="1"/>
        <v>February</v>
      </c>
    </row>
    <row r="113" spans="1:7">
      <c r="A113" s="52" t="s">
        <v>404</v>
      </c>
      <c r="B113" s="143" t="s">
        <v>1109</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1103</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1088</v>
      </c>
      <c r="C117" s="57">
        <v>45715</v>
      </c>
      <c r="D117" s="53">
        <v>437</v>
      </c>
      <c r="E117" s="53"/>
      <c r="F117" s="53" t="s">
        <v>1487</v>
      </c>
      <c r="G117" t="str">
        <f t="shared" si="1"/>
        <v>February</v>
      </c>
    </row>
    <row r="118" spans="1:7">
      <c r="A118" s="842" t="s">
        <v>382</v>
      </c>
      <c r="B118" s="845" t="s">
        <v>1103</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1091</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1103</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1091</v>
      </c>
      <c r="C132" s="57">
        <v>45715</v>
      </c>
      <c r="D132" s="53">
        <v>513</v>
      </c>
      <c r="E132" s="53"/>
      <c r="F132" s="69" t="s">
        <v>1462</v>
      </c>
      <c r="G132" t="str">
        <f t="shared" si="2"/>
        <v>February</v>
      </c>
    </row>
    <row r="133" spans="1:7">
      <c r="A133" s="52" t="s">
        <v>291</v>
      </c>
      <c r="B133" s="88" t="s">
        <v>1088</v>
      </c>
      <c r="C133" s="57">
        <v>45715</v>
      </c>
      <c r="D133" s="53"/>
      <c r="E133" s="53"/>
      <c r="F133" s="69" t="s">
        <v>1489</v>
      </c>
      <c r="G133" t="str">
        <f t="shared" si="2"/>
        <v>February</v>
      </c>
    </row>
    <row r="134" spans="1:7">
      <c r="A134" s="52" t="s">
        <v>292</v>
      </c>
      <c r="B134" s="88" t="s">
        <v>1088</v>
      </c>
      <c r="C134" s="57">
        <v>45715</v>
      </c>
      <c r="D134" s="53"/>
      <c r="E134" s="53"/>
      <c r="F134" s="69" t="s">
        <v>1489</v>
      </c>
      <c r="G134" t="str">
        <f t="shared" si="2"/>
        <v>February</v>
      </c>
    </row>
    <row r="135" spans="1:7">
      <c r="A135" s="52" t="s">
        <v>163</v>
      </c>
      <c r="B135" s="143" t="s">
        <v>1091</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1091</v>
      </c>
      <c r="C137" s="57">
        <v>45715</v>
      </c>
      <c r="D137" s="53"/>
      <c r="E137" s="53"/>
      <c r="F137" s="69" t="s">
        <v>1489</v>
      </c>
      <c r="G137" t="str">
        <f t="shared" si="2"/>
        <v>February</v>
      </c>
    </row>
    <row r="138" spans="1:7">
      <c r="A138" s="52" t="s">
        <v>357</v>
      </c>
      <c r="B138" s="143" t="s">
        <v>1117</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1098</v>
      </c>
      <c r="C143" s="57">
        <v>45715</v>
      </c>
      <c r="D143" s="53">
        <v>335</v>
      </c>
      <c r="E143" s="53"/>
      <c r="F143" s="69" t="s">
        <v>1470</v>
      </c>
      <c r="G143" t="str">
        <f t="shared" si="2"/>
        <v>February</v>
      </c>
    </row>
    <row r="144" spans="1:7">
      <c r="A144" s="52" t="s">
        <v>404</v>
      </c>
      <c r="B144" s="143" t="s">
        <v>1109</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1103</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1088</v>
      </c>
      <c r="C148" s="57">
        <v>45716</v>
      </c>
      <c r="D148" s="58" t="s">
        <v>1489</v>
      </c>
      <c r="E148" s="58"/>
      <c r="F148" s="53"/>
      <c r="G148" t="str">
        <f t="shared" si="2"/>
        <v>February</v>
      </c>
    </row>
    <row r="149" spans="1:7">
      <c r="A149" s="842" t="s">
        <v>382</v>
      </c>
      <c r="B149" s="845" t="s">
        <v>1103</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1091</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1103</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1091</v>
      </c>
      <c r="C163" s="57">
        <v>45716</v>
      </c>
      <c r="D163" s="58" t="s">
        <v>1489</v>
      </c>
      <c r="E163" s="58"/>
      <c r="F163" s="53"/>
      <c r="G163" t="str">
        <f t="shared" si="2"/>
        <v>February</v>
      </c>
    </row>
    <row r="164" spans="1:7">
      <c r="A164" s="52" t="s">
        <v>291</v>
      </c>
      <c r="B164" s="88" t="s">
        <v>1088</v>
      </c>
      <c r="C164" s="57">
        <v>45716</v>
      </c>
      <c r="D164" s="58">
        <v>886</v>
      </c>
      <c r="E164" s="58"/>
      <c r="F164" s="53" t="s">
        <v>1475</v>
      </c>
      <c r="G164" t="str">
        <f t="shared" si="2"/>
        <v>February</v>
      </c>
    </row>
    <row r="165" spans="1:7">
      <c r="A165" s="52" t="s">
        <v>292</v>
      </c>
      <c r="B165" s="88" t="s">
        <v>1088</v>
      </c>
      <c r="C165" s="57">
        <v>45716</v>
      </c>
      <c r="D165" s="58">
        <v>384</v>
      </c>
      <c r="E165" s="58"/>
      <c r="F165" s="53" t="s">
        <v>1473</v>
      </c>
      <c r="G165" t="str">
        <f t="shared" si="2"/>
        <v>February</v>
      </c>
    </row>
    <row r="166" spans="1:7">
      <c r="A166" s="52" t="s">
        <v>163</v>
      </c>
      <c r="B166" s="143" t="s">
        <v>1091</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1098</v>
      </c>
      <c r="C174" s="57">
        <v>45716</v>
      </c>
      <c r="D174" s="84">
        <v>1339</v>
      </c>
      <c r="E174" s="84"/>
      <c r="F174" s="47" t="s">
        <v>1493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1103</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1088</v>
      </c>
      <c r="C179" s="57">
        <v>45719</v>
      </c>
      <c r="D179" s="58" t="s">
        <v>1489</v>
      </c>
      <c r="E179" s="58"/>
      <c r="F179" s="53"/>
      <c r="G179" t="str">
        <f t="shared" si="2"/>
        <v>March</v>
      </c>
    </row>
    <row r="180" spans="1:7">
      <c r="A180" s="842" t="s">
        <v>382</v>
      </c>
      <c r="B180" s="845" t="s">
        <v>1103</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1091</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1103</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1091</v>
      </c>
      <c r="C194" s="57">
        <v>45719</v>
      </c>
      <c r="D194" s="58" t="s">
        <v>1489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1479</v>
      </c>
      <c r="G196" t="str">
        <f t="shared" si="3"/>
        <v>March</v>
      </c>
    </row>
    <row r="197" spans="1:7">
      <c r="A197" s="52" t="s">
        <v>163</v>
      </c>
      <c r="B197" s="143" t="s">
        <v>1091</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1098</v>
      </c>
      <c r="C205" s="57">
        <v>45719</v>
      </c>
      <c r="D205" s="84">
        <v>1292</v>
      </c>
      <c r="E205" s="84"/>
      <c r="F205" s="47" t="s">
        <v>1475</v>
      </c>
      <c r="G205" t="str">
        <f t="shared" si="3"/>
        <v>March</v>
      </c>
    </row>
    <row r="206" spans="1:7">
      <c r="A206" s="52" t="s">
        <v>404</v>
      </c>
      <c r="B206" s="143" t="s">
        <v>1109</v>
      </c>
      <c r="C206" s="57">
        <v>45719</v>
      </c>
      <c r="D206" s="58" t="s">
        <v>1489</v>
      </c>
      <c r="E206" s="58"/>
      <c r="F206" s="53"/>
      <c r="G206" t="str">
        <f t="shared" si="3"/>
        <v>March</v>
      </c>
    </row>
    <row r="207" spans="1:7">
      <c r="A207" s="52" t="s">
        <v>402</v>
      </c>
      <c r="B207" s="143" t="s">
        <v>1109</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1117</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1088</v>
      </c>
      <c r="C216" s="57">
        <v>45720</v>
      </c>
      <c r="D216" s="58">
        <v>408</v>
      </c>
      <c r="E216" s="58"/>
      <c r="F216" s="53" t="s">
        <v>1482</v>
      </c>
      <c r="G216" t="str">
        <f t="shared" si="3"/>
        <v>March</v>
      </c>
    </row>
    <row r="217" spans="1:8">
      <c r="A217" s="52" t="s">
        <v>292</v>
      </c>
      <c r="B217" s="88" t="s">
        <v>1088</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1098</v>
      </c>
      <c r="C219" s="57">
        <v>45720</v>
      </c>
      <c r="D219" s="84">
        <v>1022</v>
      </c>
      <c r="E219" s="84"/>
      <c r="F219" s="47" t="s">
        <v>1475</v>
      </c>
      <c r="G219" t="str">
        <f t="shared" si="3"/>
        <v>March</v>
      </c>
    </row>
    <row r="220" spans="1:8">
      <c r="A220" s="52" t="s">
        <v>404</v>
      </c>
      <c r="B220" s="143" t="s">
        <v>1109</v>
      </c>
      <c r="C220" s="57">
        <v>45720</v>
      </c>
      <c r="D220" s="58" t="s">
        <v>1489</v>
      </c>
      <c r="E220" s="58"/>
      <c r="F220" s="53"/>
      <c r="G220" t="str">
        <f t="shared" si="3"/>
        <v>March</v>
      </c>
    </row>
    <row r="221" spans="1:8">
      <c r="A221" s="52" t="s">
        <v>402</v>
      </c>
      <c r="B221" s="143" t="s">
        <v>1109</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1117</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1103</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1088</v>
      </c>
      <c r="C228" s="57">
        <v>45721</v>
      </c>
      <c r="D228" s="58">
        <v>0</v>
      </c>
      <c r="E228" s="58"/>
      <c r="F228" s="53"/>
      <c r="G228" t="str">
        <f t="shared" si="3"/>
        <v>March</v>
      </c>
    </row>
    <row r="229" spans="1:7">
      <c r="A229" s="842" t="s">
        <v>382</v>
      </c>
      <c r="B229" s="845" t="s">
        <v>1103</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1501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1098</v>
      </c>
      <c r="C254" s="57">
        <v>45721</v>
      </c>
      <c r="D254" s="84">
        <v>1246</v>
      </c>
      <c r="E254" s="84"/>
      <c r="F254" s="68" t="s">
        <v>1504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1117</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1103</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1088</v>
      </c>
      <c r="C265" s="57">
        <v>45722</v>
      </c>
      <c r="D265" s="69">
        <v>0</v>
      </c>
      <c r="E265" s="69"/>
      <c r="F265" s="53"/>
      <c r="G265" t="str">
        <f t="shared" si="4"/>
        <v>March</v>
      </c>
    </row>
    <row r="266" spans="1:7">
      <c r="A266" s="842" t="s">
        <v>382</v>
      </c>
      <c r="B266" s="845" t="s">
        <v>1103</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1117</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1088</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1109</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1103</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1088</v>
      </c>
      <c r="C305" s="23">
        <v>45723</v>
      </c>
      <c r="D305" s="69">
        <v>0</v>
      </c>
      <c r="E305" s="69"/>
      <c r="G305" t="str">
        <f t="shared" si="4"/>
        <v>March</v>
      </c>
    </row>
    <row r="306" spans="1:7">
      <c r="A306" s="842" t="s">
        <v>382</v>
      </c>
      <c r="B306" s="845" t="s">
        <v>1103</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1512</v>
      </c>
      <c r="G320" t="str">
        <f t="shared" si="4"/>
        <v>March</v>
      </c>
    </row>
    <row r="321" spans="1:7">
      <c r="A321" s="52" t="s">
        <v>291</v>
      </c>
      <c r="B321" s="88" t="s">
        <v>1088</v>
      </c>
      <c r="C321" s="23">
        <v>45723</v>
      </c>
      <c r="D321" s="69">
        <v>875</v>
      </c>
      <c r="E321" s="69"/>
      <c r="F321" s="69" t="s">
        <v>1513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1098</v>
      </c>
      <c r="C331" s="23">
        <v>45723</v>
      </c>
      <c r="D331" s="69">
        <v>288</v>
      </c>
      <c r="E331" s="69"/>
      <c r="F331" s="69" t="s">
        <v>1515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1117</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1088</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1109</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1103</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1088</v>
      </c>
      <c r="C346" s="23">
        <v>45726</v>
      </c>
      <c r="D346" s="69">
        <v>0</v>
      </c>
      <c r="E346" s="69"/>
      <c r="G346" t="str">
        <f t="shared" si="5"/>
        <v>March</v>
      </c>
    </row>
    <row r="347" spans="1:7">
      <c r="A347" s="842" t="s">
        <v>382</v>
      </c>
      <c r="B347" s="845" t="s">
        <v>1103</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1117</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1088</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1109</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1103</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1088</v>
      </c>
      <c r="C387" s="23">
        <v>45727</v>
      </c>
      <c r="D387" s="58">
        <v>0</v>
      </c>
      <c r="E387" s="58"/>
      <c r="G387" t="str">
        <f t="shared" ref="G387:G450" si="6">TEXT(C387,"mmmm")</f>
        <v>March</v>
      </c>
    </row>
    <row r="388" spans="1:7">
      <c r="A388" s="842" t="s">
        <v>382</v>
      </c>
      <c r="B388" s="845" t="s">
        <v>1103</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1470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1117</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1088</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1109</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1088</v>
      </c>
      <c r="C426" s="23">
        <v>45727</v>
      </c>
      <c r="D426" s="58">
        <v>304</v>
      </c>
      <c r="E426" s="58"/>
      <c r="G426" t="str">
        <f t="shared" si="6"/>
        <v>March</v>
      </c>
    </row>
    <row r="427" spans="1:7">
      <c r="A427" s="53" t="s">
        <v>1394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1103</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1088</v>
      </c>
      <c r="C433" s="23">
        <v>45728</v>
      </c>
      <c r="D433" s="58" t="s">
        <v>1489</v>
      </c>
      <c r="E433" s="58"/>
      <c r="G433" t="str">
        <f t="shared" si="6"/>
        <v>March</v>
      </c>
    </row>
    <row r="434" spans="1:7">
      <c r="A434" s="842" t="s">
        <v>382</v>
      </c>
      <c r="B434" s="845" t="s">
        <v>1103</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1091</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1103</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1091</v>
      </c>
      <c r="C448" s="23">
        <v>45728</v>
      </c>
      <c r="D448" s="58" t="s">
        <v>1489</v>
      </c>
      <c r="E448" s="58"/>
      <c r="G448" t="str">
        <f t="shared" si="6"/>
        <v>March</v>
      </c>
    </row>
    <row r="449" spans="1:7">
      <c r="A449" s="52" t="s">
        <v>291</v>
      </c>
      <c r="B449" s="88" t="s">
        <v>1088</v>
      </c>
      <c r="C449" s="23">
        <v>45728</v>
      </c>
      <c r="D449" s="58" t="s">
        <v>1489</v>
      </c>
      <c r="E449" s="58"/>
      <c r="G449" t="str">
        <f t="shared" si="6"/>
        <v>March</v>
      </c>
    </row>
    <row r="450" spans="1:7">
      <c r="A450" s="52" t="s">
        <v>292</v>
      </c>
      <c r="B450" s="88" t="s">
        <v>1088</v>
      </c>
      <c r="C450" s="23">
        <v>45728</v>
      </c>
      <c r="D450" s="58" t="s">
        <v>1489</v>
      </c>
      <c r="E450" s="58"/>
      <c r="G450" t="str">
        <f t="shared" si="6"/>
        <v>March</v>
      </c>
    </row>
    <row r="451" spans="1:7">
      <c r="A451" s="52" t="s">
        <v>163</v>
      </c>
      <c r="B451" s="143" t="s">
        <v>1091</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1091</v>
      </c>
      <c r="C453" s="23">
        <v>45728</v>
      </c>
      <c r="D453" s="58" t="s">
        <v>1489</v>
      </c>
      <c r="E453" s="58"/>
      <c r="G453" t="str">
        <f t="shared" si="7"/>
        <v>March</v>
      </c>
    </row>
    <row r="454" spans="1:7">
      <c r="A454" s="52" t="s">
        <v>357</v>
      </c>
      <c r="B454" s="143" t="s">
        <v>1117</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1098</v>
      </c>
      <c r="C459" s="23">
        <v>45728</v>
      </c>
      <c r="D459" s="58" t="s">
        <v>1489</v>
      </c>
      <c r="E459" s="58"/>
      <c r="G459" t="str">
        <f t="shared" si="7"/>
        <v>March</v>
      </c>
    </row>
    <row r="460" spans="1:7">
      <c r="A460" s="52" t="s">
        <v>404</v>
      </c>
      <c r="B460" s="143" t="s">
        <v>1109</v>
      </c>
      <c r="C460" s="23">
        <v>45728</v>
      </c>
      <c r="D460" s="58" t="s">
        <v>1489</v>
      </c>
      <c r="E460" s="58"/>
      <c r="G460" t="str">
        <f t="shared" si="7"/>
        <v>March</v>
      </c>
    </row>
    <row r="461" spans="1:7">
      <c r="A461" s="52" t="s">
        <v>402</v>
      </c>
      <c r="B461" s="143" t="s">
        <v>1109</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1117</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1088</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1109</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1088</v>
      </c>
      <c r="C472" s="23">
        <v>45728</v>
      </c>
      <c r="D472" s="58">
        <v>205</v>
      </c>
      <c r="E472" s="58"/>
      <c r="G472" t="str">
        <f t="shared" si="7"/>
        <v>March</v>
      </c>
    </row>
    <row r="473" spans="1:7">
      <c r="A473" s="53" t="s">
        <v>1394</v>
      </c>
      <c r="B473" s="91" t="s">
        <v>1091</v>
      </c>
      <c r="C473" s="23">
        <v>45728</v>
      </c>
      <c r="D473" s="58" t="s">
        <v>1489</v>
      </c>
      <c r="E473" s="58"/>
      <c r="G473" t="str">
        <f t="shared" si="7"/>
        <v>March</v>
      </c>
    </row>
    <row r="474" spans="1:7">
      <c r="A474" s="53" t="s">
        <v>406</v>
      </c>
      <c r="B474" s="91" t="s">
        <v>1091</v>
      </c>
      <c r="C474" s="23">
        <v>45728</v>
      </c>
      <c r="D474" s="58" t="s">
        <v>1489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1462</v>
      </c>
      <c r="G476" t="str">
        <f t="shared" si="7"/>
        <v>March</v>
      </c>
    </row>
    <row r="477" spans="1:7">
      <c r="A477" s="849" t="s">
        <v>429</v>
      </c>
      <c r="B477" s="587" t="s">
        <v>1117</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1103</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1088</v>
      </c>
      <c r="C483" s="23">
        <v>45729</v>
      </c>
      <c r="D483" s="58"/>
      <c r="E483" s="58"/>
      <c r="G483" t="str">
        <f t="shared" si="7"/>
        <v>March</v>
      </c>
    </row>
    <row r="484" spans="1:7">
      <c r="A484" s="842" t="s">
        <v>382</v>
      </c>
      <c r="B484" s="845" t="s">
        <v>1103</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1103</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1091</v>
      </c>
      <c r="C498" s="23">
        <v>45729</v>
      </c>
      <c r="D498" s="58" t="s">
        <v>1489</v>
      </c>
      <c r="E498" s="58"/>
      <c r="G498" t="str">
        <f t="shared" si="7"/>
        <v>March</v>
      </c>
    </row>
    <row r="499" spans="1:7">
      <c r="A499" s="52" t="s">
        <v>291</v>
      </c>
      <c r="B499" s="88" t="s">
        <v>1088</v>
      </c>
      <c r="C499" s="23">
        <v>45729</v>
      </c>
      <c r="D499" s="58" t="s">
        <v>1489</v>
      </c>
      <c r="E499" s="58"/>
      <c r="G499" t="str">
        <f t="shared" si="7"/>
        <v>March</v>
      </c>
    </row>
    <row r="500" spans="1:7">
      <c r="A500" s="52" t="s">
        <v>292</v>
      </c>
      <c r="B500" s="88" t="s">
        <v>1088</v>
      </c>
      <c r="C500" s="23">
        <v>45729</v>
      </c>
      <c r="D500" s="58" t="s">
        <v>1489</v>
      </c>
      <c r="E500" s="58"/>
      <c r="G500" t="str">
        <f t="shared" si="7"/>
        <v>March</v>
      </c>
    </row>
    <row r="501" spans="1:7">
      <c r="A501" s="52" t="s">
        <v>163</v>
      </c>
      <c r="B501" s="143" t="s">
        <v>1091</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1091</v>
      </c>
      <c r="C503" s="23">
        <v>45729</v>
      </c>
      <c r="D503" s="58" t="s">
        <v>1489</v>
      </c>
      <c r="E503" s="58"/>
      <c r="G503" t="str">
        <f t="shared" si="7"/>
        <v>March</v>
      </c>
    </row>
    <row r="504" spans="1:7">
      <c r="A504" s="52" t="s">
        <v>357</v>
      </c>
      <c r="B504" s="143" t="s">
        <v>1117</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1098</v>
      </c>
      <c r="C509" s="23">
        <v>45729</v>
      </c>
      <c r="D509" s="58" t="s">
        <v>1489</v>
      </c>
      <c r="E509" s="58"/>
      <c r="G509" t="str">
        <f t="shared" si="7"/>
        <v>March</v>
      </c>
    </row>
    <row r="510" spans="1:7">
      <c r="A510" s="52" t="s">
        <v>404</v>
      </c>
      <c r="B510" s="143" t="s">
        <v>1109</v>
      </c>
      <c r="C510" s="23">
        <v>45729</v>
      </c>
      <c r="D510" s="58" t="s">
        <v>1489</v>
      </c>
      <c r="E510" s="58"/>
      <c r="G510" t="str">
        <f t="shared" si="7"/>
        <v>March</v>
      </c>
    </row>
    <row r="511" spans="1:7">
      <c r="A511" s="52" t="s">
        <v>402</v>
      </c>
      <c r="B511" s="143" t="s">
        <v>1109</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1117</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1088</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1109</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1088</v>
      </c>
      <c r="C522" s="23">
        <v>45729</v>
      </c>
      <c r="D522" s="58">
        <v>451</v>
      </c>
      <c r="E522" s="58"/>
      <c r="G522" t="str">
        <f t="shared" si="8"/>
        <v>March</v>
      </c>
    </row>
    <row r="523" spans="1:7">
      <c r="A523" s="53" t="s">
        <v>1394</v>
      </c>
      <c r="B523" s="91" t="s">
        <v>1091</v>
      </c>
      <c r="C523" s="23">
        <v>45729</v>
      </c>
      <c r="D523" s="58">
        <v>101</v>
      </c>
      <c r="E523" s="58"/>
      <c r="G523" t="str">
        <f t="shared" si="8"/>
        <v>March</v>
      </c>
    </row>
    <row r="524" spans="1:7">
      <c r="A524" s="53" t="s">
        <v>406</v>
      </c>
      <c r="B524" s="91" t="s">
        <v>1091</v>
      </c>
      <c r="C524" s="23">
        <v>45729</v>
      </c>
      <c r="D524" s="58" t="s">
        <v>1489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1530</v>
      </c>
      <c r="G526" t="str">
        <f t="shared" si="8"/>
        <v>March</v>
      </c>
    </row>
    <row r="527" spans="1:7">
      <c r="A527" s="849" t="s">
        <v>429</v>
      </c>
      <c r="B527" s="587" t="s">
        <v>1117</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1091</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1103</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1088</v>
      </c>
      <c r="C534" s="23">
        <v>45730</v>
      </c>
      <c r="D534" s="58"/>
      <c r="E534" s="58"/>
      <c r="F534" s="58" t="s">
        <v>1489</v>
      </c>
      <c r="G534" t="str">
        <f t="shared" si="8"/>
        <v>March</v>
      </c>
    </row>
    <row r="535" spans="1:7">
      <c r="A535" s="842" t="s">
        <v>382</v>
      </c>
      <c r="B535" s="845" t="s">
        <v>1103</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1091</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1103</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1091</v>
      </c>
      <c r="C549" s="23">
        <v>45730</v>
      </c>
      <c r="D549" s="58"/>
      <c r="E549" s="58"/>
      <c r="F549" s="58" t="s">
        <v>1489</v>
      </c>
      <c r="G549" t="str">
        <f t="shared" si="8"/>
        <v>March</v>
      </c>
    </row>
    <row r="550" spans="1:7">
      <c r="A550" s="52" t="s">
        <v>291</v>
      </c>
      <c r="B550" s="88" t="s">
        <v>1088</v>
      </c>
      <c r="C550" s="23">
        <v>45730</v>
      </c>
      <c r="D550" s="58"/>
      <c r="E550" s="58"/>
      <c r="F550" s="58" t="s">
        <v>1489</v>
      </c>
      <c r="G550" t="str">
        <f t="shared" si="8"/>
        <v>March</v>
      </c>
    </row>
    <row r="551" spans="1:7">
      <c r="A551" s="52" t="s">
        <v>292</v>
      </c>
      <c r="B551" s="88" t="s">
        <v>1088</v>
      </c>
      <c r="C551" s="23">
        <v>45730</v>
      </c>
      <c r="D551" s="58"/>
      <c r="E551" s="58"/>
      <c r="F551" s="58" t="s">
        <v>1489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1091</v>
      </c>
      <c r="C554" s="23">
        <v>45730</v>
      </c>
      <c r="D554" s="58" t="s">
        <v>1489</v>
      </c>
      <c r="E554" s="58"/>
      <c r="F554" s="58" t="s">
        <v>1489</v>
      </c>
      <c r="G554" t="str">
        <f t="shared" si="8"/>
        <v>March</v>
      </c>
    </row>
    <row r="555" spans="1:7">
      <c r="A555" s="52" t="s">
        <v>357</v>
      </c>
      <c r="B555" s="143" t="s">
        <v>1117</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1098</v>
      </c>
      <c r="C560" s="23">
        <v>45730</v>
      </c>
      <c r="D560" s="58" t="s">
        <v>1489</v>
      </c>
      <c r="E560" s="58"/>
      <c r="F560" s="58"/>
      <c r="G560" t="str">
        <f t="shared" si="8"/>
        <v>March</v>
      </c>
    </row>
    <row r="561" spans="1:7">
      <c r="A561" s="52" t="s">
        <v>404</v>
      </c>
      <c r="B561" s="143" t="s">
        <v>1109</v>
      </c>
      <c r="C561" s="23">
        <v>45730</v>
      </c>
      <c r="D561" s="58" t="s">
        <v>1489</v>
      </c>
      <c r="E561" s="58"/>
      <c r="F561" s="58"/>
      <c r="G561" t="str">
        <f t="shared" si="8"/>
        <v>March</v>
      </c>
    </row>
    <row r="562" spans="1:7">
      <c r="A562" s="52" t="s">
        <v>402</v>
      </c>
      <c r="B562" s="143" t="s">
        <v>1109</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1117</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1088</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1109</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1088</v>
      </c>
      <c r="C573" s="23">
        <v>45730</v>
      </c>
      <c r="D573" s="58" t="s">
        <v>1489</v>
      </c>
      <c r="E573" s="58"/>
      <c r="F573" s="58"/>
      <c r="G573" t="str">
        <f t="shared" si="8"/>
        <v>March</v>
      </c>
    </row>
    <row r="574" spans="1:7">
      <c r="A574" s="53" t="s">
        <v>1394</v>
      </c>
      <c r="B574" s="91" t="s">
        <v>1091</v>
      </c>
      <c r="C574" s="23">
        <v>45730</v>
      </c>
      <c r="D574" s="58" t="s">
        <v>1489</v>
      </c>
      <c r="E574" s="58"/>
      <c r="F574" s="58"/>
      <c r="G574" t="str">
        <f t="shared" si="8"/>
        <v>March</v>
      </c>
    </row>
    <row r="575" spans="1:7">
      <c r="A575" s="53" t="s">
        <v>406</v>
      </c>
      <c r="B575" s="91" t="s">
        <v>1091</v>
      </c>
      <c r="C575" s="23">
        <v>45730</v>
      </c>
      <c r="D575" s="58" t="s">
        <v>1489</v>
      </c>
      <c r="E575" s="58"/>
      <c r="F575" s="58"/>
      <c r="G575" t="str">
        <f t="shared" si="8"/>
        <v>March</v>
      </c>
    </row>
    <row r="576" spans="1:7">
      <c r="A576" s="53" t="s">
        <v>372</v>
      </c>
      <c r="B576" s="91" t="s">
        <v>1109</v>
      </c>
      <c r="C576" s="23">
        <v>45730</v>
      </c>
      <c r="D576" s="58">
        <v>75</v>
      </c>
      <c r="E576" s="58"/>
      <c r="F576" s="68" t="s">
        <v>1537</v>
      </c>
      <c r="G576" t="str">
        <f t="shared" si="8"/>
        <v>March</v>
      </c>
    </row>
    <row r="577" spans="1:7">
      <c r="A577" s="53" t="s">
        <v>349</v>
      </c>
      <c r="B577" s="91" t="s">
        <v>1091</v>
      </c>
      <c r="C577" s="23">
        <v>45730</v>
      </c>
      <c r="D577" s="84">
        <v>2048</v>
      </c>
      <c r="E577" s="84"/>
      <c r="F577" s="47" t="s">
        <v>1538</v>
      </c>
      <c r="G577" t="str">
        <f t="shared" si="8"/>
        <v>March</v>
      </c>
    </row>
    <row r="578" spans="1:7">
      <c r="A578" s="849" t="s">
        <v>429</v>
      </c>
      <c r="B578" s="587" t="s">
        <v>1117</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1091</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1103</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1091</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1103</v>
      </c>
      <c r="C589" s="23">
        <v>45733</v>
      </c>
      <c r="E589" s="11"/>
      <c r="F589" s="58" t="s">
        <v>1489</v>
      </c>
      <c r="G589" t="str">
        <f t="shared" si="9"/>
        <v>March</v>
      </c>
    </row>
    <row r="590" spans="1:7">
      <c r="A590" s="52" t="s">
        <v>361</v>
      </c>
      <c r="B590" s="177" t="s">
        <v>1091</v>
      </c>
      <c r="C590" s="23">
        <v>45733</v>
      </c>
      <c r="E590" s="11"/>
      <c r="F590" s="58" t="s">
        <v>1489</v>
      </c>
      <c r="G590" t="str">
        <f t="shared" si="9"/>
        <v>March</v>
      </c>
    </row>
    <row r="591" spans="1:7">
      <c r="A591" s="52" t="s">
        <v>291</v>
      </c>
      <c r="B591" s="88" t="s">
        <v>1088</v>
      </c>
      <c r="C591" s="23">
        <v>45733</v>
      </c>
      <c r="E591" s="11"/>
      <c r="F591" s="58" t="s">
        <v>1489</v>
      </c>
      <c r="G591" t="str">
        <f t="shared" si="9"/>
        <v>March</v>
      </c>
    </row>
    <row r="592" spans="1:7">
      <c r="A592" s="52" t="s">
        <v>163</v>
      </c>
      <c r="B592" s="143" t="s">
        <v>1091</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1109</v>
      </c>
      <c r="C596" s="23">
        <v>45733</v>
      </c>
      <c r="E596" s="11"/>
      <c r="F596" s="58" t="s">
        <v>1489</v>
      </c>
      <c r="G596" t="str">
        <f t="shared" si="9"/>
        <v>March</v>
      </c>
    </row>
    <row r="597" spans="1:7">
      <c r="A597" s="52" t="s">
        <v>402</v>
      </c>
      <c r="B597" s="143" t="s">
        <v>1109</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1117</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1109</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1088</v>
      </c>
      <c r="C607" s="23">
        <v>45733</v>
      </c>
      <c r="E607" s="11"/>
      <c r="F607" s="58" t="s">
        <v>1489</v>
      </c>
      <c r="G607" t="str">
        <f t="shared" si="9"/>
        <v>March</v>
      </c>
    </row>
    <row r="608" spans="1:7">
      <c r="A608" s="53" t="s">
        <v>1394</v>
      </c>
      <c r="B608" s="91" t="s">
        <v>1091</v>
      </c>
      <c r="C608" s="23">
        <v>45733</v>
      </c>
      <c r="E608" s="11"/>
      <c r="F608" s="58" t="s">
        <v>1489</v>
      </c>
      <c r="G608" t="str">
        <f t="shared" si="9"/>
        <v>March</v>
      </c>
    </row>
    <row r="609" spans="1:7">
      <c r="A609" s="53" t="s">
        <v>406</v>
      </c>
      <c r="B609" s="91" t="s">
        <v>1091</v>
      </c>
      <c r="C609" s="23">
        <v>45733</v>
      </c>
      <c r="E609" s="11"/>
      <c r="F609" s="58" t="s">
        <v>1489</v>
      </c>
      <c r="G609" t="str">
        <f t="shared" si="9"/>
        <v>March</v>
      </c>
    </row>
    <row r="610" spans="1:7">
      <c r="A610" s="53" t="s">
        <v>349</v>
      </c>
      <c r="B610" s="91" t="s">
        <v>1091</v>
      </c>
      <c r="C610" s="23">
        <v>45733</v>
      </c>
      <c r="D610" s="11">
        <v>919</v>
      </c>
      <c r="E610" s="11"/>
      <c r="F610" s="58" t="s">
        <v>1542</v>
      </c>
      <c r="G610" t="str">
        <f t="shared" si="9"/>
        <v>March</v>
      </c>
    </row>
    <row r="611" spans="1:7">
      <c r="A611" s="849" t="s">
        <v>429</v>
      </c>
      <c r="B611" s="587" t="s">
        <v>1117</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1091</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1088</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1103</v>
      </c>
      <c r="C619" s="23">
        <v>45734</v>
      </c>
      <c r="E619" s="11"/>
      <c r="F619" s="69" t="s">
        <v>1522</v>
      </c>
      <c r="G619" t="str">
        <f t="shared" si="9"/>
        <v>March</v>
      </c>
    </row>
    <row r="620" spans="1:7">
      <c r="A620" s="52" t="s">
        <v>402</v>
      </c>
      <c r="B620" s="143" t="s">
        <v>1109</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1117</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1088</v>
      </c>
      <c r="C626" s="23">
        <v>45734</v>
      </c>
      <c r="D626" s="11">
        <v>977</v>
      </c>
      <c r="E626" s="11"/>
      <c r="F626" s="11" t="s">
        <v>1550</v>
      </c>
      <c r="G626" t="str">
        <f t="shared" si="9"/>
        <v>March</v>
      </c>
    </row>
    <row r="627" spans="1:7">
      <c r="A627" s="174" t="s">
        <v>418</v>
      </c>
      <c r="B627" s="47" t="s">
        <v>1114</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1109</v>
      </c>
      <c r="C632" s="23">
        <v>45735</v>
      </c>
      <c r="D632" s="84">
        <v>1409</v>
      </c>
      <c r="E632" s="11"/>
      <c r="F632" s="47" t="s">
        <v>1552</v>
      </c>
      <c r="G632" t="str">
        <f t="shared" si="9"/>
        <v>March</v>
      </c>
    </row>
    <row r="633" spans="1:7">
      <c r="A633" s="143" t="s">
        <v>241</v>
      </c>
      <c r="B633" s="76" t="s">
        <v>1091</v>
      </c>
      <c r="C633" s="23">
        <v>45735</v>
      </c>
      <c r="D633" s="58">
        <v>200</v>
      </c>
      <c r="E633" s="11"/>
      <c r="F633" s="47" t="s">
        <v>1553</v>
      </c>
      <c r="G633" t="str">
        <f t="shared" si="9"/>
        <v>March</v>
      </c>
    </row>
    <row r="634" spans="1:7">
      <c r="A634" s="143" t="s">
        <v>406</v>
      </c>
      <c r="B634" s="76" t="s">
        <v>1091</v>
      </c>
      <c r="C634" s="23">
        <v>45735</v>
      </c>
      <c r="D634" s="84">
        <v>1460</v>
      </c>
      <c r="E634" s="11"/>
      <c r="F634" s="47" t="s">
        <v>1554</v>
      </c>
      <c r="G634" t="str">
        <f t="shared" si="9"/>
        <v>March</v>
      </c>
    </row>
    <row r="635" spans="1:7">
      <c r="A635" s="143" t="s">
        <v>429</v>
      </c>
      <c r="B635" s="76" t="s">
        <v>1117</v>
      </c>
      <c r="C635" s="23">
        <v>45735</v>
      </c>
      <c r="D635" s="58">
        <v>18</v>
      </c>
      <c r="E635" s="11"/>
      <c r="F635" s="47" t="s">
        <v>1555</v>
      </c>
      <c r="G635" t="str">
        <f t="shared" si="9"/>
        <v>March</v>
      </c>
    </row>
    <row r="636" spans="1:7">
      <c r="A636" s="143" t="s">
        <v>279</v>
      </c>
      <c r="B636" s="88" t="s">
        <v>1088</v>
      </c>
      <c r="C636" s="23">
        <v>45735</v>
      </c>
      <c r="D636" s="58">
        <v>728</v>
      </c>
      <c r="E636" s="11"/>
      <c r="F636" s="47" t="s">
        <v>1556</v>
      </c>
      <c r="G636" t="str">
        <f t="shared" si="9"/>
        <v>March</v>
      </c>
    </row>
    <row r="637" spans="1:7">
      <c r="A637" s="143" t="s">
        <v>275</v>
      </c>
      <c r="B637" s="88" t="s">
        <v>1088</v>
      </c>
      <c r="C637" s="23">
        <v>45735</v>
      </c>
      <c r="D637" s="58">
        <v>953</v>
      </c>
      <c r="E637" s="11"/>
      <c r="F637" s="47" t="s">
        <v>1557</v>
      </c>
      <c r="G637" t="str">
        <f t="shared" si="9"/>
        <v>March</v>
      </c>
    </row>
    <row r="638" spans="1:7">
      <c r="A638" s="848" t="s">
        <v>418</v>
      </c>
      <c r="B638" s="235" t="s">
        <v>1114</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1109</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1489</v>
      </c>
      <c r="E642" s="11"/>
      <c r="G642" t="str">
        <f t="shared" si="9"/>
        <v>March</v>
      </c>
    </row>
    <row r="643" spans="1:7">
      <c r="A643" s="143" t="s">
        <v>279</v>
      </c>
      <c r="B643" s="88" t="s">
        <v>1088</v>
      </c>
      <c r="C643" s="23">
        <v>45736</v>
      </c>
      <c r="D643" s="58">
        <v>700</v>
      </c>
      <c r="E643" s="11"/>
      <c r="F643" s="47" t="s">
        <v>1559</v>
      </c>
      <c r="G643" t="str">
        <f t="shared" ref="G643:G706" si="10">TEXT(C643,"mmmm")</f>
        <v>March</v>
      </c>
    </row>
    <row r="644" spans="1:7">
      <c r="A644" s="143" t="s">
        <v>275</v>
      </c>
      <c r="B644" s="88" t="s">
        <v>1088</v>
      </c>
      <c r="C644" s="23">
        <v>45736</v>
      </c>
      <c r="D644" s="84">
        <v>1236</v>
      </c>
      <c r="E644" s="11"/>
      <c r="F644" s="47" t="s">
        <v>1560</v>
      </c>
      <c r="G644" t="str">
        <f t="shared" si="10"/>
        <v>March</v>
      </c>
    </row>
    <row r="645" spans="1:7">
      <c r="A645" s="848" t="s">
        <v>418</v>
      </c>
      <c r="B645" s="848" t="s">
        <v>1114</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1091</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1109</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1489</v>
      </c>
      <c r="E653" s="11"/>
      <c r="G653" t="str">
        <f t="shared" si="10"/>
        <v>March</v>
      </c>
    </row>
    <row r="654" spans="1:7">
      <c r="A654" s="143" t="s">
        <v>279</v>
      </c>
      <c r="B654" s="88" t="s">
        <v>1088</v>
      </c>
      <c r="C654" s="23">
        <v>45736</v>
      </c>
      <c r="D654" s="58">
        <v>700</v>
      </c>
      <c r="E654" s="11"/>
      <c r="F654" s="47" t="s">
        <v>1559</v>
      </c>
      <c r="G654" t="str">
        <f t="shared" si="10"/>
        <v>March</v>
      </c>
    </row>
    <row r="655" spans="1:7">
      <c r="A655" s="143" t="s">
        <v>275</v>
      </c>
      <c r="B655" s="88" t="s">
        <v>1088</v>
      </c>
      <c r="C655" s="23">
        <v>45736</v>
      </c>
      <c r="D655" s="84">
        <v>1236</v>
      </c>
      <c r="E655" s="11"/>
      <c r="F655" s="47" t="s">
        <v>1560</v>
      </c>
      <c r="G655" t="str">
        <f t="shared" si="10"/>
        <v>March</v>
      </c>
    </row>
    <row r="656" spans="1:7">
      <c r="A656" s="848" t="s">
        <v>418</v>
      </c>
      <c r="B656" s="587" t="s">
        <v>1114</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1091</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1109</v>
      </c>
      <c r="C662" s="23">
        <v>45737</v>
      </c>
      <c r="D662" s="58"/>
      <c r="E662" s="11"/>
      <c r="F662" s="58" t="s">
        <v>1564</v>
      </c>
      <c r="G662" t="str">
        <f t="shared" si="10"/>
        <v>March</v>
      </c>
    </row>
    <row r="663" spans="1:7">
      <c r="A663" s="143" t="s">
        <v>429</v>
      </c>
      <c r="B663" s="47" t="s">
        <v>1117</v>
      </c>
      <c r="C663" s="23">
        <v>45737</v>
      </c>
      <c r="D663" s="58"/>
      <c r="E663" s="11"/>
      <c r="F663" s="58" t="s">
        <v>1565</v>
      </c>
      <c r="G663" t="str">
        <f t="shared" si="10"/>
        <v>March</v>
      </c>
    </row>
    <row r="664" spans="1:7">
      <c r="A664" s="143" t="s">
        <v>279</v>
      </c>
      <c r="B664" s="88" t="s">
        <v>1088</v>
      </c>
      <c r="C664" s="23">
        <v>45737</v>
      </c>
      <c r="D664" s="58">
        <v>709</v>
      </c>
      <c r="E664" s="11"/>
      <c r="F664" s="47" t="s">
        <v>1566</v>
      </c>
      <c r="G664" t="str">
        <f t="shared" si="10"/>
        <v>March</v>
      </c>
    </row>
    <row r="665" spans="1:7">
      <c r="A665" s="848" t="s">
        <v>275</v>
      </c>
      <c r="B665" s="245" t="s">
        <v>1088</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1091</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1091</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1109</v>
      </c>
      <c r="C671" s="23">
        <v>45737</v>
      </c>
      <c r="D671" s="58"/>
      <c r="E671" s="11"/>
      <c r="F671" s="58" t="s">
        <v>1564</v>
      </c>
      <c r="G671" t="str">
        <f t="shared" si="10"/>
        <v>March</v>
      </c>
    </row>
    <row r="672" spans="1:7">
      <c r="A672" s="848" t="s">
        <v>300</v>
      </c>
      <c r="B672" s="587" t="s">
        <v>1091</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1091</v>
      </c>
      <c r="C675" s="23">
        <v>45740</v>
      </c>
      <c r="D675" s="76">
        <v>982</v>
      </c>
      <c r="E675" s="11" t="s">
        <v>1574</v>
      </c>
      <c r="F675" s="47" t="s">
        <v>1468</v>
      </c>
      <c r="G675" t="str">
        <f t="shared" si="10"/>
        <v>March</v>
      </c>
    </row>
    <row r="676" spans="1:7">
      <c r="A676" s="76" t="s">
        <v>269</v>
      </c>
      <c r="B676" s="76" t="s">
        <v>1091</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1109</v>
      </c>
      <c r="C679" s="23">
        <v>45740</v>
      </c>
      <c r="D679" s="76"/>
      <c r="E679" s="11"/>
      <c r="F679" s="76" t="s">
        <v>1577</v>
      </c>
      <c r="G679" t="str">
        <f t="shared" si="10"/>
        <v>March</v>
      </c>
    </row>
    <row r="680" spans="1:7">
      <c r="A680" s="235" t="s">
        <v>279</v>
      </c>
      <c r="B680" s="245" t="s">
        <v>1088</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1088</v>
      </c>
      <c r="C682" s="23">
        <v>45740</v>
      </c>
      <c r="D682" s="76"/>
      <c r="E682" s="11"/>
      <c r="F682" s="76" t="s">
        <v>1511</v>
      </c>
      <c r="G682" t="str">
        <f t="shared" si="10"/>
        <v>March</v>
      </c>
    </row>
    <row r="683" spans="1:7">
      <c r="A683" s="245" t="s">
        <v>1398</v>
      </c>
      <c r="B683" s="245" t="s">
        <v>1088</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1088</v>
      </c>
      <c r="C687" s="23">
        <v>45741</v>
      </c>
      <c r="D687" s="88"/>
      <c r="E687" s="11"/>
      <c r="F687" s="88" t="s">
        <v>1573</v>
      </c>
      <c r="G687" t="str">
        <f t="shared" si="10"/>
        <v>March</v>
      </c>
    </row>
    <row r="688" spans="1:7">
      <c r="A688" s="76" t="s">
        <v>406</v>
      </c>
      <c r="B688" s="76" t="s">
        <v>1091</v>
      </c>
      <c r="C688" s="23">
        <v>45741</v>
      </c>
      <c r="D688" s="76">
        <v>749</v>
      </c>
      <c r="E688" s="11"/>
      <c r="F688" s="47" t="s">
        <v>1582</v>
      </c>
      <c r="G688" t="str">
        <f t="shared" si="10"/>
        <v>March</v>
      </c>
    </row>
    <row r="689" spans="1:7">
      <c r="A689" s="76" t="s">
        <v>285</v>
      </c>
      <c r="B689" s="76" t="s">
        <v>1091</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1109</v>
      </c>
      <c r="C692" s="23">
        <v>45741</v>
      </c>
      <c r="D692" s="76" t="s">
        <v>1489</v>
      </c>
      <c r="E692" s="11"/>
      <c r="G692" t="str">
        <f t="shared" si="10"/>
        <v>March</v>
      </c>
    </row>
    <row r="693" spans="1:7">
      <c r="A693" s="76" t="s">
        <v>427</v>
      </c>
      <c r="B693" s="91" t="s">
        <v>1109</v>
      </c>
      <c r="C693" s="23">
        <v>45741</v>
      </c>
      <c r="D693" s="76" t="s">
        <v>1489</v>
      </c>
      <c r="E693" s="11"/>
      <c r="G693" t="str">
        <f t="shared" si="10"/>
        <v>March</v>
      </c>
    </row>
    <row r="694" spans="1:7">
      <c r="A694" s="76" t="s">
        <v>279</v>
      </c>
      <c r="B694" s="88" t="s">
        <v>1088</v>
      </c>
      <c r="C694" s="23">
        <v>45741</v>
      </c>
      <c r="D694" s="76">
        <v>630</v>
      </c>
      <c r="E694" s="11" t="s">
        <v>1588</v>
      </c>
      <c r="F694" s="47" t="s">
        <v>1587</v>
      </c>
      <c r="G694" t="str">
        <f t="shared" si="10"/>
        <v>March</v>
      </c>
    </row>
    <row r="695" spans="1:7">
      <c r="A695" s="235" t="s">
        <v>429</v>
      </c>
      <c r="B695" s="235" t="s">
        <v>1117</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1088</v>
      </c>
      <c r="C697" s="23">
        <v>45741</v>
      </c>
      <c r="D697" s="76"/>
      <c r="E697" s="11"/>
      <c r="F697" s="76" t="s">
        <v>1511</v>
      </c>
      <c r="G697" t="str">
        <f t="shared" si="10"/>
        <v>March</v>
      </c>
    </row>
    <row r="698" spans="1:7">
      <c r="A698" s="76" t="s">
        <v>277</v>
      </c>
      <c r="B698" s="88" t="s">
        <v>1088</v>
      </c>
      <c r="C698" s="23">
        <v>45741</v>
      </c>
      <c r="D698" s="77">
        <v>1065</v>
      </c>
      <c r="E698" s="76" t="s">
        <v>1578</v>
      </c>
      <c r="F698" s="47" t="s">
        <v>1590</v>
      </c>
      <c r="G698" t="str">
        <f t="shared" si="10"/>
        <v>March</v>
      </c>
    </row>
    <row r="699" spans="1:7">
      <c r="A699" s="76" t="s">
        <v>285</v>
      </c>
      <c r="B699" s="76" t="s">
        <v>1098</v>
      </c>
      <c r="C699" s="23">
        <v>45741</v>
      </c>
      <c r="D699" s="76"/>
      <c r="E699" s="11"/>
      <c r="F699" s="76" t="s">
        <v>1591</v>
      </c>
      <c r="G699" t="str">
        <f t="shared" si="10"/>
        <v>March</v>
      </c>
    </row>
    <row r="700" spans="1:7">
      <c r="A700" s="235" t="s">
        <v>364</v>
      </c>
      <c r="B700" s="245" t="s">
        <v>1088</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1098</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1114</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1091</v>
      </c>
      <c r="C711" s="23">
        <v>45742</v>
      </c>
      <c r="D711" s="143">
        <v>713</v>
      </c>
      <c r="E711" s="47"/>
      <c r="F711" s="47" t="s">
        <v>1595</v>
      </c>
      <c r="G711" t="str">
        <f t="shared" si="11"/>
        <v>March</v>
      </c>
    </row>
    <row r="712" spans="1:7">
      <c r="A712" s="76" t="s">
        <v>285</v>
      </c>
      <c r="B712" s="143" t="s">
        <v>1091</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1109</v>
      </c>
      <c r="C715" s="23">
        <v>45742</v>
      </c>
      <c r="D715" s="143" t="s">
        <v>1489</v>
      </c>
      <c r="E715" s="11"/>
      <c r="G715" t="str">
        <f t="shared" si="11"/>
        <v>March</v>
      </c>
    </row>
    <row r="716" spans="1:7">
      <c r="A716" s="76" t="s">
        <v>427</v>
      </c>
      <c r="B716" s="91" t="s">
        <v>1109</v>
      </c>
      <c r="C716" s="23">
        <v>45742</v>
      </c>
      <c r="D716" s="143" t="s">
        <v>1489</v>
      </c>
      <c r="E716" s="11"/>
      <c r="G716" t="str">
        <f t="shared" si="11"/>
        <v>March</v>
      </c>
    </row>
    <row r="717" spans="1:7">
      <c r="A717" s="76" t="s">
        <v>279</v>
      </c>
      <c r="B717" s="88" t="s">
        <v>1088</v>
      </c>
      <c r="C717" s="23">
        <v>45742</v>
      </c>
      <c r="D717" s="143">
        <v>894</v>
      </c>
      <c r="E717" s="11" t="s">
        <v>1589</v>
      </c>
      <c r="F717" s="47" t="s">
        <v>1473</v>
      </c>
      <c r="G717" t="str">
        <f t="shared" si="11"/>
        <v>March</v>
      </c>
    </row>
    <row r="718" spans="1:7">
      <c r="A718" s="235" t="s">
        <v>429</v>
      </c>
      <c r="B718" s="848" t="s">
        <v>1117</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1088</v>
      </c>
      <c r="C720" s="23">
        <v>45742</v>
      </c>
      <c r="D720" s="143">
        <v>825</v>
      </c>
      <c r="E720" s="11" t="s">
        <v>1598</v>
      </c>
      <c r="F720" s="47" t="s">
        <v>1475</v>
      </c>
      <c r="G720" t="str">
        <f t="shared" si="11"/>
        <v>March</v>
      </c>
    </row>
    <row r="721" spans="1:7">
      <c r="A721" s="76" t="s">
        <v>285</v>
      </c>
      <c r="B721" s="76" t="s">
        <v>1098</v>
      </c>
      <c r="C721" s="23">
        <v>45742</v>
      </c>
      <c r="D721" s="143">
        <v>159</v>
      </c>
      <c r="E721" s="11" t="s">
        <v>1589</v>
      </c>
      <c r="F721" s="47" t="s">
        <v>1505</v>
      </c>
      <c r="G721" t="str">
        <f t="shared" si="11"/>
        <v>March</v>
      </c>
    </row>
    <row r="722" spans="1:7">
      <c r="A722" s="76" t="s">
        <v>364</v>
      </c>
      <c r="B722" s="88" t="s">
        <v>1088</v>
      </c>
      <c r="C722" s="23">
        <v>45742</v>
      </c>
      <c r="D722" s="143"/>
      <c r="E722" s="11"/>
      <c r="F722" s="143" t="s">
        <v>1511</v>
      </c>
      <c r="G722" t="str">
        <f t="shared" si="11"/>
        <v>March</v>
      </c>
    </row>
    <row r="723" spans="1:7">
      <c r="A723" s="235" t="s">
        <v>267</v>
      </c>
      <c r="B723" s="235" t="s">
        <v>1098</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1114</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1602</v>
      </c>
      <c r="G730" t="str">
        <f t="shared" si="11"/>
        <v>March</v>
      </c>
    </row>
    <row r="731" spans="1:7">
      <c r="A731" s="76" t="s">
        <v>285</v>
      </c>
      <c r="B731" s="76" t="s">
        <v>1091</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1109</v>
      </c>
      <c r="C733" s="23">
        <v>45743</v>
      </c>
      <c r="D733" s="143">
        <v>137</v>
      </c>
      <c r="E733" s="11" t="s">
        <v>1605</v>
      </c>
      <c r="F733" s="68" t="s">
        <v>1606</v>
      </c>
      <c r="G733" t="str">
        <f t="shared" si="11"/>
        <v>March</v>
      </c>
    </row>
    <row r="734" spans="1:7">
      <c r="A734" s="76" t="s">
        <v>427</v>
      </c>
      <c r="B734" s="91" t="s">
        <v>1109</v>
      </c>
      <c r="C734" s="23">
        <v>45743</v>
      </c>
      <c r="D734" s="143" t="s">
        <v>1489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1088</v>
      </c>
      <c r="C738" s="23">
        <v>45743</v>
      </c>
      <c r="D738" s="143">
        <v>705</v>
      </c>
      <c r="E738" s="47" t="s">
        <v>1578</v>
      </c>
      <c r="G738" t="str">
        <f t="shared" si="11"/>
        <v>March</v>
      </c>
      <c r="H738" s="98"/>
      <c r="I738" s="98"/>
      <c r="J738" s="98"/>
      <c r="K738" s="98"/>
      <c r="L738" s="98"/>
      <c r="M738" s="98"/>
    </row>
    <row r="739" spans="1:13">
      <c r="A739" s="76" t="s">
        <v>285</v>
      </c>
      <c r="B739" s="76" t="s">
        <v>1098</v>
      </c>
      <c r="C739" s="23">
        <v>45743</v>
      </c>
      <c r="D739" s="143">
        <v>416</v>
      </c>
      <c r="E739" s="47" t="s">
        <v>1607</v>
      </c>
      <c r="F739" s="47" t="s">
        <v>1603</v>
      </c>
      <c r="G739" t="str">
        <f t="shared" si="11"/>
        <v>March</v>
      </c>
      <c r="H739" s="98"/>
      <c r="I739" s="183"/>
      <c r="J739" s="183"/>
      <c r="K739" s="98"/>
      <c r="L739" s="98"/>
      <c r="M739" s="98"/>
    </row>
    <row r="740" spans="1:13">
      <c r="A740" s="76" t="s">
        <v>364</v>
      </c>
      <c r="B740" s="88" t="s">
        <v>1088</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1489</v>
      </c>
      <c r="E747" s="11"/>
      <c r="G747" t="str">
        <f t="shared" si="11"/>
        <v>March</v>
      </c>
      <c r="H747" s="98"/>
      <c r="I747" s="98"/>
      <c r="J747" s="98"/>
      <c r="K747" s="98"/>
      <c r="L747" s="98"/>
      <c r="M747" s="98"/>
    </row>
    <row r="748" spans="1:13">
      <c r="A748" s="76" t="s">
        <v>285</v>
      </c>
      <c r="B748" s="76" t="s">
        <v>1091</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1109</v>
      </c>
      <c r="C751" s="23">
        <v>45744</v>
      </c>
      <c r="D751" s="143"/>
      <c r="E751" s="11"/>
      <c r="F751" s="143" t="s">
        <v>1612</v>
      </c>
      <c r="G751" t="str">
        <f t="shared" si="11"/>
        <v>March</v>
      </c>
      <c r="H751" s="98"/>
      <c r="I751" s="98"/>
      <c r="J751" s="98"/>
      <c r="K751" s="98"/>
      <c r="L751" s="98"/>
      <c r="M751" s="98"/>
    </row>
    <row r="752" spans="1:13">
      <c r="A752" s="76" t="s">
        <v>427</v>
      </c>
      <c r="B752" s="91" t="s">
        <v>1109</v>
      </c>
      <c r="C752" s="23">
        <v>45744</v>
      </c>
      <c r="D752" s="143"/>
      <c r="E752" s="11"/>
      <c r="F752" s="143" t="s">
        <v>1489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1098</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1114</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1088</v>
      </c>
      <c r="C763" s="23">
        <v>45747</v>
      </c>
      <c r="D763" s="143">
        <v>0</v>
      </c>
      <c r="E763" s="11"/>
      <c r="F763" s="143" t="s">
        <v>1511</v>
      </c>
      <c r="G763" t="str">
        <f t="shared" si="11"/>
        <v>March</v>
      </c>
    </row>
    <row r="764" spans="1:13">
      <c r="A764" s="76" t="s">
        <v>265</v>
      </c>
      <c r="B764" s="76" t="s">
        <v>1091</v>
      </c>
      <c r="C764" s="23">
        <v>45747</v>
      </c>
      <c r="D764" s="142">
        <v>1880</v>
      </c>
      <c r="E764" s="47" t="s">
        <v>1572</v>
      </c>
      <c r="F764" s="47" t="s">
        <v>1462</v>
      </c>
      <c r="G764" t="str">
        <f t="shared" si="11"/>
        <v>March</v>
      </c>
    </row>
    <row r="765" spans="1:13">
      <c r="A765" s="76" t="s">
        <v>285</v>
      </c>
      <c r="B765" s="76" t="s">
        <v>1091</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1109</v>
      </c>
      <c r="C767" s="23">
        <v>45747</v>
      </c>
      <c r="D767" s="143">
        <v>644</v>
      </c>
      <c r="E767" s="11"/>
      <c r="F767" s="47" t="s">
        <v>1620</v>
      </c>
      <c r="G767" t="str">
        <f t="shared" si="11"/>
        <v>March</v>
      </c>
    </row>
    <row r="768" spans="1:13">
      <c r="A768" s="235" t="s">
        <v>510</v>
      </c>
      <c r="B768" s="587" t="s">
        <v>1109</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1098</v>
      </c>
      <c r="C770" s="23">
        <v>45747</v>
      </c>
      <c r="D770" s="143">
        <v>0</v>
      </c>
      <c r="E770" s="11"/>
      <c r="F770" s="143" t="s">
        <v>1622</v>
      </c>
      <c r="G770" t="str">
        <f t="shared" si="11"/>
        <v>March</v>
      </c>
      <c r="H770" s="183"/>
      <c r="I770" s="183"/>
      <c r="J770" s="183"/>
      <c r="K770" s="98"/>
    </row>
    <row r="771" spans="1:11">
      <c r="A771" s="76" t="s">
        <v>349</v>
      </c>
      <c r="B771" s="88" t="s">
        <v>1088</v>
      </c>
      <c r="C771" s="23">
        <v>45747</v>
      </c>
      <c r="D771" s="143">
        <v>0</v>
      </c>
      <c r="E771" s="11"/>
      <c r="F771" s="143" t="s">
        <v>1623</v>
      </c>
      <c r="G771" t="str">
        <f t="shared" ref="G771:G834" si="12">TEXT(C771,"mmmm")</f>
        <v>March</v>
      </c>
      <c r="H771" s="183"/>
      <c r="I771" s="183"/>
      <c r="J771" s="183"/>
      <c r="K771" s="98"/>
    </row>
    <row r="772" spans="1:11">
      <c r="A772" s="235" t="s">
        <v>287</v>
      </c>
      <c r="B772" s="235" t="s">
        <v>1091</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1088</v>
      </c>
      <c r="C781" s="23">
        <v>45748</v>
      </c>
      <c r="D781" s="76"/>
      <c r="E781" s="11"/>
      <c r="F781" s="76" t="s">
        <v>1511</v>
      </c>
      <c r="G781" t="str">
        <f t="shared" si="12"/>
        <v>April</v>
      </c>
      <c r="H781" s="98"/>
      <c r="I781" s="98"/>
      <c r="J781" s="98"/>
      <c r="K781" s="98"/>
    </row>
    <row r="782" spans="1:11">
      <c r="A782" s="76" t="s">
        <v>265</v>
      </c>
      <c r="B782" s="76" t="s">
        <v>1091</v>
      </c>
      <c r="C782" s="23">
        <v>45748</v>
      </c>
      <c r="D782" s="76" t="s">
        <v>1489</v>
      </c>
      <c r="E782" s="11"/>
      <c r="G782" t="str">
        <f t="shared" si="12"/>
        <v>April</v>
      </c>
      <c r="H782" s="98"/>
      <c r="I782" s="98"/>
      <c r="J782" s="98"/>
      <c r="K782" s="98"/>
    </row>
    <row r="783" spans="1:11">
      <c r="A783" s="76" t="s">
        <v>285</v>
      </c>
      <c r="B783" s="76" t="s">
        <v>1091</v>
      </c>
      <c r="C783" s="23">
        <v>45748</v>
      </c>
      <c r="D783" s="76" t="s">
        <v>1489</v>
      </c>
      <c r="E783" s="11"/>
      <c r="G783" t="str">
        <f t="shared" si="12"/>
        <v>April</v>
      </c>
      <c r="H783" s="98"/>
      <c r="I783" s="98"/>
      <c r="J783" s="98"/>
      <c r="K783" s="98"/>
    </row>
    <row r="784" spans="1:11">
      <c r="A784" s="235" t="s">
        <v>510</v>
      </c>
      <c r="B784" s="587" t="s">
        <v>1109</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1114</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1088</v>
      </c>
      <c r="C795" s="23">
        <v>45749</v>
      </c>
      <c r="D795" s="76">
        <v>0</v>
      </c>
      <c r="E795" s="11"/>
      <c r="F795" s="76" t="s">
        <v>1511</v>
      </c>
      <c r="G795" t="str">
        <f t="shared" si="12"/>
        <v>April</v>
      </c>
      <c r="H795" s="98"/>
      <c r="I795" s="98"/>
      <c r="J795" s="98"/>
      <c r="K795" s="98"/>
    </row>
    <row r="796" spans="1:11">
      <c r="A796" s="76" t="s">
        <v>265</v>
      </c>
      <c r="B796" s="76" t="s">
        <v>1091</v>
      </c>
      <c r="C796" s="23">
        <v>45749</v>
      </c>
      <c r="D796" s="76" t="s">
        <v>1489</v>
      </c>
      <c r="E796" s="11"/>
      <c r="G796" t="str">
        <f t="shared" si="12"/>
        <v>April</v>
      </c>
      <c r="H796" s="183"/>
      <c r="I796" s="183"/>
      <c r="J796" s="98"/>
      <c r="K796" s="98"/>
    </row>
    <row r="797" spans="1:11">
      <c r="A797" s="76" t="s">
        <v>285</v>
      </c>
      <c r="B797" s="76" t="s">
        <v>1091</v>
      </c>
      <c r="C797" s="23">
        <v>45749</v>
      </c>
      <c r="D797" s="76" t="s">
        <v>1489</v>
      </c>
      <c r="E797" s="11"/>
      <c r="G797" t="str">
        <f t="shared" si="12"/>
        <v>April</v>
      </c>
      <c r="H797" s="183"/>
      <c r="I797" s="183"/>
      <c r="J797" s="98"/>
      <c r="K797" s="98"/>
    </row>
    <row r="798" spans="1:11">
      <c r="A798" s="235" t="s">
        <v>510</v>
      </c>
      <c r="B798" s="587" t="s">
        <v>1109</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1114</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1630</v>
      </c>
      <c r="G810" t="str">
        <f t="shared" si="12"/>
        <v>April</v>
      </c>
    </row>
    <row r="811" spans="1:11">
      <c r="A811" s="235" t="s">
        <v>510</v>
      </c>
      <c r="B811" s="587" t="s">
        <v>1109</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1114</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1088</v>
      </c>
      <c r="C823" s="23">
        <v>45751</v>
      </c>
      <c r="E823" s="11"/>
      <c r="F823" s="76" t="s">
        <v>1598</v>
      </c>
      <c r="G823" t="str">
        <f t="shared" si="12"/>
        <v>April</v>
      </c>
    </row>
    <row r="824" spans="1:7">
      <c r="A824" s="76" t="s">
        <v>269</v>
      </c>
      <c r="B824" s="76" t="s">
        <v>1091</v>
      </c>
      <c r="C824" s="23">
        <v>45751</v>
      </c>
      <c r="D824" s="11">
        <v>594</v>
      </c>
      <c r="E824" s="11"/>
      <c r="F824" s="11" t="s">
        <v>1638</v>
      </c>
      <c r="G824" t="str">
        <f t="shared" si="12"/>
        <v>April</v>
      </c>
    </row>
    <row r="825" spans="1:7">
      <c r="A825" s="76" t="s">
        <v>285</v>
      </c>
      <c r="B825" s="76" t="s">
        <v>1091</v>
      </c>
      <c r="C825" s="23">
        <v>45751</v>
      </c>
      <c r="E825" s="11"/>
      <c r="F825" s="76" t="s">
        <v>1639</v>
      </c>
      <c r="G825" t="str">
        <f t="shared" si="12"/>
        <v>April</v>
      </c>
    </row>
    <row r="826" spans="1:7">
      <c r="A826" s="76" t="s">
        <v>300</v>
      </c>
      <c r="B826" s="76" t="s">
        <v>1091</v>
      </c>
      <c r="C826" s="23">
        <v>45751</v>
      </c>
      <c r="E826" s="11"/>
      <c r="F826" s="76" t="s">
        <v>1609</v>
      </c>
      <c r="G826" t="str">
        <f t="shared" si="12"/>
        <v>April</v>
      </c>
    </row>
    <row r="827" spans="1:7">
      <c r="A827" s="76" t="s">
        <v>510</v>
      </c>
      <c r="B827" s="91" t="s">
        <v>1109</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1114</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1091</v>
      </c>
      <c r="C837" s="23">
        <v>45754</v>
      </c>
      <c r="D837" s="11">
        <v>367</v>
      </c>
      <c r="E837" s="11"/>
      <c r="F837" s="11" t="s">
        <v>1643</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1117</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1114</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1091</v>
      </c>
      <c r="C859" s="23">
        <v>45756</v>
      </c>
      <c r="E859" s="11"/>
      <c r="F859" s="34" t="s">
        <v>1649</v>
      </c>
      <c r="G859" t="str">
        <f t="shared" si="13"/>
        <v>April</v>
      </c>
    </row>
    <row r="860" spans="1:7">
      <c r="A860" s="76" t="s">
        <v>321</v>
      </c>
      <c r="B860" s="88" t="s">
        <v>1088</v>
      </c>
      <c r="C860" s="23">
        <v>45756</v>
      </c>
      <c r="D860" s="89">
        <v>1376</v>
      </c>
      <c r="E860" s="11"/>
      <c r="F860" s="11" t="s">
        <v>1650</v>
      </c>
      <c r="G860" t="str">
        <f t="shared" si="13"/>
        <v>April</v>
      </c>
    </row>
    <row r="861" spans="1:7">
      <c r="A861" s="235" t="s">
        <v>314</v>
      </c>
      <c r="B861" s="235" t="s">
        <v>1098</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1114</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1088</v>
      </c>
      <c r="C871" s="23">
        <v>45757</v>
      </c>
      <c r="D871" s="11">
        <v>875</v>
      </c>
      <c r="E871" s="11"/>
      <c r="F871" s="11" t="s">
        <v>1651</v>
      </c>
      <c r="G871" t="str">
        <f t="shared" si="13"/>
        <v>April</v>
      </c>
    </row>
    <row r="872" spans="1:7">
      <c r="A872" s="235" t="s">
        <v>343</v>
      </c>
      <c r="B872" s="235" t="s">
        <v>1098</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845</v>
      </c>
      <c r="C882" s="23">
        <v>45758</v>
      </c>
      <c r="E882" s="11"/>
      <c r="F882" s="76" t="s">
        <v>1657</v>
      </c>
      <c r="G882" t="str">
        <f t="shared" si="13"/>
        <v>April</v>
      </c>
    </row>
    <row r="883" spans="1:7">
      <c r="A883" s="76" t="s">
        <v>406</v>
      </c>
      <c r="B883" s="76" t="s">
        <v>845</v>
      </c>
      <c r="C883" s="23">
        <v>45758</v>
      </c>
      <c r="E883" s="11"/>
      <c r="F883" s="76" t="s">
        <v>1658</v>
      </c>
      <c r="G883" t="str">
        <f t="shared" si="13"/>
        <v>April</v>
      </c>
    </row>
    <row r="884" spans="1:7">
      <c r="A884" s="235" t="s">
        <v>267</v>
      </c>
      <c r="B884" s="245" t="s">
        <v>1088</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1098</v>
      </c>
      <c r="C893" s="23">
        <v>45761</v>
      </c>
      <c r="D893" s="11">
        <v>547</v>
      </c>
      <c r="E893" s="11"/>
      <c r="G893" t="str">
        <f t="shared" si="13"/>
        <v>April</v>
      </c>
    </row>
    <row r="894" spans="1:7">
      <c r="A894" s="76" t="s">
        <v>269</v>
      </c>
      <c r="B894" s="76" t="s">
        <v>845</v>
      </c>
      <c r="C894" s="23">
        <v>45761</v>
      </c>
      <c r="E894" s="11"/>
      <c r="G894" t="str">
        <f t="shared" si="13"/>
        <v>April</v>
      </c>
    </row>
    <row r="895" spans="1:7">
      <c r="A895" s="235" t="s">
        <v>406</v>
      </c>
      <c r="B895" s="235" t="s">
        <v>845</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1098</v>
      </c>
      <c r="C898" s="23">
        <v>45762</v>
      </c>
      <c r="D898" s="11">
        <v>779</v>
      </c>
      <c r="E898" s="11"/>
      <c r="F898" s="11" t="s">
        <v>1487</v>
      </c>
      <c r="G898" t="str">
        <f t="shared" si="13"/>
        <v>April</v>
      </c>
    </row>
    <row r="899" spans="1:7">
      <c r="A899" s="76" t="s">
        <v>321</v>
      </c>
      <c r="B899" s="88" t="s">
        <v>1088</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1098</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845</v>
      </c>
      <c r="C905" s="23">
        <v>45762</v>
      </c>
      <c r="E905" s="11"/>
      <c r="F905" s="76" t="s">
        <v>1669</v>
      </c>
      <c r="G905" t="str">
        <f t="shared" si="14"/>
        <v>April</v>
      </c>
    </row>
    <row r="906" spans="1:7">
      <c r="A906" s="76" t="s">
        <v>406</v>
      </c>
      <c r="B906" s="76" t="s">
        <v>845</v>
      </c>
      <c r="C906" s="23">
        <v>45762</v>
      </c>
      <c r="E906" s="11"/>
      <c r="F906" s="76" t="s">
        <v>1669</v>
      </c>
      <c r="G906" t="str">
        <f t="shared" si="14"/>
        <v>April</v>
      </c>
    </row>
    <row r="907" spans="1:7">
      <c r="A907" s="235" t="s">
        <v>361</v>
      </c>
      <c r="B907" s="235" t="s">
        <v>845</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1088</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1098</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1098</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845</v>
      </c>
      <c r="C920" s="23">
        <v>45763</v>
      </c>
      <c r="E920" s="11"/>
      <c r="F920" s="76" t="s">
        <v>104</v>
      </c>
      <c r="G920" t="str">
        <f t="shared" si="14"/>
        <v>April</v>
      </c>
    </row>
    <row r="921" spans="1:7">
      <c r="A921" s="235" t="s">
        <v>361</v>
      </c>
      <c r="B921" s="235" t="s">
        <v>845</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1098</v>
      </c>
      <c r="C926" s="23">
        <v>45764</v>
      </c>
      <c r="D926" s="11">
        <v>338</v>
      </c>
      <c r="E926" s="11"/>
      <c r="F926" s="11" t="s">
        <v>1679</v>
      </c>
      <c r="G926" t="str">
        <f t="shared" si="14"/>
        <v>April</v>
      </c>
    </row>
    <row r="927" spans="1:7">
      <c r="A927" s="233" t="s">
        <v>321</v>
      </c>
      <c r="B927" s="88" t="s">
        <v>1088</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1098</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1098</v>
      </c>
      <c r="C938" s="23">
        <v>45765</v>
      </c>
      <c r="D938" s="11">
        <v>26</v>
      </c>
      <c r="E938" s="11"/>
      <c r="F938" s="11" t="s">
        <v>1685</v>
      </c>
      <c r="G938" t="str">
        <f t="shared" si="14"/>
        <v>April</v>
      </c>
    </row>
    <row r="939" spans="1:7">
      <c r="A939" s="233" t="s">
        <v>321</v>
      </c>
      <c r="B939" s="88" t="s">
        <v>1088</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1088</v>
      </c>
      <c r="C942" s="23">
        <v>45765</v>
      </c>
      <c r="D942" s="11">
        <v>706</v>
      </c>
      <c r="E942" s="11"/>
      <c r="F942" s="11" t="s">
        <v>1505</v>
      </c>
      <c r="G942" t="str">
        <f t="shared" si="14"/>
        <v>April</v>
      </c>
    </row>
    <row r="943" spans="1:7">
      <c r="A943" s="235" t="s">
        <v>345</v>
      </c>
      <c r="B943" s="235" t="s">
        <v>1098</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845</v>
      </c>
      <c r="C946" s="23">
        <v>45765</v>
      </c>
      <c r="E946" s="11"/>
      <c r="F946" s="235" t="s">
        <v>1691</v>
      </c>
      <c r="G946" t="str">
        <f t="shared" si="14"/>
        <v>April</v>
      </c>
    </row>
    <row r="947" spans="1:7">
      <c r="A947" s="240" t="s">
        <v>361</v>
      </c>
      <c r="B947" s="240" t="s">
        <v>845</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1109</v>
      </c>
      <c r="C950" s="23">
        <v>45768</v>
      </c>
      <c r="E950" s="11"/>
      <c r="F950" s="76" t="s">
        <v>1694</v>
      </c>
      <c r="G950" t="str">
        <f t="shared" ref="G950:G983" si="15">TEXT(C950,"mmmm")</f>
        <v>April</v>
      </c>
    </row>
    <row r="951" spans="1:7">
      <c r="A951" s="233" t="s">
        <v>314</v>
      </c>
      <c r="B951" s="233" t="s">
        <v>1098</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1114</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1098</v>
      </c>
      <c r="C958" s="23">
        <v>45768</v>
      </c>
      <c r="E958" s="11"/>
      <c r="F958" s="103" t="s">
        <v>1664</v>
      </c>
      <c r="G958" t="str">
        <f t="shared" si="15"/>
        <v>April</v>
      </c>
    </row>
    <row r="959" spans="1:7">
      <c r="A959" s="240" t="s">
        <v>349</v>
      </c>
      <c r="B959" s="76" t="s">
        <v>845</v>
      </c>
      <c r="C959" s="23">
        <v>45768</v>
      </c>
      <c r="E959" s="11"/>
      <c r="F959" s="240" t="s">
        <v>1691</v>
      </c>
      <c r="G959" t="str">
        <f t="shared" si="15"/>
        <v>April</v>
      </c>
    </row>
    <row r="960" spans="1:7">
      <c r="A960" s="556" t="s">
        <v>406</v>
      </c>
      <c r="B960" s="235" t="s">
        <v>845</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1114</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1098</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1091</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1109</v>
      </c>
      <c r="C976" s="23">
        <v>45770</v>
      </c>
      <c r="D976" s="89">
        <v>2348</v>
      </c>
      <c r="F976" s="11" t="s">
        <v>1710</v>
      </c>
      <c r="G976" t="str">
        <f t="shared" si="15"/>
        <v>April</v>
      </c>
    </row>
    <row r="977" spans="1:7">
      <c r="A977" s="233" t="s">
        <v>314</v>
      </c>
      <c r="B977" s="233" t="s">
        <v>1098</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1114</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1091</v>
      </c>
      <c r="C984" s="23">
        <v>45770</v>
      </c>
      <c r="F984" s="249" t="s">
        <v>1715</v>
      </c>
    </row>
    <row r="985" spans="1:7">
      <c r="A985" s="556" t="s">
        <v>406</v>
      </c>
      <c r="B985" s="556" t="s">
        <v>1091</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1109</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1114</v>
      </c>
      <c r="C991" s="23">
        <v>45771</v>
      </c>
      <c r="D991" s="11">
        <v>588</v>
      </c>
      <c r="F991" s="11" t="s">
        <v>1640</v>
      </c>
      <c r="G991" t="str">
        <f t="shared" si="16"/>
        <v>April</v>
      </c>
    </row>
    <row r="992" spans="1:7">
      <c r="A992" s="234" t="s">
        <v>335</v>
      </c>
      <c r="B992" s="234" t="s">
        <v>1114</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1098</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1091</v>
      </c>
      <c r="C997" s="23">
        <v>45771</v>
      </c>
      <c r="F997" s="240" t="s">
        <v>1724</v>
      </c>
      <c r="G997" t="str">
        <f t="shared" si="16"/>
        <v>April</v>
      </c>
    </row>
    <row r="998" spans="1:7">
      <c r="A998" s="556" t="s">
        <v>422</v>
      </c>
      <c r="B998" s="556" t="s">
        <v>1091</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1109</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1109</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1114</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1098</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1109</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1109</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1114</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1109</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1109</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1114</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1114</v>
      </c>
      <c r="C1036" s="23">
        <v>45777</v>
      </c>
      <c r="D1036" s="89">
        <v>1498</v>
      </c>
      <c r="F1036" s="11" t="s">
        <v>1748</v>
      </c>
      <c r="G1036" t="str">
        <f t="shared" si="16"/>
        <v>April</v>
      </c>
    </row>
    <row r="1037" spans="1:7">
      <c r="A1037" s="252" t="s">
        <v>339</v>
      </c>
      <c r="B1037" s="233" t="s">
        <v>1088</v>
      </c>
      <c r="C1037" s="23">
        <v>45777</v>
      </c>
      <c r="D1037" s="11">
        <v>594</v>
      </c>
      <c r="F1037" s="11" t="s">
        <v>1749</v>
      </c>
      <c r="G1037" t="str">
        <f t="shared" si="16"/>
        <v>April</v>
      </c>
    </row>
    <row r="1038" spans="1:7">
      <c r="A1038" s="253" t="s">
        <v>427</v>
      </c>
      <c r="B1038" s="235" t="s">
        <v>1109</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1750</v>
      </c>
    </row>
    <row r="1044" spans="1:7">
      <c r="A1044" s="617" t="s">
        <v>327</v>
      </c>
      <c r="B1044" s="235" t="s">
        <v>1109</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1114</v>
      </c>
      <c r="C1047" s="23">
        <v>45778</v>
      </c>
      <c r="D1047" s="11">
        <v>229</v>
      </c>
      <c r="E1047" s="11"/>
      <c r="F1047" s="11" t="s">
        <v>1755</v>
      </c>
      <c r="G1047" t="str">
        <f t="shared" si="16"/>
        <v>May</v>
      </c>
    </row>
    <row r="1048" spans="1:7">
      <c r="A1048" s="69" t="s">
        <v>339</v>
      </c>
      <c r="B1048" s="76" t="s">
        <v>1109</v>
      </c>
      <c r="C1048" s="23">
        <v>45778</v>
      </c>
      <c r="E1048" s="11"/>
      <c r="F1048" s="76" t="s">
        <v>1750</v>
      </c>
      <c r="G1048" t="str">
        <f t="shared" si="16"/>
        <v>May</v>
      </c>
    </row>
    <row r="1049" spans="1:7">
      <c r="A1049" s="617" t="s">
        <v>427</v>
      </c>
      <c r="B1049" s="235" t="s">
        <v>1109</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1109</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1109</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1114</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1109</v>
      </c>
      <c r="C1061" s="23">
        <v>45782</v>
      </c>
      <c r="D1061" s="11">
        <v>640</v>
      </c>
      <c r="F1061" s="11" t="s">
        <v>1761</v>
      </c>
      <c r="G1061" t="str">
        <f t="shared" si="17"/>
        <v>May</v>
      </c>
    </row>
    <row r="1062" spans="1:7">
      <c r="A1062" s="253" t="s">
        <v>509</v>
      </c>
      <c r="B1062" s="235" t="s">
        <v>1109</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1088</v>
      </c>
      <c r="C1064" s="23">
        <v>45782</v>
      </c>
      <c r="F1064" s="88" t="s">
        <v>1764</v>
      </c>
      <c r="G1064" t="str">
        <f t="shared" si="17"/>
        <v>May</v>
      </c>
    </row>
    <row r="1065" spans="1:7">
      <c r="A1065" s="253" t="s">
        <v>333</v>
      </c>
      <c r="B1065" s="234" t="s">
        <v>1114</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1769</v>
      </c>
      <c r="G1073" t="str">
        <f t="shared" si="18"/>
        <v>May</v>
      </c>
    </row>
    <row r="1074" spans="1:7">
      <c r="A1074" s="253" t="s">
        <v>509</v>
      </c>
      <c r="B1074" s="235" t="s">
        <v>1109</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1114</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1091</v>
      </c>
      <c r="C1083" s="23">
        <v>45784</v>
      </c>
      <c r="D1083" s="11">
        <v>592</v>
      </c>
      <c r="F1083" s="11" t="s">
        <v>1775</v>
      </c>
      <c r="G1083" t="str">
        <f>TEXT(C1083,"mmmm")</f>
        <v>May</v>
      </c>
    </row>
    <row r="1084" spans="1:7">
      <c r="A1084" s="252" t="s">
        <v>410</v>
      </c>
      <c r="B1084" s="76" t="s">
        <v>1109</v>
      </c>
      <c r="C1084" s="23">
        <v>45784</v>
      </c>
      <c r="D1084" s="11">
        <v>127</v>
      </c>
      <c r="F1084" s="11" t="s">
        <v>1776</v>
      </c>
      <c r="G1084" t="str">
        <f>TEXT(C1084,"mmmm")</f>
        <v>May</v>
      </c>
    </row>
    <row r="1085" spans="1:7">
      <c r="A1085" s="252" t="s">
        <v>396</v>
      </c>
      <c r="B1085" s="76" t="s">
        <v>1109</v>
      </c>
      <c r="C1085" s="23">
        <v>45784</v>
      </c>
      <c r="D1085" s="11">
        <v>645</v>
      </c>
      <c r="F1085" s="11" t="s">
        <v>1777</v>
      </c>
      <c r="G1085" t="str">
        <f>TEXT(C1085,"mmmm")</f>
        <v>May</v>
      </c>
    </row>
    <row r="1086" spans="1:7">
      <c r="A1086" s="253" t="s">
        <v>333</v>
      </c>
      <c r="B1086" s="234" t="s">
        <v>1114</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1091</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1109</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1114</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1109</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1091</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1109</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1109</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1091</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1091</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1091</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1114</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1091</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1114</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1114</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1091</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1091</v>
      </c>
      <c r="C1178" s="23">
        <v>45800</v>
      </c>
      <c r="F1178" s="276" t="s">
        <v>1750</v>
      </c>
      <c r="G1178" t="str">
        <f t="shared" si="21"/>
        <v>May</v>
      </c>
    </row>
    <row r="1179" spans="1:7">
      <c r="A1179" s="253" t="s">
        <v>122</v>
      </c>
      <c r="B1179" s="234" t="s">
        <v>1091</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1091</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1091</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1091</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1091</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1091</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1091</v>
      </c>
      <c r="C1214" s="23">
        <v>45811</v>
      </c>
      <c r="F1214" s="76" t="s">
        <v>104</v>
      </c>
      <c r="G1214" t="s">
        <v>1830</v>
      </c>
    </row>
    <row r="1215" spans="1:7">
      <c r="A1215" s="235" t="s">
        <v>137</v>
      </c>
      <c r="B1215" s="235" t="s">
        <v>1091</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1091</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1091</v>
      </c>
      <c r="C1228" s="23">
        <v>45813</v>
      </c>
      <c r="D1228" s="89">
        <v>1101</v>
      </c>
      <c r="F1228" s="11" t="s">
        <v>1528</v>
      </c>
      <c r="G1228" t="s">
        <v>1830</v>
      </c>
    </row>
    <row r="1229" spans="1:7">
      <c r="A1229" s="76" t="s">
        <v>137</v>
      </c>
      <c r="B1229" s="76" t="s">
        <v>1091</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1091</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1091</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1091</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1091</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1091</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1091</v>
      </c>
      <c r="C1265" s="23">
        <v>45826</v>
      </c>
      <c r="D1265" s="11">
        <v>729</v>
      </c>
      <c r="G1265" t="s">
        <v>1830</v>
      </c>
    </row>
    <row r="1266" spans="1:7">
      <c r="A1266" s="76" t="s">
        <v>137</v>
      </c>
      <c r="B1266" s="76" t="s">
        <v>1091</v>
      </c>
      <c r="C1266" s="23">
        <v>45827</v>
      </c>
      <c r="D1266" s="11">
        <v>464</v>
      </c>
      <c r="G1266" t="s">
        <v>1830</v>
      </c>
    </row>
    <row r="1267" spans="1:7">
      <c r="A1267" s="235" t="s">
        <v>111</v>
      </c>
      <c r="B1267" s="235" t="s">
        <v>1091</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1091</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1091</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1091</v>
      </c>
      <c r="C1295" s="23">
        <v>45834</v>
      </c>
      <c r="D1295" s="11">
        <v>112</v>
      </c>
      <c r="F1295" s="11" t="s">
        <v>1516</v>
      </c>
      <c r="G1295" t="s">
        <v>1830</v>
      </c>
    </row>
    <row r="1296" spans="1:7">
      <c r="A1296" s="233" t="s">
        <v>111</v>
      </c>
      <c r="B1296" s="76" t="s">
        <v>1091</v>
      </c>
      <c r="C1296" s="23">
        <v>45834</v>
      </c>
      <c r="D1296" s="11">
        <v>676</v>
      </c>
      <c r="F1296" s="11" t="s">
        <v>1823</v>
      </c>
      <c r="G1296" t="s">
        <v>1830</v>
      </c>
    </row>
    <row r="1297" spans="1:7">
      <c r="A1297" s="235" t="s">
        <v>137</v>
      </c>
      <c r="B1297" s="235" t="s">
        <v>847</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1091</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1091</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1091</v>
      </c>
      <c r="C1308" s="23">
        <v>45839</v>
      </c>
      <c r="D1308" s="11">
        <v>478</v>
      </c>
      <c r="G1308" t="s">
        <v>1863</v>
      </c>
    </row>
    <row r="1309" spans="1:7">
      <c r="A1309" s="235" t="s">
        <v>137</v>
      </c>
      <c r="B1309" s="246" t="s">
        <v>1091</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1091</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1091</v>
      </c>
      <c r="C1316" s="23">
        <v>45841</v>
      </c>
      <c r="D1316" s="11">
        <v>372</v>
      </c>
      <c r="F1316" s="50" t="s">
        <v>1516</v>
      </c>
      <c r="G1316" t="s">
        <v>1863</v>
      </c>
    </row>
    <row r="1317" spans="1:7" ht="15.75">
      <c r="A1317" s="76" t="s">
        <v>111</v>
      </c>
      <c r="B1317" s="246" t="s">
        <v>847</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847</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1091</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847</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847</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847</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847</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847</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1114</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847</v>
      </c>
      <c r="C1361" s="23">
        <v>45860</v>
      </c>
      <c r="D1361" s="11">
        <v>318</v>
      </c>
      <c r="G1361" t="s">
        <v>1863</v>
      </c>
    </row>
    <row r="1362" spans="1:7">
      <c r="A1362" s="296" t="s">
        <v>1419</v>
      </c>
      <c r="B1362" s="587" t="s">
        <v>847</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847</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1114</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847</v>
      </c>
      <c r="C1378" s="23">
        <v>45862</v>
      </c>
      <c r="D1378" s="11">
        <v>880</v>
      </c>
      <c r="G1378" t="s">
        <v>1863</v>
      </c>
    </row>
    <row r="1379" spans="1:7">
      <c r="A1379" s="253" t="s">
        <v>128</v>
      </c>
      <c r="B1379" s="273" t="s">
        <v>1091</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847</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847</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847</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847</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847</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847</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847</v>
      </c>
      <c r="C1418" s="23">
        <v>45875</v>
      </c>
      <c r="D1418" s="11">
        <v>840</v>
      </c>
      <c r="G1418" t="s">
        <v>1900</v>
      </c>
    </row>
    <row r="1419" spans="1:7">
      <c r="A1419" s="76" t="s">
        <v>108</v>
      </c>
      <c r="B1419" s="420" t="s">
        <v>847</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847</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847</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847</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847</v>
      </c>
      <c r="C1435" s="23">
        <v>45881</v>
      </c>
      <c r="D1435" s="11">
        <v>319</v>
      </c>
      <c r="G1435" t="s">
        <v>1900</v>
      </c>
    </row>
    <row r="1436" spans="1:7">
      <c r="A1436" s="421" t="s">
        <v>140</v>
      </c>
      <c r="B1436" s="240" t="s">
        <v>847</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847</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847</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847</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847</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847</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847</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847</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847</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847</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847</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847</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847</v>
      </c>
      <c r="C1512" s="23">
        <v>45896</v>
      </c>
      <c r="D1512" s="11">
        <v>358</v>
      </c>
      <c r="F1512" s="11" t="s">
        <v>1928</v>
      </c>
      <c r="G1512" t="s">
        <v>1900</v>
      </c>
    </row>
    <row r="1513" spans="1:7">
      <c r="A1513" s="857" t="s">
        <v>115</v>
      </c>
      <c r="B1513" s="235" t="s">
        <v>847</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847</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847</v>
      </c>
      <c r="C1520" s="23">
        <v>45897</v>
      </c>
      <c r="F1520" s="240" t="s">
        <v>1664</v>
      </c>
      <c r="G1520" t="s">
        <v>1900</v>
      </c>
    </row>
    <row r="1521" spans="1:7">
      <c r="A1521" s="854" t="s">
        <v>115</v>
      </c>
      <c r="B1521" s="273" t="s">
        <v>847</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847</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847</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847</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847</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839</v>
      </c>
      <c r="B1563" s="627" t="s">
        <v>840</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839</v>
      </c>
      <c r="B1570" s="853" t="s">
        <v>840</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839</v>
      </c>
      <c r="B1574" s="853" t="s">
        <v>840</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839</v>
      </c>
      <c r="B1579" s="853" t="s">
        <v>840</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839</v>
      </c>
      <c r="B1585" s="296" t="s">
        <v>840</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839</v>
      </c>
      <c r="B1593" s="76" t="s">
        <v>840</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839</v>
      </c>
      <c r="B1603" s="178" t="s">
        <v>840</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839</v>
      </c>
      <c r="B1608" s="317" t="s">
        <v>840</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839</v>
      </c>
      <c r="B1616" s="233" t="s">
        <v>840</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839</v>
      </c>
      <c r="B1625" s="317" t="s">
        <v>840</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1114</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839</v>
      </c>
      <c r="B1636" s="317" t="s">
        <v>840</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1114</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839</v>
      </c>
      <c r="B1651" s="178" t="s">
        <v>840</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1114</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840</v>
      </c>
      <c r="C1657" s="23">
        <v>45926</v>
      </c>
      <c r="D1657" s="11">
        <v>300</v>
      </c>
      <c r="G1657" t="s">
        <v>1936</v>
      </c>
    </row>
    <row r="1658" spans="1:7">
      <c r="A1658" s="233" t="s">
        <v>1426</v>
      </c>
      <c r="B1658" s="557" t="s">
        <v>1991</v>
      </c>
      <c r="C1658" s="23">
        <v>45926</v>
      </c>
      <c r="D1658" s="11">
        <v>364</v>
      </c>
      <c r="G1658" t="s">
        <v>1936</v>
      </c>
    </row>
    <row r="1659" spans="1:7">
      <c r="A1659" s="69" t="s">
        <v>839</v>
      </c>
      <c r="B1659" s="76" t="s">
        <v>840</v>
      </c>
      <c r="C1659" s="23">
        <v>45926</v>
      </c>
      <c r="D1659" s="11">
        <v>552</v>
      </c>
      <c r="G1659" t="s">
        <v>1936</v>
      </c>
    </row>
    <row r="1660" spans="1:7">
      <c r="A1660" s="881" t="s">
        <v>1254</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839</v>
      </c>
      <c r="B1669" s="76" t="s">
        <v>840</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1254</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1123</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839</v>
      </c>
      <c r="B1682" s="234" t="s">
        <v>840</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1254</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1123</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839</v>
      </c>
      <c r="B1693" s="76" t="s">
        <v>840</v>
      </c>
      <c r="C1693" s="23">
        <v>45931</v>
      </c>
      <c r="D1693" s="11">
        <v>312</v>
      </c>
      <c r="G1693" t="s">
        <v>1999</v>
      </c>
    </row>
    <row r="1694" spans="1:7">
      <c r="A1694" s="421" t="s">
        <v>108</v>
      </c>
      <c r="B1694" s="76" t="s">
        <v>54</v>
      </c>
      <c r="C1694" s="23">
        <v>45931</v>
      </c>
      <c r="D1694" s="11">
        <v>753</v>
      </c>
      <c r="G1694" t="s">
        <v>1999</v>
      </c>
    </row>
    <row r="1695" spans="1:7">
      <c r="A1695" s="234" t="s">
        <v>1254</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1123</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839</v>
      </c>
      <c r="B1703" s="235" t="s">
        <v>840</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1254</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1123</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839</v>
      </c>
      <c r="B1713" s="235" t="s">
        <v>840</v>
      </c>
      <c r="C1713" s="23">
        <v>45933</v>
      </c>
      <c r="D1713" s="11">
        <v>617</v>
      </c>
      <c r="G1713" t="s">
        <v>1999</v>
      </c>
    </row>
    <row r="1714" spans="1:7" ht="15.75">
      <c r="A1714" s="76" t="s">
        <v>1425</v>
      </c>
      <c r="B1714" s="175" t="s">
        <v>1390</v>
      </c>
      <c r="C1714" s="239">
        <v>45933</v>
      </c>
      <c r="D1714" s="11">
        <v>486</v>
      </c>
      <c r="G1714" t="s">
        <v>1999</v>
      </c>
    </row>
    <row r="1715" spans="1:7">
      <c r="A1715" s="234" t="s">
        <v>1254</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1123</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839</v>
      </c>
      <c r="B1724" s="76" t="s">
        <v>840</v>
      </c>
      <c r="C1724" s="23">
        <v>45936</v>
      </c>
      <c r="D1724" s="11">
        <v>768</v>
      </c>
      <c r="G1724" t="s">
        <v>1999</v>
      </c>
    </row>
    <row r="1725" spans="1:7">
      <c r="A1725" s="234" t="s">
        <v>1425</v>
      </c>
      <c r="B1725" s="234" t="s">
        <v>1114</v>
      </c>
      <c r="C1725" s="23">
        <v>45936</v>
      </c>
      <c r="D1725" s="11">
        <v>225</v>
      </c>
      <c r="G1725" t="s">
        <v>1999</v>
      </c>
    </row>
    <row r="1726" spans="1:7">
      <c r="A1726" s="419" t="s">
        <v>108</v>
      </c>
      <c r="B1726" s="235" t="s">
        <v>54</v>
      </c>
      <c r="C1726" s="23">
        <v>45936</v>
      </c>
      <c r="F1726" s="263" t="s">
        <v>1664</v>
      </c>
      <c r="G1726" t="s">
        <v>1999</v>
      </c>
    </row>
    <row r="1727" spans="1:7">
      <c r="A1727" s="263" t="s">
        <v>1254</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839</v>
      </c>
      <c r="B1734" s="76" t="s">
        <v>840</v>
      </c>
      <c r="C1734" s="239">
        <v>45937</v>
      </c>
      <c r="D1734" s="89">
        <v>1014</v>
      </c>
      <c r="G1734" t="s">
        <v>1999</v>
      </c>
    </row>
    <row r="1735" spans="1:7">
      <c r="A1735" s="235" t="s">
        <v>1425</v>
      </c>
      <c r="B1735" s="235" t="s">
        <v>1114</v>
      </c>
      <c r="C1735" s="239">
        <v>45937</v>
      </c>
      <c r="D1735" s="11">
        <v>416</v>
      </c>
      <c r="G1735" t="s">
        <v>1999</v>
      </c>
    </row>
    <row r="1736" spans="1:7" ht="15.75">
      <c r="A1736" s="76" t="s">
        <v>1425</v>
      </c>
      <c r="B1736" s="175" t="s">
        <v>1390</v>
      </c>
      <c r="C1736" s="239">
        <v>45937</v>
      </c>
      <c r="D1736" s="11">
        <v>871</v>
      </c>
      <c r="G1736" t="s">
        <v>1999</v>
      </c>
    </row>
    <row r="1737" spans="1:7">
      <c r="A1737" s="234" t="s">
        <v>1254</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1123</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1114</v>
      </c>
      <c r="C1747" s="23">
        <v>45938</v>
      </c>
      <c r="D1747" s="11">
        <v>418</v>
      </c>
      <c r="G1747" t="s">
        <v>1999</v>
      </c>
    </row>
    <row r="1748" spans="1:7">
      <c r="A1748" s="235" t="s">
        <v>1254</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839</v>
      </c>
      <c r="B1755" s="853" t="s">
        <v>840</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1114</v>
      </c>
      <c r="C1757" s="23">
        <v>45939</v>
      </c>
      <c r="F1757" s="478" t="s">
        <v>104</v>
      </c>
      <c r="G1757" t="s">
        <v>1999</v>
      </c>
    </row>
    <row r="1758" spans="1:7">
      <c r="A1758" s="50" t="s">
        <v>1254</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1114</v>
      </c>
      <c r="C1765" s="23">
        <v>45940</v>
      </c>
      <c r="F1765" s="240" t="s">
        <v>2018</v>
      </c>
      <c r="G1765" t="s">
        <v>1999</v>
      </c>
    </row>
    <row r="1766" spans="1:7" ht="15.75">
      <c r="A1766" s="76" t="s">
        <v>1239</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1243</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1248</v>
      </c>
      <c r="B1786" s="556" t="s">
        <v>54</v>
      </c>
      <c r="C1786" s="23">
        <v>45944</v>
      </c>
      <c r="D1786" s="11">
        <v>927</v>
      </c>
      <c r="F1786" s="11" t="s">
        <v>2006</v>
      </c>
      <c r="G1786" t="s">
        <v>1999</v>
      </c>
    </row>
    <row r="1787" spans="1:7" ht="15.75">
      <c r="A1787" s="178" t="s">
        <v>1243</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839</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1248</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1248</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1248</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1248</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1248</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1248</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1248</v>
      </c>
      <c r="B1884" s="247" t="s">
        <v>54</v>
      </c>
      <c r="C1884" s="23">
        <v>45958</v>
      </c>
      <c r="D1884" s="89">
        <v>1224</v>
      </c>
      <c r="G1884" t="s">
        <v>1999</v>
      </c>
    </row>
    <row r="1885" spans="1:7">
      <c r="A1885" s="50" t="s">
        <v>1248</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1248</v>
      </c>
      <c r="B1895" s="247" t="s">
        <v>54</v>
      </c>
      <c r="C1895" s="23">
        <v>45959</v>
      </c>
      <c r="D1895" s="11">
        <v>343</v>
      </c>
      <c r="G1895" t="s">
        <v>1999</v>
      </c>
    </row>
    <row r="1896" spans="1:7">
      <c r="A1896" s="82" t="s">
        <v>1247</v>
      </c>
      <c r="B1896" s="50" t="s">
        <v>54</v>
      </c>
      <c r="C1896" s="23">
        <v>45959</v>
      </c>
      <c r="D1896" s="89">
        <v>3179</v>
      </c>
      <c r="G1896" t="s">
        <v>1999</v>
      </c>
    </row>
    <row r="1897" spans="1:7" ht="15.75">
      <c r="A1897" s="76" t="s">
        <v>839</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1307</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1248</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839</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1307</v>
      </c>
      <c r="B1932" s="175" t="s">
        <v>1390</v>
      </c>
      <c r="C1932" s="239">
        <v>45964</v>
      </c>
      <c r="D1932" s="11">
        <v>259</v>
      </c>
      <c r="G1932" t="s">
        <v>2105</v>
      </c>
    </row>
    <row r="1933" spans="1:7">
      <c r="A1933" s="233" t="s">
        <v>866</v>
      </c>
      <c r="B1933" s="274" t="s">
        <v>2031</v>
      </c>
      <c r="C1933" s="23">
        <v>45964</v>
      </c>
      <c r="D1933" s="11">
        <v>463</v>
      </c>
      <c r="G1933" t="s">
        <v>2105</v>
      </c>
    </row>
    <row r="1934" spans="1:7">
      <c r="A1934" s="234" t="s">
        <v>1247</v>
      </c>
      <c r="B1934" s="234" t="s">
        <v>54</v>
      </c>
      <c r="C1934" s="23">
        <v>45964</v>
      </c>
      <c r="D1934" s="11">
        <v>882</v>
      </c>
      <c r="F1934" s="11" t="s">
        <v>2107</v>
      </c>
      <c r="G1934" t="s">
        <v>2105</v>
      </c>
    </row>
    <row r="1935" spans="1:7" ht="15.75">
      <c r="A1935" s="76" t="s">
        <v>839</v>
      </c>
      <c r="B1935" s="175" t="s">
        <v>1390</v>
      </c>
      <c r="C1935" s="239">
        <v>45964</v>
      </c>
      <c r="F1935" s="11" t="s">
        <v>1852</v>
      </c>
      <c r="G1935" t="s">
        <v>2105</v>
      </c>
    </row>
    <row r="1936" spans="1:7">
      <c r="A1936" s="233" t="s">
        <v>839</v>
      </c>
      <c r="B1936" s="274" t="s">
        <v>2108</v>
      </c>
      <c r="C1936" s="23">
        <v>45964</v>
      </c>
      <c r="E1936" s="250">
        <v>3846</v>
      </c>
      <c r="F1936" s="11" t="s">
        <v>2109</v>
      </c>
      <c r="G1936" t="s">
        <v>2105</v>
      </c>
    </row>
    <row r="1937" spans="1:7">
      <c r="A1937" s="235" t="s">
        <v>839</v>
      </c>
      <c r="B1937" s="273" t="s">
        <v>840</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1307</v>
      </c>
      <c r="B1947" s="235" t="s">
        <v>1463</v>
      </c>
      <c r="C1947" s="23">
        <v>45965</v>
      </c>
      <c r="D1947" s="11">
        <v>817</v>
      </c>
      <c r="G1947" t="s">
        <v>2105</v>
      </c>
    </row>
    <row r="1948" spans="1:7" ht="15.75">
      <c r="A1948" s="11" t="s">
        <v>1307</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1247</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1307</v>
      </c>
      <c r="B1960" s="235" t="s">
        <v>1463</v>
      </c>
      <c r="C1960" s="23">
        <v>45966</v>
      </c>
      <c r="D1960" s="89">
        <v>1377</v>
      </c>
      <c r="G1960" t="s">
        <v>2105</v>
      </c>
    </row>
    <row r="1961" spans="1:7" ht="15.75">
      <c r="A1961" s="76" t="s">
        <v>1307</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1247</v>
      </c>
      <c r="B1965" s="234" t="s">
        <v>54</v>
      </c>
      <c r="C1965" s="23">
        <v>45966</v>
      </c>
      <c r="D1965" s="89">
        <v>1034</v>
      </c>
      <c r="G1965" t="s">
        <v>2105</v>
      </c>
    </row>
    <row r="1966" spans="1:7" ht="15.75">
      <c r="A1966" s="76" t="s">
        <v>1243</v>
      </c>
      <c r="B1966" s="175" t="s">
        <v>1390</v>
      </c>
      <c r="C1966" s="239">
        <v>45966</v>
      </c>
      <c r="D1966" s="11">
        <v>150</v>
      </c>
      <c r="G1966" t="s">
        <v>2105</v>
      </c>
    </row>
    <row r="1967" spans="1:7">
      <c r="A1967" s="317" t="s">
        <v>839</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1307</v>
      </c>
      <c r="B1974" s="235" t="s">
        <v>1463</v>
      </c>
      <c r="C1974" s="23">
        <v>45967</v>
      </c>
      <c r="D1974" s="11">
        <v>183</v>
      </c>
      <c r="G1974" t="s">
        <v>2105</v>
      </c>
    </row>
    <row r="1975" spans="1:7" ht="15.75">
      <c r="A1975" s="11" t="s">
        <v>1307</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1247</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1307</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1254</v>
      </c>
      <c r="B1989" s="11" t="s">
        <v>54</v>
      </c>
      <c r="C1989" s="23">
        <v>45968</v>
      </c>
      <c r="D1989" s="11">
        <v>569</v>
      </c>
      <c r="G1989" t="s">
        <v>2105</v>
      </c>
    </row>
    <row r="1990" spans="1:7">
      <c r="A1990" s="178" t="s">
        <v>1182</v>
      </c>
      <c r="B1990" s="11" t="s">
        <v>56</v>
      </c>
      <c r="C1990" s="23">
        <v>45968</v>
      </c>
      <c r="D1990" s="89">
        <v>2948</v>
      </c>
      <c r="G1990" t="s">
        <v>2105</v>
      </c>
    </row>
    <row r="1991" spans="1:7">
      <c r="A1991" s="621" t="s">
        <v>1347</v>
      </c>
      <c r="B1991" s="271" t="s">
        <v>62</v>
      </c>
      <c r="C1991" s="23">
        <v>45971</v>
      </c>
      <c r="D1991" s="89">
        <v>560</v>
      </c>
      <c r="G1991" t="s">
        <v>2105</v>
      </c>
    </row>
    <row r="1992" spans="1:7" ht="15.75">
      <c r="A1992" s="76" t="s">
        <v>1307</v>
      </c>
      <c r="B1992" s="175" t="s">
        <v>1390</v>
      </c>
      <c r="C1992" s="239">
        <v>45971</v>
      </c>
      <c r="D1992" s="11">
        <v>558</v>
      </c>
      <c r="G1992" t="s">
        <v>2105</v>
      </c>
    </row>
    <row r="1993" spans="1:7">
      <c r="A1993" s="244" t="s">
        <v>1307</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1247</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1182</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1307</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1182</v>
      </c>
      <c r="B2017" s="11" t="s">
        <v>56</v>
      </c>
      <c r="C2017" s="23">
        <v>45973</v>
      </c>
      <c r="D2017" s="11">
        <v>242</v>
      </c>
      <c r="G2017" t="s">
        <v>2105</v>
      </c>
    </row>
    <row r="2018" spans="1:7">
      <c r="A2018" s="11" t="s">
        <v>1365</v>
      </c>
      <c r="B2018" s="11" t="s">
        <v>56</v>
      </c>
      <c r="C2018" s="23">
        <v>45973</v>
      </c>
      <c r="D2018" s="89">
        <v>1264</v>
      </c>
      <c r="G2018" t="s">
        <v>2105</v>
      </c>
    </row>
    <row r="2019" spans="1:7">
      <c r="A2019" s="50" t="s">
        <v>1186</v>
      </c>
      <c r="B2019" s="50" t="s">
        <v>56</v>
      </c>
      <c r="C2019" s="23">
        <v>45973</v>
      </c>
      <c r="D2019" s="89">
        <v>3678</v>
      </c>
      <c r="G2019" t="s">
        <v>2105</v>
      </c>
    </row>
    <row r="2020" spans="1:7" ht="15.75">
      <c r="A2020" s="11" t="s">
        <v>1307</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1239</v>
      </c>
      <c r="B2028" s="175" t="s">
        <v>1390</v>
      </c>
      <c r="C2028" s="239">
        <v>45974</v>
      </c>
      <c r="F2028" s="11" t="s">
        <v>1549</v>
      </c>
      <c r="G2028" t="s">
        <v>2105</v>
      </c>
    </row>
    <row r="2029" spans="1:7">
      <c r="A2029" s="103" t="s">
        <v>1186</v>
      </c>
      <c r="B2029" s="103" t="s">
        <v>56</v>
      </c>
      <c r="C2029" s="23">
        <v>45974</v>
      </c>
      <c r="D2029" s="89">
        <v>3382</v>
      </c>
      <c r="G2029" t="s">
        <v>2105</v>
      </c>
    </row>
    <row r="2030" spans="1:7">
      <c r="A2030" s="11" t="s">
        <v>1365</v>
      </c>
      <c r="B2030" s="11" t="s">
        <v>56</v>
      </c>
      <c r="C2030" s="23">
        <v>45974</v>
      </c>
      <c r="D2030" s="89">
        <v>1281</v>
      </c>
      <c r="G2030" t="s">
        <v>2105</v>
      </c>
    </row>
    <row r="2031" spans="1:7">
      <c r="A2031" s="178" t="s">
        <v>1233</v>
      </c>
      <c r="B2031" s="11" t="s">
        <v>56</v>
      </c>
      <c r="C2031" s="23">
        <v>45974</v>
      </c>
      <c r="D2031" s="11">
        <v>424</v>
      </c>
      <c r="G2031" t="s">
        <v>2105</v>
      </c>
    </row>
    <row r="2032" spans="1:7">
      <c r="A2032" s="296" t="s">
        <v>1188</v>
      </c>
      <c r="B2032" s="50" t="s">
        <v>56</v>
      </c>
      <c r="C2032" s="23">
        <v>45974</v>
      </c>
      <c r="D2032" s="11">
        <v>598</v>
      </c>
      <c r="G2032" t="s">
        <v>2105</v>
      </c>
    </row>
    <row r="2033" spans="1:7" ht="15.75">
      <c r="A2033" s="76" t="s">
        <v>1307</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1307</v>
      </c>
      <c r="B2039" s="175" t="s">
        <v>1390</v>
      </c>
      <c r="C2039" s="239">
        <v>45978</v>
      </c>
      <c r="D2039" s="11">
        <v>127</v>
      </c>
      <c r="G2039" t="s">
        <v>2105</v>
      </c>
    </row>
    <row r="2040" spans="1:7" ht="15.75">
      <c r="A2040" s="76" t="s">
        <v>1307</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1184</v>
      </c>
      <c r="B2050" s="76" t="s">
        <v>56</v>
      </c>
      <c r="C2050" s="23">
        <v>45978</v>
      </c>
      <c r="D2050" s="89">
        <v>5466</v>
      </c>
      <c r="G2050" t="s">
        <v>2105</v>
      </c>
    </row>
    <row r="2051" spans="1:7">
      <c r="A2051" s="233" t="s">
        <v>1365</v>
      </c>
      <c r="B2051" s="233" t="s">
        <v>56</v>
      </c>
      <c r="C2051" s="23">
        <v>45978</v>
      </c>
      <c r="D2051" s="89">
        <v>1662</v>
      </c>
      <c r="G2051" t="s">
        <v>2105</v>
      </c>
    </row>
    <row r="2052" spans="1:7">
      <c r="A2052" s="233" t="s">
        <v>1188</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1244</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1188</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1244</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1184</v>
      </c>
      <c r="B2086" s="282" t="s">
        <v>56</v>
      </c>
      <c r="C2086" s="23">
        <v>45981</v>
      </c>
      <c r="D2086" s="89">
        <v>2252</v>
      </c>
      <c r="F2086" s="27"/>
      <c r="G2086" t="s">
        <v>2105</v>
      </c>
    </row>
    <row r="2087" spans="1:7">
      <c r="A2087" s="247" t="s">
        <v>1188</v>
      </c>
      <c r="B2087" s="309" t="s">
        <v>56</v>
      </c>
      <c r="C2087" s="23">
        <v>45981</v>
      </c>
      <c r="D2087" s="675">
        <v>1027</v>
      </c>
      <c r="F2087" s="27"/>
      <c r="G2087" t="s">
        <v>2105</v>
      </c>
    </row>
    <row r="2088" spans="1:7">
      <c r="A2088" s="273" t="s">
        <v>1191</v>
      </c>
      <c r="B2088" s="282" t="s">
        <v>56</v>
      </c>
      <c r="C2088" s="23">
        <v>45981</v>
      </c>
      <c r="D2088" s="89">
        <v>1420</v>
      </c>
      <c r="F2088" s="27"/>
      <c r="G2088" t="s">
        <v>2105</v>
      </c>
    </row>
    <row r="2089" spans="1:7">
      <c r="A2089" s="247" t="s">
        <v>1194</v>
      </c>
      <c r="B2089" s="309" t="s">
        <v>56</v>
      </c>
      <c r="C2089" s="23">
        <v>45981</v>
      </c>
      <c r="D2089" s="89">
        <v>2376</v>
      </c>
      <c r="F2089" s="27"/>
      <c r="G2089" t="s">
        <v>2105</v>
      </c>
    </row>
    <row r="2090" spans="1:7">
      <c r="A2090" s="273" t="s">
        <v>1233</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1244</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1282</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1233</v>
      </c>
      <c r="B2098" s="107" t="s">
        <v>56</v>
      </c>
      <c r="C2098" s="23">
        <v>45982</v>
      </c>
      <c r="D2098" s="89">
        <v>3007</v>
      </c>
      <c r="F2098" s="27"/>
      <c r="G2098" t="s">
        <v>2105</v>
      </c>
    </row>
    <row r="2099" spans="1:7">
      <c r="A2099" s="321" t="s">
        <v>1188</v>
      </c>
      <c r="B2099" s="107" t="s">
        <v>56</v>
      </c>
      <c r="C2099" s="23">
        <v>45982</v>
      </c>
      <c r="D2099" s="11">
        <v>490</v>
      </c>
      <c r="F2099" s="27"/>
      <c r="G2099" t="s">
        <v>2105</v>
      </c>
    </row>
    <row r="2100" spans="1:7">
      <c r="A2100" s="321" t="s">
        <v>1191</v>
      </c>
      <c r="B2100" s="107" t="s">
        <v>56</v>
      </c>
      <c r="C2100" s="23">
        <v>45982</v>
      </c>
      <c r="D2100" s="89">
        <v>3043</v>
      </c>
      <c r="F2100" s="27"/>
      <c r="G2100" t="s">
        <v>2105</v>
      </c>
    </row>
    <row r="2101" spans="1:7">
      <c r="A2101" s="321" t="s">
        <v>1194</v>
      </c>
      <c r="B2101" s="107" t="s">
        <v>56</v>
      </c>
      <c r="C2101" s="23">
        <v>45982</v>
      </c>
      <c r="D2101" s="89">
        <v>1217</v>
      </c>
      <c r="F2101" s="27"/>
      <c r="G2101" t="s">
        <v>2105</v>
      </c>
    </row>
    <row r="2102" spans="1:7" ht="15.75">
      <c r="A2102" s="27" t="s">
        <v>1155</v>
      </c>
      <c r="B2102" s="175" t="s">
        <v>1390</v>
      </c>
      <c r="C2102" s="239">
        <v>45982</v>
      </c>
      <c r="E2102" s="250">
        <v>2257</v>
      </c>
      <c r="F2102" s="27" t="s">
        <v>1829</v>
      </c>
      <c r="G2102" t="s">
        <v>2105</v>
      </c>
    </row>
    <row r="2103" spans="1:7" ht="15.75">
      <c r="A2103" s="27" t="s">
        <v>1158</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1317</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1279</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1282</v>
      </c>
      <c r="B2134" s="11" t="s">
        <v>2031</v>
      </c>
      <c r="C2134" s="23">
        <v>45986</v>
      </c>
      <c r="D2134" s="250">
        <v>2568</v>
      </c>
      <c r="E2134" s="11"/>
      <c r="G2134" t="s">
        <v>2105</v>
      </c>
    </row>
    <row r="2135" spans="1:7">
      <c r="A2135" s="11" t="s">
        <v>1279</v>
      </c>
      <c r="B2135" s="11" t="s">
        <v>2031</v>
      </c>
      <c r="C2135" s="23">
        <v>45986</v>
      </c>
      <c r="D2135" s="89">
        <v>2537</v>
      </c>
      <c r="E2135" s="182"/>
      <c r="F2135" s="103"/>
      <c r="G2135" t="s">
        <v>2105</v>
      </c>
    </row>
    <row r="2136" spans="1:7">
      <c r="A2136" s="260" t="s">
        <v>1176</v>
      </c>
      <c r="B2136" s="99" t="s">
        <v>56</v>
      </c>
      <c r="C2136" s="23">
        <v>45986</v>
      </c>
      <c r="D2136" s="89">
        <v>2382</v>
      </c>
      <c r="G2136" t="s">
        <v>2105</v>
      </c>
    </row>
    <row r="2137" spans="1:7">
      <c r="A2137" s="321" t="s">
        <v>1357</v>
      </c>
      <c r="B2137" s="107" t="s">
        <v>56</v>
      </c>
      <c r="C2137" s="23">
        <v>45986</v>
      </c>
      <c r="D2137" s="11">
        <v>996</v>
      </c>
      <c r="G2137" t="s">
        <v>2105</v>
      </c>
    </row>
    <row r="2138" spans="1:7">
      <c r="A2138" s="321" t="s">
        <v>1197</v>
      </c>
      <c r="B2138" s="107" t="s">
        <v>56</v>
      </c>
      <c r="C2138" s="23">
        <v>45986</v>
      </c>
      <c r="D2138" s="89">
        <v>3634</v>
      </c>
      <c r="G2138" t="s">
        <v>2105</v>
      </c>
    </row>
    <row r="2139" spans="1:7">
      <c r="A2139" s="27" t="s">
        <v>1194</v>
      </c>
      <c r="B2139" s="107" t="s">
        <v>56</v>
      </c>
      <c r="C2139" s="23">
        <v>45986</v>
      </c>
      <c r="D2139" s="89">
        <v>3311</v>
      </c>
      <c r="G2139" t="s">
        <v>2105</v>
      </c>
    </row>
    <row r="2140" spans="1:7">
      <c r="A2140" s="27" t="s">
        <v>1360</v>
      </c>
      <c r="B2140" s="107" t="s">
        <v>56</v>
      </c>
      <c r="C2140" s="23">
        <v>45986</v>
      </c>
      <c r="D2140" s="89">
        <v>1175</v>
      </c>
      <c r="G2140" t="s">
        <v>2105</v>
      </c>
    </row>
    <row r="2141" spans="1:7">
      <c r="A2141" s="178" t="s">
        <v>1191</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1247</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1239</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1160</v>
      </c>
      <c r="B2160" s="175" t="s">
        <v>1390</v>
      </c>
      <c r="C2160" s="239">
        <v>45987</v>
      </c>
      <c r="E2160" s="74">
        <v>175</v>
      </c>
      <c r="G2160" t="s">
        <v>2105</v>
      </c>
    </row>
    <row r="2161" spans="1:7">
      <c r="A2161" s="234" t="s">
        <v>1160</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1162</v>
      </c>
      <c r="B2164" s="175" t="s">
        <v>1390</v>
      </c>
      <c r="C2164" s="239">
        <v>45987</v>
      </c>
      <c r="E2164" s="250">
        <v>1264</v>
      </c>
      <c r="G2164" t="s">
        <v>2105</v>
      </c>
    </row>
    <row r="2165" spans="1:7" ht="15.75">
      <c r="A2165" s="76" t="s">
        <v>1164</v>
      </c>
      <c r="B2165" s="175" t="s">
        <v>1390</v>
      </c>
      <c r="C2165" s="239">
        <v>45987</v>
      </c>
      <c r="E2165" s="250">
        <v>1520</v>
      </c>
      <c r="G2165" t="s">
        <v>2105</v>
      </c>
    </row>
    <row r="2166" spans="1:7" ht="15.75">
      <c r="A2166" s="76" t="s">
        <v>1166</v>
      </c>
      <c r="B2166" s="175" t="s">
        <v>1390</v>
      </c>
      <c r="C2166" s="239">
        <v>45987</v>
      </c>
      <c r="E2166" s="250">
        <v>1739</v>
      </c>
      <c r="G2166" t="s">
        <v>2105</v>
      </c>
    </row>
    <row r="2167" spans="1:7" ht="15.75">
      <c r="A2167" s="76" t="s">
        <v>1168</v>
      </c>
      <c r="B2167" s="175" t="s">
        <v>1390</v>
      </c>
      <c r="C2167" s="239">
        <v>45987</v>
      </c>
      <c r="E2167" s="250">
        <v>1584</v>
      </c>
      <c r="G2167" t="s">
        <v>2105</v>
      </c>
    </row>
    <row r="2168" spans="1:7" ht="15.75">
      <c r="A2168" s="76" t="s">
        <v>1170</v>
      </c>
      <c r="B2168" s="175" t="s">
        <v>1390</v>
      </c>
      <c r="C2168" s="239">
        <v>45987</v>
      </c>
      <c r="E2168" s="250">
        <v>1140</v>
      </c>
      <c r="G2168" t="s">
        <v>2105</v>
      </c>
    </row>
    <row r="2169" spans="1:7" ht="15.75">
      <c r="A2169" s="76" t="s">
        <v>1171</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1279</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1197</v>
      </c>
      <c r="B2182" s="282" t="s">
        <v>56</v>
      </c>
      <c r="C2182" s="23">
        <v>45992</v>
      </c>
      <c r="D2182" s="89">
        <v>3376</v>
      </c>
      <c r="G2182" t="s">
        <v>2185</v>
      </c>
    </row>
    <row r="2183" spans="1:7">
      <c r="A2183" s="246" t="s">
        <v>1176</v>
      </c>
      <c r="B2183" s="237" t="s">
        <v>56</v>
      </c>
      <c r="C2183" s="23">
        <v>45992</v>
      </c>
      <c r="D2183" s="89">
        <v>3084</v>
      </c>
      <c r="G2183" t="s">
        <v>2185</v>
      </c>
    </row>
    <row r="2184" spans="1:7">
      <c r="A2184" s="240" t="s">
        <v>1230</v>
      </c>
      <c r="B2184" s="240" t="s">
        <v>56</v>
      </c>
      <c r="C2184" s="23">
        <v>45992</v>
      </c>
      <c r="D2184" s="89">
        <v>1829</v>
      </c>
      <c r="G2184" t="s">
        <v>2185</v>
      </c>
    </row>
    <row r="2185" spans="1:7">
      <c r="A2185" s="178" t="s">
        <v>1179</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1179</v>
      </c>
      <c r="B2194" s="244" t="s">
        <v>56</v>
      </c>
      <c r="C2194" s="23">
        <v>45993</v>
      </c>
      <c r="D2194" s="89">
        <v>2916</v>
      </c>
      <c r="G2194" t="s">
        <v>2185</v>
      </c>
    </row>
    <row r="2195" spans="1:7">
      <c r="A2195" s="244" t="s">
        <v>1230</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1279</v>
      </c>
      <c r="B2205" s="76" t="s">
        <v>2031</v>
      </c>
      <c r="C2205" s="23">
        <v>45994</v>
      </c>
      <c r="D2205" s="89">
        <v>1677</v>
      </c>
      <c r="G2205" t="s">
        <v>2185</v>
      </c>
    </row>
    <row r="2206" spans="1:7">
      <c r="A2206" s="246" t="s">
        <v>1179</v>
      </c>
      <c r="B2206" s="237" t="s">
        <v>56</v>
      </c>
      <c r="C2206" s="23">
        <v>45994</v>
      </c>
      <c r="D2206" s="89">
        <v>2430</v>
      </c>
      <c r="G2206" t="s">
        <v>2185</v>
      </c>
    </row>
    <row r="2207" spans="1:7">
      <c r="A2207" s="240" t="s">
        <v>1230</v>
      </c>
      <c r="B2207" s="240" t="s">
        <v>56</v>
      </c>
      <c r="C2207" s="23">
        <v>45994</v>
      </c>
      <c r="D2207" s="11">
        <v>694</v>
      </c>
      <c r="G2207" t="s">
        <v>2185</v>
      </c>
    </row>
    <row r="2208" spans="1:7">
      <c r="A2208" s="246" t="s">
        <v>1173</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1279</v>
      </c>
      <c r="B2218" s="233" t="s">
        <v>2031</v>
      </c>
      <c r="C2218" s="23">
        <v>45995</v>
      </c>
      <c r="D2218" s="89">
        <v>1316</v>
      </c>
      <c r="G2218" t="s">
        <v>2185</v>
      </c>
    </row>
    <row r="2219" spans="1:7">
      <c r="A2219" s="76" t="s">
        <v>1282</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1184</v>
      </c>
      <c r="B2221" s="175" t="s">
        <v>1390</v>
      </c>
      <c r="C2221" s="239">
        <v>45995</v>
      </c>
      <c r="D2221" s="11">
        <v>64</v>
      </c>
      <c r="F2221" s="11" t="s">
        <v>2209</v>
      </c>
      <c r="G2221" t="s">
        <v>2185</v>
      </c>
    </row>
    <row r="2222" spans="1:7">
      <c r="A2222" s="317" t="s">
        <v>1191</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1282</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1186</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1282</v>
      </c>
      <c r="B2245" s="103" t="s">
        <v>2031</v>
      </c>
      <c r="C2245" s="23">
        <v>45999</v>
      </c>
      <c r="D2245" s="74">
        <v>428</v>
      </c>
      <c r="E2245" s="11"/>
      <c r="F2245" s="11" t="s">
        <v>2221</v>
      </c>
      <c r="G2245" t="s">
        <v>2185</v>
      </c>
    </row>
    <row r="2246" spans="1:7">
      <c r="A2246" s="321" t="s">
        <v>1209</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1276</v>
      </c>
      <c r="B2257" s="103" t="s">
        <v>2031</v>
      </c>
      <c r="C2257" s="23">
        <v>46000</v>
      </c>
      <c r="D2257" s="89">
        <v>1640</v>
      </c>
      <c r="F2257" s="11" t="s">
        <v>2227</v>
      </c>
      <c r="G2257" t="s">
        <v>2185</v>
      </c>
    </row>
    <row r="2258" spans="1:7">
      <c r="A2258" s="321" t="s">
        <v>1200</v>
      </c>
      <c r="B2258" s="107" t="s">
        <v>56</v>
      </c>
      <c r="C2258" s="23">
        <v>46000</v>
      </c>
      <c r="D2258" s="89">
        <v>1980</v>
      </c>
      <c r="F2258" s="11" t="s">
        <v>2228</v>
      </c>
      <c r="G2258" t="s">
        <v>2185</v>
      </c>
    </row>
    <row r="2259" spans="1:7">
      <c r="A2259" s="321" t="s">
        <v>1209</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1206</v>
      </c>
      <c r="B2261" s="74" t="s">
        <v>56</v>
      </c>
      <c r="C2261" s="23">
        <v>46000</v>
      </c>
      <c r="D2261" s="89">
        <v>1111</v>
      </c>
      <c r="G2261" t="s">
        <v>2185</v>
      </c>
    </row>
    <row r="2262" spans="1:7">
      <c r="A2262" s="321" t="s">
        <v>1212</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1276</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1200</v>
      </c>
      <c r="B2273" s="76" t="s">
        <v>56</v>
      </c>
      <c r="C2273" s="23">
        <v>46001</v>
      </c>
      <c r="D2273" s="89">
        <v>1251</v>
      </c>
      <c r="G2273" t="s">
        <v>2185</v>
      </c>
    </row>
    <row r="2274" spans="1:7">
      <c r="A2274" s="234" t="s">
        <v>1209</v>
      </c>
      <c r="B2274" s="233" t="s">
        <v>56</v>
      </c>
      <c r="C2274" s="23">
        <v>46001</v>
      </c>
      <c r="D2274" s="11">
        <v>931</v>
      </c>
      <c r="G2274" t="s">
        <v>2185</v>
      </c>
    </row>
    <row r="2275" spans="1:7">
      <c r="A2275" s="76" t="s">
        <v>1212</v>
      </c>
      <c r="B2275" s="274" t="s">
        <v>56</v>
      </c>
      <c r="C2275" s="23">
        <v>46001</v>
      </c>
      <c r="D2275" s="11">
        <v>522</v>
      </c>
      <c r="G2275" t="s">
        <v>2185</v>
      </c>
    </row>
    <row r="2276" spans="1:7">
      <c r="A2276" s="76" t="s">
        <v>1230</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1206</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1200</v>
      </c>
      <c r="B2287" s="27" t="s">
        <v>56</v>
      </c>
      <c r="C2287" s="23">
        <v>46002</v>
      </c>
      <c r="D2287" s="89">
        <v>3172</v>
      </c>
      <c r="G2287" t="s">
        <v>2185</v>
      </c>
    </row>
    <row r="2288" spans="1:7">
      <c r="A2288" s="674" t="s">
        <v>1188</v>
      </c>
      <c r="B2288" s="27" t="s">
        <v>56</v>
      </c>
      <c r="C2288" s="23">
        <v>46002</v>
      </c>
      <c r="D2288" s="11">
        <v>242</v>
      </c>
      <c r="F2288" s="11" t="s">
        <v>2242</v>
      </c>
      <c r="G2288" t="s">
        <v>2185</v>
      </c>
    </row>
    <row r="2289" spans="1:7">
      <c r="A2289" s="315" t="s">
        <v>1212</v>
      </c>
      <c r="B2289" s="11" t="s">
        <v>56</v>
      </c>
      <c r="C2289" s="23">
        <v>46002</v>
      </c>
      <c r="D2289" s="89">
        <v>1194</v>
      </c>
      <c r="G2289" t="s">
        <v>2185</v>
      </c>
    </row>
    <row r="2290" spans="1:7">
      <c r="A2290" s="1183" t="s">
        <v>1206</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1188</v>
      </c>
      <c r="B2298" s="233" t="s">
        <v>56</v>
      </c>
      <c r="C2298" s="23">
        <v>46003</v>
      </c>
      <c r="F2298" s="263" t="s">
        <v>2248</v>
      </c>
      <c r="G2298" t="s">
        <v>2185</v>
      </c>
    </row>
    <row r="2299" spans="1:7">
      <c r="A2299" s="234" t="s">
        <v>1212</v>
      </c>
      <c r="B2299" s="234" t="s">
        <v>56</v>
      </c>
      <c r="C2299" s="23">
        <v>46003</v>
      </c>
      <c r="D2299" s="89">
        <v>2811</v>
      </c>
      <c r="G2299" t="s">
        <v>2185</v>
      </c>
    </row>
    <row r="2300" spans="1:7">
      <c r="A2300" s="235" t="s">
        <v>1206</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1200</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1194</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1256</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1200</v>
      </c>
      <c r="B2324" s="27" t="s">
        <v>56</v>
      </c>
      <c r="C2324" s="23">
        <v>46007</v>
      </c>
      <c r="F2324" s="263" t="s">
        <v>2264</v>
      </c>
      <c r="G2324" t="s">
        <v>2185</v>
      </c>
    </row>
    <row r="2325" spans="1:7">
      <c r="A2325" s="27" t="s">
        <v>1203</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1256</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1230</v>
      </c>
      <c r="B2339" s="27" t="s">
        <v>56</v>
      </c>
      <c r="C2339" s="23">
        <v>46008</v>
      </c>
      <c r="D2339" s="11">
        <v>320</v>
      </c>
      <c r="G2339" t="s">
        <v>2185</v>
      </c>
    </row>
    <row r="2340" spans="1:7">
      <c r="A2340" s="82" t="s">
        <v>1203</v>
      </c>
      <c r="B2340" s="82" t="s">
        <v>56</v>
      </c>
      <c r="C2340" s="23">
        <v>46008</v>
      </c>
      <c r="D2340" s="89">
        <v>1083</v>
      </c>
      <c r="G2340" t="s">
        <v>2185</v>
      </c>
    </row>
    <row r="2341" spans="1:7">
      <c r="A2341" s="82" t="s">
        <v>1188</v>
      </c>
      <c r="B2341" s="82" t="s">
        <v>56</v>
      </c>
      <c r="C2341" s="23">
        <v>46008</v>
      </c>
      <c r="F2341" s="240" t="s">
        <v>1478</v>
      </c>
      <c r="G2341" t="s">
        <v>2185</v>
      </c>
    </row>
    <row r="2342" spans="1:7">
      <c r="A2342" s="674" t="s">
        <v>1173</v>
      </c>
      <c r="B2342" s="27" t="s">
        <v>56</v>
      </c>
      <c r="C2342" s="23">
        <v>46008</v>
      </c>
      <c r="D2342" s="11">
        <v>372</v>
      </c>
      <c r="G2342" t="s">
        <v>2185</v>
      </c>
    </row>
    <row r="2343" spans="1:7">
      <c r="A2343" s="674" t="s">
        <v>1221</v>
      </c>
      <c r="B2343" s="27" t="s">
        <v>56</v>
      </c>
      <c r="C2343" s="23">
        <v>46008</v>
      </c>
      <c r="D2343" s="11">
        <v>95</v>
      </c>
      <c r="G2343" t="s">
        <v>2185</v>
      </c>
    </row>
    <row r="2344" spans="1:7">
      <c r="A2344" s="674" t="s">
        <v>1212</v>
      </c>
      <c r="B2344" s="27" t="s">
        <v>56</v>
      </c>
      <c r="C2344" s="23">
        <v>46008</v>
      </c>
      <c r="D2344" s="89">
        <v>1049</v>
      </c>
      <c r="G2344" t="s">
        <v>2185</v>
      </c>
    </row>
    <row r="2345" spans="1:7">
      <c r="A2345" s="82" t="s">
        <v>1186</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1256</v>
      </c>
      <c r="B2360" s="175" t="s">
        <v>1390</v>
      </c>
      <c r="C2360" s="239">
        <v>46009</v>
      </c>
      <c r="D2360" s="89">
        <v>967</v>
      </c>
      <c r="F2360" s="11" t="s">
        <v>2278</v>
      </c>
    </row>
    <row r="2361" spans="1:7">
      <c r="A2361" s="233" t="s">
        <v>1230</v>
      </c>
      <c r="B2361" s="233" t="s">
        <v>56</v>
      </c>
      <c r="C2361" s="239">
        <v>46009</v>
      </c>
      <c r="D2361" s="11">
        <v>652</v>
      </c>
      <c r="G2361" t="s">
        <v>2185</v>
      </c>
    </row>
    <row r="2362" spans="1:7">
      <c r="A2362" s="233" t="s">
        <v>1233</v>
      </c>
      <c r="B2362" s="233" t="s">
        <v>56</v>
      </c>
      <c r="C2362" s="23">
        <v>46009</v>
      </c>
      <c r="D2362" s="11">
        <v>396</v>
      </c>
      <c r="G2362" t="s">
        <v>2185</v>
      </c>
    </row>
    <row r="2363" spans="1:7">
      <c r="A2363" s="234" t="s">
        <v>1203</v>
      </c>
      <c r="B2363" s="234" t="s">
        <v>56</v>
      </c>
      <c r="C2363" s="23">
        <v>46009</v>
      </c>
      <c r="D2363" s="89">
        <v>1905</v>
      </c>
      <c r="G2363" t="s">
        <v>2185</v>
      </c>
    </row>
    <row r="2364" spans="1:7">
      <c r="A2364" s="235" t="s">
        <v>1221</v>
      </c>
      <c r="B2364" s="235" t="s">
        <v>56</v>
      </c>
      <c r="C2364" s="23">
        <v>46009</v>
      </c>
      <c r="D2364" s="11">
        <v>881</v>
      </c>
      <c r="G2364" t="s">
        <v>2185</v>
      </c>
    </row>
    <row r="2365" spans="1:7">
      <c r="A2365" s="76" t="s">
        <v>1215</v>
      </c>
      <c r="B2365" s="76" t="s">
        <v>56</v>
      </c>
      <c r="C2365" s="239">
        <v>46009</v>
      </c>
      <c r="D2365" s="89">
        <v>3028</v>
      </c>
      <c r="F2365" s="11" t="s">
        <v>2279</v>
      </c>
      <c r="G2365" t="s">
        <v>2185</v>
      </c>
    </row>
    <row r="2366" spans="1:7">
      <c r="A2366" s="296" t="s">
        <v>1186</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1173</v>
      </c>
      <c r="B2380" s="1141" t="s">
        <v>56</v>
      </c>
      <c r="C2380" s="23">
        <v>46010</v>
      </c>
      <c r="D2380" s="11">
        <v>582</v>
      </c>
      <c r="G2380" t="s">
        <v>2185</v>
      </c>
    </row>
    <row r="2381" spans="1:7">
      <c r="A2381" s="178" t="s">
        <v>1203</v>
      </c>
      <c r="B2381" s="1141" t="s">
        <v>56</v>
      </c>
      <c r="C2381" s="23">
        <v>46010</v>
      </c>
      <c r="D2381" s="89">
        <v>2064</v>
      </c>
      <c r="G2381" t="s">
        <v>2185</v>
      </c>
    </row>
    <row r="2382" spans="1:7">
      <c r="A2382" s="178" t="s">
        <v>1215</v>
      </c>
      <c r="B2382" s="1141" t="s">
        <v>56</v>
      </c>
      <c r="C2382" s="23">
        <v>46010</v>
      </c>
      <c r="D2382" s="89">
        <v>1683</v>
      </c>
      <c r="G2382" t="s">
        <v>2185</v>
      </c>
    </row>
    <row r="2383" spans="1:7">
      <c r="A2383" s="178" t="s">
        <v>1206</v>
      </c>
      <c r="B2383" s="1141" t="s">
        <v>56</v>
      </c>
      <c r="C2383" s="23">
        <v>46010</v>
      </c>
      <c r="D2383" s="89">
        <v>1235</v>
      </c>
      <c r="G2383" t="s">
        <v>2185</v>
      </c>
    </row>
    <row r="2384" spans="1:7">
      <c r="A2384" s="178" t="s">
        <v>1200</v>
      </c>
      <c r="B2384" s="1141" t="s">
        <v>56</v>
      </c>
      <c r="C2384" s="23">
        <v>46010</v>
      </c>
      <c r="F2384" s="11" t="s">
        <v>2286</v>
      </c>
      <c r="G2384" t="s">
        <v>2185</v>
      </c>
    </row>
    <row r="2385" spans="1:7">
      <c r="A2385" s="178" t="s">
        <v>1230</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1173</v>
      </c>
      <c r="B2394" s="233" t="s">
        <v>56</v>
      </c>
      <c r="C2394" s="23">
        <v>46013</v>
      </c>
      <c r="D2394" s="11">
        <v>551</v>
      </c>
      <c r="G2394" t="s">
        <v>2185</v>
      </c>
    </row>
    <row r="2395" spans="1:7">
      <c r="A2395" s="233" t="s">
        <v>1203</v>
      </c>
      <c r="B2395" s="233" t="s">
        <v>56</v>
      </c>
      <c r="C2395" s="23">
        <v>46013</v>
      </c>
      <c r="F2395" s="263" t="s">
        <v>2290</v>
      </c>
      <c r="G2395" t="s">
        <v>2185</v>
      </c>
    </row>
    <row r="2396" spans="1:7">
      <c r="A2396" s="233" t="s">
        <v>1215</v>
      </c>
      <c r="B2396" s="233" t="s">
        <v>56</v>
      </c>
      <c r="C2396" s="23">
        <v>46013</v>
      </c>
      <c r="D2396" s="11">
        <v>362</v>
      </c>
      <c r="G2396" t="s">
        <v>2185</v>
      </c>
    </row>
    <row r="2397" spans="1:7">
      <c r="A2397" s="234" t="s">
        <v>1221</v>
      </c>
      <c r="B2397" s="234" t="s">
        <v>56</v>
      </c>
      <c r="C2397" s="23">
        <v>46013</v>
      </c>
      <c r="D2397" s="89">
        <v>3523</v>
      </c>
      <c r="G2397" t="s">
        <v>2185</v>
      </c>
    </row>
    <row r="2398" spans="1:7">
      <c r="A2398" s="263" t="s">
        <v>1230</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1230</v>
      </c>
      <c r="B2404" s="1186" t="s">
        <v>56</v>
      </c>
      <c r="C2404" s="23">
        <v>46014</v>
      </c>
      <c r="E2404" s="250">
        <v>14727</v>
      </c>
      <c r="F2404" s="347" t="s">
        <v>2291</v>
      </c>
      <c r="G2404" t="s">
        <v>2185</v>
      </c>
    </row>
    <row r="2405" spans="1:7">
      <c r="A2405" s="296" t="s">
        <v>1221</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1173</v>
      </c>
      <c r="B2414" s="244" t="s">
        <v>56</v>
      </c>
      <c r="C2414" s="23">
        <v>46020</v>
      </c>
      <c r="D2414" s="11">
        <v>738</v>
      </c>
      <c r="G2414" t="s">
        <v>2185</v>
      </c>
    </row>
    <row r="2415" spans="1:7">
      <c r="A2415" s="233" t="s">
        <v>1215</v>
      </c>
      <c r="B2415" s="233" t="s">
        <v>56</v>
      </c>
      <c r="C2415" s="23">
        <v>46020</v>
      </c>
      <c r="D2415" s="89">
        <v>1297</v>
      </c>
      <c r="G2415" t="s">
        <v>2185</v>
      </c>
    </row>
    <row r="2416" spans="1:7">
      <c r="A2416" s="233" t="s">
        <v>1218</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1179</v>
      </c>
      <c r="B2418" s="233" t="s">
        <v>56</v>
      </c>
      <c r="C2418" s="23">
        <v>46020</v>
      </c>
      <c r="D2418" s="11">
        <v>0</v>
      </c>
      <c r="F2418" s="240" t="s">
        <v>2296</v>
      </c>
      <c r="G2418" t="s">
        <v>2185</v>
      </c>
    </row>
    <row r="2419" spans="1:7">
      <c r="A2419" s="234" t="s">
        <v>1212</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1173</v>
      </c>
      <c r="B2424" s="240" t="s">
        <v>56</v>
      </c>
      <c r="C2424" s="23">
        <v>46021</v>
      </c>
      <c r="D2424" s="11">
        <v>466</v>
      </c>
      <c r="G2424" t="s">
        <v>2185</v>
      </c>
    </row>
    <row r="2425" spans="1:7">
      <c r="A2425" s="233" t="s">
        <v>1218</v>
      </c>
      <c r="B2425" s="233" t="s">
        <v>56</v>
      </c>
      <c r="C2425" s="23">
        <v>46021</v>
      </c>
      <c r="D2425" s="89">
        <v>3099</v>
      </c>
      <c r="G2425" t="s">
        <v>2185</v>
      </c>
    </row>
    <row r="2426" spans="1:7">
      <c r="A2426" s="234" t="s">
        <v>1176</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1179</v>
      </c>
      <c r="B2428" s="175" t="s">
        <v>1390</v>
      </c>
      <c r="C2428" s="239">
        <v>46022</v>
      </c>
      <c r="D2428" s="89"/>
      <c r="E2428" s="89">
        <v>2728</v>
      </c>
      <c r="G2428" t="s">
        <v>2185</v>
      </c>
    </row>
    <row r="2429" spans="1:7" ht="15.75">
      <c r="A2429" s="76" t="s">
        <v>1182</v>
      </c>
      <c r="B2429" s="175" t="s">
        <v>1390</v>
      </c>
      <c r="C2429" s="239">
        <v>46022</v>
      </c>
      <c r="E2429" s="250">
        <v>1231</v>
      </c>
      <c r="G2429" t="s">
        <v>2185</v>
      </c>
    </row>
    <row r="2430" spans="1:7" ht="15.75">
      <c r="A2430" s="76" t="s">
        <v>1212</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1173</v>
      </c>
      <c r="B2436" s="91" t="s">
        <v>56</v>
      </c>
      <c r="C2436" s="23">
        <v>46027</v>
      </c>
      <c r="D2436" s="89">
        <v>3728</v>
      </c>
      <c r="E2436" s="11"/>
      <c r="G2436" t="s">
        <v>2297</v>
      </c>
    </row>
    <row r="2437" spans="1:7">
      <c r="A2437" s="178" t="s">
        <v>1218</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1173</v>
      </c>
      <c r="B2439" s="91" t="s">
        <v>56</v>
      </c>
      <c r="C2439" s="23">
        <v>46028</v>
      </c>
      <c r="D2439" s="798">
        <v>1789</v>
      </c>
      <c r="E2439" s="11"/>
      <c r="G2439" t="s">
        <v>2297</v>
      </c>
    </row>
    <row r="2440" spans="1:7">
      <c r="A2440" s="178" t="s">
        <v>1224</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1203</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1224</v>
      </c>
      <c r="B2451" s="91" t="s">
        <v>56</v>
      </c>
      <c r="C2451" s="23">
        <v>46029</v>
      </c>
      <c r="D2451" s="798">
        <v>3079</v>
      </c>
      <c r="E2451" s="11"/>
      <c r="F2451" s="1157"/>
      <c r="G2451" t="s">
        <v>2297</v>
      </c>
    </row>
    <row r="2452" spans="1:7">
      <c r="A2452" s="296" t="s">
        <v>1209</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1227</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1203</v>
      </c>
      <c r="B2462" s="91" t="s">
        <v>56</v>
      </c>
      <c r="C2462" s="23">
        <v>46031</v>
      </c>
      <c r="D2462" s="798">
        <v>104</v>
      </c>
      <c r="E2462" s="38"/>
      <c r="F2462" s="800"/>
      <c r="G2462" t="s">
        <v>2297</v>
      </c>
    </row>
    <row r="2463" spans="1:7">
      <c r="A2463" s="178" t="s">
        <v>1206</v>
      </c>
      <c r="B2463" s="91" t="s">
        <v>56</v>
      </c>
      <c r="C2463" s="23">
        <v>46031</v>
      </c>
      <c r="D2463" s="38"/>
      <c r="E2463" s="798">
        <v>1056</v>
      </c>
      <c r="F2463" s="800"/>
      <c r="G2463" t="s">
        <v>2297</v>
      </c>
    </row>
    <row r="2464" spans="1:7">
      <c r="A2464" s="178" t="s">
        <v>1197</v>
      </c>
      <c r="B2464" s="91" t="s">
        <v>56</v>
      </c>
      <c r="C2464" s="23">
        <v>46031</v>
      </c>
      <c r="D2464" s="38"/>
      <c r="E2464" s="798">
        <v>1090</v>
      </c>
      <c r="F2464" s="1157"/>
      <c r="G2464" t="s">
        <v>2297</v>
      </c>
    </row>
    <row r="2465" spans="1:7">
      <c r="A2465" s="178" t="s">
        <v>1227</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1227</v>
      </c>
      <c r="B2471" s="793" t="s">
        <v>56</v>
      </c>
      <c r="C2471" s="23">
        <v>46034</v>
      </c>
      <c r="D2471" s="38">
        <v>858</v>
      </c>
      <c r="E2471" s="38"/>
      <c r="F2471" s="800"/>
      <c r="G2471" t="s">
        <v>2297</v>
      </c>
    </row>
    <row r="2472" spans="1:7">
      <c r="A2472" s="178" t="s">
        <v>1141</v>
      </c>
      <c r="B2472" s="91" t="s">
        <v>56</v>
      </c>
      <c r="C2472" s="23">
        <v>46034</v>
      </c>
      <c r="D2472" s="798">
        <v>4915</v>
      </c>
      <c r="E2472" s="38"/>
      <c r="F2472" s="800"/>
      <c r="G2472" t="s">
        <v>2297</v>
      </c>
    </row>
    <row r="2473" spans="1:7">
      <c r="A2473" s="178" t="s">
        <v>1138</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1274</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1141</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1138</v>
      </c>
      <c r="B2483" s="91" t="s">
        <v>56</v>
      </c>
      <c r="C2483" s="23">
        <v>46035</v>
      </c>
      <c r="D2483" s="798">
        <v>1491</v>
      </c>
      <c r="E2483" s="38"/>
      <c r="F2483" s="800"/>
      <c r="G2483" t="s">
        <v>2297</v>
      </c>
    </row>
    <row r="2484" spans="1:7">
      <c r="A2484" s="178" t="s">
        <v>1143</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1239</v>
      </c>
      <c r="B2488" s="91" t="s">
        <v>2311</v>
      </c>
      <c r="C2488" s="23">
        <v>46035</v>
      </c>
      <c r="D2488" s="38"/>
      <c r="E2488" s="798">
        <v>5312</v>
      </c>
      <c r="F2488" s="800" t="s">
        <v>2312</v>
      </c>
      <c r="G2488" t="s">
        <v>2297</v>
      </c>
    </row>
    <row r="2489" spans="1:7">
      <c r="A2489" s="178" t="s">
        <v>1274</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1138</v>
      </c>
      <c r="B2494" s="91" t="s">
        <v>56</v>
      </c>
      <c r="C2494" s="23">
        <v>46036</v>
      </c>
      <c r="D2494" s="798">
        <v>1062</v>
      </c>
      <c r="E2494" s="11"/>
      <c r="F2494" s="800"/>
      <c r="G2494" t="s">
        <v>2297</v>
      </c>
    </row>
    <row r="2495" spans="1:7">
      <c r="A2495" s="178" t="s">
        <v>1143</v>
      </c>
      <c r="B2495" s="91" t="s">
        <v>56</v>
      </c>
      <c r="C2495" s="23">
        <v>46036</v>
      </c>
      <c r="D2495" s="798">
        <v>2611</v>
      </c>
      <c r="E2495" s="11"/>
      <c r="F2495" s="800"/>
      <c r="G2495" t="s">
        <v>2297</v>
      </c>
    </row>
    <row r="2496" spans="1:7">
      <c r="A2496" s="178" t="s">
        <v>1274</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1147</v>
      </c>
      <c r="B2500" s="587" t="s">
        <v>56</v>
      </c>
      <c r="C2500" s="23">
        <v>46036</v>
      </c>
      <c r="D2500" s="38">
        <v>544</v>
      </c>
      <c r="E2500" s="11"/>
      <c r="F2500" s="800" t="s">
        <v>2318</v>
      </c>
      <c r="G2500" t="s">
        <v>2297</v>
      </c>
    </row>
    <row r="2501" spans="1:7" ht="15.75">
      <c r="A2501" s="178" t="s">
        <v>1206</v>
      </c>
      <c r="B2501" s="175" t="s">
        <v>1390</v>
      </c>
      <c r="C2501" s="239">
        <v>46036</v>
      </c>
      <c r="D2501" s="38"/>
      <c r="E2501" s="798">
        <v>1562</v>
      </c>
      <c r="F2501" s="800"/>
      <c r="G2501" t="s">
        <v>2297</v>
      </c>
    </row>
    <row r="2502" spans="1:7">
      <c r="A2502" s="317" t="s">
        <v>1141</v>
      </c>
      <c r="B2502" s="793" t="s">
        <v>56</v>
      </c>
      <c r="C2502" s="23">
        <v>46036</v>
      </c>
      <c r="D2502" s="38">
        <v>0</v>
      </c>
      <c r="E2502" s="11"/>
      <c r="F2502" s="800" t="s">
        <v>2319</v>
      </c>
      <c r="G2502" t="s">
        <v>2297</v>
      </c>
    </row>
    <row r="2503" spans="1:7">
      <c r="A2503" s="178" t="s">
        <v>1145</v>
      </c>
      <c r="B2503" s="91" t="s">
        <v>56</v>
      </c>
      <c r="C2503" s="23">
        <v>46036</v>
      </c>
      <c r="D2503" s="798">
        <v>1728</v>
      </c>
      <c r="E2503" s="11"/>
      <c r="F2503" s="800" t="s">
        <v>1974</v>
      </c>
      <c r="G2503" t="s">
        <v>2297</v>
      </c>
    </row>
    <row r="2504" spans="1:7">
      <c r="A2504" s="178" t="s">
        <v>1138</v>
      </c>
      <c r="B2504" s="91" t="s">
        <v>56</v>
      </c>
      <c r="C2504" s="23">
        <v>46037</v>
      </c>
      <c r="D2504" s="38">
        <v>527</v>
      </c>
      <c r="E2504" s="11"/>
      <c r="F2504" s="800" t="s">
        <v>2039</v>
      </c>
      <c r="G2504" t="s">
        <v>2297</v>
      </c>
    </row>
    <row r="2505" spans="1:7">
      <c r="A2505" s="178" t="s">
        <v>1149</v>
      </c>
      <c r="B2505" s="91" t="s">
        <v>56</v>
      </c>
      <c r="C2505" s="23">
        <v>46037</v>
      </c>
      <c r="D2505" s="798">
        <v>1562</v>
      </c>
      <c r="E2505" s="11"/>
      <c r="F2505" s="800"/>
      <c r="G2505" t="s">
        <v>2297</v>
      </c>
    </row>
    <row r="2506" spans="1:7">
      <c r="A2506" s="178" t="s">
        <v>1147</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1151</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1274</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1151</v>
      </c>
      <c r="B2514" s="91" t="s">
        <v>56</v>
      </c>
      <c r="C2514" s="269">
        <v>46038</v>
      </c>
      <c r="D2514" s="258">
        <v>987</v>
      </c>
      <c r="E2514" s="182"/>
      <c r="F2514" s="800"/>
      <c r="G2514" t="s">
        <v>2297</v>
      </c>
    </row>
    <row r="2515" spans="1:7">
      <c r="A2515" s="178" t="s">
        <v>1147</v>
      </c>
      <c r="B2515" s="91" t="s">
        <v>56</v>
      </c>
      <c r="C2515" s="23">
        <v>46038</v>
      </c>
      <c r="D2515" s="38">
        <v>457</v>
      </c>
      <c r="F2515" s="800"/>
      <c r="G2515" t="s">
        <v>2297</v>
      </c>
    </row>
    <row r="2516" spans="1:7">
      <c r="A2516" s="178" t="s">
        <v>1145</v>
      </c>
      <c r="B2516" s="91" t="s">
        <v>56</v>
      </c>
      <c r="C2516" s="23">
        <v>46038</v>
      </c>
      <c r="D2516" s="798">
        <v>3082</v>
      </c>
      <c r="F2516" s="800"/>
      <c r="G2516" t="s">
        <v>2297</v>
      </c>
    </row>
    <row r="2517" spans="1:7">
      <c r="A2517" s="178" t="s">
        <v>1274</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1149</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1302</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1151</v>
      </c>
      <c r="B2531" s="91" t="s">
        <v>56</v>
      </c>
      <c r="C2531" s="23">
        <v>46042</v>
      </c>
      <c r="D2531" s="11">
        <v>0</v>
      </c>
      <c r="F2531" s="240" t="s">
        <v>2123</v>
      </c>
      <c r="G2531" t="s">
        <v>2297</v>
      </c>
    </row>
    <row r="2532" spans="1:7">
      <c r="A2532" s="244" t="s">
        <v>1153</v>
      </c>
      <c r="B2532" s="91" t="s">
        <v>56</v>
      </c>
      <c r="C2532" s="23">
        <v>46042</v>
      </c>
      <c r="D2532" s="89">
        <v>1277</v>
      </c>
      <c r="F2532" s="1157"/>
      <c r="G2532" t="s">
        <v>2297</v>
      </c>
    </row>
    <row r="2533" spans="1:7">
      <c r="A2533" s="556" t="s">
        <v>1147</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1151</v>
      </c>
      <c r="B2544" s="91" t="s">
        <v>56</v>
      </c>
      <c r="C2544" s="23">
        <v>46043</v>
      </c>
      <c r="D2544" s="11">
        <v>575</v>
      </c>
      <c r="F2544" s="1157"/>
      <c r="G2544" t="s">
        <v>2297</v>
      </c>
    </row>
    <row r="2545" spans="1:7">
      <c r="A2545" s="556" t="s">
        <v>1149</v>
      </c>
      <c r="B2545" s="91" t="s">
        <v>56</v>
      </c>
      <c r="C2545" s="262">
        <v>46043</v>
      </c>
      <c r="D2545" s="818">
        <v>2265</v>
      </c>
      <c r="E2545" s="135"/>
      <c r="F2545" s="1190"/>
      <c r="G2545" t="s">
        <v>2297</v>
      </c>
    </row>
    <row r="2546" spans="1:7">
      <c r="A2546" s="235" t="s">
        <v>1227</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1249</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1138</v>
      </c>
      <c r="B2556" s="91" t="s">
        <v>56</v>
      </c>
      <c r="C2556" s="23">
        <v>46044</v>
      </c>
      <c r="D2556" s="89">
        <v>1776</v>
      </c>
      <c r="F2556" s="1157" t="s">
        <v>2339</v>
      </c>
      <c r="G2556" t="s">
        <v>2297</v>
      </c>
    </row>
    <row r="2557" spans="1:7">
      <c r="A2557" s="556" t="s">
        <v>1227</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1249</v>
      </c>
      <c r="B2562" s="244" t="s">
        <v>52</v>
      </c>
      <c r="C2562" s="23">
        <v>46045</v>
      </c>
      <c r="D2562" s="11">
        <v>845</v>
      </c>
      <c r="F2562" s="1157" t="s">
        <v>2341</v>
      </c>
      <c r="G2562" t="s">
        <v>2297</v>
      </c>
    </row>
    <row r="2563" spans="1:7">
      <c r="A2563" s="240" t="s">
        <v>1149</v>
      </c>
      <c r="B2563" s="91" t="s">
        <v>56</v>
      </c>
      <c r="C2563" s="23">
        <v>46045</v>
      </c>
      <c r="D2563" s="89">
        <v>2651</v>
      </c>
      <c r="F2563" s="1157" t="s">
        <v>2342</v>
      </c>
      <c r="G2563" t="s">
        <v>2297</v>
      </c>
    </row>
    <row r="2564" spans="1:7">
      <c r="A2564" s="556" t="s">
        <v>1151</v>
      </c>
      <c r="B2564" s="587" t="s">
        <v>56</v>
      </c>
      <c r="C2564" s="23">
        <v>46045</v>
      </c>
      <c r="D2564" s="11">
        <v>818</v>
      </c>
      <c r="F2564" s="1157"/>
      <c r="G2564" t="s">
        <v>2297</v>
      </c>
    </row>
    <row r="2565" spans="1:7" ht="15.75">
      <c r="A2565" s="76" t="s">
        <v>1203</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1302</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1249</v>
      </c>
      <c r="B2574" s="244" t="s">
        <v>52</v>
      </c>
      <c r="C2574" s="23">
        <v>46048</v>
      </c>
      <c r="D2574" s="89">
        <v>1530</v>
      </c>
      <c r="F2574" s="11" t="s">
        <v>2348</v>
      </c>
      <c r="G2574" t="s">
        <v>2297</v>
      </c>
    </row>
    <row r="2575" spans="1:7">
      <c r="A2575" s="178" t="s">
        <v>1151</v>
      </c>
      <c r="B2575" s="91" t="s">
        <v>56</v>
      </c>
      <c r="C2575" s="23">
        <v>46048</v>
      </c>
      <c r="E2575" s="250">
        <v>6116</v>
      </c>
      <c r="F2575" s="11" t="s">
        <v>2349</v>
      </c>
      <c r="G2575" t="s">
        <v>2297</v>
      </c>
    </row>
    <row r="2576" spans="1:7">
      <c r="A2576" s="178" t="s">
        <v>1143</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1249</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1153</v>
      </c>
      <c r="B2586" s="91" t="s">
        <v>56</v>
      </c>
      <c r="C2586" s="23">
        <v>46049</v>
      </c>
      <c r="E2586" s="250">
        <v>2058</v>
      </c>
      <c r="F2586" s="240" t="s">
        <v>2355</v>
      </c>
      <c r="G2586" t="s">
        <v>2297</v>
      </c>
    </row>
    <row r="2587" spans="1:7">
      <c r="A2587" s="244" t="s">
        <v>1138</v>
      </c>
      <c r="B2587" s="91" t="s">
        <v>56</v>
      </c>
      <c r="C2587" s="23">
        <v>46049</v>
      </c>
      <c r="F2587" s="240" t="s">
        <v>1687</v>
      </c>
      <c r="G2587" t="s">
        <v>2297</v>
      </c>
    </row>
    <row r="2588" spans="1:7">
      <c r="A2588" s="244" t="s">
        <v>1141</v>
      </c>
      <c r="B2588" s="91" t="s">
        <v>56</v>
      </c>
      <c r="C2588" s="23">
        <v>46049</v>
      </c>
      <c r="F2588" s="240" t="s">
        <v>1687</v>
      </c>
      <c r="G2588" t="s">
        <v>2297</v>
      </c>
    </row>
    <row r="2589" spans="1:7">
      <c r="A2589" s="244" t="s">
        <v>1145</v>
      </c>
      <c r="B2589" s="91" t="s">
        <v>56</v>
      </c>
      <c r="C2589" s="23">
        <v>46049</v>
      </c>
      <c r="F2589" s="240" t="s">
        <v>1687</v>
      </c>
      <c r="G2589" t="s">
        <v>2297</v>
      </c>
    </row>
    <row r="2590" spans="1:7">
      <c r="A2590" s="244" t="s">
        <v>1147</v>
      </c>
      <c r="B2590" s="91" t="s">
        <v>56</v>
      </c>
      <c r="C2590" s="23">
        <v>46049</v>
      </c>
      <c r="F2590" s="240" t="s">
        <v>1687</v>
      </c>
      <c r="G2590" t="s">
        <v>2297</v>
      </c>
    </row>
    <row r="2591" spans="1:7">
      <c r="A2591" s="244" t="s">
        <v>1149</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1269</v>
      </c>
      <c r="B2600" s="235" t="s">
        <v>54</v>
      </c>
      <c r="C2600" s="23">
        <v>46050</v>
      </c>
      <c r="D2600" s="11">
        <v>881</v>
      </c>
      <c r="E2600" s="11"/>
      <c r="G2600" t="s">
        <v>2297</v>
      </c>
    </row>
    <row r="2601" spans="1:7" ht="15.75">
      <c r="A2601" s="76" t="s">
        <v>1218</v>
      </c>
      <c r="B2601" s="175" t="s">
        <v>1390</v>
      </c>
      <c r="C2601" s="239">
        <v>46050</v>
      </c>
      <c r="E2601" s="250">
        <v>2071</v>
      </c>
      <c r="F2601" s="240"/>
      <c r="G2601" t="s">
        <v>2297</v>
      </c>
    </row>
    <row r="2602" spans="1:7">
      <c r="A2602" s="556" t="s">
        <v>1221</v>
      </c>
      <c r="B2602" s="879" t="s">
        <v>56</v>
      </c>
      <c r="C2602" s="23">
        <v>46050</v>
      </c>
      <c r="E2602" s="250">
        <v>1848</v>
      </c>
      <c r="F2602" s="240"/>
      <c r="G2602" t="s">
        <v>2297</v>
      </c>
    </row>
    <row r="2603" spans="1:7" ht="15.75">
      <c r="A2603" s="76" t="s">
        <v>1224</v>
      </c>
      <c r="B2603" s="175" t="s">
        <v>1390</v>
      </c>
      <c r="C2603" s="239">
        <v>46050</v>
      </c>
      <c r="E2603" s="250">
        <v>1139</v>
      </c>
      <c r="F2603" s="240"/>
      <c r="G2603" t="s">
        <v>2297</v>
      </c>
    </row>
    <row r="2604" spans="1:7" ht="15.75">
      <c r="A2604" s="76" t="s">
        <v>1227</v>
      </c>
      <c r="B2604" s="175" t="s">
        <v>1390</v>
      </c>
      <c r="C2604" s="239">
        <v>46050</v>
      </c>
      <c r="E2604" s="74">
        <v>901</v>
      </c>
      <c r="F2604" s="240"/>
      <c r="G2604" t="s">
        <v>2297</v>
      </c>
    </row>
    <row r="2605" spans="1:7" ht="15.75">
      <c r="A2605" s="69" t="s">
        <v>1138</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1269</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1249</v>
      </c>
      <c r="B2614" s="76" t="s">
        <v>52</v>
      </c>
      <c r="C2614" s="239">
        <v>46051</v>
      </c>
      <c r="D2614" s="89">
        <v>470</v>
      </c>
      <c r="E2614" s="11"/>
      <c r="F2614" s="11" t="s">
        <v>1967</v>
      </c>
      <c r="G2614" t="s">
        <v>2297</v>
      </c>
    </row>
    <row r="2615" spans="1:7">
      <c r="A2615" s="556" t="s">
        <v>1143</v>
      </c>
      <c r="B2615" s="587" t="s">
        <v>56</v>
      </c>
      <c r="C2615" s="820">
        <v>46051</v>
      </c>
      <c r="D2615" s="251"/>
      <c r="E2615" s="821">
        <v>2048</v>
      </c>
      <c r="F2615" s="556"/>
      <c r="G2615" t="s">
        <v>2297</v>
      </c>
    </row>
    <row r="2616" spans="1:7" ht="15.75">
      <c r="A2616" s="76" t="s">
        <v>1145</v>
      </c>
      <c r="B2616" s="175" t="s">
        <v>1390</v>
      </c>
      <c r="C2616" s="239">
        <v>46051</v>
      </c>
      <c r="E2616" s="89">
        <v>404</v>
      </c>
      <c r="F2616" s="76"/>
      <c r="G2616" t="s">
        <v>2297</v>
      </c>
    </row>
    <row r="2617" spans="1:7" ht="15.75">
      <c r="A2617" s="76" t="s">
        <v>1149</v>
      </c>
      <c r="B2617" s="175" t="s">
        <v>1390</v>
      </c>
      <c r="C2617" s="248">
        <v>46051</v>
      </c>
      <c r="D2617" s="103"/>
      <c r="E2617" s="679">
        <v>1916</v>
      </c>
      <c r="F2617" s="244"/>
      <c r="G2617" t="s">
        <v>2297</v>
      </c>
    </row>
    <row r="2618" spans="1:7">
      <c r="A2618" s="317" t="s">
        <v>1218</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1269</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1215</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1269</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1300</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1269</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1300</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1269</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1300</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1269</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1206</v>
      </c>
      <c r="B2654" s="91" t="s">
        <v>56</v>
      </c>
      <c r="C2654" s="23">
        <v>46058</v>
      </c>
      <c r="D2654" s="11">
        <v>253</v>
      </c>
      <c r="G2654" t="s">
        <v>1386</v>
      </c>
    </row>
    <row r="2655" spans="1:7">
      <c r="A2655" s="240" t="s">
        <v>1300</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1300</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1269</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1269</v>
      </c>
      <c r="B2674" s="240" t="s">
        <v>54</v>
      </c>
      <c r="C2674" s="23">
        <v>46064</v>
      </c>
      <c r="F2674" s="240" t="s">
        <v>1888</v>
      </c>
      <c r="G2674" t="s">
        <v>1386</v>
      </c>
    </row>
    <row r="2675" spans="1:7">
      <c r="A2675" s="244" t="s">
        <v>1269</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1300</v>
      </c>
      <c r="B2681" s="244" t="s">
        <v>1390</v>
      </c>
      <c r="C2681" s="23">
        <v>46065</v>
      </c>
      <c r="E2681" s="74">
        <v>711</v>
      </c>
      <c r="G2681" t="s">
        <v>1386</v>
      </c>
    </row>
    <row r="2682" spans="1:7">
      <c r="A2682" s="240" t="s">
        <v>1269</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1300</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1285</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1285</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1285</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1285</v>
      </c>
      <c r="B2707" s="244" t="s">
        <v>56</v>
      </c>
      <c r="C2707" s="23">
        <v>46072</v>
      </c>
      <c r="D2707" s="11">
        <v>864</v>
      </c>
      <c r="F2707" s="11" t="s">
        <v>2399</v>
      </c>
      <c r="G2707" t="s">
        <v>1386</v>
      </c>
    </row>
    <row r="2708" spans="1:7">
      <c r="A2708" s="244" t="s">
        <v>1288</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1285</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1288</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1288</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1302</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1302</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1288</v>
      </c>
      <c r="B2740" s="240" t="s">
        <v>56</v>
      </c>
      <c r="C2740" s="23">
        <v>46083</v>
      </c>
      <c r="D2740" s="89">
        <v>1016</v>
      </c>
      <c r="F2740" s="11" t="s">
        <v>2409</v>
      </c>
      <c r="G2740" t="s">
        <v>1387</v>
      </c>
    </row>
    <row r="2741" spans="1:7">
      <c r="A2741" s="178" t="s">
        <v>1294</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1294</v>
      </c>
      <c r="B2744" s="240" t="s">
        <v>56</v>
      </c>
      <c r="C2744" s="23">
        <v>46084</v>
      </c>
      <c r="D2744" s="89">
        <v>1612</v>
      </c>
      <c r="F2744" s="11" t="s">
        <v>2410</v>
      </c>
      <c r="G2744" t="s">
        <v>1387</v>
      </c>
    </row>
    <row r="2745" spans="1:7">
      <c r="A2745" s="240" t="s">
        <v>1256</v>
      </c>
      <c r="B2745" s="240" t="s">
        <v>54</v>
      </c>
      <c r="C2745" s="23">
        <v>46084</v>
      </c>
      <c r="D2745" s="11">
        <v>179</v>
      </c>
      <c r="G2745" t="s">
        <v>1387</v>
      </c>
    </row>
    <row r="2746" spans="1:7">
      <c r="A2746" s="240" t="s">
        <v>1452</v>
      </c>
      <c r="B2746" s="240" t="s">
        <v>62</v>
      </c>
      <c r="C2746" s="23">
        <v>46084</v>
      </c>
      <c r="D2746" s="11">
        <v>575</v>
      </c>
      <c r="G2746" t="s">
        <v>1387</v>
      </c>
    </row>
    <row r="2747" spans="1:7">
      <c r="A2747" s="240" t="s">
        <v>1288</v>
      </c>
      <c r="B2747" s="240" t="s">
        <v>56</v>
      </c>
      <c r="C2747" s="23">
        <v>46085</v>
      </c>
      <c r="F2747" s="1192" t="s">
        <v>2411</v>
      </c>
      <c r="G2747" t="s">
        <v>1387</v>
      </c>
    </row>
    <row r="2748" spans="1:7">
      <c r="A2748" s="178" t="s">
        <v>1294</v>
      </c>
      <c r="B2748" s="240" t="s">
        <v>56</v>
      </c>
      <c r="C2748" s="23">
        <v>46085</v>
      </c>
      <c r="F2748" s="11" t="s">
        <v>2412</v>
      </c>
      <c r="G2748" t="s">
        <v>1387</v>
      </c>
    </row>
    <row r="2749" spans="1:7">
      <c r="A2749" s="621" t="s">
        <v>900</v>
      </c>
      <c r="B2749" s="240" t="s">
        <v>1390</v>
      </c>
      <c r="C2749" s="23">
        <v>46085</v>
      </c>
      <c r="E2749" s="74">
        <v>583</v>
      </c>
      <c r="G2749" t="s">
        <v>1387</v>
      </c>
    </row>
    <row r="2750" spans="1:7">
      <c r="A2750" s="240" t="s">
        <v>1259</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1259</v>
      </c>
      <c r="B2754" s="240" t="s">
        <v>54</v>
      </c>
      <c r="C2754" s="23">
        <v>46086</v>
      </c>
      <c r="D2754" s="11">
        <v>774</v>
      </c>
      <c r="G2754" t="s">
        <v>1387</v>
      </c>
    </row>
    <row r="2755" spans="1:7">
      <c r="A2755" s="240" t="s">
        <v>1452</v>
      </c>
      <c r="B2755" s="240" t="s">
        <v>62</v>
      </c>
      <c r="C2755" s="23">
        <v>46086</v>
      </c>
      <c r="D2755" s="11">
        <v>668</v>
      </c>
      <c r="G2755" t="s">
        <v>1387</v>
      </c>
    </row>
    <row r="2756" spans="1:7">
      <c r="A2756" s="240" t="s">
        <v>1259</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1294</v>
      </c>
      <c r="B2758" s="240" t="s">
        <v>56</v>
      </c>
      <c r="C2758" s="23">
        <v>46090</v>
      </c>
      <c r="D2758" s="89">
        <v>1561</v>
      </c>
      <c r="F2758" s="11" t="s">
        <v>2417</v>
      </c>
      <c r="G2758" t="s">
        <v>1387</v>
      </c>
    </row>
    <row r="2759" spans="1:7">
      <c r="A2759" s="240" t="s">
        <v>1259</v>
      </c>
      <c r="B2759" s="240" t="s">
        <v>54</v>
      </c>
      <c r="C2759" s="23">
        <v>46090</v>
      </c>
      <c r="D2759" s="11">
        <v>570</v>
      </c>
      <c r="F2759" s="11" t="s">
        <v>2348</v>
      </c>
      <c r="G2759" t="s">
        <v>1387</v>
      </c>
    </row>
    <row r="2760" spans="1:7">
      <c r="A2760" s="244" t="s">
        <v>1262</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1291</v>
      </c>
      <c r="B2764" s="240" t="s">
        <v>56</v>
      </c>
      <c r="C2764" s="23">
        <v>46091</v>
      </c>
      <c r="D2764" s="89">
        <v>1595</v>
      </c>
      <c r="G2764" t="s">
        <v>1387</v>
      </c>
    </row>
    <row r="2765" spans="1:7">
      <c r="A2765" s="244" t="s">
        <v>1262</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1291</v>
      </c>
      <c r="B2768" s="240" t="s">
        <v>56</v>
      </c>
      <c r="C2768" s="23">
        <v>46092</v>
      </c>
      <c r="D2768" s="89">
        <v>1704</v>
      </c>
      <c r="F2768" s="11" t="s">
        <v>2419</v>
      </c>
      <c r="G2768" t="s">
        <v>1387</v>
      </c>
    </row>
    <row r="2769" spans="1:7">
      <c r="A2769" s="244" t="s">
        <v>1262</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1262</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1262</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1291</v>
      </c>
      <c r="B2783" s="244" t="s">
        <v>56</v>
      </c>
      <c r="C2783" s="23">
        <v>46097</v>
      </c>
      <c r="D2783" s="89">
        <v>1581</v>
      </c>
      <c r="G2783" t="s">
        <v>1387</v>
      </c>
    </row>
    <row r="2784" spans="1:7">
      <c r="A2784" s="244" t="s">
        <v>1262</v>
      </c>
      <c r="B2784" s="244" t="s">
        <v>52</v>
      </c>
      <c r="C2784" s="23">
        <v>46097</v>
      </c>
      <c r="D2784" s="89">
        <v>1297</v>
      </c>
      <c r="G2784" t="s">
        <v>1387</v>
      </c>
    </row>
    <row r="2785" spans="1:7">
      <c r="A2785" s="244" t="s">
        <v>842</v>
      </c>
      <c r="B2785" s="244" t="s">
        <v>52</v>
      </c>
      <c r="C2785" s="23">
        <v>46097</v>
      </c>
      <c r="D2785" s="89">
        <v>1163</v>
      </c>
      <c r="G2785" t="s">
        <v>1387</v>
      </c>
    </row>
    <row r="2786" spans="1:7">
      <c r="A2786" s="244" t="s">
        <v>1256</v>
      </c>
      <c r="B2786" s="244" t="s">
        <v>54</v>
      </c>
      <c r="C2786" s="23">
        <v>46097</v>
      </c>
      <c r="D2786" s="89">
        <v>326</v>
      </c>
      <c r="F2786" s="11" t="s">
        <v>2038</v>
      </c>
      <c r="G2786" t="s">
        <v>1387</v>
      </c>
    </row>
    <row r="2787" spans="1:7">
      <c r="A2787" s="244" t="s">
        <v>1259</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1297</v>
      </c>
      <c r="B2791" s="240" t="s">
        <v>1071</v>
      </c>
      <c r="C2791" s="23">
        <v>46098</v>
      </c>
      <c r="D2791" s="11">
        <v>560</v>
      </c>
      <c r="F2791" s="11" t="s">
        <v>2425</v>
      </c>
      <c r="G2791" t="s">
        <v>1387</v>
      </c>
    </row>
    <row r="2792" spans="1:7">
      <c r="A2792" s="1199" t="s">
        <v>1262</v>
      </c>
      <c r="B2792" s="1199" t="s">
        <v>52</v>
      </c>
      <c r="C2792" s="23">
        <v>46098</v>
      </c>
      <c r="D2792" s="89">
        <v>1300</v>
      </c>
      <c r="G2792" t="s">
        <v>1387</v>
      </c>
    </row>
    <row r="2793" spans="1:7">
      <c r="A2793" s="1200" t="s">
        <v>1259</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1265</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1297</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1259</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1291</v>
      </c>
      <c r="B2804" s="244" t="s">
        <v>56</v>
      </c>
      <c r="C2804" s="23">
        <v>46100</v>
      </c>
      <c r="F2804" s="1251" t="s">
        <v>2430</v>
      </c>
      <c r="G2804" t="s">
        <v>1387</v>
      </c>
    </row>
    <row r="2805" spans="1:7">
      <c r="A2805" s="244" t="s">
        <v>1291</v>
      </c>
      <c r="B2805" s="244" t="s">
        <v>1390</v>
      </c>
      <c r="C2805" s="23">
        <v>46100</v>
      </c>
      <c r="E2805" s="74">
        <v>412</v>
      </c>
      <c r="F2805" s="240"/>
      <c r="G2805" t="s">
        <v>1387</v>
      </c>
    </row>
    <row r="2806" spans="1:7">
      <c r="A2806" s="244" t="s">
        <v>1294</v>
      </c>
      <c r="B2806" s="244" t="s">
        <v>56</v>
      </c>
      <c r="C2806" s="23">
        <v>46100</v>
      </c>
      <c r="F2806" s="1251" t="s">
        <v>1687</v>
      </c>
      <c r="G2806" t="s">
        <v>1387</v>
      </c>
    </row>
    <row r="2807" spans="1:7">
      <c r="A2807" s="244" t="s">
        <v>1294</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1262</v>
      </c>
      <c r="B2809" s="1248" t="s">
        <v>52</v>
      </c>
      <c r="C2809" s="23">
        <v>46100</v>
      </c>
      <c r="D2809" s="89">
        <v>1766</v>
      </c>
      <c r="F2809" s="11" t="s">
        <v>1888</v>
      </c>
      <c r="G2809" t="s">
        <v>1387</v>
      </c>
    </row>
    <row r="2810" spans="1:7">
      <c r="A2810" s="1248" t="s">
        <v>1259</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842</v>
      </c>
      <c r="B2812" s="1248" t="s">
        <v>2304</v>
      </c>
      <c r="C2812" s="23">
        <v>46100</v>
      </c>
      <c r="E2812" s="250">
        <v>1678</v>
      </c>
      <c r="F2812" s="11" t="s">
        <v>2432</v>
      </c>
      <c r="G2812" t="s">
        <v>1387</v>
      </c>
    </row>
    <row r="2813" spans="1:7">
      <c r="A2813" s="1248" t="s">
        <v>1265</v>
      </c>
      <c r="B2813" s="1248" t="s">
        <v>2304</v>
      </c>
      <c r="C2813" s="23">
        <v>46100</v>
      </c>
      <c r="E2813" s="74">
        <v>318</v>
      </c>
      <c r="F2813" s="1251" t="s">
        <v>2433</v>
      </c>
      <c r="G2813" t="s">
        <v>1387</v>
      </c>
    </row>
    <row r="2814" spans="1:7">
      <c r="A2814" s="1248" t="s">
        <v>842</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1262</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778</v>
      </c>
      <c r="B2820" s="1260" t="s">
        <v>58</v>
      </c>
      <c r="C2820" s="23">
        <v>46104</v>
      </c>
      <c r="D2820" s="11">
        <v>225</v>
      </c>
      <c r="G2820" t="s">
        <v>1387</v>
      </c>
    </row>
    <row r="2821" spans="1:7">
      <c r="A2821" s="1261" t="s">
        <v>1256</v>
      </c>
      <c r="B2821" s="1261" t="s">
        <v>54</v>
      </c>
      <c r="C2821" s="23">
        <v>46104</v>
      </c>
      <c r="F2821" s="1252" t="s">
        <v>1687</v>
      </c>
      <c r="G2821" t="s">
        <v>1387</v>
      </c>
    </row>
    <row r="2822" spans="1:7">
      <c r="A2822" s="1261" t="s">
        <v>1259</v>
      </c>
      <c r="B2822" s="1261" t="s">
        <v>54</v>
      </c>
      <c r="C2822" s="23">
        <v>46104</v>
      </c>
      <c r="F2822" s="1252" t="s">
        <v>1687</v>
      </c>
      <c r="G2822" t="s">
        <v>1387</v>
      </c>
    </row>
    <row r="2823" spans="1:7">
      <c r="A2823" s="178" t="s">
        <v>762</v>
      </c>
      <c r="B2823" s="1261"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1262</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1324</v>
      </c>
      <c r="B2835" s="1248" t="s">
        <v>1390</v>
      </c>
      <c r="C2835" s="23">
        <v>46106</v>
      </c>
      <c r="F2835" s="11" t="s">
        <v>1664</v>
      </c>
      <c r="G2835" t="s">
        <v>1387</v>
      </c>
    </row>
    <row r="2836" spans="1:7">
      <c r="A2836" s="1248" t="s">
        <v>1322</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822</v>
      </c>
      <c r="B2843" s="1261"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822</v>
      </c>
      <c r="B2846" s="1261" t="s">
        <v>1390</v>
      </c>
      <c r="C2846" s="23">
        <v>46108</v>
      </c>
      <c r="D2846" s="11">
        <v>372</v>
      </c>
      <c r="G2846" t="s">
        <v>1387</v>
      </c>
    </row>
    <row r="2847" spans="1:7">
      <c r="A2847" s="1260" t="s">
        <v>778</v>
      </c>
      <c r="B2847" s="1260" t="s">
        <v>58</v>
      </c>
      <c r="C2847" s="23">
        <v>46111</v>
      </c>
      <c r="D2847" s="11">
        <v>526</v>
      </c>
      <c r="G2847" t="s">
        <v>1387</v>
      </c>
    </row>
    <row r="2848" spans="1:7">
      <c r="A2848" s="1261" t="s">
        <v>765</v>
      </c>
      <c r="B2848" s="1261" t="s">
        <v>54</v>
      </c>
      <c r="C2848" s="23">
        <v>46111</v>
      </c>
      <c r="D2848" s="11">
        <v>978</v>
      </c>
      <c r="G2848" t="s">
        <v>1387</v>
      </c>
    </row>
    <row r="2849" spans="1:7">
      <c r="A2849" s="1261" t="s">
        <v>1326</v>
      </c>
      <c r="B2849" s="1261" t="s">
        <v>1390</v>
      </c>
      <c r="C2849" s="23">
        <v>46111</v>
      </c>
      <c r="D2849" s="11">
        <v>195</v>
      </c>
      <c r="G2849" t="s">
        <v>1387</v>
      </c>
    </row>
    <row r="2850" spans="1:7">
      <c r="A2850" s="1261" t="s">
        <v>822</v>
      </c>
      <c r="B2850" s="1261" t="s">
        <v>1390</v>
      </c>
      <c r="C2850" s="23">
        <v>46111</v>
      </c>
      <c r="D2850" s="11">
        <v>396</v>
      </c>
      <c r="G2850" t="s">
        <v>1387</v>
      </c>
    </row>
    <row r="2851" spans="1:7">
      <c r="A2851" s="1261" t="s">
        <v>808</v>
      </c>
      <c r="B2851" s="1261" t="s">
        <v>52</v>
      </c>
      <c r="C2851" s="23">
        <v>46111</v>
      </c>
      <c r="D2851" s="11">
        <v>788</v>
      </c>
      <c r="G2851" t="s">
        <v>1387</v>
      </c>
    </row>
    <row r="2852" spans="1:7">
      <c r="A2852" s="1261" t="s">
        <v>805</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1326</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822</v>
      </c>
      <c r="B2867" s="1248" t="s">
        <v>1390</v>
      </c>
      <c r="C2867" s="23">
        <v>46114</v>
      </c>
      <c r="D2867" s="11">
        <v>145</v>
      </c>
      <c r="G2867" t="s">
        <v>1388</v>
      </c>
    </row>
    <row r="2868" spans="1:7">
      <c r="A2868" s="1248" t="s">
        <v>1326</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1326</v>
      </c>
      <c r="B2872" s="1248" t="s">
        <v>52</v>
      </c>
      <c r="C2872" s="23">
        <v>46115</v>
      </c>
      <c r="D2872" s="11">
        <v>15</v>
      </c>
      <c r="G2872" t="s">
        <v>1388</v>
      </c>
    </row>
    <row r="2873" spans="1:7">
      <c r="A2873" s="178" t="s">
        <v>822</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1322</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1324</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1326</v>
      </c>
      <c r="B2887" s="91" t="s">
        <v>2304</v>
      </c>
      <c r="C2887" s="23">
        <v>46119</v>
      </c>
      <c r="E2887" s="250">
        <v>1654</v>
      </c>
      <c r="F2887" s="11" t="s">
        <v>2452</v>
      </c>
      <c r="G2887" t="s">
        <v>1388</v>
      </c>
    </row>
    <row r="2888" spans="1:7">
      <c r="A2888" s="178" t="s">
        <v>822</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1071</v>
      </c>
      <c r="C2920" s="23">
        <v>46134</v>
      </c>
      <c r="D2920" s="11">
        <v>390</v>
      </c>
      <c r="G2920" t="s">
        <v>1388</v>
      </c>
    </row>
    <row r="2921" spans="1:7">
      <c r="A2921" s="244" t="s">
        <v>569</v>
      </c>
      <c r="B2921" s="244" t="s">
        <v>1071</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5DC102-E504-4DC1-8C73-772C27970C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2026-04-23T12:33:38Z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