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57" documentId="8_{941262AC-BC69-4A39-A0F5-E6C0C5A7C19A}" xr6:coauthVersionLast="47" xr6:coauthVersionMax="47" xr10:uidLastSave="{6119E9B3-FD86-467E-9801-3A3616CFD6EA}"/>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482" r:id="rId12"/>
    <pivotCache cacheId="1485" r:id="rId13"/>
    <pivotCache cacheId="1488" r:id="rId14"/>
    <pivotCache cacheId="1491" r:id="rId15"/>
    <pivotCache cacheId="14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<sst xmlns="http://schemas.openxmlformats.org/spreadsheetml/2006/main" count="19395" uniqueCount="2440">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</sst>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17"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4837965"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125"/>
    <x v="15"/>
    <x v="30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04/15/2026  5:23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5.5353207551512434E-2</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PW'!A2:A51)</f>
        <v>38</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8</v>
      </c>
      <c r="H30" s="54">
        <f>COUNTIF('Completed Projects Pending PW'!F:F,"*Cody*")</f>
        <v>11</v>
      </c>
      <c r="I30" s="1058">
        <f>G30+H30</f>
        <v>19</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7</v>
      </c>
      <c r="D31" s="1057">
        <f>B31+C31</f>
        <v>12</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38</v>
      </c>
      <c r="D36" s="1052">
        <f>SUM(D29:D35)</f>
        <v>68</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38</v>
      </c>
      <c r="I37" s="1052">
        <f>SUM(I29:I36)</f>
        <v>67</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91689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B15" activePane="topRight" state="frozen"/>
      <selection pane="topRight" activeCell="F27" sqref="F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1280" t="s">
        <v>54</v>
      </c>
      <c r="E24" s="701">
        <v>46127</v>
      </c>
      <c r="F24" s="702" t="s">
        <v>53</v>
      </c>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t="s">
        <v>54</v>
      </c>
      <c r="E26" s="701">
        <v>46127</v>
      </c>
      <c r="F26" s="702" t="s">
        <v>53</v>
      </c>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40">
        <v>8428</v>
      </c>
      <c r="W37" s="696">
        <f>SUM(U37-V37)</f>
        <v>4951</v>
      </c>
      <c r="X37" s="365">
        <f>IFERROR($V37/$U37, 0)</f>
        <v>0.62994244711861869</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4"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1">
        <v>46171</v>
      </c>
      <c r="D44" s="1278"/>
      <c r="E44" s="1279"/>
      <c r="F44" s="1278"/>
      <c r="G44" s="1280"/>
      <c r="H44" s="1448">
        <v>80</v>
      </c>
      <c r="I44" s="1303" t="s">
        <v>540</v>
      </c>
      <c r="J44" s="1306" t="s">
        <v>30</v>
      </c>
      <c r="K44" s="1442"/>
      <c r="L44" s="1279"/>
      <c r="M44" s="703" t="s">
        <v>110</v>
      </c>
      <c r="N44" s="1443">
        <v>77548</v>
      </c>
      <c r="O44" s="1205" t="s">
        <v>110</v>
      </c>
      <c r="P44" s="1402"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1">
        <v>46171</v>
      </c>
      <c r="D45" s="1278"/>
      <c r="E45" s="1279"/>
      <c r="F45" s="1278"/>
      <c r="G45" s="1280"/>
      <c r="H45" s="1448">
        <v>89</v>
      </c>
      <c r="I45" s="1303" t="s">
        <v>540</v>
      </c>
      <c r="J45" s="1306" t="s">
        <v>30</v>
      </c>
      <c r="K45" s="1442"/>
      <c r="L45" s="1279"/>
      <c r="M45" s="1204" t="s">
        <v>110</v>
      </c>
      <c r="N45" s="1443">
        <v>70666</v>
      </c>
      <c r="O45" s="1205" t="s">
        <v>110</v>
      </c>
      <c r="P45" s="1402"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1">
        <v>46171</v>
      </c>
      <c r="D46" s="1278"/>
      <c r="E46" s="1279"/>
      <c r="F46" s="1278"/>
      <c r="G46" s="1280"/>
      <c r="H46" s="1448">
        <v>79</v>
      </c>
      <c r="I46" s="1303" t="s">
        <v>540</v>
      </c>
      <c r="J46" s="1306" t="s">
        <v>30</v>
      </c>
      <c r="K46" s="1442"/>
      <c r="L46" s="1279"/>
      <c r="M46" s="1204" t="s">
        <v>110</v>
      </c>
      <c r="N46" s="1443">
        <v>89293.95</v>
      </c>
      <c r="O46" s="1205" t="s">
        <v>110</v>
      </c>
      <c r="P46" s="1402"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1">
        <v>46171</v>
      </c>
      <c r="D47" s="1278"/>
      <c r="E47" s="1279"/>
      <c r="F47" s="1278"/>
      <c r="G47" s="1280"/>
      <c r="H47" s="1448">
        <v>71</v>
      </c>
      <c r="I47" s="1303" t="s">
        <v>540</v>
      </c>
      <c r="J47" s="1306" t="s">
        <v>30</v>
      </c>
      <c r="K47" s="1442"/>
      <c r="L47" s="1279"/>
      <c r="M47" s="1204" t="s">
        <v>110</v>
      </c>
      <c r="N47" s="1443">
        <v>91537.75</v>
      </c>
      <c r="O47" s="1205" t="s">
        <v>110</v>
      </c>
      <c r="P47" s="1402"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1">
        <v>46171</v>
      </c>
      <c r="D48" s="1278"/>
      <c r="E48" s="1279"/>
      <c r="F48" s="1278"/>
      <c r="G48" s="1280"/>
      <c r="H48" s="1448">
        <v>71</v>
      </c>
      <c r="I48" s="1303" t="s">
        <v>540</v>
      </c>
      <c r="J48" s="1306" t="s">
        <v>30</v>
      </c>
      <c r="K48" s="1442"/>
      <c r="L48" s="1279"/>
      <c r="M48" s="1204" t="s">
        <v>110</v>
      </c>
      <c r="N48" s="1443">
        <v>68762</v>
      </c>
      <c r="O48" s="1205" t="s">
        <v>110</v>
      </c>
      <c r="P48" s="1402"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1">
        <v>46171</v>
      </c>
      <c r="D49" s="1278"/>
      <c r="E49" s="1279"/>
      <c r="F49" s="1278"/>
      <c r="G49" s="1280"/>
      <c r="H49" s="1448">
        <v>0</v>
      </c>
      <c r="I49" s="1303" t="s">
        <v>540</v>
      </c>
      <c r="J49" s="1306" t="s">
        <v>30</v>
      </c>
      <c r="K49" s="1442"/>
      <c r="L49" s="1279"/>
      <c r="M49" s="1204" t="s">
        <v>110</v>
      </c>
      <c r="N49" s="1443">
        <v>60407.15</v>
      </c>
      <c r="O49" s="1205" t="s">
        <v>110</v>
      </c>
      <c r="P49" s="1402"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9"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9"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9"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3"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73" t="s">
        <v>740</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4"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1</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1</v>
      </c>
      <c r="AA30" s="830">
        <v>0</v>
      </c>
      <c r="AB30" s="744">
        <v>0</v>
      </c>
      <c r="AC30" s="699" t="s">
        <v>810</v>
      </c>
    </row>
    <row r="31" spans="1:29" ht="39.75" customHeight="1">
      <c r="A31" s="1404"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D1476">
        <v>2612</v>
      </c>
      <c r="E1476">
        <v>7537</v>
      </c>
    </row>
    <row r="1477" spans="1:5">
      <c r="A1477" t="s">
        <v>470</v>
      </c>
      <c r="B1477">
        <v>2719</v>
      </c>
      <c r="C1477">
        <v>2206</v>
      </c>
      <c r="D1477">
        <v>2612</v>
      </c>
      <c r="E1477">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D2897" s="89">
        <v>2612</v>
      </c>
      <c r="G2897" t="s">
        <v>1369</v>
      </c>
    </row>
    <row r="2898" spans="1:7">
      <c r="A2898" s="178" t="s">
        <v>813</v>
      </c>
      <c r="B2898" s="1253" t="s">
        <v>1371</v>
      </c>
      <c r="C2898" s="23">
        <v>46127</v>
      </c>
      <c r="E2898" s="74">
        <v>300</v>
      </c>
      <c r="F2898" s="11" t="s">
        <v>2438</v>
      </c>
      <c r="G2898" t="s">
        <v>1369</v>
      </c>
    </row>
    <row r="2899" spans="1:7">
      <c r="A2899" s="178" t="s">
        <v>815</v>
      </c>
      <c r="B2899" s="1253" t="s">
        <v>1371</v>
      </c>
      <c r="C2899" s="23">
        <v>46127</v>
      </c>
      <c r="E2899" s="74">
        <v>688</v>
      </c>
      <c r="F2899" s="11" t="s">
        <v>2439</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CBF9C33-F2BF-483E-947F-DEEC6AE2490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2026-04-15T21:25:26Z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