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787" documentId="8_{941262AC-BC69-4A39-A0F5-E6C0C5A7C19A}" xr6:coauthVersionLast="47" xr6:coauthVersionMax="47" xr10:uidLastSave="{A7B67FA1-3DC7-46F0-8FA7-3C3E1547822D}"/>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1" i="33" l="1"/>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1" i="30"/>
  <c r="V291" i="30"/>
  <c r="V290" i="30"/>
  <c r="V289" i="30"/>
  <c r="V254" i="30"/>
  <c r="V2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<sst xmlns="http://schemas.openxmlformats.org/spreadsheetml/2006/main" count="19562" uniqueCount="2466">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</sst>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3" fontId="7" fillId="17" borderId="16" xfId="0" applyNumberFormat="1" applyFont="1" applyFill="1" applyBorder="1" applyAlignment="1">
      <alignment horizontal="center" wrapText="1"/>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5" fillId="0" borderId="21" xfId="0" applyNumberFormat="1" applyFont="1" applyFill="1" applyBorder="1" applyAlignment="1">
      <alignment horizontal="center" vertic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0" fontId="0" fillId="0" borderId="21" xfId="0" applyFill="1" applyBorder="1"/>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0" t="s">
        <v>0</v>
      </c>
      <c r="B1" s="1440"/>
      <c r="C1" s="1440"/>
      <c r="D1" s="1440"/>
      <c r="E1" s="1440"/>
      <c r="F1" s="1440"/>
      <c r="G1" s="1440"/>
      <c r="H1" s="1440"/>
      <c r="I1" s="1440"/>
      <c r="J1" s="1440"/>
      <c r="K1" s="1440"/>
      <c r="L1" s="1440"/>
      <c r="M1" s="1440"/>
      <c r="N1" s="1440"/>
      <c r="O1" s="1440"/>
      <c r="P1" s="1440"/>
      <c r="Q1" s="1021"/>
      <c r="S1" s="1021"/>
      <c r="T1" s="1021"/>
      <c r="U1" s="1021"/>
      <c r="V1" s="1021"/>
      <c r="W1" s="1021"/>
      <c r="X1" s="1021"/>
      <c r="Y1" s="1021"/>
      <c r="Z1" s="1021"/>
    </row>
    <row r="2" spans="1:26" ht="24.95" customHeight="1">
      <c r="A2" s="1441" t="str">
        <f ca="1">"Last Updated: "&amp;TEXT(NOW(),"MM/DD/YYYY  h:mm AM/PM")</f>
        <v>Last Updated: 04/23/2026  10:00 AM</v>
      </c>
      <c r="B2" s="1441"/>
      <c r="C2" s="1441"/>
      <c r="D2" s="1441"/>
      <c r="E2" s="1441"/>
      <c r="F2" s="1441"/>
      <c r="G2" s="1441"/>
      <c r="H2" s="1441"/>
      <c r="I2" s="1441"/>
      <c r="J2" s="1441"/>
      <c r="K2" s="1441"/>
      <c r="L2" s="1441"/>
      <c r="M2" s="1441"/>
      <c r="N2" s="1441"/>
      <c r="O2" s="1441"/>
      <c r="P2" s="144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0" t="s">
        <v>1</v>
      </c>
      <c r="B4" s="1470"/>
      <c r="C4" s="1470"/>
      <c r="D4" s="1470"/>
      <c r="E4" s="1470"/>
      <c r="F4" s="1470"/>
      <c r="G4" s="1470"/>
      <c r="H4" s="147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2" t="s">
        <v>8</v>
      </c>
      <c r="B7" s="1442"/>
      <c r="C7" s="1442"/>
      <c r="D7" s="1442"/>
      <c r="E7" s="1442"/>
      <c r="F7" s="1442"/>
      <c r="G7" s="1442"/>
      <c r="H7" s="1442"/>
      <c r="I7" s="1442"/>
      <c r="J7" s="1442"/>
      <c r="K7" s="1442"/>
      <c r="L7" s="1442"/>
      <c r="M7" s="1442"/>
      <c r="N7" s="1442"/>
      <c r="O7" s="1442"/>
      <c r="P7" s="144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3" t="s">
        <v>9</v>
      </c>
      <c r="B9" s="1444"/>
      <c r="C9" s="1021"/>
      <c r="D9" s="1423" t="s">
        <v>10</v>
      </c>
      <c r="E9" s="1424"/>
      <c r="F9" s="1425"/>
      <c r="G9" s="1021"/>
      <c r="H9" s="1423" t="s">
        <v>11</v>
      </c>
      <c r="I9" s="1424"/>
      <c r="J9" s="1425"/>
      <c r="K9" s="1021"/>
      <c r="L9" s="1423" t="s">
        <v>12</v>
      </c>
      <c r="M9" s="1424"/>
      <c r="N9" s="1425"/>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1"/>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0"/>
      <c r="F10" s="1431"/>
      <c r="G10" s="1021"/>
      <c r="H10" s="144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6"/>
      <c r="J10" s="1447"/>
      <c r="K10" s="1021"/>
      <c r="L10" s="144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9"/>
      <c r="N10" s="145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3" t="s">
        <v>13</v>
      </c>
      <c r="B12" s="1425"/>
      <c r="C12" s="1021"/>
      <c r="D12" s="1423" t="s">
        <v>14</v>
      </c>
      <c r="E12" s="1424"/>
      <c r="F12" s="1425"/>
      <c r="G12" s="1021"/>
      <c r="H12" s="1423" t="s">
        <v>15</v>
      </c>
      <c r="I12" s="1424"/>
      <c r="J12" s="1425"/>
      <c r="K12" s="1021"/>
      <c r="L12" s="1423" t="s">
        <v>16</v>
      </c>
      <c r="M12" s="1424"/>
      <c r="N12" s="1425"/>
      <c r="O12" s="1021"/>
      <c r="P12" s="1021"/>
      <c r="Q12" s="1021"/>
      <c r="R12" s="1021"/>
      <c r="S12" s="1021"/>
      <c r="T12" s="1021"/>
      <c r="U12" s="1021"/>
      <c r="V12" s="1021"/>
      <c r="W12" s="1021"/>
      <c r="X12" s="1021"/>
      <c r="Y12" s="1021"/>
      <c r="Z12" s="1021"/>
    </row>
    <row r="13" spans="1:26" ht="50.1" customHeight="1">
      <c r="A13" s="1451">
        <f>IFERROR(H10/D10,0)</f>
        <v>5.670995099140038E-2</v>
      </c>
      <c r="B13" s="1452"/>
      <c r="C13" s="1021"/>
      <c r="D13" s="142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7"/>
      <c r="F13" s="1428"/>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0"/>
      <c r="J13" s="1431"/>
      <c r="K13" s="1021"/>
      <c r="L13" s="1437">
        <f>COUNTA('Completed Projects Pending PW'!A3:A44)</f>
        <v>30</v>
      </c>
      <c r="M13" s="1438"/>
      <c r="N13" s="143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2" t="s">
        <v>17</v>
      </c>
      <c r="B15" s="1432"/>
      <c r="C15" s="1432"/>
      <c r="D15" s="1432"/>
      <c r="E15" s="1021"/>
      <c r="F15" s="1432" t="s">
        <v>18</v>
      </c>
      <c r="G15" s="1432"/>
      <c r="H15" s="1432"/>
      <c r="I15" s="1432"/>
      <c r="J15" s="1021"/>
      <c r="K15" s="1432" t="s">
        <v>19</v>
      </c>
      <c r="L15" s="1432"/>
      <c r="M15" s="1432"/>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0.25943590076352391</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2" t="s">
        <v>44</v>
      </c>
      <c r="B27" s="1432"/>
      <c r="C27" s="1432"/>
      <c r="D27" s="1432"/>
      <c r="F27" s="1433" t="s">
        <v>45</v>
      </c>
      <c r="G27" s="1433"/>
      <c r="H27" s="1433"/>
      <c r="I27" s="143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B29+C29</f>
        <v>15</v>
      </c>
      <c r="F29" s="1042" t="s">
        <v>51</v>
      </c>
      <c r="G29" s="1040">
        <f>COUNTIFS('Tillman UG Footage'!F:F,"*Joshua*",'Tillman UG Footage'!B:B,"&lt;&gt;AREA")</f>
        <v>11</v>
      </c>
      <c r="H29" s="1040">
        <f>COUNTIF('Completed Projects Pending PW'!F:F,"*Joshua*")</f>
        <v>14</v>
      </c>
      <c r="I29" s="1054">
        <f>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7</v>
      </c>
      <c r="I30" s="1055">
        <f>G30+H30</f>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4" t="s">
        <v>65</v>
      </c>
      <c r="B39" s="1434"/>
      <c r="C39" s="1434"/>
      <c r="D39" s="1434"/>
      <c r="E39" s="1434"/>
      <c r="F39" s="1434"/>
      <c r="G39" s="1434"/>
      <c r="H39" s="1434"/>
      <c r="I39" s="1434"/>
      <c r="J39" s="1434"/>
      <c r="K39" s="1435"/>
      <c r="L39" s="1435"/>
      <c r="M39" s="1435"/>
      <c r="N39" s="143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6" t="s">
        <v>66</v>
      </c>
      <c r="B60" s="1436"/>
      <c r="C60" s="1436"/>
      <c r="D60" s="1436"/>
      <c r="E60" s="1436"/>
      <c r="F60" s="1436"/>
      <c r="G60" s="1436"/>
      <c r="H60" s="1436"/>
      <c r="I60" s="1436"/>
      <c r="J60" s="1436"/>
      <c r="K60" s="1436"/>
      <c r="L60" s="1436"/>
      <c r="M60" s="1436"/>
      <c r="N60" s="1436"/>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e">
        <f>IF('Completed Projects Pending PW'!#REF!="","",'Completed Projects Pending PW'!#REF!)</f>
        <v>#REF!</v>
      </c>
      <c r="B87" s="1039" t="e">
        <f>IF('Completed Projects Pending PW'!#REF!="","",'Completed Projects Pending PW'!#REF!)</f>
        <v>#REF!</v>
      </c>
      <c r="C87" s="1039" t="e">
        <f>IF('Completed Projects Pending PW'!#REF!="","",'Completed Projects Pending PW'!#REF!)</f>
        <v>#REF!</v>
      </c>
      <c r="D87" s="1039" t="e">
        <f>IF('Completed Projects Pending PW'!#REF!="","",'Completed Projects Pending PW'!#REF!)</f>
        <v>#REF!</v>
      </c>
      <c r="E87" s="1040" t="e">
        <f>IF('Completed Projects Pending PW'!#REF!="","",'Completed Projects Pending PW'!#REF!)</f>
        <v>#REF!</v>
      </c>
      <c r="F87" s="1040" t="e">
        <f>IF('Completed Projects Pending PW'!#REF!="","",'Completed Projects Pending PW'!#REF!)</f>
        <v>#REF!</v>
      </c>
      <c r="G87" s="1040" t="e">
        <f>IF('Completed Projects Pending PW'!#REF!="","",'Completed Projects Pending PW'!#REF!)</f>
        <v>#REF!</v>
      </c>
      <c r="H87" s="1045" t="e">
        <f>IF('Completed Projects Pending PW'!#REF!="","",'Completed Projects Pending PW'!#REF!)</f>
        <v>#REF!</v>
      </c>
    </row>
    <row r="88" spans="1:8">
      <c r="A88" s="1042" t="str">
        <f>IF('Completed Projects Pending PW'!A27="","",'Completed Projects Pending PW'!A27)</f>
        <v>FB-HNP104</v>
      </c>
      <c r="B88" s="1039" t="str">
        <f>IF('Completed Projects Pending PW'!A27="","",'Completed Projects Pending PW'!B27)</f>
        <v>St Petersburg</v>
      </c>
      <c r="C88" s="1039" t="str">
        <f>IF('Completed Projects Pending PW'!A27="","",'Completed Projects Pending PW'!D27)</f>
        <v>Kattle One/LSCG</v>
      </c>
      <c r="D88" s="1039" t="str">
        <f>IF('Completed Projects Pending PW'!A27="","",'Completed Projects Pending PW'!F27)</f>
        <v>Johnnie</v>
      </c>
      <c r="E88" s="1040">
        <f>IF('Completed Projects Pending PW'!A27="","",'Completed Projects Pending PW'!H27)</f>
        <v>0</v>
      </c>
      <c r="F88" s="1040">
        <f>IF('Completed Projects Pending PW'!A27="","",'Completed Projects Pending PW'!V27)</f>
        <v>1831</v>
      </c>
      <c r="G88" s="1040">
        <f>IF('Completed Projects Pending PW'!A27="","",'Completed Projects Pending PW'!W27)</f>
        <v>1929</v>
      </c>
      <c r="H88" s="1045">
        <f>IF('Completed Projects Pending PW'!A27="","",'Completed Projects Pending PW'!N27)</f>
        <v>29634.15</v>
      </c>
    </row>
    <row r="89" spans="1:8">
      <c r="A89" s="1042" t="str">
        <f>IF('Completed Projects Pending PW'!A28="","",'Completed Projects Pending PW'!A28)</f>
        <v>FB-HNP111</v>
      </c>
      <c r="B89" s="1039" t="str">
        <f>IF('Completed Projects Pending PW'!A28="","",'Completed Projects Pending PW'!B28)</f>
        <v>St Petersburg</v>
      </c>
      <c r="C89" s="1039" t="str">
        <f>IF('Completed Projects Pending PW'!A28="","",'Completed Projects Pending PW'!D28)</f>
        <v>Lightspeed In-House</v>
      </c>
      <c r="D89" s="1039" t="str">
        <f>IF('Completed Projects Pending PW'!A28="","",'Completed Projects Pending PW'!F28)</f>
        <v>Johnnie</v>
      </c>
      <c r="E89" s="1040">
        <f>IF('Completed Projects Pending PW'!A28="","",'Completed Projects Pending PW'!H28)</f>
        <v>0</v>
      </c>
      <c r="F89" s="1040">
        <f>IF('Completed Projects Pending PW'!A28="","",'Completed Projects Pending PW'!V28)</f>
        <v>1157</v>
      </c>
      <c r="G89" s="1040">
        <f>IF('Completed Projects Pending PW'!A28="","",'Completed Projects Pending PW'!W28)</f>
        <v>1321</v>
      </c>
      <c r="H89" s="1045">
        <f>IF('Completed Projects Pending PW'!A28="","",'Completed Projects Pending PW'!N28)</f>
        <v>17203.45</v>
      </c>
    </row>
    <row r="90" spans="1:8">
      <c r="A90" s="1042" t="str">
        <f>IF('Completed Projects Pending PW'!A29="","",'Completed Projects Pending PW'!A29)</f>
        <v>FB-HNP133</v>
      </c>
      <c r="B90" s="1039" t="str">
        <f>IF('Completed Projects Pending PW'!A29="","",'Completed Projects Pending PW'!B29)</f>
        <v>St Petersburg</v>
      </c>
      <c r="C90" s="1039" t="str">
        <f>IF('Completed Projects Pending PW'!A29="","",'Completed Projects Pending PW'!D29)</f>
        <v>Lightspeed In-House</v>
      </c>
      <c r="D90" s="1039" t="str">
        <f>IF('Completed Projects Pending PW'!A29="","",'Completed Projects Pending PW'!F29)</f>
        <v>Johnnie</v>
      </c>
      <c r="E90" s="1040">
        <f>IF('Completed Projects Pending PW'!A29="","",'Completed Projects Pending PW'!H29)</f>
        <v>0</v>
      </c>
      <c r="F90" s="1040">
        <f>IF('Completed Projects Pending PW'!A29="","",'Completed Projects Pending PW'!V29)</f>
        <v>1697</v>
      </c>
      <c r="G90" s="1040">
        <f>IF('Completed Projects Pending PW'!A29="","",'Completed Projects Pending PW'!W29)</f>
        <v>1815</v>
      </c>
      <c r="H90" s="1045">
        <f>IF('Completed Projects Pending PW'!A29="","",'Completed Projects Pending PW'!N29)</f>
        <v>23800.25</v>
      </c>
    </row>
    <row r="91" spans="1:8">
      <c r="A91" s="1042" t="str">
        <f>IF('Completed Projects Pending PW'!A30="","",'Completed Projects Pending PW'!A30)</f>
        <v>FB-HNP138</v>
      </c>
      <c r="B91" s="1039" t="str">
        <f>IF('Completed Projects Pending PW'!A30="","",'Completed Projects Pending PW'!B30)</f>
        <v>St Petersburg</v>
      </c>
      <c r="C91" s="1039" t="str">
        <f>IF('Completed Projects Pending PW'!A30="","",'Completed Projects Pending PW'!D30)</f>
        <v>Lightspeed In-House</v>
      </c>
      <c r="D91" s="1039" t="str">
        <f>IF('Completed Projects Pending PW'!A30="","",'Completed Projects Pending PW'!F30)</f>
        <v>Johnnie</v>
      </c>
      <c r="E91" s="1040">
        <f>IF('Completed Projects Pending PW'!A30="","",'Completed Projects Pending PW'!H30)</f>
        <v>0</v>
      </c>
      <c r="F91" s="1040">
        <f>IF('Completed Projects Pending PW'!A30="","",'Completed Projects Pending PW'!V30)</f>
        <v>1534</v>
      </c>
      <c r="G91" s="1040">
        <f>IF('Completed Projects Pending PW'!A30="","",'Completed Projects Pending PW'!W30)</f>
        <v>1571</v>
      </c>
      <c r="H91" s="1045">
        <f>IF('Completed Projects Pending PW'!A30="","",'Completed Projects Pending PW'!N30)</f>
        <v>19745.25</v>
      </c>
    </row>
    <row r="92" spans="1:8">
      <c r="A92" s="1042" t="str">
        <f>IF('Completed Projects Pending PW'!A31="","",'Completed Projects Pending PW'!A31)</f>
        <v>FB-HNP144</v>
      </c>
      <c r="B92" s="1039" t="str">
        <f>IF('Completed Projects Pending PW'!A31="","",'Completed Projects Pending PW'!B31)</f>
        <v>St Petersburg</v>
      </c>
      <c r="C92" s="1039" t="str">
        <f>IF('Completed Projects Pending PW'!A31="","",'Completed Projects Pending PW'!D31)</f>
        <v>Kattle One/LSCG</v>
      </c>
      <c r="D92" s="1039" t="str">
        <f>IF('Completed Projects Pending PW'!A31="","",'Completed Projects Pending PW'!F31)</f>
        <v>Johnnie</v>
      </c>
      <c r="E92" s="1040">
        <f>IF('Completed Projects Pending PW'!A31="","",'Completed Projects Pending PW'!H31)</f>
        <v>0</v>
      </c>
      <c r="F92" s="1040">
        <f>IF('Completed Projects Pending PW'!A31="","",'Completed Projects Pending PW'!V31)</f>
        <v>2003</v>
      </c>
      <c r="G92" s="1040">
        <f>IF('Completed Projects Pending PW'!A31="","",'Completed Projects Pending PW'!W31)</f>
        <v>225</v>
      </c>
      <c r="H92" s="1045">
        <f>IF('Completed Projects Pending PW'!A31="","",'Completed Projects Pending PW'!N31)</f>
        <v>31186.25</v>
      </c>
    </row>
    <row r="93" spans="1:8">
      <c r="A93" s="1042" t="str">
        <f>IF('Completed Projects Pending PW'!A32="","",'Completed Projects Pending PW'!A32)</f>
        <v>Vantage Point Condominiums</v>
      </c>
      <c r="B93" s="1039" t="str">
        <f>IF('Completed Projects Pending PW'!A32="","",'Completed Projects Pending PW'!B32)</f>
        <v>St Petersburg</v>
      </c>
      <c r="C93" s="1039" t="str">
        <f>IF('Completed Projects Pending PW'!A32="","",'Completed Projects Pending PW'!D32)</f>
        <v>APT Communications/Kattleone</v>
      </c>
      <c r="D93" s="1039" t="str">
        <f>IF('Completed Projects Pending PW'!A32="","",'Completed Projects Pending PW'!F32)</f>
        <v>Johnnie</v>
      </c>
      <c r="E93" s="1040">
        <f>IF('Completed Projects Pending PW'!A32="","",'Completed Projects Pending PW'!H32)</f>
        <v>380</v>
      </c>
      <c r="F93" s="1040">
        <f>IF('Completed Projects Pending PW'!A32="","",'Completed Projects Pending PW'!V32)</f>
        <v>9181</v>
      </c>
      <c r="G93" s="1040">
        <f>IF('Completed Projects Pending PW'!A32="","",'Completed Projects Pending PW'!W32)</f>
        <v>9179</v>
      </c>
      <c r="H93" s="1045">
        <f>IF('Completed Projects Pending PW'!A32="","",'Completed Projects Pending PW'!N32)</f>
        <v>117414</v>
      </c>
    </row>
    <row r="94" spans="1:8">
      <c r="A94" s="1042" t="str">
        <f>IF('Completed Projects Pending PW'!A33="","",'Completed Projects Pending PW'!A33)</f>
        <v/>
      </c>
      <c r="B94" s="1039" t="str">
        <f>IF('Completed Projects Pending PW'!A33="","",'Completed Projects Pending PW'!B33)</f>
        <v/>
      </c>
      <c r="C94" s="1039" t="str">
        <f>IF('Completed Projects Pending PW'!A33="","",'Completed Projects Pending PW'!D33)</f>
        <v/>
      </c>
      <c r="D94" s="1039" t="str">
        <f>IF('Completed Projects Pending PW'!A33="","",'Completed Projects Pending PW'!F33)</f>
        <v/>
      </c>
      <c r="E94" s="1040" t="str">
        <f>IF('Completed Projects Pending PW'!A33="","",'Completed Projects Pending PW'!H33)</f>
        <v/>
      </c>
      <c r="F94" s="1040" t="str">
        <f>IF('Completed Projects Pending PW'!A33="","",'Completed Projects Pending PW'!V33)</f>
        <v/>
      </c>
      <c r="G94" s="1040" t="str">
        <f>IF('Completed Projects Pending PW'!A33="","",'Completed Projects Pending PW'!W33)</f>
        <v/>
      </c>
      <c r="H94" s="1045" t="str">
        <f>IF('Completed Projects Pending PW'!A33="","",'Completed Projects Pending PW'!N33)</f>
        <v/>
      </c>
    </row>
    <row r="95" spans="1:8">
      <c r="A95" s="1042" t="str">
        <f>IF('Completed Projects Pending PW'!A34="","",'Completed Projects Pending PW'!A34)</f>
        <v/>
      </c>
      <c r="B95" s="1039" t="str">
        <f>IF('Completed Projects Pending PW'!A34="","",'Completed Projects Pending PW'!B34)</f>
        <v/>
      </c>
      <c r="C95" s="1039" t="str">
        <f>IF('Completed Projects Pending PW'!A34="","",'Completed Projects Pending PW'!D34)</f>
        <v/>
      </c>
      <c r="D95" s="1039" t="str">
        <f>IF('Completed Projects Pending PW'!A34="","",'Completed Projects Pending PW'!F34)</f>
        <v/>
      </c>
      <c r="E95" s="1040" t="str">
        <f>IF('Completed Projects Pending PW'!A34="","",'Completed Projects Pending PW'!H34)</f>
        <v/>
      </c>
      <c r="F95" s="1040" t="str">
        <f>IF('Completed Projects Pending PW'!A34="","",'Completed Projects Pending PW'!V34)</f>
        <v/>
      </c>
      <c r="G95" s="1040" t="str">
        <f>IF('Completed Projects Pending PW'!A34="","",'Completed Projects Pending PW'!W34)</f>
        <v/>
      </c>
      <c r="H95" s="1045" t="str">
        <f>IF('Completed Projects Pending PW'!A34="","",'Completed Projects Pending PW'!N34)</f>
        <v/>
      </c>
    </row>
    <row r="96" spans="1:8">
      <c r="A96" s="1042" t="str">
        <f>IF('Completed Projects Pending PW'!A35="","",'Completed Projects Pending PW'!A35)</f>
        <v/>
      </c>
      <c r="B96" s="1039" t="str">
        <f>IF('Completed Projects Pending PW'!A35="","",'Completed Projects Pending PW'!B35)</f>
        <v/>
      </c>
      <c r="C96" s="1039" t="str">
        <f>IF('Completed Projects Pending PW'!A35="","",'Completed Projects Pending PW'!D35)</f>
        <v/>
      </c>
      <c r="D96" s="1039" t="str">
        <f>IF('Completed Projects Pending PW'!A35="","",'Completed Projects Pending PW'!F35)</f>
        <v/>
      </c>
      <c r="E96" s="1040" t="str">
        <f>IF('Completed Projects Pending PW'!A35="","",'Completed Projects Pending PW'!H35)</f>
        <v/>
      </c>
      <c r="F96" s="1040" t="str">
        <f>IF('Completed Projects Pending PW'!A35="","",'Completed Projects Pending PW'!V35)</f>
        <v/>
      </c>
      <c r="G96" s="1040" t="str">
        <f>IF('Completed Projects Pending PW'!A35="","",'Completed Projects Pending PW'!W35)</f>
        <v/>
      </c>
      <c r="H96" s="1045" t="str">
        <f>IF('Completed Projects Pending PW'!A35="","",'Completed Projects Pending PW'!N35)</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40</v>
      </c>
      <c r="B103" s="1047"/>
      <c r="C103" s="1047"/>
      <c r="D103" s="1047"/>
      <c r="E103" s="1048" t="e">
        <f>SUM(E62:E102)</f>
        <v>#REF!</v>
      </c>
      <c r="F103" s="1048" t="e">
        <f>SUM(F62:F102)</f>
        <v>#REF!</v>
      </c>
      <c r="G103" s="1048" t="e">
        <f>SUM(G62:G102)</f>
        <v>#REF!</v>
      </c>
      <c r="H103" s="1057"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3" t="s">
        <v>441</v>
      </c>
      <c r="C1" s="1453"/>
      <c r="D1" s="427"/>
      <c r="E1" s="1453" t="s">
        <v>442</v>
      </c>
      <c r="F1" s="14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34840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249644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4"/>
      <c r="B1" s="1454"/>
      <c r="C1" s="1454"/>
      <c r="D1" s="1454"/>
      <c r="E1" s="1454"/>
      <c r="F1" s="1454"/>
      <c r="G1" s="1454"/>
      <c r="H1" s="1455" t="s">
        <v>480</v>
      </c>
      <c r="I1" s="1455"/>
      <c r="J1" s="1455"/>
      <c r="K1" s="1455"/>
      <c r="L1" s="1455"/>
      <c r="M1" s="1455"/>
      <c r="N1" s="1455"/>
      <c r="O1" s="1455"/>
      <c r="P1" s="189"/>
      <c r="Q1" s="1456" t="s">
        <v>97</v>
      </c>
      <c r="R1" s="1456"/>
      <c r="S1" s="1457"/>
      <c r="T1" s="1456"/>
      <c r="U1" s="1456"/>
      <c r="V1" s="1456"/>
      <c r="W1" s="1456"/>
      <c r="X1" s="145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U25"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3"/>
      <c r="S11" s="1393"/>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19">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22">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6">
        <v>3625</v>
      </c>
      <c r="W15" s="1397"/>
      <c r="X15" s="1396">
        <v>3625</v>
      </c>
      <c r="Y15" s="1395">
        <v>0</v>
      </c>
      <c r="Z15" s="1241">
        <v>0</v>
      </c>
      <c r="AA15" s="1241">
        <v>0</v>
      </c>
      <c r="AB15" s="1220">
        <v>0</v>
      </c>
      <c r="AC15" s="1242"/>
      <c r="AD15" s="1394"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20">
        <v>1546</v>
      </c>
      <c r="X19" s="1001">
        <v>3109</v>
      </c>
      <c r="Y19" s="383">
        <f>IFERROR($W19/$V19, 0)</f>
        <v>0.49726600192988096</v>
      </c>
      <c r="Z19" s="1000">
        <v>46132</v>
      </c>
      <c r="AA19" s="698">
        <v>0</v>
      </c>
      <c r="AB19" s="698">
        <v>0</v>
      </c>
      <c r="AC19" s="707">
        <v>0</v>
      </c>
      <c r="AD19" s="699" t="s">
        <v>577</v>
      </c>
      <c r="AE19" s="733"/>
      <c r="AF19" s="732"/>
    </row>
    <row r="20" spans="1:32" ht="24.75" customHeight="1">
      <c r="A20" s="1367"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22">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2"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1466">
        <v>1710</v>
      </c>
      <c r="X30" s="696">
        <f t="shared" si="5"/>
        <v>5430</v>
      </c>
      <c r="Y30" s="365">
        <f t="shared" si="6"/>
        <v>0.23949579831932774</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21">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1">
        <v>46122</v>
      </c>
      <c r="F39" s="1270" t="s">
        <v>51</v>
      </c>
      <c r="G39" s="1272"/>
      <c r="H39" s="1004">
        <v>0</v>
      </c>
      <c r="I39" s="372" t="s">
        <v>543</v>
      </c>
      <c r="J39" s="703" t="s">
        <v>31</v>
      </c>
      <c r="K39" s="1471"/>
      <c r="L39" s="1271"/>
      <c r="M39" s="703" t="s">
        <v>110</v>
      </c>
      <c r="N39" s="1472">
        <v>43061.3</v>
      </c>
      <c r="O39" s="755" t="s">
        <v>110</v>
      </c>
      <c r="P39" s="1473" t="s">
        <v>36</v>
      </c>
      <c r="Q39" s="1006">
        <v>46126</v>
      </c>
      <c r="R39" s="1006"/>
      <c r="S39" s="1474"/>
      <c r="T39" s="1474"/>
      <c r="U39" s="1474"/>
      <c r="V39" s="1475">
        <v>11789</v>
      </c>
      <c r="W39" s="1257">
        <v>0</v>
      </c>
      <c r="X39" s="1476">
        <f>SUM(V39-W39)</f>
        <v>11789</v>
      </c>
      <c r="Y39" s="1273">
        <f>IFERROR($W39/$V39, 0)</f>
        <v>0</v>
      </c>
      <c r="Z39" s="1474"/>
      <c r="AA39" s="698">
        <v>0</v>
      </c>
      <c r="AB39" s="698">
        <v>0</v>
      </c>
      <c r="AC39" s="707">
        <v>0</v>
      </c>
      <c r="AD39" s="1274"/>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5" t="s">
        <v>110</v>
      </c>
      <c r="P40" s="715" t="s">
        <v>30</v>
      </c>
      <c r="Q40" s="1006">
        <v>46087</v>
      </c>
      <c r="R40" s="1006"/>
      <c r="S40" s="1006"/>
      <c r="T40" s="1006"/>
      <c r="U40" s="1006"/>
      <c r="V40" s="1007">
        <v>3461</v>
      </c>
      <c r="W40" s="1477">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4" t="s">
        <v>643</v>
      </c>
      <c r="B44" s="1203" t="s">
        <v>38</v>
      </c>
      <c r="C44" s="1386">
        <v>46171</v>
      </c>
      <c r="D44" s="1270" t="s">
        <v>471</v>
      </c>
      <c r="E44" s="1271">
        <v>46129</v>
      </c>
      <c r="F44" s="1270" t="s">
        <v>51</v>
      </c>
      <c r="G44" s="1272"/>
      <c r="H44" s="1478">
        <v>80</v>
      </c>
      <c r="I44" s="1295" t="s">
        <v>543</v>
      </c>
      <c r="J44" s="1298" t="s">
        <v>31</v>
      </c>
      <c r="K44" s="1471"/>
      <c r="L44" s="1271"/>
      <c r="M44" s="703" t="s">
        <v>110</v>
      </c>
      <c r="N44" s="1472">
        <v>77548</v>
      </c>
      <c r="O44" s="1202" t="s">
        <v>110</v>
      </c>
      <c r="P44" s="1387" t="s">
        <v>33</v>
      </c>
      <c r="Q44" s="1474"/>
      <c r="R44" s="1474"/>
      <c r="S44" s="1474"/>
      <c r="T44" s="1474"/>
      <c r="U44" s="1474"/>
      <c r="V44" s="1475">
        <v>6605</v>
      </c>
      <c r="W44" s="1476"/>
      <c r="X44" s="1476">
        <f>SUM(V44-W44)</f>
        <v>6605</v>
      </c>
      <c r="Y44" s="1273">
        <f>IFERROR($W44/$V44, 0)</f>
        <v>0</v>
      </c>
      <c r="Z44" s="1474"/>
      <c r="AA44" s="698">
        <v>0</v>
      </c>
      <c r="AB44" s="744">
        <v>0</v>
      </c>
      <c r="AC44" s="743">
        <v>0</v>
      </c>
      <c r="AD44" s="1274" t="s">
        <v>644</v>
      </c>
      <c r="AE44" s="735"/>
    </row>
    <row r="45" spans="1:31" ht="24.75" customHeight="1">
      <c r="A45" s="1344" t="s">
        <v>645</v>
      </c>
      <c r="B45" s="1203" t="s">
        <v>38</v>
      </c>
      <c r="C45" s="1386">
        <v>46171</v>
      </c>
      <c r="D45" s="1270"/>
      <c r="E45" s="1271"/>
      <c r="F45" s="1270"/>
      <c r="G45" s="1272"/>
      <c r="H45" s="1478">
        <v>89</v>
      </c>
      <c r="I45" s="1295" t="s">
        <v>543</v>
      </c>
      <c r="J45" s="1298" t="s">
        <v>31</v>
      </c>
      <c r="K45" s="1471"/>
      <c r="L45" s="1271"/>
      <c r="M45" s="1201" t="s">
        <v>110</v>
      </c>
      <c r="N45" s="1472">
        <v>70666</v>
      </c>
      <c r="O45" s="1202" t="s">
        <v>110</v>
      </c>
      <c r="P45" s="1387" t="s">
        <v>33</v>
      </c>
      <c r="Q45" s="1474"/>
      <c r="R45" s="1474"/>
      <c r="S45" s="1474"/>
      <c r="T45" s="1474"/>
      <c r="U45" s="1474"/>
      <c r="V45" s="1475">
        <v>6549</v>
      </c>
      <c r="W45" s="1476"/>
      <c r="X45" s="1476">
        <f>SUM(V45-W45)</f>
        <v>6549</v>
      </c>
      <c r="Y45" s="1273">
        <f>IFERROR($W45/$V45, 0)</f>
        <v>0</v>
      </c>
      <c r="Z45" s="1474"/>
      <c r="AA45" s="698">
        <v>0</v>
      </c>
      <c r="AB45" s="744">
        <v>0</v>
      </c>
      <c r="AC45" s="743">
        <v>0</v>
      </c>
      <c r="AD45" s="1274" t="s">
        <v>646</v>
      </c>
      <c r="AE45" s="735"/>
    </row>
    <row r="46" spans="1:31" ht="24.75" customHeight="1">
      <c r="A46" s="1344" t="s">
        <v>647</v>
      </c>
      <c r="B46" s="1203" t="s">
        <v>38</v>
      </c>
      <c r="C46" s="1386">
        <v>46171</v>
      </c>
      <c r="D46" s="1270"/>
      <c r="E46" s="1271"/>
      <c r="F46" s="1270"/>
      <c r="G46" s="1272"/>
      <c r="H46" s="1478">
        <v>79</v>
      </c>
      <c r="I46" s="1295" t="s">
        <v>543</v>
      </c>
      <c r="J46" s="1298" t="s">
        <v>31</v>
      </c>
      <c r="K46" s="1471"/>
      <c r="L46" s="1271"/>
      <c r="M46" s="1201" t="s">
        <v>110</v>
      </c>
      <c r="N46" s="1472">
        <v>89293.95</v>
      </c>
      <c r="O46" s="1202" t="s">
        <v>110</v>
      </c>
      <c r="P46" s="1387" t="s">
        <v>33</v>
      </c>
      <c r="Q46" s="1474"/>
      <c r="R46" s="1474"/>
      <c r="S46" s="1474"/>
      <c r="T46" s="1474"/>
      <c r="U46" s="1474"/>
      <c r="V46" s="1475">
        <v>7494</v>
      </c>
      <c r="W46" s="1476"/>
      <c r="X46" s="1476">
        <f>SUM(V46-W46)</f>
        <v>7494</v>
      </c>
      <c r="Y46" s="1273">
        <f>IFERROR($W46/$V46, 0)</f>
        <v>0</v>
      </c>
      <c r="Z46" s="1474"/>
      <c r="AA46" s="698">
        <v>0</v>
      </c>
      <c r="AB46" s="744">
        <v>0</v>
      </c>
      <c r="AC46" s="743">
        <v>0</v>
      </c>
      <c r="AD46" s="1274" t="s">
        <v>646</v>
      </c>
      <c r="AE46" s="735"/>
    </row>
    <row r="47" spans="1:31" ht="24.75" customHeight="1">
      <c r="A47" s="1344" t="s">
        <v>648</v>
      </c>
      <c r="B47" s="1203" t="s">
        <v>38</v>
      </c>
      <c r="C47" s="1386">
        <v>46171</v>
      </c>
      <c r="D47" s="1270"/>
      <c r="E47" s="1271"/>
      <c r="F47" s="1270"/>
      <c r="G47" s="1272"/>
      <c r="H47" s="1478">
        <v>71</v>
      </c>
      <c r="I47" s="1295" t="s">
        <v>543</v>
      </c>
      <c r="J47" s="1298" t="s">
        <v>31</v>
      </c>
      <c r="K47" s="1471"/>
      <c r="L47" s="1271"/>
      <c r="M47" s="1201" t="s">
        <v>110</v>
      </c>
      <c r="N47" s="1472">
        <v>91537.75</v>
      </c>
      <c r="O47" s="1202" t="s">
        <v>110</v>
      </c>
      <c r="P47" s="1387" t="s">
        <v>33</v>
      </c>
      <c r="Q47" s="1474"/>
      <c r="R47" s="1474"/>
      <c r="S47" s="1474"/>
      <c r="T47" s="1474"/>
      <c r="U47" s="1474"/>
      <c r="V47" s="1475">
        <v>7255</v>
      </c>
      <c r="W47" s="1476"/>
      <c r="X47" s="1476">
        <f>SUM(V47-W47)</f>
        <v>7255</v>
      </c>
      <c r="Y47" s="1273">
        <f>IFERROR($W47/$V47, 0)</f>
        <v>0</v>
      </c>
      <c r="Z47" s="1474"/>
      <c r="AA47" s="698">
        <v>0</v>
      </c>
      <c r="AB47" s="744">
        <v>0</v>
      </c>
      <c r="AC47" s="743">
        <v>0</v>
      </c>
      <c r="AD47" s="1274" t="s">
        <v>646</v>
      </c>
      <c r="AE47" s="735"/>
    </row>
    <row r="48" spans="1:31" ht="24.75" customHeight="1">
      <c r="A48" s="1344" t="s">
        <v>649</v>
      </c>
      <c r="B48" s="1203" t="s">
        <v>38</v>
      </c>
      <c r="C48" s="1386">
        <v>46171</v>
      </c>
      <c r="D48" s="1270"/>
      <c r="E48" s="1271"/>
      <c r="F48" s="1270"/>
      <c r="G48" s="1272"/>
      <c r="H48" s="1478">
        <v>71</v>
      </c>
      <c r="I48" s="1295" t="s">
        <v>543</v>
      </c>
      <c r="J48" s="1298" t="s">
        <v>31</v>
      </c>
      <c r="K48" s="1471"/>
      <c r="L48" s="1271"/>
      <c r="M48" s="1201" t="s">
        <v>110</v>
      </c>
      <c r="N48" s="1472">
        <v>68762</v>
      </c>
      <c r="O48" s="1202" t="s">
        <v>110</v>
      </c>
      <c r="P48" s="1387" t="s">
        <v>33</v>
      </c>
      <c r="Q48" s="1474"/>
      <c r="R48" s="1474"/>
      <c r="S48" s="1474"/>
      <c r="T48" s="1474"/>
      <c r="U48" s="1474"/>
      <c r="V48" s="1475">
        <v>5624</v>
      </c>
      <c r="W48" s="1476"/>
      <c r="X48" s="1476">
        <f>SUM(V48-W48)</f>
        <v>5624</v>
      </c>
      <c r="Y48" s="1273">
        <f>IFERROR($W48/$V48, 0)</f>
        <v>0</v>
      </c>
      <c r="Z48" s="1474"/>
      <c r="AA48" s="698">
        <v>0</v>
      </c>
      <c r="AB48" s="744">
        <v>0</v>
      </c>
      <c r="AC48" s="743">
        <v>0</v>
      </c>
      <c r="AD48" s="1274" t="s">
        <v>646</v>
      </c>
      <c r="AE48" s="735"/>
    </row>
    <row r="49" spans="1:31" ht="24.75" customHeight="1">
      <c r="A49" s="1344" t="s">
        <v>650</v>
      </c>
      <c r="B49" s="1203" t="s">
        <v>38</v>
      </c>
      <c r="C49" s="1386">
        <v>46171</v>
      </c>
      <c r="D49" s="1270"/>
      <c r="E49" s="1271"/>
      <c r="F49" s="1270"/>
      <c r="G49" s="1272"/>
      <c r="H49" s="1478">
        <v>0</v>
      </c>
      <c r="I49" s="1295" t="s">
        <v>543</v>
      </c>
      <c r="J49" s="1298" t="s">
        <v>31</v>
      </c>
      <c r="K49" s="1471"/>
      <c r="L49" s="1271"/>
      <c r="M49" s="1201" t="s">
        <v>110</v>
      </c>
      <c r="N49" s="1472">
        <v>60407.15</v>
      </c>
      <c r="O49" s="1202" t="s">
        <v>110</v>
      </c>
      <c r="P49" s="1387" t="s">
        <v>33</v>
      </c>
      <c r="Q49" s="1474"/>
      <c r="R49" s="1474"/>
      <c r="S49" s="1474"/>
      <c r="T49" s="1474"/>
      <c r="U49" s="1474"/>
      <c r="V49" s="1475">
        <v>4327</v>
      </c>
      <c r="W49" s="1476"/>
      <c r="X49" s="1476">
        <f>SUM(V49-W49)</f>
        <v>4327</v>
      </c>
      <c r="Y49" s="1273">
        <f>IFERROR($W49/$V49, 0)</f>
        <v>0</v>
      </c>
      <c r="Z49" s="1474"/>
      <c r="AA49" s="698">
        <v>0</v>
      </c>
      <c r="AB49" s="744">
        <v>0</v>
      </c>
      <c r="AC49" s="743">
        <v>0</v>
      </c>
      <c r="AD49" s="1274"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4" t="s">
        <v>654</v>
      </c>
      <c r="B51" s="1082" t="s">
        <v>41</v>
      </c>
      <c r="C51" s="1342">
        <v>46178</v>
      </c>
      <c r="D51" s="1270"/>
      <c r="E51" s="1271"/>
      <c r="F51" s="1270"/>
      <c r="G51" s="1272"/>
      <c r="H51" s="1009">
        <v>0</v>
      </c>
      <c r="I51" s="304" t="s">
        <v>543</v>
      </c>
      <c r="J51" s="755" t="s">
        <v>31</v>
      </c>
      <c r="K51" s="1471"/>
      <c r="L51" s="1271"/>
      <c r="M51" s="1201" t="s">
        <v>110</v>
      </c>
      <c r="N51" s="1472">
        <v>75564</v>
      </c>
      <c r="O51" s="1202" t="s">
        <v>110</v>
      </c>
      <c r="P51" s="1387" t="s">
        <v>33</v>
      </c>
      <c r="Q51" s="1474"/>
      <c r="R51" s="1474"/>
      <c r="S51" s="1474"/>
      <c r="T51" s="1474"/>
      <c r="U51" s="1474"/>
      <c r="V51" s="1475">
        <v>6250</v>
      </c>
      <c r="W51" s="1476"/>
      <c r="X51" s="1476">
        <f>SUM(V51-W51)</f>
        <v>6250</v>
      </c>
      <c r="Y51" s="1273">
        <f>IFERROR($W51/$V51, 0)</f>
        <v>0</v>
      </c>
      <c r="Z51" s="1474"/>
      <c r="AA51" s="698">
        <v>0</v>
      </c>
      <c r="AB51" s="744">
        <v>0</v>
      </c>
      <c r="AC51" s="743">
        <v>0</v>
      </c>
      <c r="AD51" s="1274" t="s">
        <v>655</v>
      </c>
      <c r="AE51" s="735"/>
    </row>
    <row r="52" spans="1:31" ht="24.75" customHeight="1">
      <c r="A52" s="1344" t="s">
        <v>656</v>
      </c>
      <c r="B52" s="1082" t="s">
        <v>41</v>
      </c>
      <c r="C52" s="1342">
        <v>46178</v>
      </c>
      <c r="D52" s="1270"/>
      <c r="E52" s="1271"/>
      <c r="F52" s="1270"/>
      <c r="G52" s="1272"/>
      <c r="H52" s="1009">
        <v>0</v>
      </c>
      <c r="I52" s="304" t="s">
        <v>543</v>
      </c>
      <c r="J52" s="755" t="s">
        <v>31</v>
      </c>
      <c r="K52" s="1471"/>
      <c r="L52" s="1271"/>
      <c r="M52" s="1201" t="s">
        <v>110</v>
      </c>
      <c r="N52" s="1472">
        <v>81150</v>
      </c>
      <c r="O52" s="1202" t="s">
        <v>110</v>
      </c>
      <c r="P52" s="1387" t="s">
        <v>33</v>
      </c>
      <c r="Q52" s="1474"/>
      <c r="R52" s="1474"/>
      <c r="S52" s="1474"/>
      <c r="T52" s="1474"/>
      <c r="U52" s="1474"/>
      <c r="V52" s="1475">
        <v>6825</v>
      </c>
      <c r="W52" s="1476"/>
      <c r="X52" s="1476">
        <f>SUM(V52-W52)</f>
        <v>6825</v>
      </c>
      <c r="Y52" s="1273">
        <f>IFERROR($W52/$V52, 0)</f>
        <v>0</v>
      </c>
      <c r="Z52" s="1474"/>
      <c r="AA52" s="698">
        <v>0</v>
      </c>
      <c r="AB52" s="744">
        <v>0</v>
      </c>
      <c r="AC52" s="743">
        <v>0</v>
      </c>
      <c r="AD52" s="1274" t="s">
        <v>655</v>
      </c>
      <c r="AE52" s="735"/>
    </row>
    <row r="53" spans="1:31" ht="24.75" customHeight="1">
      <c r="A53" s="1410" t="s">
        <v>657</v>
      </c>
      <c r="B53" s="1082" t="s">
        <v>41</v>
      </c>
      <c r="C53" s="1342">
        <v>46178</v>
      </c>
      <c r="D53" s="1270"/>
      <c r="E53" s="1271"/>
      <c r="F53" s="1270"/>
      <c r="G53" s="1272"/>
      <c r="H53" s="1009">
        <v>0</v>
      </c>
      <c r="I53" s="304" t="s">
        <v>543</v>
      </c>
      <c r="J53" s="755" t="s">
        <v>31</v>
      </c>
      <c r="K53" s="1471"/>
      <c r="L53" s="1271"/>
      <c r="M53" s="1201" t="s">
        <v>238</v>
      </c>
      <c r="N53" s="1472">
        <v>21122.05</v>
      </c>
      <c r="O53" s="1202" t="s">
        <v>110</v>
      </c>
      <c r="P53" s="1387" t="s">
        <v>33</v>
      </c>
      <c r="Q53" s="1474"/>
      <c r="R53" s="1474"/>
      <c r="S53" s="1474"/>
      <c r="T53" s="1474"/>
      <c r="U53" s="1474"/>
      <c r="V53" s="1475">
        <v>1693</v>
      </c>
      <c r="W53" s="1476"/>
      <c r="X53" s="1476">
        <f>SUM(V53-W53)</f>
        <v>1693</v>
      </c>
      <c r="Y53" s="1273">
        <f>IFERROR($W53/$V53, 0)</f>
        <v>0</v>
      </c>
      <c r="Z53" s="1474"/>
      <c r="AA53" s="698">
        <v>0</v>
      </c>
      <c r="AB53" s="744">
        <v>0</v>
      </c>
      <c r="AC53" s="743">
        <v>0</v>
      </c>
      <c r="AD53" s="1274" t="s">
        <v>658</v>
      </c>
      <c r="AE53" s="735"/>
    </row>
    <row r="54" spans="1:31" ht="24.75" customHeight="1">
      <c r="A54" s="1344" t="s">
        <v>659</v>
      </c>
      <c r="B54" s="1082" t="s">
        <v>41</v>
      </c>
      <c r="C54" s="1342">
        <v>46178</v>
      </c>
      <c r="D54" s="1270"/>
      <c r="E54" s="1271"/>
      <c r="F54" s="1270"/>
      <c r="G54" s="1272"/>
      <c r="H54" s="1009">
        <v>0</v>
      </c>
      <c r="I54" s="304" t="s">
        <v>543</v>
      </c>
      <c r="J54" s="755" t="s">
        <v>31</v>
      </c>
      <c r="K54" s="1471"/>
      <c r="L54" s="1271"/>
      <c r="M54" s="1201" t="s">
        <v>110</v>
      </c>
      <c r="N54" s="1472">
        <v>15405.5</v>
      </c>
      <c r="O54" s="1202" t="s">
        <v>110</v>
      </c>
      <c r="P54" s="1387" t="s">
        <v>33</v>
      </c>
      <c r="Q54" s="1474"/>
      <c r="R54" s="1474"/>
      <c r="S54" s="1474"/>
      <c r="T54" s="1474"/>
      <c r="U54" s="1474"/>
      <c r="V54" s="1475">
        <v>761</v>
      </c>
      <c r="W54" s="1476"/>
      <c r="X54" s="1476">
        <f>SUM(V54-W54)</f>
        <v>761</v>
      </c>
      <c r="Y54" s="1273">
        <f>IFERROR($W54/$V54, 0)</f>
        <v>0</v>
      </c>
      <c r="Z54" s="1474"/>
      <c r="AA54" s="698">
        <v>0</v>
      </c>
      <c r="AB54" s="744">
        <v>0</v>
      </c>
      <c r="AC54" s="743">
        <v>0</v>
      </c>
      <c r="AD54" s="1274" t="s">
        <v>655</v>
      </c>
      <c r="AE54" s="735"/>
    </row>
    <row r="55" spans="1:31" ht="24.75" customHeight="1">
      <c r="A55" s="1344" t="s">
        <v>660</v>
      </c>
      <c r="B55" s="1082" t="s">
        <v>41</v>
      </c>
      <c r="C55" s="1342">
        <v>46142</v>
      </c>
      <c r="D55" s="1270" t="s">
        <v>54</v>
      </c>
      <c r="E55" s="1271">
        <v>46134</v>
      </c>
      <c r="F55" s="1270" t="s">
        <v>51</v>
      </c>
      <c r="G55" s="1272"/>
      <c r="H55" s="1009">
        <v>0</v>
      </c>
      <c r="I55" s="304" t="s">
        <v>543</v>
      </c>
      <c r="J55" s="755" t="s">
        <v>31</v>
      </c>
      <c r="K55" s="1471"/>
      <c r="L55" s="1271"/>
      <c r="M55" s="1201" t="s">
        <v>110</v>
      </c>
      <c r="N55" s="1472">
        <v>33518.699999999997</v>
      </c>
      <c r="O55" s="1202" t="s">
        <v>110</v>
      </c>
      <c r="P55" s="1387" t="s">
        <v>33</v>
      </c>
      <c r="Q55" s="1474"/>
      <c r="R55" s="1474"/>
      <c r="S55" s="1474"/>
      <c r="T55" s="1474"/>
      <c r="U55" s="1474"/>
      <c r="V55" s="1475">
        <v>3693</v>
      </c>
      <c r="W55" s="1476"/>
      <c r="X55" s="1476">
        <f>SUM(V55-W55)</f>
        <v>3693</v>
      </c>
      <c r="Y55" s="1273">
        <f>IFERROR($W55/$V55, 0)</f>
        <v>0</v>
      </c>
      <c r="Z55" s="1474"/>
      <c r="AA55" s="698">
        <v>0</v>
      </c>
      <c r="AB55" s="744">
        <v>0</v>
      </c>
      <c r="AC55" s="743">
        <v>0</v>
      </c>
      <c r="AD55" s="1274" t="s">
        <v>655</v>
      </c>
      <c r="AE55" s="735"/>
    </row>
    <row r="56" spans="1:31" ht="24.75" customHeight="1">
      <c r="A56" s="1344" t="s">
        <v>661</v>
      </c>
      <c r="B56" s="1082" t="s">
        <v>41</v>
      </c>
      <c r="C56" s="1342">
        <v>46130</v>
      </c>
      <c r="D56" s="1270" t="s">
        <v>50</v>
      </c>
      <c r="E56" s="1271">
        <v>46121</v>
      </c>
      <c r="F56" s="1270" t="s">
        <v>51</v>
      </c>
      <c r="G56" s="1272"/>
      <c r="H56" s="1009">
        <v>0</v>
      </c>
      <c r="I56" s="304" t="s">
        <v>543</v>
      </c>
      <c r="J56" s="755" t="s">
        <v>31</v>
      </c>
      <c r="K56" s="1471"/>
      <c r="L56" s="1271"/>
      <c r="M56" s="1201" t="s">
        <v>110</v>
      </c>
      <c r="N56" s="1472">
        <v>4434.3999999999996</v>
      </c>
      <c r="O56" s="1201" t="s">
        <v>110</v>
      </c>
      <c r="P56" s="1479" t="s">
        <v>36</v>
      </c>
      <c r="Q56" s="1474">
        <v>46121</v>
      </c>
      <c r="R56" s="1474"/>
      <c r="S56" s="1474"/>
      <c r="T56" s="1474"/>
      <c r="U56" s="1474"/>
      <c r="V56" s="1475">
        <v>329</v>
      </c>
      <c r="W56" s="1476"/>
      <c r="X56" s="1476">
        <f>SUM(V56-W56)</f>
        <v>329</v>
      </c>
      <c r="Y56" s="1273">
        <f>IFERROR($W56/$V56, 0)</f>
        <v>0</v>
      </c>
      <c r="Z56" s="1474">
        <v>46132</v>
      </c>
      <c r="AA56" s="825">
        <v>0</v>
      </c>
      <c r="AB56" s="829">
        <v>0</v>
      </c>
      <c r="AC56" s="743">
        <v>0</v>
      </c>
      <c r="AD56" s="1343" t="s">
        <v>662</v>
      </c>
      <c r="AE56" s="735"/>
    </row>
    <row r="57" spans="1:31" ht="24.75" customHeight="1">
      <c r="A57" s="1410" t="s">
        <v>663</v>
      </c>
      <c r="B57" s="1082" t="s">
        <v>41</v>
      </c>
      <c r="C57" s="1342">
        <v>46178</v>
      </c>
      <c r="D57" s="1270"/>
      <c r="E57" s="1271"/>
      <c r="F57" s="1270"/>
      <c r="G57" s="1272"/>
      <c r="H57" s="1009">
        <v>0</v>
      </c>
      <c r="I57" s="304" t="s">
        <v>543</v>
      </c>
      <c r="J57" s="755" t="s">
        <v>31</v>
      </c>
      <c r="K57" s="1471"/>
      <c r="L57" s="1271"/>
      <c r="M57" s="1201" t="s">
        <v>238</v>
      </c>
      <c r="N57" s="1472">
        <v>1552.9</v>
      </c>
      <c r="O57" s="1202" t="s">
        <v>110</v>
      </c>
      <c r="P57" s="1387" t="s">
        <v>33</v>
      </c>
      <c r="Q57" s="1474"/>
      <c r="R57" s="1474"/>
      <c r="S57" s="1474"/>
      <c r="T57" s="1474"/>
      <c r="U57" s="1474"/>
      <c r="V57" s="1475">
        <v>94</v>
      </c>
      <c r="W57" s="1476"/>
      <c r="X57" s="1476">
        <f>SUM(V57-W57)</f>
        <v>94</v>
      </c>
      <c r="Y57" s="1273">
        <f>IFERROR($W57/$V57, 0)</f>
        <v>0</v>
      </c>
      <c r="Z57" s="1474"/>
      <c r="AA57" s="698">
        <v>0</v>
      </c>
      <c r="AB57" s="744">
        <v>0</v>
      </c>
      <c r="AC57" s="743">
        <v>0</v>
      </c>
      <c r="AD57" s="1274" t="s">
        <v>658</v>
      </c>
      <c r="AE57" s="735"/>
    </row>
    <row r="58" spans="1:31" ht="24.75" customHeight="1">
      <c r="A58" s="1412" t="s">
        <v>664</v>
      </c>
      <c r="B58" s="1082" t="s">
        <v>41</v>
      </c>
      <c r="C58" s="1342">
        <v>46130</v>
      </c>
      <c r="D58" s="1270" t="s">
        <v>50</v>
      </c>
      <c r="E58" s="1271">
        <v>46121</v>
      </c>
      <c r="F58" s="1270" t="s">
        <v>51</v>
      </c>
      <c r="G58" s="1272"/>
      <c r="H58" s="1009">
        <v>0</v>
      </c>
      <c r="I58" s="304" t="s">
        <v>665</v>
      </c>
      <c r="J58" s="755" t="s">
        <v>31</v>
      </c>
      <c r="K58" s="1471"/>
      <c r="L58" s="1271"/>
      <c r="M58" s="1201" t="s">
        <v>110</v>
      </c>
      <c r="N58" s="1472">
        <v>3969.75</v>
      </c>
      <c r="O58" s="1201" t="s">
        <v>110</v>
      </c>
      <c r="P58" s="1480" t="s">
        <v>39</v>
      </c>
      <c r="Q58" s="1474">
        <v>46121</v>
      </c>
      <c r="R58" s="1474" t="s">
        <v>238</v>
      </c>
      <c r="S58" s="1474"/>
      <c r="T58" s="1474"/>
      <c r="U58" s="1474"/>
      <c r="V58" s="1475">
        <v>295</v>
      </c>
      <c r="W58" s="1481">
        <v>288</v>
      </c>
      <c r="X58" s="1476">
        <v>295</v>
      </c>
      <c r="Y58" s="1273">
        <f>IFERROR($W58/$V58, 0)</f>
        <v>0.97627118644067801</v>
      </c>
      <c r="Z58" s="1474"/>
      <c r="AA58" s="825">
        <v>0</v>
      </c>
      <c r="AB58" s="829">
        <v>0</v>
      </c>
      <c r="AC58" s="743">
        <v>0</v>
      </c>
      <c r="AD58" s="1343" t="s">
        <v>666</v>
      </c>
      <c r="AE58" s="735"/>
    </row>
    <row r="59" spans="1:31" ht="24.75" customHeight="1">
      <c r="A59" s="1412" t="s">
        <v>667</v>
      </c>
      <c r="B59" s="1082" t="s">
        <v>41</v>
      </c>
      <c r="C59" s="1342">
        <v>46130</v>
      </c>
      <c r="D59" s="1270" t="s">
        <v>50</v>
      </c>
      <c r="E59" s="1271">
        <v>46121</v>
      </c>
      <c r="F59" s="1270" t="s">
        <v>51</v>
      </c>
      <c r="G59" s="1272"/>
      <c r="H59" s="1009">
        <v>0</v>
      </c>
      <c r="I59" s="304" t="s">
        <v>665</v>
      </c>
      <c r="J59" s="755" t="s">
        <v>31</v>
      </c>
      <c r="K59" s="1471"/>
      <c r="L59" s="1271"/>
      <c r="M59" s="1201" t="s">
        <v>110</v>
      </c>
      <c r="N59" s="1472">
        <v>4004.55</v>
      </c>
      <c r="O59" s="1201" t="s">
        <v>110</v>
      </c>
      <c r="P59" s="1480" t="s">
        <v>39</v>
      </c>
      <c r="Q59" s="1474">
        <v>46121</v>
      </c>
      <c r="R59" s="1474" t="s">
        <v>238</v>
      </c>
      <c r="S59" s="1474"/>
      <c r="T59" s="1474"/>
      <c r="U59" s="1474"/>
      <c r="V59" s="1475">
        <v>303</v>
      </c>
      <c r="W59" s="1481">
        <v>290</v>
      </c>
      <c r="X59" s="1476">
        <f>SUM(V59-W59)</f>
        <v>13</v>
      </c>
      <c r="Y59" s="1273">
        <f>IFERROR($W59/$V59, 0)</f>
        <v>0.95709570957095713</v>
      </c>
      <c r="Z59" s="1474"/>
      <c r="AA59" s="825">
        <v>0</v>
      </c>
      <c r="AB59" s="829">
        <v>0</v>
      </c>
      <c r="AC59" s="743">
        <v>0</v>
      </c>
      <c r="AD59" s="1343"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18"/>
      <c r="AA60" s="825">
        <v>0</v>
      </c>
      <c r="AB60" s="825">
        <v>0</v>
      </c>
      <c r="AC60" s="774">
        <v>0</v>
      </c>
      <c r="AD60" s="1320"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19"/>
      <c r="AA61" s="825">
        <v>0</v>
      </c>
      <c r="AB61" s="825">
        <v>0</v>
      </c>
      <c r="AC61" s="774">
        <v>0</v>
      </c>
      <c r="AD61" s="1320"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76">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76">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76">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76">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76">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76">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76">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76">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76">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76">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76">
        <f t="shared" si="10"/>
        <v>7502</v>
      </c>
      <c r="Y138" s="1108">
        <f t="shared" si="9"/>
        <v>0</v>
      </c>
      <c r="Z138" s="1109"/>
      <c r="AA138" s="744">
        <v>0</v>
      </c>
      <c r="AB138" s="744">
        <v>0</v>
      </c>
      <c r="AC138" s="743">
        <v>0</v>
      </c>
      <c r="AD138" s="728" t="s">
        <v>737</v>
      </c>
      <c r="AE138" s="732"/>
    </row>
    <row r="139" spans="1:31" ht="24.75" customHeight="1">
      <c r="A139" s="1280"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1"/>
      <c r="S139" s="1107"/>
      <c r="T139" s="1107"/>
      <c r="U139" s="1107"/>
      <c r="V139" s="776">
        <v>3682</v>
      </c>
      <c r="W139" s="1018"/>
      <c r="X139" s="1476">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tabSelected="1" zoomScale="80" zoomScaleNormal="80" workbookViewId="0">
      <pane xSplit="1" topLeftCell="B17"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4" t="s">
        <v>110</v>
      </c>
      <c r="S2" s="363" t="s">
        <v>752</v>
      </c>
      <c r="T2" s="373" t="s">
        <v>753</v>
      </c>
      <c r="U2" s="373" t="s">
        <v>753</v>
      </c>
      <c r="V2" s="333">
        <v>158</v>
      </c>
      <c r="W2" s="450">
        <v>195</v>
      </c>
      <c r="X2" s="44">
        <f>SUM(V2-W2)</f>
        <v>-37</v>
      </c>
      <c r="Y2" s="3">
        <f>IFERROR($W2/$V2, 0)</f>
        <v>1.2341772151898733</v>
      </c>
      <c r="Z2" s="30" t="s">
        <v>754</v>
      </c>
      <c r="AA2" s="1213">
        <v>1</v>
      </c>
      <c r="AB2" s="1213">
        <v>1</v>
      </c>
      <c r="AC2" s="1213">
        <v>1</v>
      </c>
      <c r="AD2" s="1411" t="s">
        <v>755</v>
      </c>
    </row>
    <row r="3" spans="1:30" ht="39.75" customHeight="1">
      <c r="A3" s="1294" t="s">
        <v>756</v>
      </c>
      <c r="B3" s="377" t="s">
        <v>35</v>
      </c>
      <c r="C3" s="1286">
        <v>46099</v>
      </c>
      <c r="D3" s="1287" t="s">
        <v>50</v>
      </c>
      <c r="E3" s="1287">
        <v>45959</v>
      </c>
      <c r="F3" s="1272" t="s">
        <v>55</v>
      </c>
      <c r="G3" s="1287" t="s">
        <v>757</v>
      </c>
      <c r="H3" s="1298">
        <v>69</v>
      </c>
      <c r="I3" s="1254" t="s">
        <v>665</v>
      </c>
      <c r="J3" s="1254" t="s">
        <v>31</v>
      </c>
      <c r="K3" s="369"/>
      <c r="L3" s="1287">
        <v>45925</v>
      </c>
      <c r="M3" s="1295" t="s">
        <v>110</v>
      </c>
      <c r="N3" s="1299">
        <v>51632</v>
      </c>
      <c r="O3" s="1295" t="s">
        <v>110</v>
      </c>
      <c r="P3" s="1296" t="s">
        <v>39</v>
      </c>
      <c r="Q3" s="1255">
        <v>45932</v>
      </c>
      <c r="R3" s="1255" t="s">
        <v>110</v>
      </c>
      <c r="S3" s="363" t="s">
        <v>752</v>
      </c>
      <c r="T3" s="373" t="s">
        <v>753</v>
      </c>
      <c r="U3" s="373" t="s">
        <v>753</v>
      </c>
      <c r="V3" s="1256">
        <v>3997</v>
      </c>
      <c r="W3" s="1297">
        <v>4226</v>
      </c>
      <c r="X3" s="1257">
        <f>SUM(V3-W3)</f>
        <v>-229</v>
      </c>
      <c r="Y3" s="365">
        <f>IFERROR($W3/$V3, 0)</f>
        <v>1.0572929697272955</v>
      </c>
      <c r="Z3" s="1255">
        <v>45960</v>
      </c>
      <c r="AA3" s="1213">
        <v>1</v>
      </c>
      <c r="AB3" s="1213">
        <v>1</v>
      </c>
      <c r="AC3" s="1213">
        <v>1</v>
      </c>
      <c r="AD3" s="1274" t="s">
        <v>758</v>
      </c>
    </row>
    <row r="4" spans="1:30" ht="39.75" customHeight="1">
      <c r="A4" s="1389"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1" t="s">
        <v>39</v>
      </c>
      <c r="Q4" s="370">
        <v>45932</v>
      </c>
      <c r="R4" s="370" t="s">
        <v>110</v>
      </c>
      <c r="S4" s="363" t="s">
        <v>752</v>
      </c>
      <c r="T4" s="373" t="s">
        <v>753</v>
      </c>
      <c r="U4" s="373" t="s">
        <v>753</v>
      </c>
      <c r="V4" s="671">
        <v>4716</v>
      </c>
      <c r="W4" s="1400">
        <v>4731</v>
      </c>
      <c r="X4" s="364">
        <f>SUM(V4-W4)</f>
        <v>-15</v>
      </c>
      <c r="Y4" s="365">
        <f>IFERROR($W4/$V4, 0)</f>
        <v>1.0031806615776082</v>
      </c>
      <c r="Z4" s="370">
        <v>45971</v>
      </c>
      <c r="AA4" s="1213">
        <v>1</v>
      </c>
      <c r="AB4" s="1213">
        <v>1</v>
      </c>
      <c r="AC4" s="1213">
        <v>1</v>
      </c>
      <c r="AD4" s="808" t="s">
        <v>761</v>
      </c>
    </row>
    <row r="5" spans="1:30" ht="39.75" customHeight="1">
      <c r="A5" s="1294" t="s">
        <v>762</v>
      </c>
      <c r="B5" s="377" t="s">
        <v>35</v>
      </c>
      <c r="C5" s="1286">
        <v>46099</v>
      </c>
      <c r="D5" s="1287" t="s">
        <v>54</v>
      </c>
      <c r="E5" s="1287">
        <v>45975</v>
      </c>
      <c r="F5" s="1272" t="s">
        <v>51</v>
      </c>
      <c r="G5" s="1287" t="s">
        <v>763</v>
      </c>
      <c r="H5" s="1078">
        <v>48</v>
      </c>
      <c r="I5" s="1254" t="s">
        <v>665</v>
      </c>
      <c r="J5" s="1254" t="s">
        <v>31</v>
      </c>
      <c r="K5" s="362"/>
      <c r="L5" s="1287" t="s">
        <v>260</v>
      </c>
      <c r="M5" s="1295" t="s">
        <v>110</v>
      </c>
      <c r="N5" s="1079">
        <v>39064</v>
      </c>
      <c r="O5" s="372" t="s">
        <v>110</v>
      </c>
      <c r="P5" s="1296" t="s">
        <v>39</v>
      </c>
      <c r="Q5" s="1255">
        <v>45932</v>
      </c>
      <c r="R5" s="1255" t="s">
        <v>110</v>
      </c>
      <c r="S5" s="363" t="s">
        <v>752</v>
      </c>
      <c r="T5" s="373" t="s">
        <v>753</v>
      </c>
      <c r="U5" s="373" t="s">
        <v>753</v>
      </c>
      <c r="V5" s="1256">
        <v>2982</v>
      </c>
      <c r="W5" s="1297">
        <v>2970</v>
      </c>
      <c r="X5" s="1257">
        <f>SUM(V5-W5)</f>
        <v>12</v>
      </c>
      <c r="Y5" s="365">
        <f>IFERROR($W5/$V5, 0)</f>
        <v>0.99597585513078468</v>
      </c>
      <c r="Z5" s="1255">
        <v>46104</v>
      </c>
      <c r="AA5" s="1213">
        <v>1</v>
      </c>
      <c r="AB5" s="1213">
        <v>1</v>
      </c>
      <c r="AC5" s="1213">
        <v>1</v>
      </c>
      <c r="AD5" s="1274"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6">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2" t="s">
        <v>770</v>
      </c>
      <c r="E8" s="701">
        <v>45867</v>
      </c>
      <c r="F8" s="702" t="s">
        <v>53</v>
      </c>
      <c r="G8" s="1272"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7">
        <v>9806</v>
      </c>
      <c r="X8" s="1257">
        <f>SUM(V8-W8)</f>
        <v>34</v>
      </c>
      <c r="Y8" s="365">
        <f>IFERROR($W8/$V8, 0)</f>
        <v>0.99654471544715451</v>
      </c>
      <c r="Z8" s="1255">
        <v>45884</v>
      </c>
      <c r="AA8" s="698">
        <v>1</v>
      </c>
      <c r="AB8" s="698">
        <v>0</v>
      </c>
      <c r="AC8" s="1258">
        <v>9106</v>
      </c>
      <c r="AD8" s="1274" t="s">
        <v>772</v>
      </c>
    </row>
    <row r="9" spans="1:30" ht="39.75" customHeight="1">
      <c r="A9" s="737" t="s">
        <v>773</v>
      </c>
      <c r="B9" s="377" t="s">
        <v>35</v>
      </c>
      <c r="C9" s="690">
        <v>46103</v>
      </c>
      <c r="D9" s="358" t="s">
        <v>52</v>
      </c>
      <c r="E9" s="701">
        <v>46077</v>
      </c>
      <c r="F9" s="366" t="s">
        <v>53</v>
      </c>
      <c r="G9" s="1272" t="s">
        <v>774</v>
      </c>
      <c r="H9" s="369">
        <v>0</v>
      </c>
      <c r="I9" s="372" t="s">
        <v>665</v>
      </c>
      <c r="J9" s="1201" t="s">
        <v>31</v>
      </c>
      <c r="K9" s="1254"/>
      <c r="L9" s="1287"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4"/>
    </row>
    <row r="10" spans="1:30" ht="39.75" customHeight="1">
      <c r="A10" s="737" t="s">
        <v>775</v>
      </c>
      <c r="B10" s="377" t="s">
        <v>35</v>
      </c>
      <c r="C10" s="690">
        <v>46079</v>
      </c>
      <c r="D10" s="366" t="s">
        <v>54</v>
      </c>
      <c r="E10" s="367">
        <v>46056</v>
      </c>
      <c r="F10" s="366" t="s">
        <v>53</v>
      </c>
      <c r="G10" s="1272" t="s">
        <v>776</v>
      </c>
      <c r="H10" s="1201">
        <v>0</v>
      </c>
      <c r="I10" s="1295" t="s">
        <v>665</v>
      </c>
      <c r="J10" s="1201" t="s">
        <v>31</v>
      </c>
      <c r="K10" s="692"/>
      <c r="L10" s="1287"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4"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6">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0"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78">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08"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417" t="s">
        <v>805</v>
      </c>
      <c r="B21" s="1082" t="s">
        <v>41</v>
      </c>
      <c r="C21" s="360">
        <v>46111</v>
      </c>
      <c r="D21" s="702" t="s">
        <v>52</v>
      </c>
      <c r="E21" s="367">
        <v>46085</v>
      </c>
      <c r="F21" s="366" t="s">
        <v>53</v>
      </c>
      <c r="G21" s="702" t="s">
        <v>806</v>
      </c>
      <c r="H21" s="1009">
        <v>0</v>
      </c>
      <c r="I21" s="304" t="s">
        <v>665</v>
      </c>
      <c r="J21" s="755" t="s">
        <v>31</v>
      </c>
      <c r="K21" s="362"/>
      <c r="L21" s="749" t="s">
        <v>260</v>
      </c>
      <c r="M21" s="755" t="s">
        <v>110</v>
      </c>
      <c r="N21" s="827">
        <v>151170.79999999999</v>
      </c>
      <c r="O21" s="755" t="s">
        <v>110</v>
      </c>
      <c r="P21" s="1277" t="s">
        <v>39</v>
      </c>
      <c r="Q21" s="1006">
        <v>46086</v>
      </c>
      <c r="R21" s="1413" t="s">
        <v>110</v>
      </c>
      <c r="S21" s="363">
        <v>46126</v>
      </c>
      <c r="T21" s="363">
        <v>46127</v>
      </c>
      <c r="U21" s="363">
        <v>46133</v>
      </c>
      <c r="V21" s="1007">
        <v>11789</v>
      </c>
      <c r="W21" s="1276">
        <v>11958</v>
      </c>
      <c r="X21" s="1001">
        <f t="shared" ref="X21" si="0">SUM(V21-W21)</f>
        <v>-169</v>
      </c>
      <c r="Y21" s="365">
        <f t="shared" ref="Y21" si="1">IFERROR($W21/$V21, 0)</f>
        <v>1.0143353974043601</v>
      </c>
      <c r="Z21" s="1013">
        <v>46099</v>
      </c>
      <c r="AA21" s="825">
        <v>1</v>
      </c>
      <c r="AB21" s="829">
        <v>0</v>
      </c>
      <c r="AC21" s="743">
        <v>0</v>
      </c>
      <c r="AD21" s="1274" t="s">
        <v>807</v>
      </c>
    </row>
    <row r="22" spans="1:30" ht="39.75" customHeight="1">
      <c r="A22" s="1416" t="s">
        <v>808</v>
      </c>
      <c r="B22" s="1082" t="s">
        <v>41</v>
      </c>
      <c r="C22" s="360">
        <v>46111</v>
      </c>
      <c r="D22" s="1272" t="s">
        <v>52</v>
      </c>
      <c r="E22" s="367">
        <v>46106</v>
      </c>
      <c r="F22" s="702" t="s">
        <v>51</v>
      </c>
      <c r="G22" s="702" t="s">
        <v>809</v>
      </c>
      <c r="H22" s="1009">
        <v>0</v>
      </c>
      <c r="I22" s="304" t="s">
        <v>665</v>
      </c>
      <c r="J22" s="755" t="s">
        <v>31</v>
      </c>
      <c r="K22" s="362"/>
      <c r="L22" s="1310" t="s">
        <v>260</v>
      </c>
      <c r="M22" s="755" t="s">
        <v>110</v>
      </c>
      <c r="N22" s="827">
        <v>24122.75</v>
      </c>
      <c r="O22" s="755" t="s">
        <v>110</v>
      </c>
      <c r="P22" s="1399" t="s">
        <v>39</v>
      </c>
      <c r="Q22" s="370">
        <v>46087</v>
      </c>
      <c r="R22" s="706" t="s">
        <v>110</v>
      </c>
      <c r="S22" s="363">
        <v>46132</v>
      </c>
      <c r="T22" s="373" t="s">
        <v>753</v>
      </c>
      <c r="U22" s="373" t="s">
        <v>753</v>
      </c>
      <c r="V22" s="9">
        <v>1925</v>
      </c>
      <c r="W22" s="1415">
        <v>1896</v>
      </c>
      <c r="X22" s="364">
        <f>SUM(V22-W22)</f>
        <v>29</v>
      </c>
      <c r="Y22" s="365">
        <f>IFERROR($W22/$V22, 0)</f>
        <v>0.98493506493506489</v>
      </c>
      <c r="Z22" s="21">
        <v>46111</v>
      </c>
      <c r="AA22" s="825">
        <v>1</v>
      </c>
      <c r="AB22" s="825">
        <v>1</v>
      </c>
      <c r="AC22" s="825">
        <v>1</v>
      </c>
      <c r="AD22" s="1274" t="s">
        <v>810</v>
      </c>
    </row>
    <row r="23" spans="1:30" ht="39.75" customHeight="1">
      <c r="A23" s="1418" t="s">
        <v>811</v>
      </c>
      <c r="B23" s="1082" t="s">
        <v>41</v>
      </c>
      <c r="C23" s="360">
        <v>46111</v>
      </c>
      <c r="D23" s="1272" t="s">
        <v>52</v>
      </c>
      <c r="E23" s="367">
        <v>46106</v>
      </c>
      <c r="F23" s="702" t="s">
        <v>51</v>
      </c>
      <c r="G23" s="702" t="s">
        <v>812</v>
      </c>
      <c r="H23" s="1009">
        <v>0</v>
      </c>
      <c r="I23" s="304" t="s">
        <v>665</v>
      </c>
      <c r="J23" s="755" t="s">
        <v>31</v>
      </c>
      <c r="K23" s="362"/>
      <c r="L23" s="1310" t="s">
        <v>260</v>
      </c>
      <c r="M23" s="755" t="s">
        <v>110</v>
      </c>
      <c r="N23" s="827">
        <v>26639.1</v>
      </c>
      <c r="O23" s="755" t="s">
        <v>110</v>
      </c>
      <c r="P23" s="1399" t="s">
        <v>39</v>
      </c>
      <c r="Q23" s="370">
        <v>46087</v>
      </c>
      <c r="R23" s="706" t="s">
        <v>110</v>
      </c>
      <c r="S23" s="363">
        <v>46132</v>
      </c>
      <c r="T23" s="373" t="s">
        <v>753</v>
      </c>
      <c r="U23" s="373" t="s">
        <v>753</v>
      </c>
      <c r="V23" s="9">
        <v>2136</v>
      </c>
      <c r="W23" s="1415">
        <v>2179</v>
      </c>
      <c r="X23" s="364">
        <f>SUM(V23-W23)</f>
        <v>-43</v>
      </c>
      <c r="Y23" s="365">
        <f>IFERROR($W23/$V23, 0)</f>
        <v>1.0201310861423221</v>
      </c>
      <c r="Z23" s="21">
        <v>46112</v>
      </c>
      <c r="AA23" s="825">
        <v>1</v>
      </c>
      <c r="AB23" s="825">
        <v>1</v>
      </c>
      <c r="AC23" s="825">
        <v>1</v>
      </c>
      <c r="AD23" s="1274" t="s">
        <v>813</v>
      </c>
    </row>
    <row r="24" spans="1:30" ht="39.75" customHeight="1">
      <c r="A24" s="1389" t="s">
        <v>814</v>
      </c>
      <c r="B24" s="1082" t="s">
        <v>41</v>
      </c>
      <c r="C24" s="360">
        <v>46140</v>
      </c>
      <c r="D24" s="702" t="s">
        <v>52</v>
      </c>
      <c r="E24" s="367">
        <v>46106</v>
      </c>
      <c r="F24" s="702" t="s">
        <v>51</v>
      </c>
      <c r="G24" s="702" t="s">
        <v>815</v>
      </c>
      <c r="H24" s="1009">
        <v>0</v>
      </c>
      <c r="I24" s="304" t="s">
        <v>665</v>
      </c>
      <c r="J24" s="755" t="s">
        <v>31</v>
      </c>
      <c r="K24" s="362"/>
      <c r="L24" s="1310" t="s">
        <v>260</v>
      </c>
      <c r="M24" s="755" t="s">
        <v>110</v>
      </c>
      <c r="N24" s="827">
        <v>1698.25</v>
      </c>
      <c r="O24" s="755" t="s">
        <v>110</v>
      </c>
      <c r="P24" s="1399" t="s">
        <v>39</v>
      </c>
      <c r="Q24" s="1006">
        <v>46087</v>
      </c>
      <c r="R24" s="706" t="s">
        <v>110</v>
      </c>
      <c r="S24" s="363">
        <v>46132</v>
      </c>
      <c r="T24" s="373" t="s">
        <v>753</v>
      </c>
      <c r="U24" s="373" t="s">
        <v>753</v>
      </c>
      <c r="V24" s="1007">
        <v>105</v>
      </c>
      <c r="W24" s="1398">
        <v>102</v>
      </c>
      <c r="X24" s="1001">
        <f t="shared" ref="X24:X25" si="2">SUM(V24-W24)</f>
        <v>3</v>
      </c>
      <c r="Y24" s="365">
        <f t="shared" ref="Y24:Y25" si="3">IFERROR($W24/$V24, 0)</f>
        <v>0.97142857142857142</v>
      </c>
      <c r="Z24" s="1013">
        <v>46119</v>
      </c>
      <c r="AA24" s="825">
        <v>1</v>
      </c>
      <c r="AB24" s="829">
        <v>0</v>
      </c>
      <c r="AC24" s="743">
        <v>0</v>
      </c>
      <c r="AD24" s="699" t="s">
        <v>810</v>
      </c>
    </row>
    <row r="25" spans="1:30" ht="39.75" customHeight="1">
      <c r="A25" s="1389" t="s">
        <v>816</v>
      </c>
      <c r="B25" s="1082" t="s">
        <v>41</v>
      </c>
      <c r="C25" s="360">
        <v>46140</v>
      </c>
      <c r="D25" s="366" t="s">
        <v>52</v>
      </c>
      <c r="E25" s="367">
        <v>46106</v>
      </c>
      <c r="F25" s="702" t="s">
        <v>51</v>
      </c>
      <c r="G25" s="702" t="s">
        <v>817</v>
      </c>
      <c r="H25" s="1009">
        <v>0</v>
      </c>
      <c r="I25" s="304" t="s">
        <v>665</v>
      </c>
      <c r="J25" s="755" t="s">
        <v>31</v>
      </c>
      <c r="K25" s="362"/>
      <c r="L25" s="1310" t="s">
        <v>260</v>
      </c>
      <c r="M25" s="755" t="s">
        <v>110</v>
      </c>
      <c r="N25" s="827">
        <v>5779.1</v>
      </c>
      <c r="O25" s="755" t="s">
        <v>110</v>
      </c>
      <c r="P25" s="1399" t="s">
        <v>39</v>
      </c>
      <c r="Q25" s="1006">
        <v>46106</v>
      </c>
      <c r="R25" s="706" t="s">
        <v>110</v>
      </c>
      <c r="S25" s="363">
        <v>46132</v>
      </c>
      <c r="T25" s="373" t="s">
        <v>753</v>
      </c>
      <c r="U25" s="373" t="s">
        <v>753</v>
      </c>
      <c r="V25" s="1007">
        <v>406</v>
      </c>
      <c r="W25" s="1398">
        <v>417</v>
      </c>
      <c r="X25" s="1001">
        <f t="shared" si="2"/>
        <v>-11</v>
      </c>
      <c r="Y25" s="365">
        <f t="shared" si="3"/>
        <v>1.0270935960591132</v>
      </c>
      <c r="Z25" s="1013">
        <v>46119</v>
      </c>
      <c r="AA25" s="825">
        <v>1</v>
      </c>
      <c r="AB25" s="825">
        <v>1</v>
      </c>
      <c r="AC25" s="825">
        <v>1</v>
      </c>
      <c r="AD25" s="1274" t="s">
        <v>818</v>
      </c>
    </row>
    <row r="26" spans="1:30" ht="39.75" customHeight="1">
      <c r="A26" s="1389" t="s">
        <v>819</v>
      </c>
      <c r="B26" s="1082" t="s">
        <v>41</v>
      </c>
      <c r="C26" s="360">
        <v>46111</v>
      </c>
      <c r="D26" s="366" t="s">
        <v>50</v>
      </c>
      <c r="E26" s="367">
        <v>46087</v>
      </c>
      <c r="F26" s="702" t="s">
        <v>51</v>
      </c>
      <c r="G26" s="702" t="s">
        <v>820</v>
      </c>
      <c r="H26" s="1009">
        <v>0</v>
      </c>
      <c r="I26" s="304" t="s">
        <v>665</v>
      </c>
      <c r="J26" s="755" t="s">
        <v>31</v>
      </c>
      <c r="K26" s="362"/>
      <c r="L26" s="1310" t="s">
        <v>260</v>
      </c>
      <c r="M26" s="755" t="s">
        <v>110</v>
      </c>
      <c r="N26" s="827">
        <v>9496.2000000000007</v>
      </c>
      <c r="O26" s="755" t="s">
        <v>110</v>
      </c>
      <c r="P26" s="1399" t="s">
        <v>39</v>
      </c>
      <c r="Q26" s="1006">
        <v>46087</v>
      </c>
      <c r="R26" s="706" t="s">
        <v>110</v>
      </c>
      <c r="S26" s="363">
        <v>46132</v>
      </c>
      <c r="T26" s="373" t="s">
        <v>753</v>
      </c>
      <c r="U26" s="373" t="s">
        <v>753</v>
      </c>
      <c r="V26" s="1007">
        <v>742</v>
      </c>
      <c r="W26" s="1398">
        <v>752</v>
      </c>
      <c r="X26" s="1001">
        <f t="shared" ref="X26" si="4">SUM(V26-W26)</f>
        <v>-10</v>
      </c>
      <c r="Y26" s="365">
        <f t="shared" ref="Y26" si="5">IFERROR($W26/$V26, 0)</f>
        <v>1.013477088948787</v>
      </c>
      <c r="Z26" s="1013">
        <v>46115</v>
      </c>
      <c r="AA26" s="825">
        <v>1</v>
      </c>
      <c r="AB26" s="825">
        <v>1</v>
      </c>
      <c r="AC26" s="825">
        <v>1</v>
      </c>
      <c r="AD26" s="699" t="s">
        <v>821</v>
      </c>
    </row>
    <row r="27" spans="1:30" ht="39.75" customHeight="1">
      <c r="A27" s="1407" t="s">
        <v>431</v>
      </c>
      <c r="B27" s="359" t="s">
        <v>29</v>
      </c>
      <c r="C27" s="690">
        <v>46080</v>
      </c>
      <c r="D27" s="702" t="s">
        <v>464</v>
      </c>
      <c r="E27" s="701">
        <v>45748</v>
      </c>
      <c r="F27" s="366" t="s">
        <v>59</v>
      </c>
      <c r="G27" s="702" t="s">
        <v>432</v>
      </c>
      <c r="H27" s="703">
        <v>0</v>
      </c>
      <c r="I27" s="703" t="s">
        <v>665</v>
      </c>
      <c r="J27" s="703" t="s">
        <v>31</v>
      </c>
      <c r="K27" s="703"/>
      <c r="L27" s="701">
        <v>46028</v>
      </c>
      <c r="M27" s="703" t="s">
        <v>110</v>
      </c>
      <c r="N27" s="713">
        <v>29634.15</v>
      </c>
      <c r="O27" s="703" t="s">
        <v>110</v>
      </c>
      <c r="P27" s="1409" t="s">
        <v>39</v>
      </c>
      <c r="Q27" s="706">
        <v>45743</v>
      </c>
      <c r="R27" s="706" t="s">
        <v>238</v>
      </c>
      <c r="S27" s="363">
        <v>46134</v>
      </c>
      <c r="T27" s="373" t="s">
        <v>753</v>
      </c>
      <c r="U27" s="373" t="s">
        <v>753</v>
      </c>
      <c r="V27" s="707">
        <v>1831</v>
      </c>
      <c r="W27" s="1408">
        <v>1929</v>
      </c>
      <c r="X27" s="696">
        <f>SUM(V27-W27)</f>
        <v>-98</v>
      </c>
      <c r="Y27" s="365">
        <f>IFERROR($W27/$V27, 0)</f>
        <v>1.0535226652102676</v>
      </c>
      <c r="Z27" s="706">
        <v>45790</v>
      </c>
      <c r="AA27" s="698">
        <v>0</v>
      </c>
      <c r="AB27" s="698">
        <v>0</v>
      </c>
      <c r="AC27" s="707">
        <v>0</v>
      </c>
      <c r="AD27" s="718" t="s">
        <v>822</v>
      </c>
    </row>
    <row r="28" spans="1:30" ht="39.75" customHeight="1">
      <c r="A28" s="616" t="s">
        <v>509</v>
      </c>
      <c r="B28" s="359" t="s">
        <v>29</v>
      </c>
      <c r="C28" s="360">
        <v>45991</v>
      </c>
      <c r="D28" s="360" t="s">
        <v>50</v>
      </c>
      <c r="E28" s="367">
        <v>45748</v>
      </c>
      <c r="F28" s="366" t="s">
        <v>59</v>
      </c>
      <c r="G28" s="368" t="s">
        <v>823</v>
      </c>
      <c r="H28" s="369">
        <v>0</v>
      </c>
      <c r="I28" s="369" t="s">
        <v>665</v>
      </c>
      <c r="J28" s="362" t="s">
        <v>31</v>
      </c>
      <c r="K28" s="589"/>
      <c r="L28" s="367">
        <v>45741</v>
      </c>
      <c r="M28" s="362" t="s">
        <v>110</v>
      </c>
      <c r="N28" s="635">
        <v>17203.45</v>
      </c>
      <c r="O28" s="362" t="s">
        <v>110</v>
      </c>
      <c r="P28" s="484" t="s">
        <v>39</v>
      </c>
      <c r="Q28" s="370">
        <v>45742</v>
      </c>
      <c r="R28" s="370" t="s">
        <v>238</v>
      </c>
      <c r="S28" s="363">
        <v>46134</v>
      </c>
      <c r="T28" s="373" t="s">
        <v>753</v>
      </c>
      <c r="U28" s="373" t="s">
        <v>753</v>
      </c>
      <c r="V28" s="9">
        <v>1157</v>
      </c>
      <c r="W28" s="485">
        <v>1321</v>
      </c>
      <c r="X28" s="364">
        <f>SUM(V28-W28)</f>
        <v>-164</v>
      </c>
      <c r="Y28" s="365">
        <f>IFERROR($W28/$V28, 0)</f>
        <v>1.1417458945548833</v>
      </c>
      <c r="Z28" s="370">
        <v>45925</v>
      </c>
      <c r="AA28" s="280">
        <v>0</v>
      </c>
      <c r="AB28" s="280">
        <v>0</v>
      </c>
      <c r="AC28" s="1075">
        <v>0</v>
      </c>
      <c r="AD28" s="1062" t="s">
        <v>822</v>
      </c>
    </row>
    <row r="29" spans="1:30" ht="39.75" customHeight="1">
      <c r="A29" s="667" t="s">
        <v>433</v>
      </c>
      <c r="B29" s="568" t="s">
        <v>29</v>
      </c>
      <c r="C29" s="598">
        <v>45991</v>
      </c>
      <c r="D29" s="677" t="s">
        <v>50</v>
      </c>
      <c r="E29" s="24">
        <v>45779</v>
      </c>
      <c r="F29" s="569" t="s">
        <v>59</v>
      </c>
      <c r="G29" s="571" t="s">
        <v>434</v>
      </c>
      <c r="H29" s="572">
        <v>0</v>
      </c>
      <c r="I29" s="369" t="s">
        <v>665</v>
      </c>
      <c r="J29" s="362" t="s">
        <v>31</v>
      </c>
      <c r="K29" s="605"/>
      <c r="L29" s="19">
        <v>45742</v>
      </c>
      <c r="M29" s="607" t="s">
        <v>110</v>
      </c>
      <c r="N29" s="670">
        <v>23800.25</v>
      </c>
      <c r="O29" s="300" t="s">
        <v>110</v>
      </c>
      <c r="P29" s="1307" t="s">
        <v>39</v>
      </c>
      <c r="Q29" s="21">
        <v>45743</v>
      </c>
      <c r="R29" s="370" t="s">
        <v>238</v>
      </c>
      <c r="S29" s="363">
        <v>46134</v>
      </c>
      <c r="T29" s="373" t="s">
        <v>753</v>
      </c>
      <c r="U29" s="373" t="s">
        <v>753</v>
      </c>
      <c r="V29" s="5">
        <v>1697</v>
      </c>
      <c r="W29" s="645">
        <v>1815</v>
      </c>
      <c r="X29" s="364">
        <f>SUM(V29-W29)</f>
        <v>-118</v>
      </c>
      <c r="Y29" s="256">
        <f>IFERROR($W29/$V29, 0)</f>
        <v>1.0695344725987035</v>
      </c>
      <c r="Z29" s="21">
        <v>45791</v>
      </c>
      <c r="AA29" s="464">
        <v>1</v>
      </c>
      <c r="AB29" s="464">
        <v>0</v>
      </c>
      <c r="AC29" s="1112">
        <v>0</v>
      </c>
      <c r="AD29" s="1062" t="s">
        <v>822</v>
      </c>
    </row>
    <row r="30" spans="1:30" ht="39.75" customHeight="1">
      <c r="A30" s="737" t="s">
        <v>435</v>
      </c>
      <c r="B30" s="359" t="s">
        <v>29</v>
      </c>
      <c r="C30" s="690">
        <v>46044</v>
      </c>
      <c r="D30" s="690" t="s">
        <v>50</v>
      </c>
      <c r="E30" s="701">
        <v>45700</v>
      </c>
      <c r="F30" s="701" t="s">
        <v>59</v>
      </c>
      <c r="G30" s="701" t="s">
        <v>436</v>
      </c>
      <c r="H30" s="703">
        <v>0</v>
      </c>
      <c r="I30" s="703" t="s">
        <v>665</v>
      </c>
      <c r="J30" s="703" t="s">
        <v>31</v>
      </c>
      <c r="K30" s="703"/>
      <c r="L30" s="701">
        <v>45700</v>
      </c>
      <c r="M30" s="703" t="s">
        <v>110</v>
      </c>
      <c r="N30" s="713">
        <v>19745.25</v>
      </c>
      <c r="O30" s="703" t="s">
        <v>110</v>
      </c>
      <c r="P30" s="1305" t="s">
        <v>39</v>
      </c>
      <c r="Q30" s="706">
        <v>45696</v>
      </c>
      <c r="R30" s="706" t="s">
        <v>238</v>
      </c>
      <c r="S30" s="363" t="s">
        <v>752</v>
      </c>
      <c r="T30" s="373" t="s">
        <v>753</v>
      </c>
      <c r="U30" s="373" t="s">
        <v>753</v>
      </c>
      <c r="V30" s="707">
        <v>1534</v>
      </c>
      <c r="W30" s="739">
        <v>1571</v>
      </c>
      <c r="X30" s="696">
        <f>SUM(V30-W30)</f>
        <v>-37</v>
      </c>
      <c r="Y30" s="365">
        <f>IFERROR($W30/$V30, 0)</f>
        <v>1.0241199478487615</v>
      </c>
      <c r="Z30" s="706">
        <v>45736</v>
      </c>
      <c r="AA30" s="698">
        <v>0</v>
      </c>
      <c r="AB30" s="698">
        <v>0</v>
      </c>
      <c r="AC30" s="1113">
        <v>0</v>
      </c>
      <c r="AD30" s="1114" t="s">
        <v>824</v>
      </c>
    </row>
    <row r="31" spans="1:30" ht="39.75" customHeight="1">
      <c r="A31" s="737" t="s">
        <v>437</v>
      </c>
      <c r="B31" s="359" t="s">
        <v>29</v>
      </c>
      <c r="C31" s="690">
        <v>46080</v>
      </c>
      <c r="D31" s="366" t="s">
        <v>464</v>
      </c>
      <c r="E31" s="701">
        <v>45748</v>
      </c>
      <c r="F31" s="366" t="s">
        <v>59</v>
      </c>
      <c r="G31" s="720" t="s">
        <v>438</v>
      </c>
      <c r="H31" s="703">
        <v>0</v>
      </c>
      <c r="I31" s="703" t="s">
        <v>665</v>
      </c>
      <c r="J31" s="703" t="s">
        <v>31</v>
      </c>
      <c r="K31" s="721"/>
      <c r="L31" s="701">
        <v>45741</v>
      </c>
      <c r="M31" s="703" t="s">
        <v>110</v>
      </c>
      <c r="N31" s="713">
        <v>31186.25</v>
      </c>
      <c r="O31" s="703" t="s">
        <v>110</v>
      </c>
      <c r="P31" s="1306" t="s">
        <v>39</v>
      </c>
      <c r="Q31" s="706">
        <v>45743</v>
      </c>
      <c r="R31" s="706" t="s">
        <v>558</v>
      </c>
      <c r="S31" s="706" t="s">
        <v>37</v>
      </c>
      <c r="T31" s="706" t="s">
        <v>37</v>
      </c>
      <c r="U31" s="706" t="s">
        <v>37</v>
      </c>
      <c r="V31" s="707">
        <v>2003</v>
      </c>
      <c r="W31" s="739">
        <v>225</v>
      </c>
      <c r="X31" s="696">
        <f>SUM(V31-W31)</f>
        <v>1778</v>
      </c>
      <c r="Y31" s="365">
        <f>IFERROR($W31/$V31, 0)</f>
        <v>0.11233150274588118</v>
      </c>
      <c r="Z31" s="706">
        <v>45785</v>
      </c>
      <c r="AA31" s="698">
        <v>0</v>
      </c>
      <c r="AB31" s="698">
        <v>0</v>
      </c>
      <c r="AC31" s="707">
        <v>0</v>
      </c>
      <c r="AD31" s="816" t="s">
        <v>825</v>
      </c>
    </row>
    <row r="32" spans="1:30" ht="39.75" customHeight="1">
      <c r="A32" s="737" t="s">
        <v>826</v>
      </c>
      <c r="B32" s="359" t="s">
        <v>29</v>
      </c>
      <c r="C32" s="690">
        <v>46218</v>
      </c>
      <c r="D32" s="690" t="s">
        <v>827</v>
      </c>
      <c r="E32" s="19" t="s">
        <v>260</v>
      </c>
      <c r="F32" s="702" t="s">
        <v>59</v>
      </c>
      <c r="G32" s="702" t="s">
        <v>828</v>
      </c>
      <c r="H32" s="703">
        <v>380</v>
      </c>
      <c r="I32" s="1074" t="s">
        <v>665</v>
      </c>
      <c r="J32" s="692" t="s">
        <v>37</v>
      </c>
      <c r="K32" s="721"/>
      <c r="L32" s="701">
        <v>45964</v>
      </c>
      <c r="M32" s="703" t="s">
        <v>110</v>
      </c>
      <c r="N32" s="713">
        <v>117414</v>
      </c>
      <c r="O32" s="703" t="s">
        <v>110</v>
      </c>
      <c r="P32" s="1305" t="s">
        <v>39</v>
      </c>
      <c r="Q32" s="706">
        <v>45964</v>
      </c>
      <c r="R32" s="706" t="s">
        <v>110</v>
      </c>
      <c r="S32" s="706"/>
      <c r="T32" s="373" t="s">
        <v>753</v>
      </c>
      <c r="U32" s="373" t="s">
        <v>753</v>
      </c>
      <c r="V32" s="707">
        <v>9181</v>
      </c>
      <c r="W32" s="739">
        <v>9179</v>
      </c>
      <c r="X32" s="696">
        <f>SUM(V32-W32)</f>
        <v>2</v>
      </c>
      <c r="Y32" s="383">
        <f>IFERROR($W32/$V32, 0)</f>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S2:U30 R6:R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L238"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35</v>
      </c>
      <c r="C2" s="360">
        <v>45960</v>
      </c>
      <c r="D2" s="360" t="s">
        <v>837</v>
      </c>
      <c r="E2" s="360">
        <v>45897</v>
      </c>
      <c r="F2" s="358" t="s">
        <v>53</v>
      </c>
      <c r="G2" s="361"/>
      <c r="H2" s="362">
        <v>0</v>
      </c>
      <c r="I2" s="1074" t="s">
        <v>665</v>
      </c>
      <c r="J2" s="362" t="s">
        <v>31</v>
      </c>
      <c r="K2" s="360">
        <v>45891</v>
      </c>
      <c r="L2" s="300" t="s">
        <v>110</v>
      </c>
      <c r="M2" s="346">
        <v>184994.5</v>
      </c>
      <c r="N2" s="1402">
        <v>159271.5</v>
      </c>
      <c r="O2" s="937"/>
      <c r="P2" s="1267">
        <v>159271.5</v>
      </c>
      <c r="Q2" s="300" t="s">
        <v>110</v>
      </c>
      <c r="R2" s="1404" t="s">
        <v>39</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35</v>
      </c>
      <c r="C3" s="690">
        <v>46107</v>
      </c>
      <c r="D3" s="358" t="s">
        <v>52</v>
      </c>
      <c r="E3" s="360">
        <v>46077</v>
      </c>
      <c r="F3" s="702" t="s">
        <v>53</v>
      </c>
      <c r="G3" s="691" t="s">
        <v>840</v>
      </c>
      <c r="H3" s="692">
        <v>0</v>
      </c>
      <c r="I3" s="1074" t="s">
        <v>665</v>
      </c>
      <c r="J3" s="692" t="s">
        <v>31</v>
      </c>
      <c r="K3" s="701" t="s">
        <v>260</v>
      </c>
      <c r="L3" s="692" t="s">
        <v>110</v>
      </c>
      <c r="M3" s="1019">
        <v>12404.9</v>
      </c>
      <c r="N3" s="1403">
        <v>11793.85</v>
      </c>
      <c r="O3" s="937"/>
      <c r="P3" s="1267">
        <v>11793.85</v>
      </c>
      <c r="Q3" s="304" t="s">
        <v>110</v>
      </c>
      <c r="R3" s="1405" t="s">
        <v>39</v>
      </c>
      <c r="S3" s="1341">
        <v>46077</v>
      </c>
      <c r="T3" s="1001">
        <v>1111</v>
      </c>
      <c r="U3" s="1001">
        <v>1163</v>
      </c>
      <c r="V3" s="3">
        <v>1.05</v>
      </c>
      <c r="W3" s="1000">
        <v>46097</v>
      </c>
      <c r="X3" s="698">
        <v>1</v>
      </c>
      <c r="Y3" s="280">
        <v>1</v>
      </c>
      <c r="Z3" s="280">
        <v>1</v>
      </c>
      <c r="AA3" s="363">
        <v>46104</v>
      </c>
      <c r="AB3" s="363">
        <v>46104</v>
      </c>
      <c r="AC3" s="1268" t="s">
        <v>841</v>
      </c>
    </row>
    <row r="4" spans="1:29" ht="39.75" customHeight="1">
      <c r="A4" s="297" t="s">
        <v>111</v>
      </c>
      <c r="B4" s="311" t="s">
        <v>35</v>
      </c>
      <c r="C4" s="299">
        <v>45868</v>
      </c>
      <c r="D4" s="18" t="s">
        <v>842</v>
      </c>
      <c r="E4" s="19">
        <v>45716</v>
      </c>
      <c r="F4" s="18" t="s">
        <v>51</v>
      </c>
      <c r="G4" s="920" t="s">
        <v>112</v>
      </c>
      <c r="H4" s="20">
        <v>0</v>
      </c>
      <c r="I4" s="304" t="s">
        <v>665</v>
      </c>
      <c r="J4" s="20" t="s">
        <v>31</v>
      </c>
      <c r="K4" s="299">
        <v>45716</v>
      </c>
      <c r="L4" s="20" t="s">
        <v>110</v>
      </c>
      <c r="M4" s="343">
        <v>64932.55</v>
      </c>
      <c r="N4" s="1365">
        <v>69110.8</v>
      </c>
      <c r="O4" s="799"/>
      <c r="P4" s="799">
        <v>69110.8</v>
      </c>
      <c r="Q4" s="20" t="s">
        <v>110</v>
      </c>
      <c r="R4" s="1404" t="s">
        <v>39</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35</v>
      </c>
      <c r="C5" s="299">
        <v>45991</v>
      </c>
      <c r="D5" s="19" t="s">
        <v>844</v>
      </c>
      <c r="E5" s="305">
        <v>45707</v>
      </c>
      <c r="F5" s="18" t="s">
        <v>51</v>
      </c>
      <c r="G5" s="441" t="s">
        <v>116</v>
      </c>
      <c r="H5" s="304">
        <v>0</v>
      </c>
      <c r="I5" s="304" t="s">
        <v>665</v>
      </c>
      <c r="J5" s="577" t="s">
        <v>31</v>
      </c>
      <c r="K5" s="24">
        <v>45708</v>
      </c>
      <c r="L5" s="304" t="s">
        <v>110</v>
      </c>
      <c r="M5" s="494">
        <v>87944.4</v>
      </c>
      <c r="N5" s="1365">
        <v>99159.12</v>
      </c>
      <c r="O5" s="799"/>
      <c r="P5" s="799">
        <v>99159.12</v>
      </c>
      <c r="Q5" s="304" t="s">
        <v>110</v>
      </c>
      <c r="R5" s="1404" t="s">
        <v>39</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35</v>
      </c>
      <c r="C6" s="690">
        <v>45999</v>
      </c>
      <c r="D6" s="701" t="s">
        <v>52</v>
      </c>
      <c r="E6" s="701">
        <v>45964</v>
      </c>
      <c r="F6" s="702" t="s">
        <v>53</v>
      </c>
      <c r="G6" s="701" t="s">
        <v>847</v>
      </c>
      <c r="H6" s="1078">
        <v>81</v>
      </c>
      <c r="I6" s="692" t="s">
        <v>665</v>
      </c>
      <c r="J6" s="751" t="s">
        <v>31</v>
      </c>
      <c r="K6" s="753" t="s">
        <v>260</v>
      </c>
      <c r="L6" s="1467" t="s">
        <v>110</v>
      </c>
      <c r="M6" s="1283">
        <v>68962</v>
      </c>
      <c r="N6" s="343">
        <v>53757</v>
      </c>
      <c r="O6" s="415"/>
      <c r="P6" s="1283">
        <v>68962</v>
      </c>
      <c r="Q6" s="1354" t="s">
        <v>110</v>
      </c>
      <c r="R6" s="751" t="s">
        <v>39</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35</v>
      </c>
      <c r="C7" s="360">
        <v>45960</v>
      </c>
      <c r="D7" s="367" t="s">
        <v>52</v>
      </c>
      <c r="E7" s="367">
        <v>45950</v>
      </c>
      <c r="F7" s="366" t="s">
        <v>53</v>
      </c>
      <c r="G7" s="1110"/>
      <c r="H7" s="1078">
        <v>80</v>
      </c>
      <c r="I7" s="372" t="s">
        <v>665</v>
      </c>
      <c r="J7" s="567" t="s">
        <v>31</v>
      </c>
      <c r="K7" s="19">
        <v>45905</v>
      </c>
      <c r="L7" s="1467" t="s">
        <v>110</v>
      </c>
      <c r="M7" s="1153">
        <v>66674.3</v>
      </c>
      <c r="N7" s="1366">
        <v>50364.3</v>
      </c>
      <c r="O7" s="937"/>
      <c r="P7" s="343">
        <v>50364.3</v>
      </c>
      <c r="Q7" s="304" t="s">
        <v>110</v>
      </c>
      <c r="R7" s="1404" t="s">
        <v>39</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35</v>
      </c>
      <c r="C8" s="360">
        <v>45960</v>
      </c>
      <c r="D8" s="367" t="s">
        <v>52</v>
      </c>
      <c r="E8" s="367">
        <v>45937</v>
      </c>
      <c r="F8" s="366" t="s">
        <v>53</v>
      </c>
      <c r="G8" s="1110"/>
      <c r="H8" s="1078">
        <v>82</v>
      </c>
      <c r="I8" s="372" t="s">
        <v>665</v>
      </c>
      <c r="J8" s="1468" t="s">
        <v>31</v>
      </c>
      <c r="K8" s="682">
        <v>45903</v>
      </c>
      <c r="L8" s="372" t="s">
        <v>110</v>
      </c>
      <c r="M8" s="1151">
        <v>93666.75</v>
      </c>
      <c r="N8" s="343">
        <v>78401.25</v>
      </c>
      <c r="O8" s="1330"/>
      <c r="P8" s="1316">
        <v>78401.25</v>
      </c>
      <c r="Q8" s="1406" t="s">
        <v>110</v>
      </c>
      <c r="R8" s="300" t="s">
        <v>39</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35</v>
      </c>
      <c r="C9" s="19">
        <v>45807</v>
      </c>
      <c r="D9" s="19" t="s">
        <v>853</v>
      </c>
      <c r="E9" s="19">
        <v>45706</v>
      </c>
      <c r="F9" s="18" t="s">
        <v>51</v>
      </c>
      <c r="G9" s="306" t="s">
        <v>118</v>
      </c>
      <c r="H9" s="20">
        <v>56</v>
      </c>
      <c r="I9" s="304" t="s">
        <v>665</v>
      </c>
      <c r="J9" s="20" t="s">
        <v>31</v>
      </c>
      <c r="K9" s="19">
        <v>45701</v>
      </c>
      <c r="L9" s="304" t="s">
        <v>110</v>
      </c>
      <c r="M9" s="343">
        <v>55089</v>
      </c>
      <c r="N9" s="423">
        <v>57509</v>
      </c>
      <c r="O9" s="423"/>
      <c r="P9" s="423">
        <v>57509</v>
      </c>
      <c r="Q9" s="567" t="s">
        <v>110</v>
      </c>
      <c r="R9" s="300" t="s">
        <v>39</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35</v>
      </c>
      <c r="C10" s="299">
        <v>45991</v>
      </c>
      <c r="D10" s="18" t="s">
        <v>855</v>
      </c>
      <c r="E10" s="19">
        <v>45716</v>
      </c>
      <c r="F10" s="18" t="s">
        <v>55</v>
      </c>
      <c r="G10" s="303" t="s">
        <v>121</v>
      </c>
      <c r="H10" s="20">
        <v>31</v>
      </c>
      <c r="I10" s="304" t="s">
        <v>665</v>
      </c>
      <c r="J10" s="20" t="s">
        <v>31</v>
      </c>
      <c r="K10" s="299">
        <v>45716</v>
      </c>
      <c r="L10" s="20" t="s">
        <v>110</v>
      </c>
      <c r="M10" s="343">
        <v>28777</v>
      </c>
      <c r="N10" s="423">
        <v>28496.799999999999</v>
      </c>
      <c r="O10" s="423"/>
      <c r="P10" s="423">
        <v>28496.799999999999</v>
      </c>
      <c r="Q10" s="20" t="s">
        <v>110</v>
      </c>
      <c r="R10" s="300" t="s">
        <v>39</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35</v>
      </c>
      <c r="C11" s="360">
        <v>45991</v>
      </c>
      <c r="D11" s="366" t="s">
        <v>54</v>
      </c>
      <c r="E11" s="367">
        <v>45880</v>
      </c>
      <c r="F11" s="366" t="s">
        <v>51</v>
      </c>
      <c r="G11" s="368" t="s">
        <v>133</v>
      </c>
      <c r="H11" s="369">
        <v>57</v>
      </c>
      <c r="I11" s="372" t="s">
        <v>665</v>
      </c>
      <c r="J11" s="369" t="s">
        <v>31</v>
      </c>
      <c r="K11" s="367">
        <v>45863</v>
      </c>
      <c r="L11" s="369" t="s">
        <v>110</v>
      </c>
      <c r="M11" s="912">
        <v>49223.7</v>
      </c>
      <c r="N11" s="343">
        <v>37040.5</v>
      </c>
      <c r="O11" s="416"/>
      <c r="P11" s="343">
        <v>37040.5</v>
      </c>
      <c r="Q11" s="369" t="s">
        <v>110</v>
      </c>
      <c r="R11" s="300" t="s">
        <v>39</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35</v>
      </c>
      <c r="C12" s="690">
        <v>46079</v>
      </c>
      <c r="D12" s="702" t="s">
        <v>52</v>
      </c>
      <c r="E12" s="701">
        <v>46055</v>
      </c>
      <c r="F12" s="702" t="s">
        <v>53</v>
      </c>
      <c r="G12" s="701" t="s">
        <v>859</v>
      </c>
      <c r="H12" s="703">
        <v>0</v>
      </c>
      <c r="I12" s="692" t="s">
        <v>665</v>
      </c>
      <c r="J12" s="1078" t="s">
        <v>31</v>
      </c>
      <c r="K12" s="701" t="s">
        <v>260</v>
      </c>
      <c r="L12" s="703" t="s">
        <v>110</v>
      </c>
      <c r="M12" s="913">
        <v>11518.95</v>
      </c>
      <c r="N12" s="343">
        <v>10003.35</v>
      </c>
      <c r="O12" s="416"/>
      <c r="P12" s="343">
        <v>10003.35</v>
      </c>
      <c r="Q12" s="703" t="s">
        <v>110</v>
      </c>
      <c r="R12" s="751" t="s">
        <v>39</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35</v>
      </c>
      <c r="C13" s="701">
        <v>46011</v>
      </c>
      <c r="D13" s="702" t="s">
        <v>52</v>
      </c>
      <c r="E13" s="701">
        <v>45923</v>
      </c>
      <c r="F13" s="702" t="s">
        <v>53</v>
      </c>
      <c r="G13" s="702" t="s">
        <v>862</v>
      </c>
      <c r="H13" s="703">
        <v>0</v>
      </c>
      <c r="I13" s="372" t="s">
        <v>665</v>
      </c>
      <c r="J13" s="703" t="s">
        <v>31</v>
      </c>
      <c r="K13" s="701" t="s">
        <v>260</v>
      </c>
      <c r="L13" s="703" t="s">
        <v>110</v>
      </c>
      <c r="M13" s="913">
        <v>139581.6</v>
      </c>
      <c r="N13" s="343">
        <v>120387.6</v>
      </c>
      <c r="O13" s="416"/>
      <c r="P13" s="343">
        <v>120387.6</v>
      </c>
      <c r="Q13" s="703" t="s">
        <v>110</v>
      </c>
      <c r="R13" s="751" t="s">
        <v>39</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35</v>
      </c>
      <c r="C14" s="360">
        <v>45960</v>
      </c>
      <c r="D14" s="366" t="s">
        <v>52</v>
      </c>
      <c r="E14" s="367">
        <v>45966</v>
      </c>
      <c r="F14" s="366" t="s">
        <v>53</v>
      </c>
      <c r="G14" s="368"/>
      <c r="H14" s="369">
        <v>0</v>
      </c>
      <c r="I14" s="372" t="s">
        <v>665</v>
      </c>
      <c r="J14" s="369" t="s">
        <v>31</v>
      </c>
      <c r="K14" s="367" t="s">
        <v>260</v>
      </c>
      <c r="L14" s="369" t="s">
        <v>110</v>
      </c>
      <c r="M14" s="912">
        <v>29960</v>
      </c>
      <c r="N14" s="343">
        <v>25458</v>
      </c>
      <c r="O14" s="958"/>
      <c r="P14" s="343">
        <v>25458</v>
      </c>
      <c r="Q14" s="369" t="s">
        <v>110</v>
      </c>
      <c r="R14" s="300" t="s">
        <v>39</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35</v>
      </c>
      <c r="C15" s="360">
        <v>45960</v>
      </c>
      <c r="D15" s="366" t="s">
        <v>52</v>
      </c>
      <c r="E15" s="367">
        <v>45944</v>
      </c>
      <c r="F15" s="366" t="s">
        <v>53</v>
      </c>
      <c r="G15" s="368"/>
      <c r="H15" s="369">
        <v>0</v>
      </c>
      <c r="I15" s="372" t="s">
        <v>665</v>
      </c>
      <c r="J15" s="369" t="s">
        <v>31</v>
      </c>
      <c r="K15" s="367" t="s">
        <v>260</v>
      </c>
      <c r="L15" s="369" t="s">
        <v>110</v>
      </c>
      <c r="M15" s="574">
        <v>50539.6</v>
      </c>
      <c r="N15" s="343">
        <v>44321.599999999999</v>
      </c>
      <c r="O15" s="958"/>
      <c r="P15" s="343">
        <v>44321.599999999999</v>
      </c>
      <c r="Q15" s="369" t="s">
        <v>110</v>
      </c>
      <c r="R15" s="300" t="s">
        <v>39</v>
      </c>
      <c r="S15" s="502">
        <v>45932</v>
      </c>
      <c r="T15" s="1138">
        <v>4084</v>
      </c>
      <c r="U15" s="364">
        <v>4064</v>
      </c>
      <c r="V15" s="1273">
        <v>1</v>
      </c>
      <c r="W15" s="370">
        <v>45952</v>
      </c>
      <c r="X15" s="280">
        <v>1</v>
      </c>
      <c r="Y15" s="280">
        <v>1</v>
      </c>
      <c r="Z15" s="280">
        <v>1</v>
      </c>
      <c r="AA15" s="370">
        <v>46008</v>
      </c>
      <c r="AB15" s="370">
        <v>46008</v>
      </c>
      <c r="AC15" s="1364" t="s">
        <v>867</v>
      </c>
    </row>
    <row r="16" spans="1:29" ht="39.75" customHeight="1">
      <c r="A16" s="297" t="s">
        <v>137</v>
      </c>
      <c r="B16" s="311" t="s">
        <v>35</v>
      </c>
      <c r="C16" s="299">
        <v>45991</v>
      </c>
      <c r="D16" s="18" t="s">
        <v>868</v>
      </c>
      <c r="E16" s="19">
        <v>45735</v>
      </c>
      <c r="F16" s="18" t="s">
        <v>51</v>
      </c>
      <c r="G16" s="303" t="s">
        <v>138</v>
      </c>
      <c r="H16" s="20">
        <v>0</v>
      </c>
      <c r="I16" s="20" t="s">
        <v>665</v>
      </c>
      <c r="J16" s="20" t="s">
        <v>31</v>
      </c>
      <c r="K16" s="473">
        <v>45718</v>
      </c>
      <c r="L16" s="20" t="s">
        <v>110</v>
      </c>
      <c r="M16" s="343">
        <v>200394.1</v>
      </c>
      <c r="N16" s="343">
        <v>209003.94</v>
      </c>
      <c r="O16" s="343"/>
      <c r="P16" s="343">
        <v>209003.94</v>
      </c>
      <c r="Q16" s="20" t="s">
        <v>110</v>
      </c>
      <c r="R16" s="300" t="s">
        <v>39</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35</v>
      </c>
      <c r="C17" s="360">
        <v>45991</v>
      </c>
      <c r="D17" s="366" t="s">
        <v>844</v>
      </c>
      <c r="E17" s="367">
        <v>45866</v>
      </c>
      <c r="F17" s="366" t="s">
        <v>51</v>
      </c>
      <c r="G17" s="368" t="s">
        <v>141</v>
      </c>
      <c r="H17" s="369">
        <v>0</v>
      </c>
      <c r="I17" s="372" t="s">
        <v>665</v>
      </c>
      <c r="J17" s="369" t="s">
        <v>31</v>
      </c>
      <c r="K17" s="367">
        <v>45863</v>
      </c>
      <c r="L17" s="369" t="s">
        <v>110</v>
      </c>
      <c r="M17" s="574">
        <v>143407.25</v>
      </c>
      <c r="N17" s="574">
        <v>172716.95</v>
      </c>
      <c r="O17" s="574"/>
      <c r="P17" s="574">
        <v>172716.95</v>
      </c>
      <c r="Q17" s="20" t="s">
        <v>110</v>
      </c>
      <c r="R17" s="300" t="s">
        <v>39</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35</v>
      </c>
      <c r="C18" s="690">
        <v>46073</v>
      </c>
      <c r="D18" s="702" t="s">
        <v>52</v>
      </c>
      <c r="E18" s="701">
        <v>46055</v>
      </c>
      <c r="F18" s="702" t="s">
        <v>53</v>
      </c>
      <c r="G18" s="702" t="s">
        <v>871</v>
      </c>
      <c r="H18" s="703">
        <v>0</v>
      </c>
      <c r="I18" s="372" t="s">
        <v>665</v>
      </c>
      <c r="J18" s="703" t="s">
        <v>31</v>
      </c>
      <c r="K18" s="367" t="s">
        <v>260</v>
      </c>
      <c r="L18" s="703" t="s">
        <v>110</v>
      </c>
      <c r="M18" s="913">
        <v>105558.2</v>
      </c>
      <c r="N18" s="343">
        <v>86338.55</v>
      </c>
      <c r="O18" s="416"/>
      <c r="P18" s="343">
        <v>86338.55</v>
      </c>
      <c r="Q18" s="703" t="s">
        <v>110</v>
      </c>
      <c r="R18" s="751" t="s">
        <v>39</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35</v>
      </c>
      <c r="C19" s="360" t="s">
        <v>874</v>
      </c>
      <c r="D19" s="366" t="s">
        <v>50</v>
      </c>
      <c r="E19" s="367">
        <v>45964</v>
      </c>
      <c r="F19" s="366" t="s">
        <v>55</v>
      </c>
      <c r="G19" s="368"/>
      <c r="H19" s="369">
        <v>0</v>
      </c>
      <c r="I19" s="362" t="s">
        <v>665</v>
      </c>
      <c r="J19" s="369" t="s">
        <v>31</v>
      </c>
      <c r="K19" s="367" t="s">
        <v>260</v>
      </c>
      <c r="L19" s="369" t="s">
        <v>110</v>
      </c>
      <c r="M19" s="912">
        <v>2670.65</v>
      </c>
      <c r="N19" s="343">
        <v>2163.15</v>
      </c>
      <c r="O19" s="942"/>
      <c r="P19" s="343">
        <v>2163.15</v>
      </c>
      <c r="Q19" s="369" t="s">
        <v>110</v>
      </c>
      <c r="R19" s="300" t="s">
        <v>39</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35</v>
      </c>
      <c r="C20" s="590">
        <v>45955</v>
      </c>
      <c r="D20" s="591" t="s">
        <v>56</v>
      </c>
      <c r="E20" s="591">
        <v>45919</v>
      </c>
      <c r="F20" s="591" t="s">
        <v>53</v>
      </c>
      <c r="G20" s="1116" t="s">
        <v>877</v>
      </c>
      <c r="H20" s="313">
        <v>0</v>
      </c>
      <c r="I20" s="1117" t="s">
        <v>665</v>
      </c>
      <c r="J20" s="313" t="s">
        <v>31</v>
      </c>
      <c r="K20" s="591" t="s">
        <v>260</v>
      </c>
      <c r="L20" s="313" t="s">
        <v>110</v>
      </c>
      <c r="M20" s="907">
        <v>4646.75</v>
      </c>
      <c r="N20" s="907">
        <v>9453.74</v>
      </c>
      <c r="O20" s="907"/>
      <c r="P20" s="907">
        <v>9453.74</v>
      </c>
      <c r="Q20" s="20" t="s">
        <v>110</v>
      </c>
      <c r="R20" s="300" t="s">
        <v>39</v>
      </c>
      <c r="S20" s="620" t="s">
        <v>37</v>
      </c>
      <c r="T20" s="1118">
        <v>117</v>
      </c>
      <c r="U20" s="463">
        <v>117</v>
      </c>
      <c r="V20" s="3">
        <f>IFERROR($U20/$T20, 0)</f>
        <v>1</v>
      </c>
      <c r="W20" s="595">
        <v>45946</v>
      </c>
      <c r="X20" s="464">
        <v>0</v>
      </c>
      <c r="Y20" s="464">
        <v>0</v>
      </c>
      <c r="Z20" s="280">
        <v>0</v>
      </c>
      <c r="AA20" s="373" t="s">
        <v>753</v>
      </c>
      <c r="AB20" s="373" t="s">
        <v>753</v>
      </c>
      <c r="AC20" s="993" t="s">
        <v>878</v>
      </c>
    </row>
    <row r="21" spans="1:29" ht="39.75" customHeight="1">
      <c r="A21" s="1360" t="s">
        <v>879</v>
      </c>
      <c r="B21" s="1148" t="s">
        <v>35</v>
      </c>
      <c r="C21" s="606">
        <v>46053</v>
      </c>
      <c r="D21" s="608" t="s">
        <v>880</v>
      </c>
      <c r="E21" s="634">
        <v>46030</v>
      </c>
      <c r="F21" s="608" t="s">
        <v>53</v>
      </c>
      <c r="G21" s="935"/>
      <c r="H21" s="740">
        <v>0</v>
      </c>
      <c r="I21" s="1150" t="s">
        <v>665</v>
      </c>
      <c r="J21" s="983" t="s">
        <v>31</v>
      </c>
      <c r="K21" s="591" t="s">
        <v>260</v>
      </c>
      <c r="L21" s="313" t="s">
        <v>110</v>
      </c>
      <c r="M21" s="984">
        <v>1035</v>
      </c>
      <c r="N21" s="984">
        <v>875</v>
      </c>
      <c r="O21" s="799"/>
      <c r="P21" s="984">
        <v>875</v>
      </c>
      <c r="Q21" s="20" t="s">
        <v>110</v>
      </c>
      <c r="R21" s="300" t="s">
        <v>39</v>
      </c>
      <c r="S21" s="620" t="s">
        <v>37</v>
      </c>
      <c r="T21" s="1362">
        <v>0</v>
      </c>
      <c r="U21" s="364">
        <v>0</v>
      </c>
      <c r="V21" s="1246">
        <v>1</v>
      </c>
      <c r="W21" s="461">
        <v>46030</v>
      </c>
      <c r="X21" s="464">
        <v>0</v>
      </c>
      <c r="Y21" s="464">
        <v>0</v>
      </c>
      <c r="Z21" s="280">
        <v>0</v>
      </c>
      <c r="AA21" s="461">
        <v>46079</v>
      </c>
      <c r="AB21" s="461">
        <v>46079</v>
      </c>
      <c r="AC21" s="1361"/>
    </row>
    <row r="22" spans="1:29" ht="39.75" customHeight="1">
      <c r="A22" s="297" t="s">
        <v>145</v>
      </c>
      <c r="B22" s="18" t="s">
        <v>32</v>
      </c>
      <c r="C22" s="19">
        <v>45772</v>
      </c>
      <c r="D22" s="19" t="s">
        <v>50</v>
      </c>
      <c r="E22" s="305">
        <v>45691</v>
      </c>
      <c r="F22" s="305" t="s">
        <v>57</v>
      </c>
      <c r="G22" s="303" t="s">
        <v>146</v>
      </c>
      <c r="H22" s="20">
        <v>0</v>
      </c>
      <c r="I22" s="304" t="s">
        <v>665</v>
      </c>
      <c r="J22" s="20" t="s">
        <v>31</v>
      </c>
      <c r="K22" s="19">
        <v>45708</v>
      </c>
      <c r="L22" s="20" t="s">
        <v>110</v>
      </c>
      <c r="M22" s="343">
        <v>62460.45</v>
      </c>
      <c r="N22" s="423">
        <v>61491.05</v>
      </c>
      <c r="O22" s="423"/>
      <c r="P22" s="423">
        <v>61491.05</v>
      </c>
      <c r="Q22" s="20" t="s">
        <v>110</v>
      </c>
      <c r="R22" s="20" t="s">
        <v>39</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32</v>
      </c>
      <c r="C23" s="299">
        <v>45772</v>
      </c>
      <c r="D23" s="455" t="s">
        <v>881</v>
      </c>
      <c r="E23" s="299">
        <v>45735</v>
      </c>
      <c r="F23" s="455" t="s">
        <v>57</v>
      </c>
      <c r="G23" s="442" t="s">
        <v>148</v>
      </c>
      <c r="H23" s="300">
        <v>0</v>
      </c>
      <c r="I23" s="301" t="s">
        <v>665</v>
      </c>
      <c r="J23" s="300" t="s">
        <v>31</v>
      </c>
      <c r="K23" s="299">
        <v>45735</v>
      </c>
      <c r="L23" s="300" t="s">
        <v>110</v>
      </c>
      <c r="M23" s="346">
        <v>15690.1</v>
      </c>
      <c r="N23" s="423">
        <v>16153.75</v>
      </c>
      <c r="O23" s="423"/>
      <c r="P23" s="423">
        <v>16153.75</v>
      </c>
      <c r="Q23" s="300" t="s">
        <v>110</v>
      </c>
      <c r="R23" s="300" t="s">
        <v>39</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32</v>
      </c>
      <c r="C24" s="299">
        <v>45868</v>
      </c>
      <c r="D24" s="455" t="s">
        <v>56</v>
      </c>
      <c r="E24" s="299">
        <v>45813</v>
      </c>
      <c r="F24" s="455" t="s">
        <v>883</v>
      </c>
      <c r="G24" s="442" t="s">
        <v>150</v>
      </c>
      <c r="H24" s="300">
        <v>0</v>
      </c>
      <c r="I24" s="301" t="s">
        <v>665</v>
      </c>
      <c r="J24" s="300" t="s">
        <v>31</v>
      </c>
      <c r="K24" s="299">
        <v>45793</v>
      </c>
      <c r="L24" s="300" t="s">
        <v>110</v>
      </c>
      <c r="M24" s="346">
        <v>104070.8</v>
      </c>
      <c r="N24" s="343">
        <v>106593.55</v>
      </c>
      <c r="O24" s="343"/>
      <c r="P24" s="343">
        <v>106593.55</v>
      </c>
      <c r="Q24" s="300" t="s">
        <v>110</v>
      </c>
      <c r="R24" s="300" t="s">
        <v>39</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32</v>
      </c>
      <c r="C25" s="360">
        <v>45868</v>
      </c>
      <c r="D25" s="375" t="s">
        <v>56</v>
      </c>
      <c r="E25" s="360">
        <v>45786</v>
      </c>
      <c r="F25" s="375" t="s">
        <v>57</v>
      </c>
      <c r="G25" s="358" t="s">
        <v>152</v>
      </c>
      <c r="H25" s="362">
        <v>0</v>
      </c>
      <c r="I25" s="362" t="s">
        <v>665</v>
      </c>
      <c r="J25" s="362" t="s">
        <v>31</v>
      </c>
      <c r="K25" s="360">
        <v>45786</v>
      </c>
      <c r="L25" s="362" t="s">
        <v>110</v>
      </c>
      <c r="M25" s="640">
        <v>133172.15</v>
      </c>
      <c r="N25" s="343">
        <v>167474.19</v>
      </c>
      <c r="O25" s="958"/>
      <c r="P25" s="343">
        <v>167474.19</v>
      </c>
      <c r="Q25" s="362" t="s">
        <v>110</v>
      </c>
      <c r="R25" s="300" t="s">
        <v>39</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32</v>
      </c>
      <c r="C26" s="299">
        <v>45807</v>
      </c>
      <c r="D26" s="455" t="s">
        <v>56</v>
      </c>
      <c r="E26" s="299">
        <v>45778</v>
      </c>
      <c r="F26" s="298" t="s">
        <v>57</v>
      </c>
      <c r="G26" s="492" t="s">
        <v>154</v>
      </c>
      <c r="H26" s="300">
        <v>0</v>
      </c>
      <c r="I26" s="300" t="s">
        <v>665</v>
      </c>
      <c r="J26" s="300" t="s">
        <v>31</v>
      </c>
      <c r="K26" s="299">
        <v>45782</v>
      </c>
      <c r="L26" s="300" t="s">
        <v>110</v>
      </c>
      <c r="M26" s="346">
        <v>119135.3</v>
      </c>
      <c r="N26" s="343">
        <v>121256.65</v>
      </c>
      <c r="O26" s="343"/>
      <c r="P26" s="343">
        <v>121256.65</v>
      </c>
      <c r="Q26" s="300" t="s">
        <v>110</v>
      </c>
      <c r="R26" s="300" t="s">
        <v>39</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32</v>
      </c>
      <c r="C27" s="19">
        <v>45930</v>
      </c>
      <c r="D27" s="19" t="s">
        <v>50</v>
      </c>
      <c r="E27" s="19">
        <v>45918</v>
      </c>
      <c r="F27" s="18" t="s">
        <v>57</v>
      </c>
      <c r="G27" s="303"/>
      <c r="H27" s="20">
        <v>0</v>
      </c>
      <c r="I27" s="304" t="s">
        <v>665</v>
      </c>
      <c r="J27" s="20" t="s">
        <v>31</v>
      </c>
      <c r="K27" s="19">
        <v>45918</v>
      </c>
      <c r="L27" s="300" t="s">
        <v>110</v>
      </c>
      <c r="M27" s="346">
        <v>10840.25</v>
      </c>
      <c r="N27" s="343">
        <v>11474.35</v>
      </c>
      <c r="O27" s="343"/>
      <c r="P27" s="343">
        <v>11474.35</v>
      </c>
      <c r="Q27" s="300" t="s">
        <v>110</v>
      </c>
      <c r="R27" s="300" t="s">
        <v>39</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32</v>
      </c>
      <c r="C28" s="19">
        <v>45787</v>
      </c>
      <c r="D28" s="305" t="s">
        <v>56</v>
      </c>
      <c r="E28" s="19">
        <v>45715</v>
      </c>
      <c r="F28" s="18" t="s">
        <v>57</v>
      </c>
      <c r="G28" s="303" t="s">
        <v>156</v>
      </c>
      <c r="H28" s="20">
        <v>0</v>
      </c>
      <c r="I28" s="304" t="s">
        <v>665</v>
      </c>
      <c r="J28" s="20" t="s">
        <v>31</v>
      </c>
      <c r="K28" s="18" t="s">
        <v>39</v>
      </c>
      <c r="L28" s="20" t="s">
        <v>110</v>
      </c>
      <c r="M28" s="343">
        <v>12601.45</v>
      </c>
      <c r="N28" s="423">
        <v>13008.1</v>
      </c>
      <c r="O28" s="423"/>
      <c r="P28" s="423">
        <v>13008.1</v>
      </c>
      <c r="Q28" s="20" t="s">
        <v>110</v>
      </c>
      <c r="R28" s="20" t="s">
        <v>39</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32</v>
      </c>
      <c r="C29" s="367">
        <v>45960</v>
      </c>
      <c r="D29" s="360" t="s">
        <v>50</v>
      </c>
      <c r="E29" s="367">
        <v>45918</v>
      </c>
      <c r="F29" s="358" t="s">
        <v>57</v>
      </c>
      <c r="G29" s="18" t="s">
        <v>890</v>
      </c>
      <c r="H29" s="637">
        <v>0</v>
      </c>
      <c r="I29" s="1074" t="s">
        <v>665</v>
      </c>
      <c r="J29" s="362" t="s">
        <v>31</v>
      </c>
      <c r="K29" s="367">
        <v>45918</v>
      </c>
      <c r="L29" s="369" t="s">
        <v>110</v>
      </c>
      <c r="M29" s="574">
        <v>9611.9500000000007</v>
      </c>
      <c r="N29" s="574">
        <v>11484.1</v>
      </c>
      <c r="O29" s="416"/>
      <c r="P29" s="574">
        <v>11484.1</v>
      </c>
      <c r="Q29" s="369" t="s">
        <v>110</v>
      </c>
      <c r="R29" s="300" t="s">
        <v>39</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32</v>
      </c>
      <c r="C30" s="19">
        <v>45868</v>
      </c>
      <c r="D30" s="305" t="s">
        <v>56</v>
      </c>
      <c r="E30" s="19">
        <v>45828</v>
      </c>
      <c r="F30" s="305" t="s">
        <v>883</v>
      </c>
      <c r="G30" s="303" t="s">
        <v>158</v>
      </c>
      <c r="H30" s="20">
        <v>0</v>
      </c>
      <c r="I30" s="304" t="s">
        <v>665</v>
      </c>
      <c r="J30" s="20" t="s">
        <v>31</v>
      </c>
      <c r="K30" s="299">
        <v>45826</v>
      </c>
      <c r="L30" s="300" t="s">
        <v>110</v>
      </c>
      <c r="M30" s="346">
        <v>144886</v>
      </c>
      <c r="N30" s="343">
        <v>138688</v>
      </c>
      <c r="O30" s="343"/>
      <c r="P30" s="343">
        <v>138688</v>
      </c>
      <c r="Q30" s="300" t="s">
        <v>110</v>
      </c>
      <c r="R30" s="300" t="s">
        <v>39</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32</v>
      </c>
      <c r="C31" s="19">
        <v>45899</v>
      </c>
      <c r="D31" s="305" t="s">
        <v>56</v>
      </c>
      <c r="E31" s="19">
        <v>45853</v>
      </c>
      <c r="F31" s="18" t="s">
        <v>57</v>
      </c>
      <c r="G31" s="18" t="s">
        <v>160</v>
      </c>
      <c r="H31" s="20">
        <v>0</v>
      </c>
      <c r="I31" s="20" t="s">
        <v>665</v>
      </c>
      <c r="J31" s="20" t="s">
        <v>31</v>
      </c>
      <c r="K31" s="299">
        <v>45853</v>
      </c>
      <c r="L31" s="304" t="s">
        <v>110</v>
      </c>
      <c r="M31" s="346">
        <v>60849.9</v>
      </c>
      <c r="N31" s="343">
        <v>69149.45</v>
      </c>
      <c r="O31" s="343"/>
      <c r="P31" s="343">
        <v>69149.45</v>
      </c>
      <c r="Q31" s="304" t="s">
        <v>110</v>
      </c>
      <c r="R31" s="300" t="s">
        <v>39</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32</v>
      </c>
      <c r="C32" s="360">
        <v>45868</v>
      </c>
      <c r="D32" s="360" t="s">
        <v>50</v>
      </c>
      <c r="E32" s="360">
        <v>45793</v>
      </c>
      <c r="F32" s="375" t="s">
        <v>57</v>
      </c>
      <c r="G32" s="638" t="s">
        <v>162</v>
      </c>
      <c r="H32" s="362">
        <v>0</v>
      </c>
      <c r="I32" s="362" t="s">
        <v>665</v>
      </c>
      <c r="J32" s="362" t="s">
        <v>31</v>
      </c>
      <c r="K32" s="360">
        <v>45793</v>
      </c>
      <c r="L32" s="362" t="s">
        <v>110</v>
      </c>
      <c r="M32" s="640">
        <v>53589.8</v>
      </c>
      <c r="N32" s="343">
        <v>36600</v>
      </c>
      <c r="O32" s="574"/>
      <c r="P32" s="343">
        <v>36600</v>
      </c>
      <c r="Q32" s="300" t="s">
        <v>110</v>
      </c>
      <c r="R32" s="300" t="s">
        <v>39</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32</v>
      </c>
      <c r="C33" s="690">
        <v>46073</v>
      </c>
      <c r="D33" s="690" t="s">
        <v>50</v>
      </c>
      <c r="E33" s="690">
        <v>46042</v>
      </c>
      <c r="F33" s="691" t="s">
        <v>61</v>
      </c>
      <c r="G33" s="691" t="s">
        <v>896</v>
      </c>
      <c r="H33" s="692">
        <v>11</v>
      </c>
      <c r="I33" s="1074" t="s">
        <v>665</v>
      </c>
      <c r="J33" s="692" t="s">
        <v>31</v>
      </c>
      <c r="K33" s="690">
        <v>46029</v>
      </c>
      <c r="L33" s="692" t="s">
        <v>110</v>
      </c>
      <c r="M33" s="812">
        <v>10772</v>
      </c>
      <c r="N33" s="343">
        <v>7890</v>
      </c>
      <c r="O33" s="374"/>
      <c r="P33" s="343">
        <v>7890</v>
      </c>
      <c r="Q33" s="751" t="s">
        <v>110</v>
      </c>
      <c r="R33" s="751" t="s">
        <v>39</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32</v>
      </c>
      <c r="C34" s="299">
        <v>45711</v>
      </c>
      <c r="D34" s="299" t="s">
        <v>898</v>
      </c>
      <c r="E34" s="299">
        <v>45693</v>
      </c>
      <c r="F34" s="455" t="s">
        <v>883</v>
      </c>
      <c r="G34" s="1119" t="s">
        <v>395</v>
      </c>
      <c r="H34" s="300">
        <v>54</v>
      </c>
      <c r="I34" s="301" t="s">
        <v>899</v>
      </c>
      <c r="J34" s="300" t="s">
        <v>31</v>
      </c>
      <c r="K34" s="298" t="s">
        <v>39</v>
      </c>
      <c r="L34" s="301" t="s">
        <v>110</v>
      </c>
      <c r="M34" s="346">
        <v>47461.5</v>
      </c>
      <c r="N34" s="438">
        <v>45340</v>
      </c>
      <c r="O34" s="438"/>
      <c r="P34" s="438">
        <v>45340</v>
      </c>
      <c r="Q34" s="301" t="s">
        <v>110</v>
      </c>
      <c r="R34" s="300" t="s">
        <v>39</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32</v>
      </c>
      <c r="C35" s="19">
        <v>45711</v>
      </c>
      <c r="D35" s="305" t="s">
        <v>56</v>
      </c>
      <c r="E35" s="19">
        <v>45712</v>
      </c>
      <c r="F35" s="305" t="s">
        <v>57</v>
      </c>
      <c r="G35" s="306" t="s">
        <v>166</v>
      </c>
      <c r="H35" s="20">
        <v>49</v>
      </c>
      <c r="I35" s="20" t="s">
        <v>899</v>
      </c>
      <c r="J35" s="20" t="s">
        <v>31</v>
      </c>
      <c r="K35" s="19">
        <v>45713</v>
      </c>
      <c r="L35" s="304" t="s">
        <v>110</v>
      </c>
      <c r="M35" s="343">
        <v>43064</v>
      </c>
      <c r="N35" s="439">
        <v>44346</v>
      </c>
      <c r="O35" s="439"/>
      <c r="P35" s="439">
        <v>44346</v>
      </c>
      <c r="Q35" s="304" t="s">
        <v>110</v>
      </c>
      <c r="R35" s="300" t="s">
        <v>39</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32</v>
      </c>
      <c r="C36" s="19">
        <v>45716</v>
      </c>
      <c r="D36" s="305" t="s">
        <v>56</v>
      </c>
      <c r="E36" s="19">
        <v>45706</v>
      </c>
      <c r="F36" s="305" t="s">
        <v>883</v>
      </c>
      <c r="G36" s="303" t="s">
        <v>168</v>
      </c>
      <c r="H36" s="20">
        <v>56</v>
      </c>
      <c r="I36" s="304" t="s">
        <v>899</v>
      </c>
      <c r="J36" s="20" t="s">
        <v>31</v>
      </c>
      <c r="K36" s="473">
        <v>45707</v>
      </c>
      <c r="L36" s="20" t="s">
        <v>110</v>
      </c>
      <c r="M36" s="343">
        <v>62522.54</v>
      </c>
      <c r="N36" s="423">
        <v>56001</v>
      </c>
      <c r="O36" s="423"/>
      <c r="P36" s="423">
        <v>56001</v>
      </c>
      <c r="Q36" s="20" t="s">
        <v>110</v>
      </c>
      <c r="R36" s="20" t="s">
        <v>39</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32</v>
      </c>
      <c r="C37" s="690">
        <v>46073</v>
      </c>
      <c r="D37" s="690" t="s">
        <v>901</v>
      </c>
      <c r="E37" s="690">
        <v>46045</v>
      </c>
      <c r="F37" s="691" t="s">
        <v>61</v>
      </c>
      <c r="G37" s="691" t="s">
        <v>902</v>
      </c>
      <c r="H37" s="692">
        <v>87</v>
      </c>
      <c r="I37" s="1074" t="s">
        <v>665</v>
      </c>
      <c r="J37" s="692" t="s">
        <v>31</v>
      </c>
      <c r="K37" s="690">
        <v>46038</v>
      </c>
      <c r="L37" s="703" t="s">
        <v>110</v>
      </c>
      <c r="M37" s="812">
        <v>82790</v>
      </c>
      <c r="N37" s="343">
        <v>82620</v>
      </c>
      <c r="O37" s="374"/>
      <c r="P37" s="343">
        <v>82620</v>
      </c>
      <c r="Q37" s="755" t="s">
        <v>110</v>
      </c>
      <c r="R37" s="751" t="s">
        <v>39</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32</v>
      </c>
      <c r="C38" s="19">
        <v>45688</v>
      </c>
      <c r="D38" s="19" t="s">
        <v>904</v>
      </c>
      <c r="E38" s="19">
        <v>45666</v>
      </c>
      <c r="F38" s="305" t="s">
        <v>57</v>
      </c>
      <c r="G38" s="306" t="s">
        <v>176</v>
      </c>
      <c r="H38" s="20">
        <v>23</v>
      </c>
      <c r="I38" s="20" t="s">
        <v>665</v>
      </c>
      <c r="J38" s="20" t="s">
        <v>31</v>
      </c>
      <c r="K38" s="18" t="s">
        <v>39</v>
      </c>
      <c r="L38" s="304" t="s">
        <v>110</v>
      </c>
      <c r="M38" s="343">
        <v>26617</v>
      </c>
      <c r="N38" s="439">
        <v>25405</v>
      </c>
      <c r="O38" s="439"/>
      <c r="P38" s="439">
        <v>25405</v>
      </c>
      <c r="Q38" s="304" t="s">
        <v>110</v>
      </c>
      <c r="R38" s="20" t="s">
        <v>39</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32</v>
      </c>
      <c r="C39" s="19">
        <v>45688</v>
      </c>
      <c r="D39" s="19" t="s">
        <v>50</v>
      </c>
      <c r="E39" s="19">
        <v>45679</v>
      </c>
      <c r="F39" s="305" t="s">
        <v>57</v>
      </c>
      <c r="G39" s="306" t="s">
        <v>178</v>
      </c>
      <c r="H39" s="20">
        <v>70</v>
      </c>
      <c r="I39" s="304" t="s">
        <v>899</v>
      </c>
      <c r="J39" s="20" t="s">
        <v>31</v>
      </c>
      <c r="K39" s="18" t="s">
        <v>39</v>
      </c>
      <c r="L39" s="304" t="s">
        <v>110</v>
      </c>
      <c r="M39" s="343">
        <v>72118</v>
      </c>
      <c r="N39" s="498">
        <v>70778</v>
      </c>
      <c r="O39" s="498"/>
      <c r="P39" s="498">
        <v>70778</v>
      </c>
      <c r="Q39" s="304" t="s">
        <v>110</v>
      </c>
      <c r="R39" s="20" t="s">
        <v>39</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32</v>
      </c>
      <c r="C40" s="19">
        <v>45688</v>
      </c>
      <c r="D40" s="19" t="s">
        <v>56</v>
      </c>
      <c r="E40" s="19">
        <v>45685</v>
      </c>
      <c r="F40" s="305" t="s">
        <v>57</v>
      </c>
      <c r="G40" s="306" t="s">
        <v>180</v>
      </c>
      <c r="H40" s="20">
        <v>75</v>
      </c>
      <c r="I40" s="304" t="s">
        <v>899</v>
      </c>
      <c r="J40" s="20" t="s">
        <v>31</v>
      </c>
      <c r="K40" s="18" t="s">
        <v>39</v>
      </c>
      <c r="L40" s="304" t="s">
        <v>110</v>
      </c>
      <c r="M40" s="343">
        <v>69288</v>
      </c>
      <c r="N40" s="439">
        <v>70664</v>
      </c>
      <c r="O40" s="439"/>
      <c r="P40" s="439">
        <v>70664</v>
      </c>
      <c r="Q40" s="304" t="s">
        <v>110</v>
      </c>
      <c r="R40" s="20" t="s">
        <v>39</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32</v>
      </c>
      <c r="C41" s="19">
        <v>45688</v>
      </c>
      <c r="D41" s="19" t="s">
        <v>905</v>
      </c>
      <c r="E41" s="19">
        <v>45693</v>
      </c>
      <c r="F41" s="305" t="s">
        <v>883</v>
      </c>
      <c r="G41" s="306" t="s">
        <v>182</v>
      </c>
      <c r="H41" s="20">
        <v>65</v>
      </c>
      <c r="I41" s="304" t="s">
        <v>899</v>
      </c>
      <c r="J41" s="20" t="s">
        <v>31</v>
      </c>
      <c r="K41" s="19">
        <v>45673</v>
      </c>
      <c r="L41" s="304" t="s">
        <v>110</v>
      </c>
      <c r="M41" s="343">
        <v>69555</v>
      </c>
      <c r="N41" s="498">
        <v>70432</v>
      </c>
      <c r="O41" s="498"/>
      <c r="P41" s="498">
        <v>70432</v>
      </c>
      <c r="Q41" s="304" t="s">
        <v>110</v>
      </c>
      <c r="R41" s="20" t="s">
        <v>39</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32</v>
      </c>
      <c r="C42" s="19">
        <v>45688</v>
      </c>
      <c r="D42" s="19" t="s">
        <v>56</v>
      </c>
      <c r="E42" s="19">
        <v>45685</v>
      </c>
      <c r="F42" s="305" t="s">
        <v>57</v>
      </c>
      <c r="G42" s="306" t="s">
        <v>184</v>
      </c>
      <c r="H42" s="20">
        <v>81</v>
      </c>
      <c r="I42" s="304" t="s">
        <v>899</v>
      </c>
      <c r="J42" s="20" t="s">
        <v>31</v>
      </c>
      <c r="K42" s="18" t="s">
        <v>39</v>
      </c>
      <c r="L42" s="304" t="s">
        <v>110</v>
      </c>
      <c r="M42" s="343">
        <v>83754</v>
      </c>
      <c r="N42" s="439">
        <v>80572.5</v>
      </c>
      <c r="O42" s="439"/>
      <c r="P42" s="439">
        <v>80572.5</v>
      </c>
      <c r="Q42" s="304" t="s">
        <v>110</v>
      </c>
      <c r="R42" s="20" t="s">
        <v>39</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32</v>
      </c>
      <c r="C43" s="19">
        <v>45742</v>
      </c>
      <c r="D43" s="305" t="s">
        <v>56</v>
      </c>
      <c r="E43" s="19">
        <v>45708</v>
      </c>
      <c r="F43" s="305" t="s">
        <v>883</v>
      </c>
      <c r="G43" s="303" t="s">
        <v>186</v>
      </c>
      <c r="H43" s="20">
        <v>50</v>
      </c>
      <c r="I43" s="20" t="s">
        <v>899</v>
      </c>
      <c r="J43" s="20" t="s">
        <v>31</v>
      </c>
      <c r="K43" s="19">
        <v>45705</v>
      </c>
      <c r="L43" s="20" t="s">
        <v>110</v>
      </c>
      <c r="M43" s="343">
        <v>43895.5</v>
      </c>
      <c r="N43" s="439">
        <v>44479.5</v>
      </c>
      <c r="O43" s="439"/>
      <c r="P43" s="439">
        <v>44479.5</v>
      </c>
      <c r="Q43" s="20" t="s">
        <v>110</v>
      </c>
      <c r="R43" s="20" t="s">
        <v>39</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32</v>
      </c>
      <c r="C44" s="19">
        <v>45742</v>
      </c>
      <c r="D44" s="305" t="s">
        <v>56</v>
      </c>
      <c r="E44" s="19">
        <v>45729</v>
      </c>
      <c r="F44" s="18" t="s">
        <v>883</v>
      </c>
      <c r="G44" s="303" t="s">
        <v>188</v>
      </c>
      <c r="H44" s="20">
        <v>52</v>
      </c>
      <c r="I44" s="20" t="s">
        <v>665</v>
      </c>
      <c r="J44" s="20" t="s">
        <v>31</v>
      </c>
      <c r="K44" s="19">
        <v>45733</v>
      </c>
      <c r="L44" s="20" t="s">
        <v>110</v>
      </c>
      <c r="M44" s="343">
        <v>50824.5</v>
      </c>
      <c r="N44" s="439">
        <v>50928.5</v>
      </c>
      <c r="O44" s="439"/>
      <c r="P44" s="439">
        <v>50928.5</v>
      </c>
      <c r="Q44" s="20" t="s">
        <v>110</v>
      </c>
      <c r="R44" s="20" t="s">
        <v>39</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32</v>
      </c>
      <c r="C45" s="19">
        <v>45772</v>
      </c>
      <c r="D45" s="305" t="s">
        <v>56</v>
      </c>
      <c r="E45" s="19">
        <v>45735</v>
      </c>
      <c r="F45" s="305" t="s">
        <v>57</v>
      </c>
      <c r="G45" s="303" t="s">
        <v>190</v>
      </c>
      <c r="H45" s="20">
        <v>86</v>
      </c>
      <c r="I45" s="20" t="s">
        <v>665</v>
      </c>
      <c r="J45" s="20" t="s">
        <v>31</v>
      </c>
      <c r="K45" s="19">
        <v>45737</v>
      </c>
      <c r="L45" s="20" t="s">
        <v>110</v>
      </c>
      <c r="M45" s="343">
        <v>83462</v>
      </c>
      <c r="N45" s="439">
        <v>83033</v>
      </c>
      <c r="O45" s="439"/>
      <c r="P45" s="439">
        <v>83033</v>
      </c>
      <c r="Q45" s="20" t="s">
        <v>110</v>
      </c>
      <c r="R45" s="20" t="s">
        <v>39</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32</v>
      </c>
      <c r="C46" s="19">
        <v>45716</v>
      </c>
      <c r="D46" s="305" t="s">
        <v>56</v>
      </c>
      <c r="E46" s="19">
        <v>45712</v>
      </c>
      <c r="F46" s="305" t="s">
        <v>883</v>
      </c>
      <c r="G46" s="303" t="s">
        <v>192</v>
      </c>
      <c r="H46" s="20">
        <v>51</v>
      </c>
      <c r="I46" s="304" t="s">
        <v>899</v>
      </c>
      <c r="J46" s="20" t="s">
        <v>31</v>
      </c>
      <c r="K46" s="18" t="s">
        <v>39</v>
      </c>
      <c r="L46" s="20" t="s">
        <v>110</v>
      </c>
      <c r="M46" s="343">
        <v>47414</v>
      </c>
      <c r="N46" s="439">
        <v>45744</v>
      </c>
      <c r="O46" s="439"/>
      <c r="P46" s="439">
        <v>45744</v>
      </c>
      <c r="Q46" s="20" t="s">
        <v>110</v>
      </c>
      <c r="R46" s="20" t="s">
        <v>39</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32</v>
      </c>
      <c r="C47" s="19">
        <v>45772</v>
      </c>
      <c r="D47" s="305" t="s">
        <v>56</v>
      </c>
      <c r="E47" s="19">
        <v>45735</v>
      </c>
      <c r="F47" s="305" t="s">
        <v>883</v>
      </c>
      <c r="G47" s="303" t="s">
        <v>194</v>
      </c>
      <c r="H47" s="20">
        <v>59</v>
      </c>
      <c r="I47" s="304" t="s">
        <v>665</v>
      </c>
      <c r="J47" s="20" t="s">
        <v>31</v>
      </c>
      <c r="K47" s="19">
        <v>45736</v>
      </c>
      <c r="L47" s="20" t="s">
        <v>110</v>
      </c>
      <c r="M47" s="343">
        <v>59562.5</v>
      </c>
      <c r="N47" s="439">
        <v>52525.5</v>
      </c>
      <c r="O47" s="439"/>
      <c r="P47" s="439">
        <v>52525.5</v>
      </c>
      <c r="Q47" s="20" t="s">
        <v>110</v>
      </c>
      <c r="R47" s="20" t="s">
        <v>39</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32</v>
      </c>
      <c r="C48" s="19">
        <v>45772</v>
      </c>
      <c r="D48" s="305" t="s">
        <v>56</v>
      </c>
      <c r="E48" s="19">
        <v>45735</v>
      </c>
      <c r="F48" s="305" t="s">
        <v>57</v>
      </c>
      <c r="G48" s="303" t="s">
        <v>906</v>
      </c>
      <c r="H48" s="20">
        <v>35</v>
      </c>
      <c r="I48" s="20" t="s">
        <v>665</v>
      </c>
      <c r="J48" s="20" t="s">
        <v>31</v>
      </c>
      <c r="K48" s="19">
        <v>45735</v>
      </c>
      <c r="L48" s="20" t="s">
        <v>110</v>
      </c>
      <c r="M48" s="343">
        <v>41187</v>
      </c>
      <c r="N48" s="439">
        <v>39597.5</v>
      </c>
      <c r="O48" s="439"/>
      <c r="P48" s="439">
        <v>39597.5</v>
      </c>
      <c r="Q48" s="20" t="s">
        <v>110</v>
      </c>
      <c r="R48" s="20" t="s">
        <v>39</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32</v>
      </c>
      <c r="C49" s="305">
        <v>45711</v>
      </c>
      <c r="D49" s="305" t="s">
        <v>56</v>
      </c>
      <c r="E49" s="305">
        <v>45695</v>
      </c>
      <c r="F49" s="305" t="s">
        <v>883</v>
      </c>
      <c r="G49" s="441" t="s">
        <v>196</v>
      </c>
      <c r="H49" s="20">
        <v>22</v>
      </c>
      <c r="I49" s="20" t="s">
        <v>665</v>
      </c>
      <c r="J49" s="20" t="s">
        <v>31</v>
      </c>
      <c r="K49" s="18" t="s">
        <v>39</v>
      </c>
      <c r="L49" s="20" t="s">
        <v>110</v>
      </c>
      <c r="M49" s="343">
        <v>14497.5</v>
      </c>
      <c r="N49" s="439">
        <v>14042</v>
      </c>
      <c r="O49" s="439"/>
      <c r="P49" s="439">
        <v>14042</v>
      </c>
      <c r="Q49" s="20" t="s">
        <v>110</v>
      </c>
      <c r="R49" s="20" t="s">
        <v>39</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32</v>
      </c>
      <c r="C50" s="19">
        <v>45868</v>
      </c>
      <c r="D50" s="455" t="s">
        <v>56</v>
      </c>
      <c r="E50" s="299">
        <v>45796</v>
      </c>
      <c r="F50" s="455" t="s">
        <v>883</v>
      </c>
      <c r="G50" s="298" t="s">
        <v>198</v>
      </c>
      <c r="H50" s="300">
        <v>58</v>
      </c>
      <c r="I50" s="300" t="s">
        <v>665</v>
      </c>
      <c r="J50" s="300" t="s">
        <v>31</v>
      </c>
      <c r="K50" s="299">
        <v>45797</v>
      </c>
      <c r="L50" s="300" t="s">
        <v>110</v>
      </c>
      <c r="M50" s="346">
        <v>43097.65</v>
      </c>
      <c r="N50" s="343">
        <v>40400</v>
      </c>
      <c r="O50" s="343"/>
      <c r="P50" s="343">
        <v>40400</v>
      </c>
      <c r="Q50" s="300" t="s">
        <v>110</v>
      </c>
      <c r="R50" s="300" t="s">
        <v>39</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32</v>
      </c>
      <c r="C51" s="690">
        <v>46021</v>
      </c>
      <c r="D51" s="690" t="s">
        <v>56</v>
      </c>
      <c r="E51" s="690">
        <v>46001</v>
      </c>
      <c r="F51" s="691" t="s">
        <v>61</v>
      </c>
      <c r="G51" s="691"/>
      <c r="H51" s="692">
        <v>49</v>
      </c>
      <c r="I51" s="1074" t="s">
        <v>665</v>
      </c>
      <c r="J51" s="692" t="s">
        <v>31</v>
      </c>
      <c r="K51" s="690">
        <v>45994</v>
      </c>
      <c r="L51" s="703" t="s">
        <v>110</v>
      </c>
      <c r="M51" s="812">
        <v>42150</v>
      </c>
      <c r="N51" s="812">
        <v>49107</v>
      </c>
      <c r="O51" s="693"/>
      <c r="P51" s="812">
        <v>49107</v>
      </c>
      <c r="Q51" s="703" t="s">
        <v>110</v>
      </c>
      <c r="R51" s="751" t="s">
        <v>39</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32</v>
      </c>
      <c r="C52" s="367">
        <v>45899</v>
      </c>
      <c r="D52" s="1156" t="s">
        <v>911</v>
      </c>
      <c r="E52" s="367">
        <v>45889</v>
      </c>
      <c r="F52" s="375" t="s">
        <v>883</v>
      </c>
      <c r="G52" s="368"/>
      <c r="H52" s="369">
        <v>76</v>
      </c>
      <c r="I52" s="372" t="s">
        <v>665</v>
      </c>
      <c r="J52" s="369" t="s">
        <v>31</v>
      </c>
      <c r="K52" s="367">
        <v>45888</v>
      </c>
      <c r="L52" s="369" t="s">
        <v>110</v>
      </c>
      <c r="M52" s="574">
        <v>53902</v>
      </c>
      <c r="N52" s="574">
        <v>42685</v>
      </c>
      <c r="O52" s="416"/>
      <c r="P52" s="574">
        <v>42685</v>
      </c>
      <c r="Q52" s="20" t="s">
        <v>110</v>
      </c>
      <c r="R52" s="300" t="s">
        <v>39</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32</v>
      </c>
      <c r="C53" s="367">
        <v>45930</v>
      </c>
      <c r="D53" s="367" t="s">
        <v>56</v>
      </c>
      <c r="E53" s="345">
        <v>45880</v>
      </c>
      <c r="F53" s="345" t="s">
        <v>883</v>
      </c>
      <c r="G53" s="366" t="s">
        <v>200</v>
      </c>
      <c r="H53" s="369">
        <v>62</v>
      </c>
      <c r="I53" s="369" t="s">
        <v>665</v>
      </c>
      <c r="J53" s="369" t="s">
        <v>31</v>
      </c>
      <c r="K53" s="360">
        <v>45880</v>
      </c>
      <c r="L53" s="362" t="s">
        <v>110</v>
      </c>
      <c r="M53" s="640">
        <v>56807.95</v>
      </c>
      <c r="N53" s="343">
        <v>56716</v>
      </c>
      <c r="O53" s="574"/>
      <c r="P53" s="343">
        <v>56716</v>
      </c>
      <c r="Q53" s="300" t="s">
        <v>110</v>
      </c>
      <c r="R53" s="300" t="s">
        <v>39</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32</v>
      </c>
      <c r="C54" s="19">
        <v>45930</v>
      </c>
      <c r="D54" s="299" t="s">
        <v>56</v>
      </c>
      <c r="E54" s="455">
        <v>45882</v>
      </c>
      <c r="F54" s="455" t="s">
        <v>883</v>
      </c>
      <c r="G54" s="298" t="s">
        <v>202</v>
      </c>
      <c r="H54" s="300">
        <v>85</v>
      </c>
      <c r="I54" s="300" t="s">
        <v>665</v>
      </c>
      <c r="J54" s="300" t="s">
        <v>31</v>
      </c>
      <c r="K54" s="299">
        <v>45882</v>
      </c>
      <c r="L54" s="300" t="s">
        <v>110</v>
      </c>
      <c r="M54" s="346">
        <v>59869.5</v>
      </c>
      <c r="N54" s="343">
        <v>67514</v>
      </c>
      <c r="O54" s="343"/>
      <c r="P54" s="343">
        <v>67514</v>
      </c>
      <c r="Q54" s="300" t="s">
        <v>110</v>
      </c>
      <c r="R54" s="300" t="s">
        <v>39</v>
      </c>
      <c r="S54" s="1340">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32</v>
      </c>
      <c r="C55" s="19">
        <v>45930</v>
      </c>
      <c r="D55" s="299" t="s">
        <v>56</v>
      </c>
      <c r="E55" s="299">
        <v>45896</v>
      </c>
      <c r="F55" s="455" t="s">
        <v>883</v>
      </c>
      <c r="G55" s="298" t="s">
        <v>206</v>
      </c>
      <c r="H55" s="300">
        <v>72</v>
      </c>
      <c r="I55" s="300" t="s">
        <v>665</v>
      </c>
      <c r="J55" s="300" t="s">
        <v>31</v>
      </c>
      <c r="K55" s="299">
        <v>45897</v>
      </c>
      <c r="L55" s="300" t="s">
        <v>110</v>
      </c>
      <c r="M55" s="346">
        <v>50874.95</v>
      </c>
      <c r="N55" s="343">
        <v>40948</v>
      </c>
      <c r="O55" s="343"/>
      <c r="P55" s="343">
        <v>40948</v>
      </c>
      <c r="Q55" s="300" t="s">
        <v>110</v>
      </c>
      <c r="R55" s="300" t="s">
        <v>39</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32</v>
      </c>
      <c r="C56" s="367">
        <v>45930</v>
      </c>
      <c r="D56" s="360" t="s">
        <v>56</v>
      </c>
      <c r="E56" s="360">
        <v>45896</v>
      </c>
      <c r="F56" s="358" t="s">
        <v>883</v>
      </c>
      <c r="G56" s="358" t="s">
        <v>918</v>
      </c>
      <c r="H56" s="362">
        <v>66</v>
      </c>
      <c r="I56" s="362" t="s">
        <v>665</v>
      </c>
      <c r="J56" s="362" t="s">
        <v>31</v>
      </c>
      <c r="K56" s="360">
        <v>45897</v>
      </c>
      <c r="L56" s="362" t="s">
        <v>110</v>
      </c>
      <c r="M56" s="640">
        <v>44896.1</v>
      </c>
      <c r="N56" s="640">
        <v>33021</v>
      </c>
      <c r="O56" s="640"/>
      <c r="P56" s="640">
        <v>33021</v>
      </c>
      <c r="Q56" s="300" t="s">
        <v>110</v>
      </c>
      <c r="R56" s="300" t="s">
        <v>39</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32</v>
      </c>
      <c r="C57" s="19">
        <v>45868</v>
      </c>
      <c r="D57" s="455" t="s">
        <v>56</v>
      </c>
      <c r="E57" s="455">
        <v>45839</v>
      </c>
      <c r="F57" s="298" t="s">
        <v>57</v>
      </c>
      <c r="G57" s="298" t="s">
        <v>204</v>
      </c>
      <c r="H57" s="300">
        <v>77</v>
      </c>
      <c r="I57" s="300" t="s">
        <v>665</v>
      </c>
      <c r="J57" s="300" t="s">
        <v>31</v>
      </c>
      <c r="K57" s="299">
        <v>45840</v>
      </c>
      <c r="L57" s="300" t="s">
        <v>110</v>
      </c>
      <c r="M57" s="346">
        <v>10430.549999999999</v>
      </c>
      <c r="N57" s="343">
        <v>37639.800000000003</v>
      </c>
      <c r="O57" s="343"/>
      <c r="P57" s="343">
        <v>37639.800000000003</v>
      </c>
      <c r="Q57" s="300" t="s">
        <v>110</v>
      </c>
      <c r="R57" s="300" t="s">
        <v>39</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32</v>
      </c>
      <c r="C58" s="19">
        <v>45930</v>
      </c>
      <c r="D58" s="299" t="s">
        <v>56</v>
      </c>
      <c r="E58" s="455">
        <v>45910</v>
      </c>
      <c r="F58" s="455" t="s">
        <v>883</v>
      </c>
      <c r="G58" s="298" t="s">
        <v>922</v>
      </c>
      <c r="H58" s="300">
        <v>87</v>
      </c>
      <c r="I58" s="300" t="s">
        <v>665</v>
      </c>
      <c r="J58" s="300" t="s">
        <v>31</v>
      </c>
      <c r="K58" s="299">
        <v>45912</v>
      </c>
      <c r="L58" s="300" t="s">
        <v>110</v>
      </c>
      <c r="M58" s="346">
        <v>60115.95</v>
      </c>
      <c r="N58" s="343">
        <v>58210</v>
      </c>
      <c r="O58" s="343"/>
      <c r="P58" s="343">
        <v>58210</v>
      </c>
      <c r="Q58" s="300" t="s">
        <v>110</v>
      </c>
      <c r="R58" s="300" t="s">
        <v>39</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32</v>
      </c>
      <c r="C59" s="19">
        <v>45868</v>
      </c>
      <c r="D59" s="455" t="s">
        <v>56</v>
      </c>
      <c r="E59" s="455">
        <v>45840</v>
      </c>
      <c r="F59" s="299" t="s">
        <v>57</v>
      </c>
      <c r="G59" s="298" t="s">
        <v>206</v>
      </c>
      <c r="H59" s="300">
        <v>81</v>
      </c>
      <c r="I59" s="300" t="s">
        <v>665</v>
      </c>
      <c r="J59" s="300" t="s">
        <v>31</v>
      </c>
      <c r="K59" s="299">
        <v>45847</v>
      </c>
      <c r="L59" s="300" t="s">
        <v>110</v>
      </c>
      <c r="M59" s="346">
        <v>71310.899999999994</v>
      </c>
      <c r="N59" s="343">
        <v>62984.35</v>
      </c>
      <c r="O59" s="343"/>
      <c r="P59" s="343">
        <v>62984.35</v>
      </c>
      <c r="Q59" s="300" t="s">
        <v>110</v>
      </c>
      <c r="R59" s="300" t="s">
        <v>39</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32</v>
      </c>
      <c r="C60" s="19">
        <v>45868</v>
      </c>
      <c r="D60" s="455" t="s">
        <v>56</v>
      </c>
      <c r="E60" s="455">
        <v>45839</v>
      </c>
      <c r="F60" s="298" t="s">
        <v>57</v>
      </c>
      <c r="G60" s="298" t="s">
        <v>208</v>
      </c>
      <c r="H60" s="300">
        <v>86</v>
      </c>
      <c r="I60" s="300" t="s">
        <v>665</v>
      </c>
      <c r="J60" s="300" t="s">
        <v>31</v>
      </c>
      <c r="K60" s="299">
        <v>45840</v>
      </c>
      <c r="L60" s="300" t="s">
        <v>110</v>
      </c>
      <c r="M60" s="346">
        <v>53605.2</v>
      </c>
      <c r="N60" s="343">
        <v>52185.2</v>
      </c>
      <c r="O60" s="343"/>
      <c r="P60" s="343">
        <v>52185.2</v>
      </c>
      <c r="Q60" s="300" t="s">
        <v>110</v>
      </c>
      <c r="R60" s="300" t="s">
        <v>39</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32</v>
      </c>
      <c r="C61" s="367">
        <v>45930</v>
      </c>
      <c r="D61" s="360" t="s">
        <v>56</v>
      </c>
      <c r="E61" s="375">
        <v>45910</v>
      </c>
      <c r="F61" s="358" t="s">
        <v>57</v>
      </c>
      <c r="G61" s="358" t="s">
        <v>927</v>
      </c>
      <c r="H61" s="362">
        <v>80</v>
      </c>
      <c r="I61" s="362" t="s">
        <v>665</v>
      </c>
      <c r="J61" s="362" t="s">
        <v>31</v>
      </c>
      <c r="K61" s="360">
        <v>45903</v>
      </c>
      <c r="L61" s="362" t="s">
        <v>110</v>
      </c>
      <c r="M61" s="640">
        <v>59116.7</v>
      </c>
      <c r="N61" s="640">
        <v>48615</v>
      </c>
      <c r="O61" s="415"/>
      <c r="P61" s="640">
        <v>48615</v>
      </c>
      <c r="Q61" s="300" t="s">
        <v>110</v>
      </c>
      <c r="R61" s="300" t="s">
        <v>39</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32</v>
      </c>
      <c r="C62" s="690">
        <v>46010</v>
      </c>
      <c r="D62" s="690" t="s">
        <v>911</v>
      </c>
      <c r="E62" s="690">
        <v>45974</v>
      </c>
      <c r="F62" s="691" t="s">
        <v>57</v>
      </c>
      <c r="G62" s="691" t="s">
        <v>930</v>
      </c>
      <c r="H62" s="692">
        <v>67</v>
      </c>
      <c r="I62" s="1074" t="s">
        <v>665</v>
      </c>
      <c r="J62" s="692" t="s">
        <v>31</v>
      </c>
      <c r="K62" s="690">
        <v>45936</v>
      </c>
      <c r="L62" s="692" t="s">
        <v>110</v>
      </c>
      <c r="M62" s="812">
        <v>38192</v>
      </c>
      <c r="N62" s="812">
        <v>37810.400000000001</v>
      </c>
      <c r="O62" s="693"/>
      <c r="P62" s="812">
        <v>37810.400000000001</v>
      </c>
      <c r="Q62" s="692" t="s">
        <v>110</v>
      </c>
      <c r="R62" s="751" t="s">
        <v>39</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32</v>
      </c>
      <c r="C63" s="367">
        <v>45930</v>
      </c>
      <c r="D63" s="360" t="s">
        <v>56</v>
      </c>
      <c r="E63" s="375">
        <v>45910</v>
      </c>
      <c r="F63" s="375" t="s">
        <v>883</v>
      </c>
      <c r="G63" s="361" t="s">
        <v>933</v>
      </c>
      <c r="H63" s="362">
        <v>67</v>
      </c>
      <c r="I63" s="1074" t="s">
        <v>665</v>
      </c>
      <c r="J63" s="362" t="s">
        <v>31</v>
      </c>
      <c r="K63" s="360">
        <v>45903</v>
      </c>
      <c r="L63" s="362" t="s">
        <v>110</v>
      </c>
      <c r="M63" s="640">
        <v>40406</v>
      </c>
      <c r="N63" s="640">
        <v>32259</v>
      </c>
      <c r="O63" s="415"/>
      <c r="P63" s="640">
        <v>32259</v>
      </c>
      <c r="Q63" s="300" t="s">
        <v>110</v>
      </c>
      <c r="R63" s="300" t="s">
        <v>39</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32</v>
      </c>
      <c r="C64" s="690">
        <v>46010</v>
      </c>
      <c r="D64" s="690" t="s">
        <v>911</v>
      </c>
      <c r="E64" s="690">
        <v>45974</v>
      </c>
      <c r="F64" s="691" t="s">
        <v>57</v>
      </c>
      <c r="G64" s="691" t="s">
        <v>936</v>
      </c>
      <c r="H64" s="692">
        <v>68</v>
      </c>
      <c r="I64" s="1074" t="s">
        <v>665</v>
      </c>
      <c r="J64" s="692" t="s">
        <v>31</v>
      </c>
      <c r="K64" s="690">
        <v>45936</v>
      </c>
      <c r="L64" s="692" t="s">
        <v>110</v>
      </c>
      <c r="M64" s="812">
        <v>37755.599999999999</v>
      </c>
      <c r="N64" s="812">
        <v>29346.6</v>
      </c>
      <c r="O64" s="693"/>
      <c r="P64" s="812">
        <v>29346.6</v>
      </c>
      <c r="Q64" s="751" t="s">
        <v>110</v>
      </c>
      <c r="R64" s="751" t="s">
        <v>39</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4" t="s">
        <v>938</v>
      </c>
      <c r="B65" s="1311" t="s">
        <v>32</v>
      </c>
      <c r="C65" s="1286">
        <v>46010</v>
      </c>
      <c r="D65" s="1286" t="s">
        <v>911</v>
      </c>
      <c r="E65" s="1286">
        <v>45974</v>
      </c>
      <c r="F65" s="1311" t="s">
        <v>57</v>
      </c>
      <c r="G65" s="1311" t="s">
        <v>939</v>
      </c>
      <c r="H65" s="1254">
        <v>28</v>
      </c>
      <c r="I65" s="1265" t="s">
        <v>665</v>
      </c>
      <c r="J65" s="1254" t="s">
        <v>31</v>
      </c>
      <c r="K65" s="1286">
        <v>45972</v>
      </c>
      <c r="L65" s="1254" t="s">
        <v>110</v>
      </c>
      <c r="M65" s="1312">
        <v>27615.5</v>
      </c>
      <c r="N65" s="1312">
        <v>21572</v>
      </c>
      <c r="O65" s="1313"/>
      <c r="P65" s="1312">
        <v>21572</v>
      </c>
      <c r="Q65" s="1331" t="s">
        <v>110</v>
      </c>
      <c r="R65" s="1331" t="s">
        <v>39</v>
      </c>
      <c r="S65" s="1333">
        <v>45979</v>
      </c>
      <c r="T65" s="1257">
        <v>2027</v>
      </c>
      <c r="U65" s="1257">
        <v>2146</v>
      </c>
      <c r="V65" s="1314">
        <f>IFERROR($U65/$T65, 0)</f>
        <v>1.0587074494326592</v>
      </c>
      <c r="W65" s="1315">
        <v>45994</v>
      </c>
      <c r="X65" s="1213">
        <v>1</v>
      </c>
      <c r="Y65" s="280">
        <v>1</v>
      </c>
      <c r="Z65" s="1211">
        <v>1</v>
      </c>
      <c r="AA65" s="363">
        <v>46013</v>
      </c>
      <c r="AB65" s="363">
        <v>46064</v>
      </c>
      <c r="AC65" s="1274" t="s">
        <v>940</v>
      </c>
    </row>
    <row r="66" spans="1:29" ht="39.75" customHeight="1">
      <c r="A66" s="297" t="s">
        <v>209</v>
      </c>
      <c r="B66" s="298" t="s">
        <v>32</v>
      </c>
      <c r="C66" s="19">
        <v>45868</v>
      </c>
      <c r="D66" s="455" t="s">
        <v>56</v>
      </c>
      <c r="E66" s="455">
        <v>45833</v>
      </c>
      <c r="F66" s="298" t="s">
        <v>883</v>
      </c>
      <c r="G66" s="298" t="s">
        <v>210</v>
      </c>
      <c r="H66" s="300">
        <v>66</v>
      </c>
      <c r="I66" s="300" t="s">
        <v>665</v>
      </c>
      <c r="J66" s="300" t="s">
        <v>31</v>
      </c>
      <c r="K66" s="299">
        <v>45833</v>
      </c>
      <c r="L66" s="300" t="s">
        <v>110</v>
      </c>
      <c r="M66" s="346">
        <v>32940.449999999997</v>
      </c>
      <c r="N66" s="343">
        <v>43258.2</v>
      </c>
      <c r="O66" s="343"/>
      <c r="P66" s="343">
        <v>43258.2</v>
      </c>
      <c r="Q66" s="300" t="s">
        <v>110</v>
      </c>
      <c r="R66" s="300" t="s">
        <v>39</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32</v>
      </c>
      <c r="C67" s="19">
        <v>45868</v>
      </c>
      <c r="D67" s="455" t="s">
        <v>56</v>
      </c>
      <c r="E67" s="455">
        <v>45839</v>
      </c>
      <c r="F67" s="299" t="s">
        <v>57</v>
      </c>
      <c r="G67" s="298" t="s">
        <v>212</v>
      </c>
      <c r="H67" s="300">
        <v>43</v>
      </c>
      <c r="I67" s="300" t="s">
        <v>665</v>
      </c>
      <c r="J67" s="300" t="s">
        <v>31</v>
      </c>
      <c r="K67" s="299">
        <v>45840</v>
      </c>
      <c r="L67" s="300" t="s">
        <v>110</v>
      </c>
      <c r="M67" s="346">
        <v>23404.75</v>
      </c>
      <c r="N67" s="343">
        <v>18702.400000000001</v>
      </c>
      <c r="O67" s="343"/>
      <c r="P67" s="343">
        <v>18702.400000000001</v>
      </c>
      <c r="Q67" s="300" t="s">
        <v>110</v>
      </c>
      <c r="R67" s="300" t="s">
        <v>39</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32</v>
      </c>
      <c r="C68" s="19">
        <v>45930</v>
      </c>
      <c r="D68" s="299" t="s">
        <v>56</v>
      </c>
      <c r="E68" s="455">
        <v>45910</v>
      </c>
      <c r="F68" s="298" t="s">
        <v>57</v>
      </c>
      <c r="G68" s="492"/>
      <c r="H68" s="300">
        <v>54</v>
      </c>
      <c r="I68" s="301" t="s">
        <v>665</v>
      </c>
      <c r="J68" s="300" t="s">
        <v>31</v>
      </c>
      <c r="K68" s="299">
        <v>45903</v>
      </c>
      <c r="L68" s="300" t="s">
        <v>110</v>
      </c>
      <c r="M68" s="346">
        <v>27186</v>
      </c>
      <c r="N68" s="343">
        <v>21155</v>
      </c>
      <c r="O68" s="555"/>
      <c r="P68" s="343">
        <v>21155</v>
      </c>
      <c r="Q68" s="300" t="s">
        <v>110</v>
      </c>
      <c r="R68" s="300" t="s">
        <v>39</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32</v>
      </c>
      <c r="C69" s="19">
        <v>45899</v>
      </c>
      <c r="D69" s="299" t="s">
        <v>56</v>
      </c>
      <c r="E69" s="299">
        <v>45887</v>
      </c>
      <c r="F69" s="455" t="s">
        <v>883</v>
      </c>
      <c r="G69" s="492" t="s">
        <v>945</v>
      </c>
      <c r="H69" s="300">
        <v>73</v>
      </c>
      <c r="I69" s="301" t="s">
        <v>665</v>
      </c>
      <c r="J69" s="300" t="s">
        <v>31</v>
      </c>
      <c r="K69" s="299">
        <v>45887</v>
      </c>
      <c r="L69" s="300" t="s">
        <v>110</v>
      </c>
      <c r="M69" s="346">
        <v>37930</v>
      </c>
      <c r="N69" s="343">
        <v>38208</v>
      </c>
      <c r="O69" s="343"/>
      <c r="P69" s="343">
        <v>38208</v>
      </c>
      <c r="Q69" s="300" t="s">
        <v>110</v>
      </c>
      <c r="R69" s="300" t="s">
        <v>39</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32</v>
      </c>
      <c r="C70" s="19">
        <v>45899</v>
      </c>
      <c r="D70" s="305" t="s">
        <v>911</v>
      </c>
      <c r="E70" s="19">
        <v>45887</v>
      </c>
      <c r="F70" s="305" t="s">
        <v>883</v>
      </c>
      <c r="G70" s="303" t="s">
        <v>947</v>
      </c>
      <c r="H70" s="20">
        <v>70</v>
      </c>
      <c r="I70" s="304" t="s">
        <v>665</v>
      </c>
      <c r="J70" s="20" t="s">
        <v>31</v>
      </c>
      <c r="K70" s="299">
        <v>45887</v>
      </c>
      <c r="L70" s="300" t="s">
        <v>110</v>
      </c>
      <c r="M70" s="346">
        <v>69889</v>
      </c>
      <c r="N70" s="343">
        <v>57259</v>
      </c>
      <c r="O70" s="41"/>
      <c r="P70" s="343">
        <v>57259</v>
      </c>
      <c r="Q70" s="300" t="s">
        <v>110</v>
      </c>
      <c r="R70" s="300" t="s">
        <v>39</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32</v>
      </c>
      <c r="C71" s="19">
        <v>45899</v>
      </c>
      <c r="D71" s="19" t="s">
        <v>56</v>
      </c>
      <c r="E71" s="19">
        <v>45887</v>
      </c>
      <c r="F71" s="18" t="s">
        <v>57</v>
      </c>
      <c r="G71" s="303" t="s">
        <v>949</v>
      </c>
      <c r="H71" s="20">
        <v>84</v>
      </c>
      <c r="I71" s="304" t="s">
        <v>665</v>
      </c>
      <c r="J71" s="20" t="s">
        <v>31</v>
      </c>
      <c r="K71" s="299">
        <v>45887</v>
      </c>
      <c r="L71" s="300" t="s">
        <v>110</v>
      </c>
      <c r="M71" s="346">
        <v>52110</v>
      </c>
      <c r="N71" s="343">
        <v>44802.8</v>
      </c>
      <c r="O71" s="343"/>
      <c r="P71" s="343">
        <v>44802.8</v>
      </c>
      <c r="Q71" s="300" t="s">
        <v>110</v>
      </c>
      <c r="R71" s="300" t="s">
        <v>39</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32</v>
      </c>
      <c r="C72" s="19">
        <v>45930</v>
      </c>
      <c r="D72" s="19" t="s">
        <v>56</v>
      </c>
      <c r="E72" s="19">
        <v>45896</v>
      </c>
      <c r="F72" s="305" t="s">
        <v>883</v>
      </c>
      <c r="G72" s="303"/>
      <c r="H72" s="20">
        <v>87</v>
      </c>
      <c r="I72" s="304" t="s">
        <v>665</v>
      </c>
      <c r="J72" s="20" t="s">
        <v>31</v>
      </c>
      <c r="K72" s="299">
        <v>45897</v>
      </c>
      <c r="L72" s="300" t="s">
        <v>110</v>
      </c>
      <c r="M72" s="346">
        <v>52204</v>
      </c>
      <c r="N72" s="343">
        <v>41495</v>
      </c>
      <c r="O72" s="555"/>
      <c r="P72" s="343">
        <v>41495</v>
      </c>
      <c r="Q72" s="300" t="s">
        <v>110</v>
      </c>
      <c r="R72" s="300" t="s">
        <v>39</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32</v>
      </c>
      <c r="C73" s="690">
        <v>46006</v>
      </c>
      <c r="D73" s="690" t="s">
        <v>56</v>
      </c>
      <c r="E73" s="690">
        <v>45999</v>
      </c>
      <c r="F73" s="691" t="s">
        <v>57</v>
      </c>
      <c r="G73" s="691" t="s">
        <v>954</v>
      </c>
      <c r="H73" s="692">
        <v>87</v>
      </c>
      <c r="I73" s="1074" t="s">
        <v>665</v>
      </c>
      <c r="J73" s="692" t="s">
        <v>31</v>
      </c>
      <c r="K73" s="690">
        <v>45999</v>
      </c>
      <c r="L73" s="692" t="s">
        <v>110</v>
      </c>
      <c r="M73" s="812">
        <v>74384</v>
      </c>
      <c r="N73" s="812">
        <v>70635.399999999994</v>
      </c>
      <c r="O73" s="693"/>
      <c r="P73" s="812">
        <v>70635.399999999994</v>
      </c>
      <c r="Q73" s="751" t="s">
        <v>110</v>
      </c>
      <c r="R73" s="751" t="s">
        <v>39</v>
      </c>
      <c r="S73" s="1332">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32</v>
      </c>
      <c r="C74" s="19">
        <v>45862</v>
      </c>
      <c r="D74" s="305" t="s">
        <v>56</v>
      </c>
      <c r="E74" s="19">
        <v>45758</v>
      </c>
      <c r="F74" s="305" t="s">
        <v>57</v>
      </c>
      <c r="G74" s="442" t="s">
        <v>217</v>
      </c>
      <c r="H74" s="20">
        <v>62</v>
      </c>
      <c r="I74" s="20" t="s">
        <v>665</v>
      </c>
      <c r="J74" s="20" t="s">
        <v>31</v>
      </c>
      <c r="K74" s="19">
        <v>45762</v>
      </c>
      <c r="L74" s="20" t="s">
        <v>110</v>
      </c>
      <c r="M74" s="343">
        <v>62502</v>
      </c>
      <c r="N74" s="423">
        <v>59129.5</v>
      </c>
      <c r="O74" s="423"/>
      <c r="P74" s="423">
        <v>59129.5</v>
      </c>
      <c r="Q74" s="20" t="s">
        <v>110</v>
      </c>
      <c r="R74" s="20" t="s">
        <v>39</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32</v>
      </c>
      <c r="C75" s="19">
        <v>45862</v>
      </c>
      <c r="D75" s="305" t="s">
        <v>56</v>
      </c>
      <c r="E75" s="19">
        <v>45758</v>
      </c>
      <c r="F75" s="305" t="s">
        <v>57</v>
      </c>
      <c r="G75" s="442" t="s">
        <v>219</v>
      </c>
      <c r="H75" s="20">
        <v>89</v>
      </c>
      <c r="I75" s="20" t="s">
        <v>665</v>
      </c>
      <c r="J75" s="20" t="s">
        <v>31</v>
      </c>
      <c r="K75" s="19">
        <v>45762</v>
      </c>
      <c r="L75" s="20" t="s">
        <v>110</v>
      </c>
      <c r="M75" s="343">
        <v>70705.5</v>
      </c>
      <c r="N75" s="423">
        <v>67666</v>
      </c>
      <c r="O75" s="423"/>
      <c r="P75" s="423">
        <v>67666</v>
      </c>
      <c r="Q75" s="20" t="s">
        <v>110</v>
      </c>
      <c r="R75" s="20" t="s">
        <v>39</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32</v>
      </c>
      <c r="C76" s="19">
        <v>45862</v>
      </c>
      <c r="D76" s="305" t="s">
        <v>56</v>
      </c>
      <c r="E76" s="19">
        <v>45758</v>
      </c>
      <c r="F76" s="305" t="s">
        <v>57</v>
      </c>
      <c r="G76" s="442" t="s">
        <v>221</v>
      </c>
      <c r="H76" s="20">
        <v>87</v>
      </c>
      <c r="I76" s="20" t="s">
        <v>665</v>
      </c>
      <c r="J76" s="20" t="s">
        <v>31</v>
      </c>
      <c r="K76" s="19">
        <v>45762</v>
      </c>
      <c r="L76" s="20" t="s">
        <v>110</v>
      </c>
      <c r="M76" s="343">
        <v>66004.5</v>
      </c>
      <c r="N76" s="423">
        <v>64943.5</v>
      </c>
      <c r="O76" s="423"/>
      <c r="P76" s="423">
        <v>64943.5</v>
      </c>
      <c r="Q76" s="20" t="s">
        <v>110</v>
      </c>
      <c r="R76" s="20" t="s">
        <v>39</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32</v>
      </c>
      <c r="C77" s="19">
        <v>45868</v>
      </c>
      <c r="D77" s="455" t="s">
        <v>56</v>
      </c>
      <c r="E77" s="19">
        <v>45786</v>
      </c>
      <c r="F77" s="455" t="s">
        <v>57</v>
      </c>
      <c r="G77" s="492" t="s">
        <v>224</v>
      </c>
      <c r="H77" s="300">
        <v>60</v>
      </c>
      <c r="I77" s="300" t="s">
        <v>665</v>
      </c>
      <c r="J77" s="300" t="s">
        <v>31</v>
      </c>
      <c r="K77" s="299">
        <v>45790</v>
      </c>
      <c r="L77" s="300" t="s">
        <v>110</v>
      </c>
      <c r="M77" s="346">
        <v>57237</v>
      </c>
      <c r="N77" s="437">
        <v>55777</v>
      </c>
      <c r="O77" s="437"/>
      <c r="P77" s="437">
        <v>55777</v>
      </c>
      <c r="Q77" s="20" t="s">
        <v>110</v>
      </c>
      <c r="R77" s="300" t="s">
        <v>39</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32</v>
      </c>
      <c r="C78" s="360">
        <v>46006</v>
      </c>
      <c r="D78" s="360" t="s">
        <v>56</v>
      </c>
      <c r="E78" s="360">
        <v>45979</v>
      </c>
      <c r="F78" s="358" t="s">
        <v>883</v>
      </c>
      <c r="G78" s="361" t="s">
        <v>958</v>
      </c>
      <c r="H78" s="362">
        <v>28</v>
      </c>
      <c r="I78" s="1074" t="s">
        <v>665</v>
      </c>
      <c r="J78" s="362" t="s">
        <v>31</v>
      </c>
      <c r="K78" s="360">
        <v>45979</v>
      </c>
      <c r="L78" s="362" t="s">
        <v>110</v>
      </c>
      <c r="M78" s="640">
        <v>29683</v>
      </c>
      <c r="N78" s="640">
        <v>31275.4</v>
      </c>
      <c r="O78" s="640"/>
      <c r="P78" s="640">
        <v>31275.4</v>
      </c>
      <c r="Q78" s="300" t="s">
        <v>110</v>
      </c>
      <c r="R78" s="300" t="s">
        <v>39</v>
      </c>
      <c r="S78" s="1303">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32</v>
      </c>
      <c r="C79" s="690">
        <v>46006</v>
      </c>
      <c r="D79" s="690" t="s">
        <v>56</v>
      </c>
      <c r="E79" s="690">
        <v>46006</v>
      </c>
      <c r="F79" s="691" t="s">
        <v>57</v>
      </c>
      <c r="G79" s="691" t="s">
        <v>961</v>
      </c>
      <c r="H79" s="692">
        <v>21</v>
      </c>
      <c r="I79" s="1074" t="s">
        <v>665</v>
      </c>
      <c r="J79" s="692" t="s">
        <v>31</v>
      </c>
      <c r="K79" s="690">
        <v>46006</v>
      </c>
      <c r="L79" s="692" t="s">
        <v>110</v>
      </c>
      <c r="M79" s="812">
        <v>20891</v>
      </c>
      <c r="N79" s="343">
        <v>21223.4</v>
      </c>
      <c r="O79" s="958"/>
      <c r="P79" s="343">
        <v>21223.4</v>
      </c>
      <c r="Q79" s="692" t="s">
        <v>110</v>
      </c>
      <c r="R79" s="751" t="s">
        <v>39</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32</v>
      </c>
      <c r="C80" s="19">
        <v>45930</v>
      </c>
      <c r="D80" s="19" t="s">
        <v>56</v>
      </c>
      <c r="E80" s="19">
        <v>45915</v>
      </c>
      <c r="F80" s="305" t="s">
        <v>883</v>
      </c>
      <c r="G80" s="303"/>
      <c r="H80" s="20">
        <v>53</v>
      </c>
      <c r="I80" s="304" t="s">
        <v>665</v>
      </c>
      <c r="J80" s="20" t="s">
        <v>31</v>
      </c>
      <c r="K80" s="299">
        <v>45912</v>
      </c>
      <c r="L80" s="300" t="s">
        <v>110</v>
      </c>
      <c r="M80" s="346">
        <v>47676</v>
      </c>
      <c r="N80" s="343">
        <v>39345</v>
      </c>
      <c r="O80" s="555"/>
      <c r="P80" s="343">
        <v>39345</v>
      </c>
      <c r="Q80" s="300" t="s">
        <v>110</v>
      </c>
      <c r="R80" s="300" t="s">
        <v>39</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32</v>
      </c>
      <c r="C81" s="19">
        <v>45945</v>
      </c>
      <c r="D81" s="19" t="s">
        <v>56</v>
      </c>
      <c r="E81" s="19">
        <v>45945</v>
      </c>
      <c r="F81" s="18" t="s">
        <v>61</v>
      </c>
      <c r="G81" s="303"/>
      <c r="H81" s="20">
        <v>59</v>
      </c>
      <c r="I81" s="304" t="s">
        <v>665</v>
      </c>
      <c r="J81" s="20" t="s">
        <v>31</v>
      </c>
      <c r="K81" s="299">
        <v>45933</v>
      </c>
      <c r="L81" s="300" t="s">
        <v>110</v>
      </c>
      <c r="M81" s="346">
        <v>44697.599999999999</v>
      </c>
      <c r="N81" s="343">
        <v>35278.6</v>
      </c>
      <c r="O81" s="343">
        <v>9125.4</v>
      </c>
      <c r="P81" s="640">
        <v>44404</v>
      </c>
      <c r="Q81" s="300" t="s">
        <v>110</v>
      </c>
      <c r="R81" s="300" t="s">
        <v>39</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32</v>
      </c>
      <c r="C82" s="367">
        <v>45960</v>
      </c>
      <c r="D82" s="360" t="s">
        <v>56</v>
      </c>
      <c r="E82" s="360">
        <v>45915</v>
      </c>
      <c r="F82" s="375" t="s">
        <v>883</v>
      </c>
      <c r="G82" s="361"/>
      <c r="H82" s="362">
        <v>82</v>
      </c>
      <c r="I82" s="1074" t="s">
        <v>665</v>
      </c>
      <c r="J82" s="362" t="s">
        <v>31</v>
      </c>
      <c r="K82" s="360">
        <v>45912</v>
      </c>
      <c r="L82" s="362" t="s">
        <v>110</v>
      </c>
      <c r="M82" s="640">
        <v>82621.149999999994</v>
      </c>
      <c r="N82" s="640">
        <v>71681.399999999994</v>
      </c>
      <c r="O82" s="415"/>
      <c r="P82" s="640">
        <v>71681.399999999994</v>
      </c>
      <c r="Q82" s="362" t="s">
        <v>110</v>
      </c>
      <c r="R82" s="300" t="s">
        <v>39</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32</v>
      </c>
      <c r="C83" s="367">
        <v>45960</v>
      </c>
      <c r="D83" s="360" t="s">
        <v>56</v>
      </c>
      <c r="E83" s="360">
        <v>45936</v>
      </c>
      <c r="F83" s="358" t="s">
        <v>61</v>
      </c>
      <c r="G83" s="361"/>
      <c r="H83" s="362">
        <v>35</v>
      </c>
      <c r="I83" s="1074" t="s">
        <v>665</v>
      </c>
      <c r="J83" s="362" t="s">
        <v>31</v>
      </c>
      <c r="K83" s="360">
        <v>45933</v>
      </c>
      <c r="L83" s="362" t="s">
        <v>110</v>
      </c>
      <c r="M83" s="640">
        <v>26026</v>
      </c>
      <c r="N83" s="640">
        <v>26295.599999999999</v>
      </c>
      <c r="O83" s="640"/>
      <c r="P83" s="640">
        <v>26295.599999999999</v>
      </c>
      <c r="Q83" s="300" t="s">
        <v>110</v>
      </c>
      <c r="R83" s="300" t="s">
        <v>39</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32</v>
      </c>
      <c r="C84" s="19">
        <v>45960</v>
      </c>
      <c r="D84" s="19" t="s">
        <v>972</v>
      </c>
      <c r="E84" s="19">
        <v>45950</v>
      </c>
      <c r="F84" s="18" t="s">
        <v>61</v>
      </c>
      <c r="G84" s="303"/>
      <c r="H84" s="20">
        <v>82</v>
      </c>
      <c r="I84" s="304" t="s">
        <v>665</v>
      </c>
      <c r="J84" s="20" t="s">
        <v>31</v>
      </c>
      <c r="K84" s="299">
        <v>45933</v>
      </c>
      <c r="L84" s="300" t="s">
        <v>110</v>
      </c>
      <c r="M84" s="346">
        <v>58864</v>
      </c>
      <c r="N84" s="343">
        <v>61054</v>
      </c>
      <c r="O84" s="555"/>
      <c r="P84" s="343">
        <v>61054</v>
      </c>
      <c r="Q84" s="313" t="s">
        <v>110</v>
      </c>
      <c r="R84" s="300" t="s">
        <v>39</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32</v>
      </c>
      <c r="C85" s="367">
        <v>45945</v>
      </c>
      <c r="D85" s="360" t="s">
        <v>56</v>
      </c>
      <c r="E85" s="360">
        <v>45932</v>
      </c>
      <c r="F85" s="358" t="s">
        <v>883</v>
      </c>
      <c r="G85" s="361"/>
      <c r="H85" s="362">
        <v>34</v>
      </c>
      <c r="I85" s="1074" t="s">
        <v>665</v>
      </c>
      <c r="J85" s="362" t="s">
        <v>31</v>
      </c>
      <c r="K85" s="360">
        <v>45933</v>
      </c>
      <c r="L85" s="362" t="s">
        <v>110</v>
      </c>
      <c r="M85" s="640">
        <v>29646</v>
      </c>
      <c r="N85" s="640">
        <v>30169.8</v>
      </c>
      <c r="O85" s="640"/>
      <c r="P85" s="640">
        <v>30169.8</v>
      </c>
      <c r="Q85" s="300" t="s">
        <v>110</v>
      </c>
      <c r="R85" s="300" t="s">
        <v>39</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32</v>
      </c>
      <c r="C86" s="367">
        <v>45960</v>
      </c>
      <c r="D86" s="360" t="s">
        <v>972</v>
      </c>
      <c r="E86" s="360">
        <v>45932</v>
      </c>
      <c r="F86" s="358" t="s">
        <v>57</v>
      </c>
      <c r="G86" s="361"/>
      <c r="H86" s="362">
        <v>79</v>
      </c>
      <c r="I86" s="1074" t="s">
        <v>665</v>
      </c>
      <c r="J86" s="362" t="s">
        <v>31</v>
      </c>
      <c r="K86" s="360">
        <v>45933</v>
      </c>
      <c r="L86" s="362" t="s">
        <v>110</v>
      </c>
      <c r="M86" s="640">
        <v>45014</v>
      </c>
      <c r="N86" s="640">
        <v>44739.6</v>
      </c>
      <c r="O86" s="640"/>
      <c r="P86" s="640">
        <v>44739.6</v>
      </c>
      <c r="Q86" s="300" t="s">
        <v>110</v>
      </c>
      <c r="R86" s="300" t="s">
        <v>39</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32</v>
      </c>
      <c r="C87" s="367">
        <v>45960</v>
      </c>
      <c r="D87" s="360" t="s">
        <v>56</v>
      </c>
      <c r="E87" s="360">
        <v>45936</v>
      </c>
      <c r="F87" s="358" t="s">
        <v>57</v>
      </c>
      <c r="G87" s="361"/>
      <c r="H87" s="362">
        <v>75</v>
      </c>
      <c r="I87" s="1074" t="s">
        <v>665</v>
      </c>
      <c r="J87" s="362" t="s">
        <v>31</v>
      </c>
      <c r="K87" s="360">
        <v>45936</v>
      </c>
      <c r="L87" s="362" t="s">
        <v>110</v>
      </c>
      <c r="M87" s="640">
        <v>38796</v>
      </c>
      <c r="N87" s="640">
        <v>37566</v>
      </c>
      <c r="O87" s="640"/>
      <c r="P87" s="640">
        <v>37566</v>
      </c>
      <c r="Q87" s="300" t="s">
        <v>110</v>
      </c>
      <c r="R87" s="300" t="s">
        <v>39</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32</v>
      </c>
      <c r="C88" s="367">
        <v>45976</v>
      </c>
      <c r="D88" s="360" t="s">
        <v>56</v>
      </c>
      <c r="E88" s="360">
        <v>45959</v>
      </c>
      <c r="F88" s="358" t="s">
        <v>61</v>
      </c>
      <c r="G88" s="361"/>
      <c r="H88" s="362">
        <v>61</v>
      </c>
      <c r="I88" s="1074" t="s">
        <v>665</v>
      </c>
      <c r="J88" s="362" t="s">
        <v>31</v>
      </c>
      <c r="K88" s="360">
        <v>45962</v>
      </c>
      <c r="L88" s="362" t="s">
        <v>110</v>
      </c>
      <c r="M88" s="640">
        <v>35050</v>
      </c>
      <c r="N88" s="640">
        <v>34279.800000000003</v>
      </c>
      <c r="O88" s="640"/>
      <c r="P88" s="640">
        <v>34279.800000000003</v>
      </c>
      <c r="Q88" s="300" t="s">
        <v>110</v>
      </c>
      <c r="R88" s="300" t="s">
        <v>39</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32</v>
      </c>
      <c r="C89" s="367">
        <v>45976</v>
      </c>
      <c r="D89" s="360" t="s">
        <v>56</v>
      </c>
      <c r="E89" s="360">
        <v>45959</v>
      </c>
      <c r="F89" s="358" t="s">
        <v>983</v>
      </c>
      <c r="G89" s="361"/>
      <c r="H89" s="362">
        <v>69</v>
      </c>
      <c r="I89" s="1074" t="s">
        <v>665</v>
      </c>
      <c r="J89" s="362" t="s">
        <v>31</v>
      </c>
      <c r="K89" s="360">
        <v>45962</v>
      </c>
      <c r="L89" s="362" t="s">
        <v>110</v>
      </c>
      <c r="M89" s="686">
        <v>37418</v>
      </c>
      <c r="N89" s="343">
        <v>28949</v>
      </c>
      <c r="O89" s="958"/>
      <c r="P89" s="343">
        <v>28949</v>
      </c>
      <c r="Q89" s="300" t="s">
        <v>110</v>
      </c>
      <c r="R89" s="300" t="s">
        <v>39</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32</v>
      </c>
      <c r="C90" s="367">
        <v>45976</v>
      </c>
      <c r="D90" s="360" t="s">
        <v>56</v>
      </c>
      <c r="E90" s="360">
        <v>45958</v>
      </c>
      <c r="F90" s="358" t="s">
        <v>61</v>
      </c>
      <c r="G90" s="361"/>
      <c r="H90" s="362">
        <v>48</v>
      </c>
      <c r="I90" s="1074" t="s">
        <v>665</v>
      </c>
      <c r="J90" s="362" t="s">
        <v>31</v>
      </c>
      <c r="K90" s="360">
        <v>45954</v>
      </c>
      <c r="L90" s="362" t="s">
        <v>110</v>
      </c>
      <c r="M90" s="640">
        <v>54228.7</v>
      </c>
      <c r="N90" s="640">
        <v>54969</v>
      </c>
      <c r="O90" s="640"/>
      <c r="P90" s="640">
        <v>54969</v>
      </c>
      <c r="Q90" s="300" t="s">
        <v>110</v>
      </c>
      <c r="R90" s="300" t="s">
        <v>39</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32</v>
      </c>
      <c r="C91" s="690">
        <v>46006</v>
      </c>
      <c r="D91" s="690" t="s">
        <v>56</v>
      </c>
      <c r="E91" s="690">
        <v>46021</v>
      </c>
      <c r="F91" s="691" t="s">
        <v>57</v>
      </c>
      <c r="G91" s="691" t="s">
        <v>988</v>
      </c>
      <c r="H91" s="692">
        <v>85</v>
      </c>
      <c r="I91" s="1074" t="s">
        <v>665</v>
      </c>
      <c r="J91" s="692" t="s">
        <v>31</v>
      </c>
      <c r="K91" s="690">
        <v>46027</v>
      </c>
      <c r="L91" s="692" t="s">
        <v>110</v>
      </c>
      <c r="M91" s="812">
        <v>38323.550000000003</v>
      </c>
      <c r="N91" s="343">
        <v>38080</v>
      </c>
      <c r="O91" s="574"/>
      <c r="P91" s="343">
        <v>38080</v>
      </c>
      <c r="Q91" s="751" t="s">
        <v>110</v>
      </c>
      <c r="R91" s="751" t="s">
        <v>39</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32</v>
      </c>
      <c r="C92" s="690">
        <v>46006</v>
      </c>
      <c r="D92" s="690" t="s">
        <v>56</v>
      </c>
      <c r="E92" s="690">
        <v>46021</v>
      </c>
      <c r="F92" s="691" t="s">
        <v>57</v>
      </c>
      <c r="G92" s="691" t="s">
        <v>991</v>
      </c>
      <c r="H92" s="692">
        <v>87</v>
      </c>
      <c r="I92" s="1074" t="s">
        <v>665</v>
      </c>
      <c r="J92" s="692" t="s">
        <v>31</v>
      </c>
      <c r="K92" s="690">
        <v>46027</v>
      </c>
      <c r="L92" s="692" t="s">
        <v>110</v>
      </c>
      <c r="M92" s="812">
        <v>63322.45</v>
      </c>
      <c r="N92" s="343">
        <v>52829.45</v>
      </c>
      <c r="O92" s="574">
        <v>14838.85</v>
      </c>
      <c r="P92" s="640">
        <v>67668.3</v>
      </c>
      <c r="Q92" s="751" t="s">
        <v>110</v>
      </c>
      <c r="R92" s="751" t="s">
        <v>39</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32</v>
      </c>
      <c r="C93" s="690">
        <v>46052</v>
      </c>
      <c r="D93" s="690" t="s">
        <v>972</v>
      </c>
      <c r="E93" s="690">
        <v>46021</v>
      </c>
      <c r="F93" s="691" t="s">
        <v>61</v>
      </c>
      <c r="G93" s="691" t="s">
        <v>994</v>
      </c>
      <c r="H93" s="692">
        <v>88</v>
      </c>
      <c r="I93" s="1074" t="s">
        <v>665</v>
      </c>
      <c r="J93" s="692" t="s">
        <v>31</v>
      </c>
      <c r="K93" s="690">
        <v>46021</v>
      </c>
      <c r="L93" s="692" t="s">
        <v>110</v>
      </c>
      <c r="M93" s="812">
        <v>77109.5</v>
      </c>
      <c r="N93" s="343">
        <v>75843.199999999997</v>
      </c>
      <c r="O93" s="958"/>
      <c r="P93" s="343">
        <v>75843.199999999997</v>
      </c>
      <c r="Q93" s="692" t="s">
        <v>110</v>
      </c>
      <c r="R93" s="751" t="s">
        <v>39</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32</v>
      </c>
      <c r="C94" s="690">
        <v>46052</v>
      </c>
      <c r="D94" s="690" t="s">
        <v>911</v>
      </c>
      <c r="E94" s="690">
        <v>46021</v>
      </c>
      <c r="F94" s="691" t="s">
        <v>61</v>
      </c>
      <c r="G94" s="691" t="s">
        <v>997</v>
      </c>
      <c r="H94" s="692">
        <v>58</v>
      </c>
      <c r="I94" s="1074" t="s">
        <v>665</v>
      </c>
      <c r="J94" s="692" t="s">
        <v>31</v>
      </c>
      <c r="K94" s="690">
        <v>46021</v>
      </c>
      <c r="L94" s="692" t="s">
        <v>110</v>
      </c>
      <c r="M94" s="812">
        <v>58952.88</v>
      </c>
      <c r="N94" s="343">
        <v>55647.74</v>
      </c>
      <c r="O94" s="574"/>
      <c r="P94" s="343">
        <v>55647.74</v>
      </c>
      <c r="Q94" s="751" t="s">
        <v>110</v>
      </c>
      <c r="R94" s="751" t="s">
        <v>39</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32</v>
      </c>
      <c r="C95" s="690">
        <v>46052</v>
      </c>
      <c r="D95" s="690" t="s">
        <v>972</v>
      </c>
      <c r="E95" s="690">
        <v>46045</v>
      </c>
      <c r="F95" s="691" t="s">
        <v>61</v>
      </c>
      <c r="G95" s="691" t="s">
        <v>1000</v>
      </c>
      <c r="H95" s="692">
        <v>69</v>
      </c>
      <c r="I95" s="1074" t="s">
        <v>665</v>
      </c>
      <c r="J95" s="692" t="s">
        <v>31</v>
      </c>
      <c r="K95" s="690">
        <v>46027</v>
      </c>
      <c r="L95" s="692" t="s">
        <v>110</v>
      </c>
      <c r="M95" s="812">
        <v>41834.75</v>
      </c>
      <c r="N95" s="343">
        <v>42897.7</v>
      </c>
      <c r="O95" s="574"/>
      <c r="P95" s="343">
        <v>42897.7</v>
      </c>
      <c r="Q95" s="751" t="s">
        <v>110</v>
      </c>
      <c r="R95" s="751" t="s">
        <v>39</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32</v>
      </c>
      <c r="C96" s="19">
        <v>45925</v>
      </c>
      <c r="D96" s="305" t="s">
        <v>56</v>
      </c>
      <c r="E96" s="19">
        <v>45755</v>
      </c>
      <c r="F96" s="305" t="s">
        <v>883</v>
      </c>
      <c r="G96" s="442" t="s">
        <v>170</v>
      </c>
      <c r="H96" s="20">
        <v>82</v>
      </c>
      <c r="I96" s="304" t="s">
        <v>665</v>
      </c>
      <c r="J96" s="20" t="s">
        <v>31</v>
      </c>
      <c r="K96" s="473">
        <v>45756</v>
      </c>
      <c r="L96" s="20" t="s">
        <v>110</v>
      </c>
      <c r="M96" s="343">
        <v>67171.5</v>
      </c>
      <c r="N96" s="423">
        <v>64739</v>
      </c>
      <c r="O96" s="423"/>
      <c r="P96" s="423">
        <v>64739</v>
      </c>
      <c r="Q96" s="20" t="s">
        <v>110</v>
      </c>
      <c r="R96" s="20" t="s">
        <v>39</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32</v>
      </c>
      <c r="C97" s="19">
        <v>45925</v>
      </c>
      <c r="D97" s="305" t="s">
        <v>881</v>
      </c>
      <c r="E97" s="19">
        <v>45749</v>
      </c>
      <c r="F97" s="305" t="s">
        <v>883</v>
      </c>
      <c r="G97" s="303" t="s">
        <v>172</v>
      </c>
      <c r="H97" s="20">
        <v>79</v>
      </c>
      <c r="I97" s="304" t="s">
        <v>665</v>
      </c>
      <c r="J97" s="20" t="s">
        <v>31</v>
      </c>
      <c r="K97" s="19">
        <v>45749</v>
      </c>
      <c r="L97" s="20" t="s">
        <v>110</v>
      </c>
      <c r="M97" s="343">
        <v>72492</v>
      </c>
      <c r="N97" s="423">
        <v>73087.5</v>
      </c>
      <c r="O97" s="423"/>
      <c r="P97" s="423">
        <v>73087.5</v>
      </c>
      <c r="Q97" s="20" t="s">
        <v>110</v>
      </c>
      <c r="R97" s="20" t="s">
        <v>39</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32</v>
      </c>
      <c r="C98" s="367">
        <v>45991</v>
      </c>
      <c r="D98" s="360" t="s">
        <v>972</v>
      </c>
      <c r="E98" s="360">
        <v>45936</v>
      </c>
      <c r="F98" s="358" t="s">
        <v>61</v>
      </c>
      <c r="G98" s="361"/>
      <c r="H98" s="362">
        <v>83</v>
      </c>
      <c r="I98" s="1074" t="s">
        <v>665</v>
      </c>
      <c r="J98" s="362" t="s">
        <v>31</v>
      </c>
      <c r="K98" s="360">
        <v>45936</v>
      </c>
      <c r="L98" s="362" t="s">
        <v>110</v>
      </c>
      <c r="M98" s="640">
        <v>96748</v>
      </c>
      <c r="N98" s="640">
        <v>83497.399999999994</v>
      </c>
      <c r="O98" s="640"/>
      <c r="P98" s="640">
        <v>83497.399999999994</v>
      </c>
      <c r="Q98" s="300" t="s">
        <v>110</v>
      </c>
      <c r="R98" s="300" t="s">
        <v>39</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32</v>
      </c>
      <c r="C99" s="19">
        <v>45925</v>
      </c>
      <c r="D99" s="305" t="s">
        <v>56</v>
      </c>
      <c r="E99" s="19">
        <v>45749</v>
      </c>
      <c r="F99" s="305" t="s">
        <v>57</v>
      </c>
      <c r="G99" s="303" t="s">
        <v>174</v>
      </c>
      <c r="H99" s="20">
        <v>59</v>
      </c>
      <c r="I99" s="304" t="s">
        <v>665</v>
      </c>
      <c r="J99" s="20" t="s">
        <v>31</v>
      </c>
      <c r="K99" s="19">
        <v>45750</v>
      </c>
      <c r="L99" s="20" t="s">
        <v>110</v>
      </c>
      <c r="M99" s="343">
        <v>51295</v>
      </c>
      <c r="N99" s="423">
        <v>51485.5</v>
      </c>
      <c r="O99" s="423"/>
      <c r="P99" s="423">
        <v>51485.5</v>
      </c>
      <c r="Q99" s="20" t="s">
        <v>110</v>
      </c>
      <c r="R99" s="20" t="s">
        <v>39</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32</v>
      </c>
      <c r="C100" s="19">
        <v>45930</v>
      </c>
      <c r="D100" s="19" t="s">
        <v>56</v>
      </c>
      <c r="E100" s="19">
        <v>45884</v>
      </c>
      <c r="F100" s="18" t="s">
        <v>883</v>
      </c>
      <c r="G100" s="303"/>
      <c r="H100" s="20">
        <v>69</v>
      </c>
      <c r="I100" s="304" t="s">
        <v>665</v>
      </c>
      <c r="J100" s="20" t="s">
        <v>31</v>
      </c>
      <c r="K100" s="299">
        <v>45884</v>
      </c>
      <c r="L100" s="300" t="s">
        <v>110</v>
      </c>
      <c r="M100" s="346">
        <v>67441</v>
      </c>
      <c r="N100" s="343">
        <v>55566</v>
      </c>
      <c r="O100" s="41"/>
      <c r="P100" s="343">
        <v>55566</v>
      </c>
      <c r="Q100" s="300" t="s">
        <v>110</v>
      </c>
      <c r="R100" s="300" t="s">
        <v>39</v>
      </c>
      <c r="S100" s="127">
        <v>45884</v>
      </c>
      <c r="T100" s="44">
        <v>4348</v>
      </c>
      <c r="U100" s="660">
        <v>4122</v>
      </c>
      <c r="V100" s="1262">
        <v>0.95</v>
      </c>
      <c r="W100" s="21">
        <v>45895</v>
      </c>
      <c r="X100" s="7">
        <v>1</v>
      </c>
      <c r="Y100" s="7">
        <v>1</v>
      </c>
      <c r="Z100" s="908">
        <v>1</v>
      </c>
      <c r="AA100" s="21">
        <v>45932</v>
      </c>
      <c r="AB100" s="21">
        <v>45932</v>
      </c>
      <c r="AC100" s="1263" t="s">
        <v>1005</v>
      </c>
    </row>
    <row r="101" spans="1:29" ht="39.75" customHeight="1">
      <c r="A101" s="559" t="s">
        <v>1006</v>
      </c>
      <c r="B101" s="358" t="s">
        <v>32</v>
      </c>
      <c r="C101" s="360">
        <v>45991</v>
      </c>
      <c r="D101" s="360" t="s">
        <v>56</v>
      </c>
      <c r="E101" s="360">
        <v>45966</v>
      </c>
      <c r="F101" s="358" t="s">
        <v>57</v>
      </c>
      <c r="G101" s="361" t="s">
        <v>1007</v>
      </c>
      <c r="H101" s="362">
        <v>69</v>
      </c>
      <c r="I101" s="1074" t="s">
        <v>665</v>
      </c>
      <c r="J101" s="362" t="s">
        <v>31</v>
      </c>
      <c r="K101" s="360">
        <v>45969</v>
      </c>
      <c r="L101" s="362" t="s">
        <v>110</v>
      </c>
      <c r="M101" s="640">
        <v>75672.100000000006</v>
      </c>
      <c r="N101" s="640">
        <v>70222.399999999994</v>
      </c>
      <c r="O101" s="640"/>
      <c r="P101" s="640">
        <v>70222.399999999994</v>
      </c>
      <c r="Q101" s="300" t="s">
        <v>110</v>
      </c>
      <c r="R101" s="300" t="s">
        <v>39</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32</v>
      </c>
      <c r="C102" s="360">
        <v>46001</v>
      </c>
      <c r="D102" s="360" t="s">
        <v>56</v>
      </c>
      <c r="E102" s="360">
        <v>45966</v>
      </c>
      <c r="F102" s="358" t="s">
        <v>57</v>
      </c>
      <c r="G102" s="361" t="s">
        <v>1010</v>
      </c>
      <c r="H102" s="362">
        <v>88</v>
      </c>
      <c r="I102" s="1074" t="s">
        <v>665</v>
      </c>
      <c r="J102" s="362" t="s">
        <v>31</v>
      </c>
      <c r="K102" s="360">
        <v>45967</v>
      </c>
      <c r="L102" s="362" t="s">
        <v>110</v>
      </c>
      <c r="M102" s="640">
        <v>76565.850000000006</v>
      </c>
      <c r="N102" s="640">
        <v>74825.600000000006</v>
      </c>
      <c r="O102" s="640"/>
      <c r="P102" s="640">
        <v>74825.600000000006</v>
      </c>
      <c r="Q102" s="300" t="s">
        <v>110</v>
      </c>
      <c r="R102" s="300" t="s">
        <v>39</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32</v>
      </c>
      <c r="C103" s="360">
        <v>45991</v>
      </c>
      <c r="D103" s="360" t="s">
        <v>56</v>
      </c>
      <c r="E103" s="360">
        <v>45966</v>
      </c>
      <c r="F103" s="358" t="s">
        <v>57</v>
      </c>
      <c r="G103" s="361" t="s">
        <v>1013</v>
      </c>
      <c r="H103" s="362">
        <v>83</v>
      </c>
      <c r="I103" s="1074" t="s">
        <v>665</v>
      </c>
      <c r="J103" s="362" t="s">
        <v>31</v>
      </c>
      <c r="K103" s="360">
        <v>45969</v>
      </c>
      <c r="L103" s="362" t="s">
        <v>110</v>
      </c>
      <c r="M103" s="686">
        <v>66402</v>
      </c>
      <c r="N103" s="343">
        <v>53621</v>
      </c>
      <c r="O103" s="374"/>
      <c r="P103" s="343">
        <v>53621</v>
      </c>
      <c r="Q103" s="300" t="s">
        <v>110</v>
      </c>
      <c r="R103" s="300" t="s">
        <v>39</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32</v>
      </c>
      <c r="C104" s="360">
        <v>45991</v>
      </c>
      <c r="D104" s="360" t="s">
        <v>56</v>
      </c>
      <c r="E104" s="360">
        <v>45966</v>
      </c>
      <c r="F104" s="358" t="s">
        <v>61</v>
      </c>
      <c r="G104" s="361" t="s">
        <v>1016</v>
      </c>
      <c r="H104" s="362">
        <v>75</v>
      </c>
      <c r="I104" s="1074" t="s">
        <v>665</v>
      </c>
      <c r="J104" s="362" t="s">
        <v>31</v>
      </c>
      <c r="K104" s="360">
        <v>45967</v>
      </c>
      <c r="L104" s="362" t="s">
        <v>110</v>
      </c>
      <c r="M104" s="640">
        <v>60620</v>
      </c>
      <c r="N104" s="640">
        <v>55563.8</v>
      </c>
      <c r="O104" s="640"/>
      <c r="P104" s="640">
        <v>55563.8</v>
      </c>
      <c r="Q104" s="300" t="s">
        <v>110</v>
      </c>
      <c r="R104" s="300" t="s">
        <v>39</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32</v>
      </c>
      <c r="C105" s="360">
        <v>46001</v>
      </c>
      <c r="D105" s="360" t="s">
        <v>56</v>
      </c>
      <c r="E105" s="360">
        <v>45966</v>
      </c>
      <c r="F105" s="358" t="s">
        <v>57</v>
      </c>
      <c r="G105" s="1264" t="s">
        <v>1019</v>
      </c>
      <c r="H105" s="362">
        <v>77</v>
      </c>
      <c r="I105" s="1265" t="s">
        <v>665</v>
      </c>
      <c r="J105" s="362" t="s">
        <v>31</v>
      </c>
      <c r="K105" s="360">
        <v>45967</v>
      </c>
      <c r="L105" s="362" t="s">
        <v>110</v>
      </c>
      <c r="M105" s="686">
        <v>63997.35</v>
      </c>
      <c r="N105" s="343">
        <v>52838.35</v>
      </c>
      <c r="O105" s="574">
        <v>7744.05</v>
      </c>
      <c r="P105" s="640">
        <v>60582.400000000001</v>
      </c>
      <c r="Q105" s="300" t="s">
        <v>110</v>
      </c>
      <c r="R105" s="300" t="s">
        <v>39</v>
      </c>
      <c r="S105" s="497">
        <v>45967</v>
      </c>
      <c r="T105" s="364">
        <v>5053</v>
      </c>
      <c r="U105" s="364">
        <v>4652</v>
      </c>
      <c r="V105" s="1266">
        <v>0.92</v>
      </c>
      <c r="W105" s="21">
        <v>45995</v>
      </c>
      <c r="X105" s="7">
        <v>1</v>
      </c>
      <c r="Y105" s="7">
        <v>1</v>
      </c>
      <c r="Z105" s="908">
        <v>1</v>
      </c>
      <c r="AA105" s="59">
        <v>46009</v>
      </c>
      <c r="AB105" s="59">
        <v>46063</v>
      </c>
      <c r="AC105" s="810" t="s">
        <v>1020</v>
      </c>
    </row>
    <row r="106" spans="1:29" ht="39.75" customHeight="1">
      <c r="A106" s="811" t="s">
        <v>1021</v>
      </c>
      <c r="B106" s="691" t="s">
        <v>32</v>
      </c>
      <c r="C106" s="690">
        <v>46001</v>
      </c>
      <c r="D106" s="690" t="s">
        <v>56</v>
      </c>
      <c r="E106" s="690">
        <v>46009</v>
      </c>
      <c r="F106" s="691" t="s">
        <v>57</v>
      </c>
      <c r="G106" s="691" t="s">
        <v>1022</v>
      </c>
      <c r="H106" s="692">
        <v>48</v>
      </c>
      <c r="I106" s="1074" t="s">
        <v>665</v>
      </c>
      <c r="J106" s="692" t="s">
        <v>31</v>
      </c>
      <c r="K106" s="690">
        <v>45965</v>
      </c>
      <c r="L106" s="692" t="s">
        <v>110</v>
      </c>
      <c r="M106" s="812">
        <v>18021.7</v>
      </c>
      <c r="N106" s="812">
        <v>16738</v>
      </c>
      <c r="O106" s="812"/>
      <c r="P106" s="812">
        <v>16738</v>
      </c>
      <c r="Q106" s="751" t="s">
        <v>110</v>
      </c>
      <c r="R106" s="751" t="s">
        <v>39</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32</v>
      </c>
      <c r="C107" s="690">
        <v>46001</v>
      </c>
      <c r="D107" s="690" t="s">
        <v>56</v>
      </c>
      <c r="E107" s="690">
        <v>46009</v>
      </c>
      <c r="F107" s="691" t="s">
        <v>57</v>
      </c>
      <c r="G107" s="691" t="s">
        <v>1025</v>
      </c>
      <c r="H107" s="692">
        <v>56</v>
      </c>
      <c r="I107" s="1074" t="s">
        <v>665</v>
      </c>
      <c r="J107" s="692" t="s">
        <v>31</v>
      </c>
      <c r="K107" s="690">
        <v>45965</v>
      </c>
      <c r="L107" s="692" t="s">
        <v>110</v>
      </c>
      <c r="M107" s="812">
        <v>20705</v>
      </c>
      <c r="N107" s="812">
        <v>14769.6</v>
      </c>
      <c r="O107" s="812"/>
      <c r="P107" s="812">
        <v>14769.6</v>
      </c>
      <c r="Q107" s="751" t="s">
        <v>110</v>
      </c>
      <c r="R107" s="751" t="s">
        <v>39</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32</v>
      </c>
      <c r="C108" s="19">
        <v>45688</v>
      </c>
      <c r="D108" s="19" t="s">
        <v>1027</v>
      </c>
      <c r="E108" s="19">
        <v>45684</v>
      </c>
      <c r="F108" s="305" t="s">
        <v>883</v>
      </c>
      <c r="G108" s="306" t="s">
        <v>226</v>
      </c>
      <c r="H108" s="20">
        <v>0</v>
      </c>
      <c r="I108" s="304" t="s">
        <v>39</v>
      </c>
      <c r="J108" s="20" t="s">
        <v>31</v>
      </c>
      <c r="K108" s="473">
        <v>45673</v>
      </c>
      <c r="L108" s="304" t="s">
        <v>110</v>
      </c>
      <c r="M108" s="343">
        <v>24886.5</v>
      </c>
      <c r="N108" s="423">
        <v>7262</v>
      </c>
      <c r="O108" s="423"/>
      <c r="P108" s="423">
        <v>7262</v>
      </c>
      <c r="Q108" s="304" t="s">
        <v>110</v>
      </c>
      <c r="R108" s="20" t="s">
        <v>39</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32</v>
      </c>
      <c r="C109" s="19">
        <v>45868</v>
      </c>
      <c r="D109" s="299" t="s">
        <v>56</v>
      </c>
      <c r="E109" s="299">
        <v>45849</v>
      </c>
      <c r="F109" s="455" t="s">
        <v>57</v>
      </c>
      <c r="G109" s="492"/>
      <c r="H109" s="300">
        <v>0</v>
      </c>
      <c r="I109" s="300" t="s">
        <v>665</v>
      </c>
      <c r="J109" s="300" t="s">
        <v>31</v>
      </c>
      <c r="K109" s="299">
        <v>45848</v>
      </c>
      <c r="L109" s="300" t="s">
        <v>110</v>
      </c>
      <c r="M109" s="346">
        <v>23436.55</v>
      </c>
      <c r="N109" s="343">
        <v>15484.65</v>
      </c>
      <c r="O109" s="343"/>
      <c r="P109" s="343">
        <v>15484.65</v>
      </c>
      <c r="Q109" s="300" t="s">
        <v>110</v>
      </c>
      <c r="R109" s="300" t="s">
        <v>39</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32</v>
      </c>
      <c r="C110" s="629">
        <v>45899</v>
      </c>
      <c r="D110" s="619" t="s">
        <v>50</v>
      </c>
      <c r="E110" s="619">
        <v>45876</v>
      </c>
      <c r="F110" s="619" t="s">
        <v>57</v>
      </c>
      <c r="G110" s="1125" t="s">
        <v>1028</v>
      </c>
      <c r="H110" s="625">
        <v>0</v>
      </c>
      <c r="I110" s="1126" t="s">
        <v>665</v>
      </c>
      <c r="J110" s="625" t="s">
        <v>31</v>
      </c>
      <c r="K110" s="619">
        <v>45876</v>
      </c>
      <c r="L110" s="625" t="s">
        <v>110</v>
      </c>
      <c r="M110" s="626">
        <v>1462.85</v>
      </c>
      <c r="N110" s="343">
        <v>5035.75</v>
      </c>
      <c r="O110" s="1323"/>
      <c r="P110" s="343">
        <v>5035.75</v>
      </c>
      <c r="Q110" s="300" t="s">
        <v>110</v>
      </c>
      <c r="R110" s="300" t="s">
        <v>39</v>
      </c>
      <c r="S110" s="657">
        <v>45876</v>
      </c>
      <c r="T110" s="1127">
        <v>116</v>
      </c>
      <c r="U110" s="948">
        <v>130</v>
      </c>
      <c r="V110" s="29">
        <v>1.1200000000000001</v>
      </c>
      <c r="W110" s="595">
        <v>45896</v>
      </c>
      <c r="X110" s="3">
        <v>1</v>
      </c>
      <c r="Y110" s="3">
        <v>1</v>
      </c>
      <c r="Z110" s="3">
        <v>1</v>
      </c>
      <c r="AA110" s="59">
        <v>45926</v>
      </c>
      <c r="AB110" s="1282">
        <v>45926</v>
      </c>
      <c r="AC110" s="603" t="s">
        <v>1029</v>
      </c>
    </row>
    <row r="111" spans="1:29" ht="39.75" customHeight="1">
      <c r="A111" s="559" t="s">
        <v>1030</v>
      </c>
      <c r="B111" s="358" t="s">
        <v>32</v>
      </c>
      <c r="C111" s="360">
        <v>45959</v>
      </c>
      <c r="D111" s="360" t="s">
        <v>56</v>
      </c>
      <c r="E111" s="360">
        <v>45961</v>
      </c>
      <c r="F111" s="358" t="s">
        <v>61</v>
      </c>
      <c r="G111" s="691"/>
      <c r="H111" s="998">
        <v>0</v>
      </c>
      <c r="I111" s="1074" t="s">
        <v>665</v>
      </c>
      <c r="J111" s="998" t="s">
        <v>31</v>
      </c>
      <c r="K111" s="360" t="s">
        <v>558</v>
      </c>
      <c r="L111" s="998" t="s">
        <v>110</v>
      </c>
      <c r="M111" s="1019">
        <v>15670.45</v>
      </c>
      <c r="N111" s="343">
        <v>12965</v>
      </c>
      <c r="O111" s="574"/>
      <c r="P111" s="343">
        <v>12965</v>
      </c>
      <c r="Q111" s="1010" t="s">
        <v>110</v>
      </c>
      <c r="R111" s="1010" t="s">
        <v>39</v>
      </c>
      <c r="S111" s="1341">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32</v>
      </c>
      <c r="C112" s="19">
        <v>45899</v>
      </c>
      <c r="D112" s="18" t="s">
        <v>1033</v>
      </c>
      <c r="E112" s="299">
        <v>45876</v>
      </c>
      <c r="F112" s="305" t="s">
        <v>883</v>
      </c>
      <c r="G112" s="492" t="s">
        <v>1034</v>
      </c>
      <c r="H112" s="300">
        <v>0</v>
      </c>
      <c r="I112" s="301" t="s">
        <v>665</v>
      </c>
      <c r="J112" s="300" t="s">
        <v>31</v>
      </c>
      <c r="K112" s="19" t="s">
        <v>260</v>
      </c>
      <c r="L112" s="300" t="s">
        <v>110</v>
      </c>
      <c r="M112" s="346">
        <v>1343</v>
      </c>
      <c r="N112" s="343">
        <v>2310</v>
      </c>
      <c r="O112" s="343"/>
      <c r="P112" s="343">
        <v>2310</v>
      </c>
      <c r="Q112" s="300" t="s">
        <v>110</v>
      </c>
      <c r="R112" s="300" t="s">
        <v>39</v>
      </c>
      <c r="S112" s="127" t="s">
        <v>37</v>
      </c>
      <c r="T112" s="1129">
        <v>74</v>
      </c>
      <c r="U112" s="1129">
        <v>0</v>
      </c>
      <c r="V112" s="29">
        <f>IFERROR(Table5[[#This Row],[Actual Redline Completed Footage UG]]/Table5[[#This Row],[Footage UG]], 0)</f>
        <v>0</v>
      </c>
      <c r="W112" s="620" t="s">
        <v>37</v>
      </c>
      <c r="X112" s="464">
        <v>0</v>
      </c>
      <c r="Y112" s="464">
        <v>0</v>
      </c>
      <c r="Z112" s="464">
        <v>0</v>
      </c>
      <c r="AA112" s="379" t="s">
        <v>37</v>
      </c>
      <c r="AB112" s="379" t="s">
        <v>37</v>
      </c>
      <c r="AC112" s="603" t="s">
        <v>1035</v>
      </c>
    </row>
    <row r="113" spans="1:29" ht="39.75" customHeight="1">
      <c r="A113" s="297" t="s">
        <v>1036</v>
      </c>
      <c r="B113" s="355" t="s">
        <v>32</v>
      </c>
      <c r="C113" s="19">
        <v>45930</v>
      </c>
      <c r="D113" s="455" t="s">
        <v>50</v>
      </c>
      <c r="E113" s="299">
        <v>45902</v>
      </c>
      <c r="F113" s="298" t="s">
        <v>57</v>
      </c>
      <c r="G113" s="1119"/>
      <c r="H113" s="300">
        <v>0</v>
      </c>
      <c r="I113" s="301" t="s">
        <v>665</v>
      </c>
      <c r="J113" s="300" t="s">
        <v>31</v>
      </c>
      <c r="K113" s="19">
        <v>45902</v>
      </c>
      <c r="L113" s="300" t="s">
        <v>110</v>
      </c>
      <c r="M113" s="346">
        <v>5604.6</v>
      </c>
      <c r="N113" s="423">
        <v>7746.35</v>
      </c>
      <c r="O113" s="423"/>
      <c r="P113" s="423">
        <v>7746.35</v>
      </c>
      <c r="Q113" s="1339" t="s">
        <v>110</v>
      </c>
      <c r="R113" s="1339" t="s">
        <v>39</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32</v>
      </c>
      <c r="C114" s="19">
        <v>45899</v>
      </c>
      <c r="D114" s="299" t="s">
        <v>56</v>
      </c>
      <c r="E114" s="299">
        <v>45870</v>
      </c>
      <c r="F114" s="455" t="s">
        <v>883</v>
      </c>
      <c r="G114" s="492" t="s">
        <v>240</v>
      </c>
      <c r="H114" s="300">
        <v>0</v>
      </c>
      <c r="I114" s="300" t="s">
        <v>665</v>
      </c>
      <c r="J114" s="300" t="s">
        <v>31</v>
      </c>
      <c r="K114" s="299">
        <v>45870</v>
      </c>
      <c r="L114" s="300" t="s">
        <v>110</v>
      </c>
      <c r="M114" s="346">
        <v>49307.5</v>
      </c>
      <c r="N114" s="343">
        <v>47409</v>
      </c>
      <c r="O114" s="343"/>
      <c r="P114" s="343">
        <v>47409</v>
      </c>
      <c r="Q114" s="300" t="s">
        <v>110</v>
      </c>
      <c r="R114" s="300" t="s">
        <v>39</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32</v>
      </c>
      <c r="C115" s="360">
        <v>45975</v>
      </c>
      <c r="D115" s="360" t="s">
        <v>1040</v>
      </c>
      <c r="E115" s="360">
        <v>45982</v>
      </c>
      <c r="F115" s="375" t="s">
        <v>57</v>
      </c>
      <c r="G115" s="361" t="s">
        <v>1041</v>
      </c>
      <c r="H115" s="362">
        <v>0</v>
      </c>
      <c r="I115" s="362" t="s">
        <v>665</v>
      </c>
      <c r="J115" s="362" t="s">
        <v>31</v>
      </c>
      <c r="K115" s="360">
        <v>45968</v>
      </c>
      <c r="L115" s="362" t="s">
        <v>110</v>
      </c>
      <c r="M115" s="640">
        <v>12840.7</v>
      </c>
      <c r="N115" s="640">
        <v>12272.4</v>
      </c>
      <c r="O115" s="640"/>
      <c r="P115" s="640">
        <v>12272.4</v>
      </c>
      <c r="Q115" s="300" t="s">
        <v>110</v>
      </c>
      <c r="R115" s="300" t="s">
        <v>39</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32</v>
      </c>
      <c r="C116" s="690">
        <v>45675</v>
      </c>
      <c r="D116" s="690" t="s">
        <v>56</v>
      </c>
      <c r="E116" s="690">
        <v>46006</v>
      </c>
      <c r="F116" s="691" t="s">
        <v>61</v>
      </c>
      <c r="G116" s="691"/>
      <c r="H116" s="692">
        <v>0</v>
      </c>
      <c r="I116" s="692" t="s">
        <v>665</v>
      </c>
      <c r="J116" s="692" t="s">
        <v>31</v>
      </c>
      <c r="K116" s="690">
        <v>46006</v>
      </c>
      <c r="L116" s="692" t="s">
        <v>110</v>
      </c>
      <c r="M116" s="812">
        <v>45512.75</v>
      </c>
      <c r="N116" s="343">
        <v>52537</v>
      </c>
      <c r="O116" s="574"/>
      <c r="P116" s="343">
        <v>52537</v>
      </c>
      <c r="Q116" s="751" t="s">
        <v>110</v>
      </c>
      <c r="R116" s="751" t="s">
        <v>39</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32</v>
      </c>
      <c r="C117" s="455">
        <v>45805</v>
      </c>
      <c r="D117" s="455" t="s">
        <v>56</v>
      </c>
      <c r="E117" s="455">
        <v>45695</v>
      </c>
      <c r="F117" s="455" t="s">
        <v>883</v>
      </c>
      <c r="G117" s="1133" t="s">
        <v>242</v>
      </c>
      <c r="H117" s="300">
        <v>0</v>
      </c>
      <c r="I117" s="301" t="s">
        <v>665</v>
      </c>
      <c r="J117" s="300" t="s">
        <v>31</v>
      </c>
      <c r="K117" s="299">
        <v>45705</v>
      </c>
      <c r="L117" s="300" t="s">
        <v>110</v>
      </c>
      <c r="M117" s="346">
        <v>88491.8</v>
      </c>
      <c r="N117" s="343">
        <v>85791.25</v>
      </c>
      <c r="O117" s="343"/>
      <c r="P117" s="343">
        <v>85791.25</v>
      </c>
      <c r="Q117" s="300" t="s">
        <v>110</v>
      </c>
      <c r="R117" s="300" t="s">
        <v>39</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32</v>
      </c>
      <c r="C118" s="19">
        <v>45899</v>
      </c>
      <c r="D118" s="299" t="s">
        <v>56</v>
      </c>
      <c r="E118" s="299">
        <v>45870</v>
      </c>
      <c r="F118" s="455" t="s">
        <v>883</v>
      </c>
      <c r="G118" s="492" t="s">
        <v>244</v>
      </c>
      <c r="H118" s="300">
        <v>0</v>
      </c>
      <c r="I118" s="300" t="s">
        <v>665</v>
      </c>
      <c r="J118" s="300" t="s">
        <v>31</v>
      </c>
      <c r="K118" s="299">
        <v>45870</v>
      </c>
      <c r="L118" s="300" t="s">
        <v>110</v>
      </c>
      <c r="M118" s="346">
        <v>12886.4</v>
      </c>
      <c r="N118" s="343">
        <v>18418.349999999999</v>
      </c>
      <c r="O118" s="343"/>
      <c r="P118" s="343">
        <v>18418.349999999999</v>
      </c>
      <c r="Q118" s="300" t="s">
        <v>110</v>
      </c>
      <c r="R118" s="300" t="s">
        <v>39</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32</v>
      </c>
      <c r="C119" s="19">
        <v>45899</v>
      </c>
      <c r="D119" s="299" t="s">
        <v>56</v>
      </c>
      <c r="E119" s="299">
        <v>45882</v>
      </c>
      <c r="F119" s="455" t="s">
        <v>883</v>
      </c>
      <c r="G119" s="492" t="s">
        <v>1046</v>
      </c>
      <c r="H119" s="300">
        <v>0</v>
      </c>
      <c r="I119" s="301" t="s">
        <v>665</v>
      </c>
      <c r="J119" s="300" t="s">
        <v>31</v>
      </c>
      <c r="K119" s="299">
        <v>45882</v>
      </c>
      <c r="L119" s="300" t="s">
        <v>110</v>
      </c>
      <c r="M119" s="346">
        <v>13056.5</v>
      </c>
      <c r="N119" s="343">
        <v>15624.85</v>
      </c>
      <c r="O119" s="343"/>
      <c r="P119" s="343">
        <v>15624.85</v>
      </c>
      <c r="Q119" s="1339" t="s">
        <v>110</v>
      </c>
      <c r="R119" s="1339" t="s">
        <v>39</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32</v>
      </c>
      <c r="C120" s="455">
        <v>45838</v>
      </c>
      <c r="D120" s="455" t="s">
        <v>56</v>
      </c>
      <c r="E120" s="19">
        <v>45786</v>
      </c>
      <c r="F120" s="455" t="s">
        <v>883</v>
      </c>
      <c r="G120" s="442" t="s">
        <v>247</v>
      </c>
      <c r="H120" s="300">
        <v>0</v>
      </c>
      <c r="I120" s="301" t="s">
        <v>665</v>
      </c>
      <c r="J120" s="300" t="s">
        <v>31</v>
      </c>
      <c r="K120" s="299">
        <v>45790</v>
      </c>
      <c r="L120" s="300" t="s">
        <v>110</v>
      </c>
      <c r="M120" s="346">
        <v>63283</v>
      </c>
      <c r="N120" s="423">
        <v>84546.7</v>
      </c>
      <c r="O120" s="423"/>
      <c r="P120" s="423">
        <v>84546.7</v>
      </c>
      <c r="Q120" s="300" t="s">
        <v>110</v>
      </c>
      <c r="R120" s="300" t="s">
        <v>39</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32</v>
      </c>
      <c r="C121" s="19">
        <v>45930</v>
      </c>
      <c r="D121" s="18" t="s">
        <v>50</v>
      </c>
      <c r="E121" s="299">
        <v>45868</v>
      </c>
      <c r="F121" s="298" t="s">
        <v>57</v>
      </c>
      <c r="G121" s="492" t="s">
        <v>249</v>
      </c>
      <c r="H121" s="300">
        <v>0</v>
      </c>
      <c r="I121" s="300" t="s">
        <v>665</v>
      </c>
      <c r="J121" s="300" t="s">
        <v>31</v>
      </c>
      <c r="K121" s="299">
        <v>45868</v>
      </c>
      <c r="L121" s="300" t="s">
        <v>110</v>
      </c>
      <c r="M121" s="346">
        <v>14179.65</v>
      </c>
      <c r="N121" s="343">
        <v>15936.8</v>
      </c>
      <c r="O121" s="942"/>
      <c r="P121" s="343">
        <v>15936.8</v>
      </c>
      <c r="Q121" s="300" t="s">
        <v>110</v>
      </c>
      <c r="R121" s="300" t="s">
        <v>39</v>
      </c>
      <c r="S121" s="1337">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32</v>
      </c>
      <c r="C122" s="24">
        <v>45868</v>
      </c>
      <c r="D122" s="569" t="s">
        <v>50</v>
      </c>
      <c r="E122" s="598">
        <v>45853</v>
      </c>
      <c r="F122" s="649" t="s">
        <v>57</v>
      </c>
      <c r="G122" s="654" t="s">
        <v>251</v>
      </c>
      <c r="H122" s="579">
        <v>0</v>
      </c>
      <c r="I122" s="579" t="s">
        <v>665</v>
      </c>
      <c r="J122" s="579" t="s">
        <v>31</v>
      </c>
      <c r="K122" s="360">
        <v>45853</v>
      </c>
      <c r="L122" s="362" t="s">
        <v>110</v>
      </c>
      <c r="M122" s="907">
        <v>68216.5</v>
      </c>
      <c r="N122" s="917">
        <v>243</v>
      </c>
      <c r="O122" s="555"/>
      <c r="P122" s="917">
        <v>243</v>
      </c>
      <c r="Q122" s="300" t="s">
        <v>110</v>
      </c>
      <c r="R122" s="300" t="s">
        <v>39</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32</v>
      </c>
      <c r="C123" s="690">
        <v>46031</v>
      </c>
      <c r="D123" s="690" t="s">
        <v>56</v>
      </c>
      <c r="E123" s="690">
        <v>46002</v>
      </c>
      <c r="F123" s="691" t="s">
        <v>61</v>
      </c>
      <c r="G123" s="691" t="s">
        <v>1052</v>
      </c>
      <c r="H123" s="692">
        <v>0</v>
      </c>
      <c r="I123" s="692" t="s">
        <v>665</v>
      </c>
      <c r="J123" s="692" t="s">
        <v>31</v>
      </c>
      <c r="K123" s="690" t="s">
        <v>558</v>
      </c>
      <c r="L123" s="692" t="s">
        <v>110</v>
      </c>
      <c r="M123" s="833">
        <v>23475.5</v>
      </c>
      <c r="N123" s="936">
        <v>27620.400000000001</v>
      </c>
      <c r="O123" s="1327"/>
      <c r="P123" s="936">
        <v>27620.400000000001</v>
      </c>
      <c r="Q123" s="1237" t="s">
        <v>110</v>
      </c>
      <c r="R123" s="751" t="s">
        <v>39</v>
      </c>
      <c r="S123" s="1332">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32</v>
      </c>
      <c r="C124" s="690">
        <v>46003</v>
      </c>
      <c r="D124" s="690" t="s">
        <v>56</v>
      </c>
      <c r="E124" s="690">
        <v>46002</v>
      </c>
      <c r="F124" s="691" t="s">
        <v>61</v>
      </c>
      <c r="G124" s="691"/>
      <c r="H124" s="692">
        <v>0</v>
      </c>
      <c r="I124" s="692" t="s">
        <v>665</v>
      </c>
      <c r="J124" s="692" t="s">
        <v>31</v>
      </c>
      <c r="K124" s="690" t="s">
        <v>558</v>
      </c>
      <c r="L124" s="692" t="s">
        <v>110</v>
      </c>
      <c r="M124" s="936">
        <v>11500.3</v>
      </c>
      <c r="N124" s="833">
        <v>12331.25</v>
      </c>
      <c r="O124" s="936"/>
      <c r="P124" s="833">
        <v>12331.25</v>
      </c>
      <c r="Q124" s="751" t="s">
        <v>110</v>
      </c>
      <c r="R124" s="778" t="s">
        <v>39</v>
      </c>
      <c r="S124" s="1338">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32</v>
      </c>
      <c r="C125" s="367">
        <v>45991</v>
      </c>
      <c r="D125" s="360" t="s">
        <v>972</v>
      </c>
      <c r="E125" s="360">
        <v>45953</v>
      </c>
      <c r="F125" s="358" t="s">
        <v>61</v>
      </c>
      <c r="G125" s="361" t="s">
        <v>1057</v>
      </c>
      <c r="H125" s="362">
        <v>0</v>
      </c>
      <c r="I125" s="362" t="s">
        <v>665</v>
      </c>
      <c r="J125" s="362" t="s">
        <v>31</v>
      </c>
      <c r="K125" s="360" t="s">
        <v>558</v>
      </c>
      <c r="L125" s="362" t="s">
        <v>110</v>
      </c>
      <c r="M125" s="907">
        <v>51970</v>
      </c>
      <c r="N125" s="907">
        <v>43259</v>
      </c>
      <c r="O125" s="937"/>
      <c r="P125" s="907">
        <v>43259</v>
      </c>
      <c r="Q125" s="313" t="s">
        <v>110</v>
      </c>
      <c r="R125" s="300" t="s">
        <v>39</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32</v>
      </c>
      <c r="C126" s="19">
        <v>45868</v>
      </c>
      <c r="D126" s="299" t="s">
        <v>50</v>
      </c>
      <c r="E126" s="455">
        <v>45839</v>
      </c>
      <c r="F126" s="299" t="s">
        <v>57</v>
      </c>
      <c r="G126" s="303" t="s">
        <v>253</v>
      </c>
      <c r="H126" s="20">
        <v>0</v>
      </c>
      <c r="I126" s="20" t="s">
        <v>665</v>
      </c>
      <c r="J126" s="20" t="s">
        <v>31</v>
      </c>
      <c r="K126" s="473">
        <v>45838</v>
      </c>
      <c r="L126" s="20" t="s">
        <v>110</v>
      </c>
      <c r="M126" s="343">
        <v>72566</v>
      </c>
      <c r="N126" s="343">
        <v>9904.1</v>
      </c>
      <c r="O126" s="1316"/>
      <c r="P126" s="343">
        <v>9904.1</v>
      </c>
      <c r="Q126" s="1321" t="s">
        <v>110</v>
      </c>
      <c r="R126" s="300" t="s">
        <v>39</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32</v>
      </c>
      <c r="C127" s="19">
        <v>45960</v>
      </c>
      <c r="D127" s="19" t="s">
        <v>50</v>
      </c>
      <c r="E127" s="19">
        <v>45945</v>
      </c>
      <c r="F127" s="18" t="s">
        <v>57</v>
      </c>
      <c r="G127" s="303" t="s">
        <v>1061</v>
      </c>
      <c r="H127" s="20">
        <v>0</v>
      </c>
      <c r="I127" s="20" t="s">
        <v>665</v>
      </c>
      <c r="J127" s="20" t="s">
        <v>31</v>
      </c>
      <c r="K127" s="299">
        <v>45936</v>
      </c>
      <c r="L127" s="313" t="s">
        <v>110</v>
      </c>
      <c r="M127" s="346">
        <v>4235.8</v>
      </c>
      <c r="N127" s="343">
        <v>3228.9</v>
      </c>
      <c r="O127" s="1363"/>
      <c r="P127" s="343">
        <v>3228.9</v>
      </c>
      <c r="Q127" s="1349" t="s">
        <v>110</v>
      </c>
      <c r="R127" s="300" t="s">
        <v>39</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32</v>
      </c>
      <c r="C128" s="19">
        <v>45930</v>
      </c>
      <c r="D128" s="305" t="s">
        <v>50</v>
      </c>
      <c r="E128" s="19">
        <v>45902</v>
      </c>
      <c r="F128" s="18" t="s">
        <v>57</v>
      </c>
      <c r="G128" s="303"/>
      <c r="H128" s="20">
        <v>0</v>
      </c>
      <c r="I128" s="20" t="s">
        <v>665</v>
      </c>
      <c r="J128" s="20" t="s">
        <v>31</v>
      </c>
      <c r="K128" s="299">
        <v>45902</v>
      </c>
      <c r="L128" s="300" t="s">
        <v>110</v>
      </c>
      <c r="M128" s="346">
        <v>3067.9</v>
      </c>
      <c r="N128" s="343">
        <v>8729.7000000000007</v>
      </c>
      <c r="O128" s="343"/>
      <c r="P128" s="343">
        <v>8729.7000000000007</v>
      </c>
      <c r="Q128" s="313" t="s">
        <v>110</v>
      </c>
      <c r="R128" s="300" t="s">
        <v>39</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32</v>
      </c>
      <c r="C129" s="19">
        <v>45868</v>
      </c>
      <c r="D129" s="299" t="s">
        <v>50</v>
      </c>
      <c r="E129" s="299">
        <v>45849</v>
      </c>
      <c r="F129" s="455" t="s">
        <v>57</v>
      </c>
      <c r="G129" s="492" t="s">
        <v>228</v>
      </c>
      <c r="H129" s="300">
        <v>0</v>
      </c>
      <c r="I129" s="300" t="s">
        <v>665</v>
      </c>
      <c r="J129" s="300" t="s">
        <v>31</v>
      </c>
      <c r="K129" s="299">
        <v>45848</v>
      </c>
      <c r="L129" s="300" t="s">
        <v>110</v>
      </c>
      <c r="M129" s="346">
        <v>1206</v>
      </c>
      <c r="N129" s="343">
        <v>1195</v>
      </c>
      <c r="O129" s="343"/>
      <c r="P129" s="343">
        <v>1195</v>
      </c>
      <c r="Q129" s="300" t="s">
        <v>110</v>
      </c>
      <c r="R129" s="1339" t="s">
        <v>39</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32</v>
      </c>
      <c r="C130" s="19">
        <v>45899</v>
      </c>
      <c r="D130" s="455" t="s">
        <v>50</v>
      </c>
      <c r="E130" s="455">
        <v>45882</v>
      </c>
      <c r="F130" s="298" t="s">
        <v>57</v>
      </c>
      <c r="G130" s="1133" t="s">
        <v>231</v>
      </c>
      <c r="H130" s="300">
        <v>0</v>
      </c>
      <c r="I130" s="301" t="s">
        <v>665</v>
      </c>
      <c r="J130" s="300" t="s">
        <v>31</v>
      </c>
      <c r="K130" s="299" t="s">
        <v>260</v>
      </c>
      <c r="L130" s="300" t="s">
        <v>110</v>
      </c>
      <c r="M130" s="346">
        <v>18903.7</v>
      </c>
      <c r="N130" s="343">
        <v>7007.75</v>
      </c>
      <c r="O130" s="343"/>
      <c r="P130" s="343">
        <v>7007.75</v>
      </c>
      <c r="Q130" s="313" t="s">
        <v>110</v>
      </c>
      <c r="R130" s="300" t="s">
        <v>39</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32</v>
      </c>
      <c r="C131" s="19">
        <v>45899</v>
      </c>
      <c r="D131" s="299" t="s">
        <v>50</v>
      </c>
      <c r="E131" s="19">
        <v>45806</v>
      </c>
      <c r="F131" s="298" t="s">
        <v>57</v>
      </c>
      <c r="G131" s="1133" t="s">
        <v>233</v>
      </c>
      <c r="H131" s="300">
        <v>0</v>
      </c>
      <c r="I131" s="301" t="s">
        <v>665</v>
      </c>
      <c r="J131" s="300" t="s">
        <v>31</v>
      </c>
      <c r="K131" s="299" t="s">
        <v>1066</v>
      </c>
      <c r="L131" s="300" t="s">
        <v>110</v>
      </c>
      <c r="M131" s="346">
        <v>21888.65</v>
      </c>
      <c r="N131" s="343">
        <v>21950.85</v>
      </c>
      <c r="O131" s="343"/>
      <c r="P131" s="343">
        <v>21950.85</v>
      </c>
      <c r="Q131" s="313" t="s">
        <v>110</v>
      </c>
      <c r="R131" s="300" t="s">
        <v>39</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32</v>
      </c>
      <c r="C132" s="367">
        <v>45991</v>
      </c>
      <c r="D132" s="360" t="s">
        <v>972</v>
      </c>
      <c r="E132" s="360">
        <v>45961</v>
      </c>
      <c r="F132" s="358" t="s">
        <v>57</v>
      </c>
      <c r="G132" s="361"/>
      <c r="H132" s="362">
        <v>0</v>
      </c>
      <c r="I132" s="362" t="s">
        <v>665</v>
      </c>
      <c r="J132" s="362" t="s">
        <v>31</v>
      </c>
      <c r="K132" s="360" t="s">
        <v>558</v>
      </c>
      <c r="L132" s="362" t="s">
        <v>110</v>
      </c>
      <c r="M132" s="640">
        <v>39221.800000000003</v>
      </c>
      <c r="N132" s="934">
        <v>42623.8</v>
      </c>
      <c r="O132" s="934"/>
      <c r="P132" s="934">
        <v>42623.8</v>
      </c>
      <c r="Q132" s="792" t="s">
        <v>110</v>
      </c>
      <c r="R132" s="300" t="s">
        <v>39</v>
      </c>
      <c r="S132" s="1282">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32</v>
      </c>
      <c r="C133" s="19">
        <v>45792</v>
      </c>
      <c r="D133" s="305" t="s">
        <v>56</v>
      </c>
      <c r="E133" s="305">
        <v>45695</v>
      </c>
      <c r="F133" s="305" t="s">
        <v>57</v>
      </c>
      <c r="G133" s="306" t="s">
        <v>257</v>
      </c>
      <c r="H133" s="20">
        <v>0</v>
      </c>
      <c r="I133" s="304" t="s">
        <v>39</v>
      </c>
      <c r="J133" s="20" t="s">
        <v>31</v>
      </c>
      <c r="K133" s="18" t="s">
        <v>39</v>
      </c>
      <c r="L133" s="20" t="s">
        <v>110</v>
      </c>
      <c r="M133" s="343">
        <v>3425.55</v>
      </c>
      <c r="N133" s="423">
        <v>7741.4</v>
      </c>
      <c r="O133" s="423"/>
      <c r="P133" s="423">
        <v>7741.4</v>
      </c>
      <c r="Q133" s="1321" t="s">
        <v>110</v>
      </c>
      <c r="R133" s="20" t="s">
        <v>39</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32</v>
      </c>
      <c r="C134" s="299">
        <v>45787</v>
      </c>
      <c r="D134" s="455" t="s">
        <v>56</v>
      </c>
      <c r="E134" s="19">
        <v>45763</v>
      </c>
      <c r="F134" s="455" t="s">
        <v>883</v>
      </c>
      <c r="G134" s="442" t="s">
        <v>259</v>
      </c>
      <c r="H134" s="300">
        <v>0</v>
      </c>
      <c r="I134" s="301" t="s">
        <v>665</v>
      </c>
      <c r="J134" s="300" t="s">
        <v>31</v>
      </c>
      <c r="K134" s="298" t="s">
        <v>39</v>
      </c>
      <c r="L134" s="300" t="s">
        <v>110</v>
      </c>
      <c r="M134" s="346">
        <v>3707.3</v>
      </c>
      <c r="N134" s="343">
        <v>8209.69</v>
      </c>
      <c r="O134" s="343"/>
      <c r="P134" s="343">
        <v>8209.69</v>
      </c>
      <c r="Q134" s="313" t="s">
        <v>110</v>
      </c>
      <c r="R134" s="300" t="s">
        <v>39</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32</v>
      </c>
      <c r="C135" s="367">
        <v>45960</v>
      </c>
      <c r="D135" s="360" t="s">
        <v>1071</v>
      </c>
      <c r="E135" s="360">
        <v>45939</v>
      </c>
      <c r="F135" s="358" t="s">
        <v>883</v>
      </c>
      <c r="G135" s="361"/>
      <c r="H135" s="362">
        <v>385</v>
      </c>
      <c r="I135" s="1074" t="s">
        <v>665</v>
      </c>
      <c r="J135" s="362" t="s">
        <v>37</v>
      </c>
      <c r="K135" s="360">
        <v>45937</v>
      </c>
      <c r="L135" s="362" t="s">
        <v>110</v>
      </c>
      <c r="M135" s="934">
        <v>210533.1</v>
      </c>
      <c r="N135" s="1316">
        <v>199293.1</v>
      </c>
      <c r="O135" s="959"/>
      <c r="P135" s="1316">
        <v>199293.1</v>
      </c>
      <c r="Q135" s="313" t="s">
        <v>110</v>
      </c>
      <c r="R135" s="300" t="s">
        <v>39</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32</v>
      </c>
      <c r="C136" s="690">
        <v>46020</v>
      </c>
      <c r="D136" s="690" t="s">
        <v>1074</v>
      </c>
      <c r="E136" s="690">
        <v>45978</v>
      </c>
      <c r="F136" s="691" t="s">
        <v>61</v>
      </c>
      <c r="G136" s="691" t="s">
        <v>1075</v>
      </c>
      <c r="H136" s="692">
        <v>197</v>
      </c>
      <c r="I136" s="1074" t="s">
        <v>665</v>
      </c>
      <c r="J136" s="692" t="s">
        <v>37</v>
      </c>
      <c r="K136" s="690">
        <v>45978</v>
      </c>
      <c r="L136" s="692" t="s">
        <v>110</v>
      </c>
      <c r="M136" s="918">
        <v>87807.5</v>
      </c>
      <c r="N136" s="343">
        <v>81808</v>
      </c>
      <c r="O136" s="958"/>
      <c r="P136" s="343">
        <v>81808</v>
      </c>
      <c r="Q136" s="1237" t="s">
        <v>110</v>
      </c>
      <c r="R136" s="751" t="s">
        <v>39</v>
      </c>
      <c r="S136" s="1332">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32</v>
      </c>
      <c r="C137" s="19">
        <v>45688</v>
      </c>
      <c r="D137" s="19" t="s">
        <v>904</v>
      </c>
      <c r="E137" s="19">
        <v>45682</v>
      </c>
      <c r="F137" s="305" t="s">
        <v>57</v>
      </c>
      <c r="G137" s="442" t="s">
        <v>262</v>
      </c>
      <c r="H137" s="20">
        <v>48</v>
      </c>
      <c r="I137" s="304" t="s">
        <v>899</v>
      </c>
      <c r="J137" s="20" t="s">
        <v>37</v>
      </c>
      <c r="K137" s="18" t="s">
        <v>39</v>
      </c>
      <c r="L137" s="20" t="s">
        <v>110</v>
      </c>
      <c r="M137" s="343">
        <v>21648.75</v>
      </c>
      <c r="N137" s="423">
        <v>35235</v>
      </c>
      <c r="O137" s="423"/>
      <c r="P137" s="423">
        <v>35235</v>
      </c>
      <c r="Q137" s="1321" t="s">
        <v>110</v>
      </c>
      <c r="R137" s="20" t="s">
        <v>39</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32</v>
      </c>
      <c r="C138" s="367">
        <v>45960</v>
      </c>
      <c r="D138" s="360" t="s">
        <v>1079</v>
      </c>
      <c r="E138" s="360">
        <v>45915</v>
      </c>
      <c r="F138" s="358" t="s">
        <v>1080</v>
      </c>
      <c r="G138" s="361"/>
      <c r="H138" s="362">
        <v>384</v>
      </c>
      <c r="I138" s="1074" t="s">
        <v>665</v>
      </c>
      <c r="J138" s="362" t="s">
        <v>37</v>
      </c>
      <c r="K138" s="360">
        <v>45905</v>
      </c>
      <c r="L138" s="362" t="s">
        <v>110</v>
      </c>
      <c r="M138" s="640">
        <v>145985.5</v>
      </c>
      <c r="N138" s="343">
        <v>135482.5</v>
      </c>
      <c r="O138" s="958"/>
      <c r="P138" s="343">
        <v>135482.5</v>
      </c>
      <c r="Q138" s="313" t="s">
        <v>110</v>
      </c>
      <c r="R138" s="300" t="s">
        <v>39</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32</v>
      </c>
      <c r="C139" s="19">
        <v>45899</v>
      </c>
      <c r="D139" s="299" t="s">
        <v>56</v>
      </c>
      <c r="E139" s="299">
        <v>45873</v>
      </c>
      <c r="F139" s="455" t="s">
        <v>883</v>
      </c>
      <c r="G139" s="492"/>
      <c r="H139" s="300">
        <v>50</v>
      </c>
      <c r="I139" s="301" t="s">
        <v>665</v>
      </c>
      <c r="J139" s="300" t="s">
        <v>37</v>
      </c>
      <c r="K139" s="299">
        <v>45874</v>
      </c>
      <c r="L139" s="300" t="s">
        <v>110</v>
      </c>
      <c r="M139" s="346">
        <v>11894.25</v>
      </c>
      <c r="N139" s="343">
        <v>10285.25</v>
      </c>
      <c r="O139" s="41"/>
      <c r="P139" s="343">
        <v>10285.25</v>
      </c>
      <c r="Q139" s="313" t="s">
        <v>110</v>
      </c>
      <c r="R139" s="1334" t="s">
        <v>39</v>
      </c>
      <c r="S139" s="127">
        <v>45873</v>
      </c>
      <c r="T139" s="1163">
        <v>1471</v>
      </c>
      <c r="U139" s="1129">
        <v>1437</v>
      </c>
      <c r="V139" s="1322">
        <v>0.98</v>
      </c>
      <c r="W139" s="502">
        <v>45881</v>
      </c>
      <c r="X139" s="280">
        <v>1</v>
      </c>
      <c r="Y139" s="280">
        <v>1</v>
      </c>
      <c r="Z139" s="280">
        <v>1</v>
      </c>
      <c r="AA139" s="363">
        <v>45926</v>
      </c>
      <c r="AB139" s="363">
        <v>45926</v>
      </c>
      <c r="AC139" s="603"/>
    </row>
    <row r="140" spans="1:29" ht="39.75" customHeight="1">
      <c r="A140" s="566" t="s">
        <v>263</v>
      </c>
      <c r="B140" s="569" t="s">
        <v>32</v>
      </c>
      <c r="C140" s="24">
        <v>45930</v>
      </c>
      <c r="D140" s="24" t="s">
        <v>56</v>
      </c>
      <c r="E140" s="24">
        <v>45874</v>
      </c>
      <c r="F140" s="570" t="s">
        <v>883</v>
      </c>
      <c r="G140" s="571"/>
      <c r="H140" s="572">
        <v>208</v>
      </c>
      <c r="I140" s="577" t="s">
        <v>665</v>
      </c>
      <c r="J140" s="572" t="s">
        <v>37</v>
      </c>
      <c r="K140" s="360">
        <v>45876</v>
      </c>
      <c r="L140" s="362" t="s">
        <v>110</v>
      </c>
      <c r="M140" s="640">
        <v>124980</v>
      </c>
      <c r="N140" s="942">
        <v>118545</v>
      </c>
      <c r="O140" s="374"/>
      <c r="P140" s="942">
        <v>118545</v>
      </c>
      <c r="Q140" s="362" t="s">
        <v>110</v>
      </c>
      <c r="R140" s="300" t="s">
        <v>39</v>
      </c>
      <c r="S140" s="1303">
        <v>45876</v>
      </c>
      <c r="T140" s="333">
        <v>11700</v>
      </c>
      <c r="U140" s="1127">
        <v>11820</v>
      </c>
      <c r="V140" s="1469">
        <v>1.01</v>
      </c>
      <c r="W140" s="502">
        <v>45890</v>
      </c>
      <c r="X140" s="280">
        <v>1</v>
      </c>
      <c r="Y140" s="280">
        <v>1</v>
      </c>
      <c r="Z140" s="365">
        <v>1</v>
      </c>
      <c r="AA140" s="59">
        <v>45926</v>
      </c>
      <c r="AB140" s="59">
        <v>45926</v>
      </c>
      <c r="AC140" s="389" t="s">
        <v>1082</v>
      </c>
    </row>
    <row r="141" spans="1:29" ht="39.75" customHeight="1">
      <c r="A141" s="559" t="s">
        <v>1083</v>
      </c>
      <c r="B141" s="1082" t="s">
        <v>41</v>
      </c>
      <c r="C141" s="360">
        <v>46111</v>
      </c>
      <c r="D141" s="366" t="s">
        <v>50</v>
      </c>
      <c r="E141" s="367">
        <v>46097</v>
      </c>
      <c r="F141" s="702" t="s">
        <v>51</v>
      </c>
      <c r="G141" s="702" t="s">
        <v>1084</v>
      </c>
      <c r="H141" s="1009">
        <v>0</v>
      </c>
      <c r="I141" s="304" t="s">
        <v>665</v>
      </c>
      <c r="J141" s="755" t="s">
        <v>31</v>
      </c>
      <c r="K141" s="749" t="s">
        <v>260</v>
      </c>
      <c r="L141" s="755" t="s">
        <v>110</v>
      </c>
      <c r="M141" s="1463">
        <v>14178.2</v>
      </c>
      <c r="N141" s="423">
        <v>12286.2</v>
      </c>
      <c r="O141" s="423">
        <v>1892</v>
      </c>
      <c r="P141" s="1463">
        <v>14178.2</v>
      </c>
      <c r="Q141" s="755" t="s">
        <v>110</v>
      </c>
      <c r="R141" s="955" t="s">
        <v>39</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29</v>
      </c>
      <c r="C142" s="299">
        <v>45838</v>
      </c>
      <c r="D142" s="299" t="s">
        <v>911</v>
      </c>
      <c r="E142" s="299">
        <v>45818</v>
      </c>
      <c r="F142" s="298" t="s">
        <v>1086</v>
      </c>
      <c r="G142" s="298" t="s">
        <v>266</v>
      </c>
      <c r="H142" s="300">
        <v>56</v>
      </c>
      <c r="I142" s="300" t="s">
        <v>665</v>
      </c>
      <c r="J142" s="300" t="s">
        <v>31</v>
      </c>
      <c r="K142" s="299">
        <v>45817</v>
      </c>
      <c r="L142" s="300" t="s">
        <v>110</v>
      </c>
      <c r="M142" s="346">
        <v>75953</v>
      </c>
      <c r="N142" s="346">
        <v>61562</v>
      </c>
      <c r="O142" s="346"/>
      <c r="P142" s="346">
        <v>61562</v>
      </c>
      <c r="Q142" s="313" t="s">
        <v>110</v>
      </c>
      <c r="R142" s="300" t="s">
        <v>39</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29</v>
      </c>
      <c r="C143" s="299">
        <v>45868</v>
      </c>
      <c r="D143" s="18" t="s">
        <v>1088</v>
      </c>
      <c r="E143" s="19">
        <v>45719</v>
      </c>
      <c r="F143" s="18" t="s">
        <v>1086</v>
      </c>
      <c r="G143" s="454" t="s">
        <v>268</v>
      </c>
      <c r="H143" s="20">
        <v>60</v>
      </c>
      <c r="I143" s="20" t="s">
        <v>665</v>
      </c>
      <c r="J143" s="20" t="s">
        <v>31</v>
      </c>
      <c r="K143" s="19">
        <v>45716</v>
      </c>
      <c r="L143" s="20" t="s">
        <v>110</v>
      </c>
      <c r="M143" s="343">
        <v>64727</v>
      </c>
      <c r="N143" s="423">
        <v>68203</v>
      </c>
      <c r="O143" s="423"/>
      <c r="P143" s="423">
        <v>68203</v>
      </c>
      <c r="Q143" s="1321" t="s">
        <v>110</v>
      </c>
      <c r="R143" s="300" t="s">
        <v>39</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29</v>
      </c>
      <c r="C144" s="19">
        <v>45807</v>
      </c>
      <c r="D144" s="18" t="s">
        <v>842</v>
      </c>
      <c r="E144" s="19">
        <v>45727</v>
      </c>
      <c r="F144" s="18" t="s">
        <v>1089</v>
      </c>
      <c r="G144" s="454" t="s">
        <v>270</v>
      </c>
      <c r="H144" s="20">
        <v>80</v>
      </c>
      <c r="I144" s="20" t="s">
        <v>39</v>
      </c>
      <c r="J144" s="20" t="s">
        <v>31</v>
      </c>
      <c r="K144" s="19">
        <v>45728</v>
      </c>
      <c r="L144" s="20" t="s">
        <v>110</v>
      </c>
      <c r="M144" s="343">
        <v>88033.5</v>
      </c>
      <c r="N144" s="423">
        <v>88045.5</v>
      </c>
      <c r="O144" s="423"/>
      <c r="P144" s="423">
        <v>88045.5</v>
      </c>
      <c r="Q144" s="20" t="s">
        <v>110</v>
      </c>
      <c r="R144" s="1317" t="s">
        <v>39</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29</v>
      </c>
      <c r="C145" s="19">
        <v>45807</v>
      </c>
      <c r="D145" s="18" t="s">
        <v>56</v>
      </c>
      <c r="E145" s="19">
        <v>45727</v>
      </c>
      <c r="F145" s="18" t="s">
        <v>59</v>
      </c>
      <c r="G145" s="454" t="s">
        <v>274</v>
      </c>
      <c r="H145" s="20">
        <v>90</v>
      </c>
      <c r="I145" s="20" t="s">
        <v>39</v>
      </c>
      <c r="J145" s="20" t="s">
        <v>31</v>
      </c>
      <c r="K145" s="19">
        <v>45728</v>
      </c>
      <c r="L145" s="20" t="s">
        <v>110</v>
      </c>
      <c r="M145" s="343">
        <v>82979.5</v>
      </c>
      <c r="N145" s="423">
        <v>78032</v>
      </c>
      <c r="O145" s="423"/>
      <c r="P145" s="423">
        <v>78032</v>
      </c>
      <c r="Q145" s="20" t="s">
        <v>110</v>
      </c>
      <c r="R145" s="300" t="s">
        <v>39</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29</v>
      </c>
      <c r="C146" s="455">
        <v>45838</v>
      </c>
      <c r="D146" s="18" t="s">
        <v>1091</v>
      </c>
      <c r="E146" s="19">
        <v>45727</v>
      </c>
      <c r="F146" s="18" t="s">
        <v>59</v>
      </c>
      <c r="G146" s="454" t="s">
        <v>278</v>
      </c>
      <c r="H146" s="20">
        <v>71</v>
      </c>
      <c r="I146" s="304" t="s">
        <v>665</v>
      </c>
      <c r="J146" s="20" t="s">
        <v>31</v>
      </c>
      <c r="K146" s="19">
        <v>45728</v>
      </c>
      <c r="L146" s="20" t="s">
        <v>110</v>
      </c>
      <c r="M146" s="343">
        <v>60843.5</v>
      </c>
      <c r="N146" s="423">
        <v>59355.5</v>
      </c>
      <c r="O146" s="423"/>
      <c r="P146" s="423">
        <v>59355.5</v>
      </c>
      <c r="Q146" s="20" t="s">
        <v>110</v>
      </c>
      <c r="R146" s="300" t="s">
        <v>39</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29</v>
      </c>
      <c r="C147" s="19">
        <v>45742</v>
      </c>
      <c r="D147" s="18" t="s">
        <v>1091</v>
      </c>
      <c r="E147" s="19">
        <v>45716</v>
      </c>
      <c r="F147" s="18" t="s">
        <v>1093</v>
      </c>
      <c r="G147" s="454" t="s">
        <v>280</v>
      </c>
      <c r="H147" s="20">
        <v>87</v>
      </c>
      <c r="I147" s="20" t="s">
        <v>39</v>
      </c>
      <c r="J147" s="20" t="s">
        <v>31</v>
      </c>
      <c r="K147" s="19">
        <v>45716</v>
      </c>
      <c r="L147" s="20" t="s">
        <v>110</v>
      </c>
      <c r="M147" s="343">
        <v>74446</v>
      </c>
      <c r="N147" s="437">
        <v>73894</v>
      </c>
      <c r="O147" s="437"/>
      <c r="P147" s="437">
        <v>73894</v>
      </c>
      <c r="Q147" s="20" t="s">
        <v>110</v>
      </c>
      <c r="R147" s="300" t="s">
        <v>39</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29</v>
      </c>
      <c r="C148" s="19">
        <v>45772</v>
      </c>
      <c r="D148" s="18" t="s">
        <v>56</v>
      </c>
      <c r="E148" s="19">
        <v>45716</v>
      </c>
      <c r="F148" s="18" t="s">
        <v>59</v>
      </c>
      <c r="G148" s="303" t="s">
        <v>284</v>
      </c>
      <c r="H148" s="20">
        <v>83</v>
      </c>
      <c r="I148" s="304" t="s">
        <v>39</v>
      </c>
      <c r="J148" s="20" t="s">
        <v>31</v>
      </c>
      <c r="K148" s="473">
        <v>45716</v>
      </c>
      <c r="L148" s="20" t="s">
        <v>110</v>
      </c>
      <c r="M148" s="499">
        <v>84935.5</v>
      </c>
      <c r="N148" s="438">
        <v>81445</v>
      </c>
      <c r="O148" s="438"/>
      <c r="P148" s="438">
        <v>81445</v>
      </c>
      <c r="Q148" s="20" t="s">
        <v>110</v>
      </c>
      <c r="R148" s="300" t="s">
        <v>39</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29</v>
      </c>
      <c r="C149" s="19">
        <v>45772</v>
      </c>
      <c r="D149" s="305" t="s">
        <v>1094</v>
      </c>
      <c r="E149" s="305">
        <v>45693</v>
      </c>
      <c r="F149" s="18" t="s">
        <v>59</v>
      </c>
      <c r="G149" s="441" t="s">
        <v>286</v>
      </c>
      <c r="H149" s="304">
        <v>86</v>
      </c>
      <c r="I149" s="301" t="s">
        <v>665</v>
      </c>
      <c r="J149" s="304" t="s">
        <v>31</v>
      </c>
      <c r="K149" s="305">
        <v>45714</v>
      </c>
      <c r="L149" s="304" t="s">
        <v>110</v>
      </c>
      <c r="M149" s="494">
        <v>94170.5</v>
      </c>
      <c r="N149" s="799">
        <v>90860.5</v>
      </c>
      <c r="O149" s="799"/>
      <c r="P149" s="799">
        <v>90860.5</v>
      </c>
      <c r="Q149" s="304" t="s">
        <v>110</v>
      </c>
      <c r="R149" s="300" t="s">
        <v>39</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29</v>
      </c>
      <c r="C150" s="19">
        <v>45772</v>
      </c>
      <c r="D150" s="19" t="s">
        <v>56</v>
      </c>
      <c r="E150" s="305">
        <v>45685</v>
      </c>
      <c r="F150" s="305" t="s">
        <v>59</v>
      </c>
      <c r="G150" s="441" t="s">
        <v>288</v>
      </c>
      <c r="H150" s="304">
        <v>76</v>
      </c>
      <c r="I150" s="301" t="s">
        <v>665</v>
      </c>
      <c r="J150" s="304" t="s">
        <v>31</v>
      </c>
      <c r="K150" s="305">
        <v>45692</v>
      </c>
      <c r="L150" s="304" t="s">
        <v>110</v>
      </c>
      <c r="M150" s="494">
        <v>90302</v>
      </c>
      <c r="N150" s="343">
        <v>98764.5</v>
      </c>
      <c r="O150" s="343"/>
      <c r="P150" s="343">
        <v>98764.5</v>
      </c>
      <c r="Q150" s="304" t="s">
        <v>110</v>
      </c>
      <c r="R150" s="300" t="s">
        <v>39</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29</v>
      </c>
      <c r="C151" s="19">
        <v>45772</v>
      </c>
      <c r="D151" s="305" t="s">
        <v>1094</v>
      </c>
      <c r="E151" s="305">
        <v>45698</v>
      </c>
      <c r="F151" s="19" t="s">
        <v>59</v>
      </c>
      <c r="G151" s="441" t="s">
        <v>290</v>
      </c>
      <c r="H151" s="304">
        <v>89</v>
      </c>
      <c r="I151" s="304" t="s">
        <v>665</v>
      </c>
      <c r="J151" s="304" t="s">
        <v>31</v>
      </c>
      <c r="K151" s="305">
        <v>45695</v>
      </c>
      <c r="L151" s="304" t="s">
        <v>110</v>
      </c>
      <c r="M151" s="921">
        <v>89698.5</v>
      </c>
      <c r="N151" s="423">
        <v>86876.5</v>
      </c>
      <c r="O151" s="423"/>
      <c r="P151" s="423">
        <v>86876.5</v>
      </c>
      <c r="Q151" s="304" t="s">
        <v>110</v>
      </c>
      <c r="R151" s="300" t="s">
        <v>39</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29</v>
      </c>
      <c r="C152" s="19">
        <v>45772</v>
      </c>
      <c r="D152" s="19" t="s">
        <v>1091</v>
      </c>
      <c r="E152" s="305">
        <v>45695</v>
      </c>
      <c r="F152" s="18" t="s">
        <v>1093</v>
      </c>
      <c r="G152" s="441" t="s">
        <v>290</v>
      </c>
      <c r="H152" s="304">
        <v>86</v>
      </c>
      <c r="I152" s="304" t="s">
        <v>665</v>
      </c>
      <c r="J152" s="304" t="s">
        <v>31</v>
      </c>
      <c r="K152" s="305">
        <v>45698</v>
      </c>
      <c r="L152" s="304" t="s">
        <v>110</v>
      </c>
      <c r="M152" s="494">
        <v>71361</v>
      </c>
      <c r="N152" s="423">
        <v>72125</v>
      </c>
      <c r="O152" s="423"/>
      <c r="P152" s="423">
        <v>72125</v>
      </c>
      <c r="Q152" s="304" t="s">
        <v>110</v>
      </c>
      <c r="R152" s="20" t="s">
        <v>39</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29</v>
      </c>
      <c r="C153" s="19">
        <v>45772</v>
      </c>
      <c r="D153" s="19" t="s">
        <v>1091</v>
      </c>
      <c r="E153" s="305">
        <v>45686</v>
      </c>
      <c r="F153" s="18" t="s">
        <v>59</v>
      </c>
      <c r="G153" s="441" t="s">
        <v>293</v>
      </c>
      <c r="H153" s="304">
        <v>77</v>
      </c>
      <c r="I153" s="301" t="s">
        <v>665</v>
      </c>
      <c r="J153" s="304" t="s">
        <v>31</v>
      </c>
      <c r="K153" s="305">
        <v>45686</v>
      </c>
      <c r="L153" s="304" t="s">
        <v>110</v>
      </c>
      <c r="M153" s="494">
        <v>61924</v>
      </c>
      <c r="N153" s="423">
        <v>61494</v>
      </c>
      <c r="O153" s="423"/>
      <c r="P153" s="423">
        <v>61494</v>
      </c>
      <c r="Q153" s="304" t="s">
        <v>110</v>
      </c>
      <c r="R153" s="300" t="s">
        <v>39</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29</v>
      </c>
      <c r="C154" s="19">
        <v>45772</v>
      </c>
      <c r="D154" s="305" t="s">
        <v>911</v>
      </c>
      <c r="E154" s="305">
        <v>45686</v>
      </c>
      <c r="F154" s="305" t="s">
        <v>1086</v>
      </c>
      <c r="G154" s="441" t="s">
        <v>295</v>
      </c>
      <c r="H154" s="304">
        <v>81</v>
      </c>
      <c r="I154" s="301" t="s">
        <v>665</v>
      </c>
      <c r="J154" s="304" t="s">
        <v>31</v>
      </c>
      <c r="K154" s="305">
        <v>45700</v>
      </c>
      <c r="L154" s="304" t="s">
        <v>110</v>
      </c>
      <c r="M154" s="494">
        <v>76139.5</v>
      </c>
      <c r="N154" s="437">
        <v>79581.5</v>
      </c>
      <c r="O154" s="437"/>
      <c r="P154" s="437">
        <v>79581.5</v>
      </c>
      <c r="Q154" s="304" t="s">
        <v>110</v>
      </c>
      <c r="R154" s="300" t="s">
        <v>39</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29</v>
      </c>
      <c r="C155" s="19">
        <v>45772</v>
      </c>
      <c r="D155" s="19" t="s">
        <v>56</v>
      </c>
      <c r="E155" s="305">
        <v>45685</v>
      </c>
      <c r="F155" s="18" t="s">
        <v>59</v>
      </c>
      <c r="G155" s="441" t="s">
        <v>297</v>
      </c>
      <c r="H155" s="304">
        <v>81</v>
      </c>
      <c r="I155" s="301" t="s">
        <v>665</v>
      </c>
      <c r="J155" s="304" t="s">
        <v>31</v>
      </c>
      <c r="K155" s="305">
        <v>45699</v>
      </c>
      <c r="L155" s="304" t="s">
        <v>110</v>
      </c>
      <c r="M155" s="494">
        <v>73583.5</v>
      </c>
      <c r="N155" s="423">
        <v>84066</v>
      </c>
      <c r="O155" s="423"/>
      <c r="P155" s="423">
        <v>84066</v>
      </c>
      <c r="Q155" s="567" t="s">
        <v>110</v>
      </c>
      <c r="R155" s="300" t="s">
        <v>39</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29</v>
      </c>
      <c r="C156" s="19">
        <v>45772</v>
      </c>
      <c r="D156" s="305" t="s">
        <v>1101</v>
      </c>
      <c r="E156" s="305">
        <v>45694</v>
      </c>
      <c r="F156" s="305" t="s">
        <v>59</v>
      </c>
      <c r="G156" s="441" t="s">
        <v>299</v>
      </c>
      <c r="H156" s="304">
        <v>84</v>
      </c>
      <c r="I156" s="301" t="s">
        <v>665</v>
      </c>
      <c r="J156" s="304" t="s">
        <v>31</v>
      </c>
      <c r="K156" s="305">
        <v>45698</v>
      </c>
      <c r="L156" s="304" t="s">
        <v>110</v>
      </c>
      <c r="M156" s="494">
        <v>63402.5</v>
      </c>
      <c r="N156" s="423">
        <v>62670.5</v>
      </c>
      <c r="O156" s="423"/>
      <c r="P156" s="423">
        <v>62670.5</v>
      </c>
      <c r="Q156" s="304" t="s">
        <v>110</v>
      </c>
      <c r="R156" s="300" t="s">
        <v>39</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29</v>
      </c>
      <c r="C157" s="305">
        <v>45688</v>
      </c>
      <c r="D157" s="305" t="s">
        <v>1094</v>
      </c>
      <c r="E157" s="305">
        <v>45692</v>
      </c>
      <c r="F157" s="19" t="s">
        <v>1089</v>
      </c>
      <c r="G157" s="441" t="s">
        <v>301</v>
      </c>
      <c r="H157" s="304">
        <v>90</v>
      </c>
      <c r="I157" s="304" t="s">
        <v>899</v>
      </c>
      <c r="J157" s="304" t="s">
        <v>31</v>
      </c>
      <c r="K157" s="18" t="s">
        <v>39</v>
      </c>
      <c r="L157" s="304" t="s">
        <v>110</v>
      </c>
      <c r="M157" s="494">
        <v>51958</v>
      </c>
      <c r="N157" s="423">
        <v>20330.259999999998</v>
      </c>
      <c r="O157" s="423"/>
      <c r="P157" s="423">
        <v>20330.259999999998</v>
      </c>
      <c r="Q157" s="304" t="s">
        <v>110</v>
      </c>
      <c r="R157" s="20" t="s">
        <v>39</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29</v>
      </c>
      <c r="C158" s="305">
        <v>45688</v>
      </c>
      <c r="D158" s="19" t="s">
        <v>1104</v>
      </c>
      <c r="E158" s="305">
        <v>45685</v>
      </c>
      <c r="F158" s="305" t="s">
        <v>1105</v>
      </c>
      <c r="G158" s="441" t="s">
        <v>303</v>
      </c>
      <c r="H158" s="20">
        <v>86</v>
      </c>
      <c r="I158" s="304" t="s">
        <v>899</v>
      </c>
      <c r="J158" s="20" t="s">
        <v>31</v>
      </c>
      <c r="K158" s="19">
        <v>45677</v>
      </c>
      <c r="L158" s="304" t="s">
        <v>110</v>
      </c>
      <c r="M158" s="343">
        <v>78075.5</v>
      </c>
      <c r="N158" s="343">
        <v>75360</v>
      </c>
      <c r="O158" s="343"/>
      <c r="P158" s="343">
        <v>75360</v>
      </c>
      <c r="Q158" s="304" t="s">
        <v>110</v>
      </c>
      <c r="R158" s="300" t="s">
        <v>39</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29</v>
      </c>
      <c r="C159" s="305">
        <v>45688</v>
      </c>
      <c r="D159" s="305" t="s">
        <v>1106</v>
      </c>
      <c r="E159" s="305">
        <v>45692</v>
      </c>
      <c r="F159" s="305" t="s">
        <v>55</v>
      </c>
      <c r="G159" s="441" t="s">
        <v>305</v>
      </c>
      <c r="H159" s="20">
        <v>86</v>
      </c>
      <c r="I159" s="304" t="s">
        <v>899</v>
      </c>
      <c r="J159" s="20" t="s">
        <v>31</v>
      </c>
      <c r="K159" s="298" t="s">
        <v>39</v>
      </c>
      <c r="L159" s="304" t="s">
        <v>110</v>
      </c>
      <c r="M159" s="343">
        <v>82480.5</v>
      </c>
      <c r="N159" s="343">
        <v>77870.5</v>
      </c>
      <c r="O159" s="343"/>
      <c r="P159" s="343">
        <v>77870.5</v>
      </c>
      <c r="Q159" s="304" t="s">
        <v>110</v>
      </c>
      <c r="R159" s="300" t="s">
        <v>39</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29</v>
      </c>
      <c r="C160" s="455">
        <v>45688</v>
      </c>
      <c r="D160" s="455" t="s">
        <v>1094</v>
      </c>
      <c r="E160" s="455">
        <v>45695</v>
      </c>
      <c r="F160" s="299" t="s">
        <v>59</v>
      </c>
      <c r="G160" s="1133" t="s">
        <v>307</v>
      </c>
      <c r="H160" s="300">
        <v>88</v>
      </c>
      <c r="I160" s="301" t="s">
        <v>899</v>
      </c>
      <c r="J160" s="300" t="s">
        <v>31</v>
      </c>
      <c r="K160" s="298" t="s">
        <v>39</v>
      </c>
      <c r="L160" s="301" t="s">
        <v>110</v>
      </c>
      <c r="M160" s="346">
        <v>43130</v>
      </c>
      <c r="N160" s="343">
        <v>43560</v>
      </c>
      <c r="O160" s="343"/>
      <c r="P160" s="343">
        <v>43560</v>
      </c>
      <c r="Q160" s="301" t="s">
        <v>110</v>
      </c>
      <c r="R160" s="300" t="s">
        <v>39</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29</v>
      </c>
      <c r="C161" s="305">
        <v>45688</v>
      </c>
      <c r="D161" s="19" t="s">
        <v>50</v>
      </c>
      <c r="E161" s="305">
        <v>45686</v>
      </c>
      <c r="F161" s="305" t="s">
        <v>59</v>
      </c>
      <c r="G161" s="441" t="s">
        <v>309</v>
      </c>
      <c r="H161" s="20">
        <v>88</v>
      </c>
      <c r="I161" s="304" t="s">
        <v>899</v>
      </c>
      <c r="J161" s="20" t="s">
        <v>31</v>
      </c>
      <c r="K161" s="473">
        <v>45706</v>
      </c>
      <c r="L161" s="304" t="s">
        <v>110</v>
      </c>
      <c r="M161" s="343">
        <v>69212.5</v>
      </c>
      <c r="N161" s="343">
        <v>70500</v>
      </c>
      <c r="O161" s="343"/>
      <c r="P161" s="343">
        <v>70500</v>
      </c>
      <c r="Q161" s="304" t="s">
        <v>110</v>
      </c>
      <c r="R161" s="300" t="s">
        <v>39</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29</v>
      </c>
      <c r="C162" s="19">
        <v>45772</v>
      </c>
      <c r="D162" s="18" t="s">
        <v>853</v>
      </c>
      <c r="E162" s="19">
        <v>45743</v>
      </c>
      <c r="F162" s="18" t="s">
        <v>1110</v>
      </c>
      <c r="G162" s="303" t="s">
        <v>311</v>
      </c>
      <c r="H162" s="20">
        <v>85</v>
      </c>
      <c r="I162" s="304" t="s">
        <v>665</v>
      </c>
      <c r="J162" s="300" t="s">
        <v>31</v>
      </c>
      <c r="K162" s="19">
        <v>45741</v>
      </c>
      <c r="L162" s="300" t="s">
        <v>110</v>
      </c>
      <c r="M162" s="343">
        <v>74508.5</v>
      </c>
      <c r="N162" s="423">
        <v>75008.5</v>
      </c>
      <c r="O162" s="423"/>
      <c r="P162" s="423">
        <v>75008.5</v>
      </c>
      <c r="Q162" s="300" t="s">
        <v>110</v>
      </c>
      <c r="R162" s="300" t="s">
        <v>39</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29</v>
      </c>
      <c r="C163" s="19">
        <v>45772</v>
      </c>
      <c r="D163" s="18" t="s">
        <v>1112</v>
      </c>
      <c r="E163" s="19">
        <v>45743</v>
      </c>
      <c r="F163" s="18" t="s">
        <v>55</v>
      </c>
      <c r="G163" s="303" t="s">
        <v>313</v>
      </c>
      <c r="H163" s="20">
        <v>88</v>
      </c>
      <c r="I163" s="304" t="s">
        <v>665</v>
      </c>
      <c r="J163" s="20" t="s">
        <v>31</v>
      </c>
      <c r="K163" s="19">
        <v>45741</v>
      </c>
      <c r="L163" s="20" t="s">
        <v>110</v>
      </c>
      <c r="M163" s="343">
        <v>73070.5</v>
      </c>
      <c r="N163" s="423">
        <v>72678</v>
      </c>
      <c r="O163" s="423"/>
      <c r="P163" s="423">
        <v>72678</v>
      </c>
      <c r="Q163" s="20" t="s">
        <v>110</v>
      </c>
      <c r="R163" s="20" t="s">
        <v>39</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29</v>
      </c>
      <c r="C164" s="19">
        <v>45772</v>
      </c>
      <c r="D164" s="18" t="s">
        <v>1101</v>
      </c>
      <c r="E164" s="19">
        <v>45743</v>
      </c>
      <c r="F164" s="18" t="s">
        <v>59</v>
      </c>
      <c r="G164" s="303" t="s">
        <v>315</v>
      </c>
      <c r="H164" s="20">
        <v>57</v>
      </c>
      <c r="I164" s="304" t="s">
        <v>665</v>
      </c>
      <c r="J164" s="300" t="s">
        <v>31</v>
      </c>
      <c r="K164" s="19">
        <v>45741</v>
      </c>
      <c r="L164" s="300" t="s">
        <v>110</v>
      </c>
      <c r="M164" s="343">
        <v>49071</v>
      </c>
      <c r="N164" s="343">
        <v>51376.61</v>
      </c>
      <c r="O164" s="343"/>
      <c r="P164" s="343">
        <v>51376.61</v>
      </c>
      <c r="Q164" s="300" t="s">
        <v>110</v>
      </c>
      <c r="R164" s="300" t="s">
        <v>39</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29</v>
      </c>
      <c r="C165" s="305">
        <v>45711</v>
      </c>
      <c r="D165" s="305" t="s">
        <v>1106</v>
      </c>
      <c r="E165" s="305">
        <v>45691</v>
      </c>
      <c r="F165" s="305" t="s">
        <v>55</v>
      </c>
      <c r="G165" s="441" t="s">
        <v>318</v>
      </c>
      <c r="H165" s="20">
        <v>73</v>
      </c>
      <c r="I165" s="301" t="s">
        <v>899</v>
      </c>
      <c r="J165" s="20" t="s">
        <v>31</v>
      </c>
      <c r="K165" s="19">
        <v>45698</v>
      </c>
      <c r="L165" s="304" t="s">
        <v>110</v>
      </c>
      <c r="M165" s="343">
        <v>60575.5</v>
      </c>
      <c r="N165" s="423">
        <v>59352</v>
      </c>
      <c r="O165" s="423"/>
      <c r="P165" s="423">
        <v>59352</v>
      </c>
      <c r="Q165" s="304" t="s">
        <v>110</v>
      </c>
      <c r="R165" s="300" t="s">
        <v>39</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29</v>
      </c>
      <c r="C166" s="305">
        <v>45711</v>
      </c>
      <c r="D166" s="305" t="s">
        <v>1112</v>
      </c>
      <c r="E166" s="305">
        <v>45707</v>
      </c>
      <c r="F166" s="305" t="s">
        <v>55</v>
      </c>
      <c r="G166" s="441" t="s">
        <v>320</v>
      </c>
      <c r="H166" s="20">
        <v>65</v>
      </c>
      <c r="I166" s="304" t="s">
        <v>899</v>
      </c>
      <c r="J166" s="20" t="s">
        <v>31</v>
      </c>
      <c r="K166" s="19">
        <v>45698</v>
      </c>
      <c r="L166" s="304" t="s">
        <v>110</v>
      </c>
      <c r="M166" s="343">
        <v>65001</v>
      </c>
      <c r="N166" s="438">
        <v>68269</v>
      </c>
      <c r="O166" s="438"/>
      <c r="P166" s="438">
        <v>68269</v>
      </c>
      <c r="Q166" s="304" t="s">
        <v>110</v>
      </c>
      <c r="R166" s="300" t="s">
        <v>39</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29</v>
      </c>
      <c r="C167" s="19">
        <v>45772</v>
      </c>
      <c r="D167" s="18" t="s">
        <v>1091</v>
      </c>
      <c r="E167" s="19">
        <v>45743</v>
      </c>
      <c r="F167" s="18" t="s">
        <v>1093</v>
      </c>
      <c r="G167" s="303" t="s">
        <v>322</v>
      </c>
      <c r="H167" s="20">
        <v>70</v>
      </c>
      <c r="I167" s="304" t="s">
        <v>665</v>
      </c>
      <c r="J167" s="300" t="s">
        <v>31</v>
      </c>
      <c r="K167" s="19">
        <v>45741</v>
      </c>
      <c r="L167" s="300" t="s">
        <v>110</v>
      </c>
      <c r="M167" s="343">
        <v>62104</v>
      </c>
      <c r="N167" s="438">
        <v>64186</v>
      </c>
      <c r="O167" s="438"/>
      <c r="P167" s="438">
        <v>64186</v>
      </c>
      <c r="Q167" s="300" t="s">
        <v>110</v>
      </c>
      <c r="R167" s="300" t="s">
        <v>39</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29</v>
      </c>
      <c r="C168" s="19">
        <v>45772</v>
      </c>
      <c r="D168" s="18" t="s">
        <v>1091</v>
      </c>
      <c r="E168" s="19">
        <v>45743</v>
      </c>
      <c r="F168" s="18" t="s">
        <v>1093</v>
      </c>
      <c r="G168" s="303" t="s">
        <v>324</v>
      </c>
      <c r="H168" s="20">
        <v>84</v>
      </c>
      <c r="I168" s="304" t="s">
        <v>665</v>
      </c>
      <c r="J168" s="300" t="s">
        <v>31</v>
      </c>
      <c r="K168" s="19">
        <v>45741</v>
      </c>
      <c r="L168" s="300" t="s">
        <v>110</v>
      </c>
      <c r="M168" s="343">
        <v>63756.5</v>
      </c>
      <c r="N168" s="438">
        <v>64902.5</v>
      </c>
      <c r="O168" s="438"/>
      <c r="P168" s="438">
        <v>64902.5</v>
      </c>
      <c r="Q168" s="300" t="s">
        <v>110</v>
      </c>
      <c r="R168" s="300" t="s">
        <v>39</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29</v>
      </c>
      <c r="C169" s="19">
        <v>45772</v>
      </c>
      <c r="D169" s="18" t="s">
        <v>56</v>
      </c>
      <c r="E169" s="19">
        <v>45743</v>
      </c>
      <c r="F169" s="18" t="s">
        <v>59</v>
      </c>
      <c r="G169" s="303" t="s">
        <v>326</v>
      </c>
      <c r="H169" s="20">
        <v>75</v>
      </c>
      <c r="I169" s="304" t="s">
        <v>665</v>
      </c>
      <c r="J169" s="20" t="s">
        <v>31</v>
      </c>
      <c r="K169" s="19">
        <v>45741</v>
      </c>
      <c r="L169" s="20" t="s">
        <v>110</v>
      </c>
      <c r="M169" s="343">
        <v>67840.5</v>
      </c>
      <c r="N169" s="423">
        <v>66607.5</v>
      </c>
      <c r="O169" s="423"/>
      <c r="P169" s="423">
        <v>66607.5</v>
      </c>
      <c r="Q169" s="20" t="s">
        <v>110</v>
      </c>
      <c r="R169" s="20" t="s">
        <v>39</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29</v>
      </c>
      <c r="C170" s="19">
        <v>45831</v>
      </c>
      <c r="D170" s="18" t="s">
        <v>1112</v>
      </c>
      <c r="E170" s="19">
        <v>45761</v>
      </c>
      <c r="F170" s="18" t="s">
        <v>55</v>
      </c>
      <c r="G170" s="303" t="s">
        <v>328</v>
      </c>
      <c r="H170" s="20">
        <v>69</v>
      </c>
      <c r="I170" s="20" t="s">
        <v>665</v>
      </c>
      <c r="J170" s="20" t="s">
        <v>31</v>
      </c>
      <c r="K170" s="19">
        <v>45757</v>
      </c>
      <c r="L170" s="20" t="s">
        <v>110</v>
      </c>
      <c r="M170" s="343">
        <v>53906.75</v>
      </c>
      <c r="N170" s="423">
        <v>54578.5</v>
      </c>
      <c r="O170" s="423"/>
      <c r="P170" s="423">
        <v>54578.5</v>
      </c>
      <c r="Q170" s="20" t="s">
        <v>110</v>
      </c>
      <c r="R170" s="20" t="s">
        <v>39</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29</v>
      </c>
      <c r="C171" s="299">
        <v>45831</v>
      </c>
      <c r="D171" s="298" t="s">
        <v>1115</v>
      </c>
      <c r="E171" s="19">
        <v>45807</v>
      </c>
      <c r="F171" s="18" t="s">
        <v>59</v>
      </c>
      <c r="G171" s="442" t="s">
        <v>330</v>
      </c>
      <c r="H171" s="300">
        <v>50</v>
      </c>
      <c r="I171" s="300" t="s">
        <v>665</v>
      </c>
      <c r="J171" s="300" t="s">
        <v>31</v>
      </c>
      <c r="K171" s="299">
        <v>45757</v>
      </c>
      <c r="L171" s="300" t="s">
        <v>110</v>
      </c>
      <c r="M171" s="346">
        <v>47432.5</v>
      </c>
      <c r="N171" s="423">
        <v>54385.09</v>
      </c>
      <c r="O171" s="423"/>
      <c r="P171" s="423">
        <v>54385.09</v>
      </c>
      <c r="Q171" s="300" t="s">
        <v>110</v>
      </c>
      <c r="R171" s="300" t="s">
        <v>39</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29</v>
      </c>
      <c r="C172" s="19">
        <v>45831</v>
      </c>
      <c r="D172" s="18" t="s">
        <v>911</v>
      </c>
      <c r="E172" s="19">
        <v>45761</v>
      </c>
      <c r="F172" s="18" t="s">
        <v>1086</v>
      </c>
      <c r="G172" s="18" t="s">
        <v>332</v>
      </c>
      <c r="H172" s="20">
        <v>76</v>
      </c>
      <c r="I172" s="20" t="s">
        <v>39</v>
      </c>
      <c r="J172" s="20" t="s">
        <v>31</v>
      </c>
      <c r="K172" s="19">
        <v>45757</v>
      </c>
      <c r="L172" s="20" t="s">
        <v>110</v>
      </c>
      <c r="M172" s="343">
        <v>62383</v>
      </c>
      <c r="N172" s="423">
        <v>61939</v>
      </c>
      <c r="O172" s="423"/>
      <c r="P172" s="423">
        <v>61939</v>
      </c>
      <c r="Q172" s="20" t="s">
        <v>110</v>
      </c>
      <c r="R172" s="20" t="s">
        <v>39</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29</v>
      </c>
      <c r="C173" s="299">
        <v>45831</v>
      </c>
      <c r="D173" s="298" t="s">
        <v>1117</v>
      </c>
      <c r="E173" s="19">
        <v>45761</v>
      </c>
      <c r="F173" s="298" t="s">
        <v>59</v>
      </c>
      <c r="G173" s="298" t="s">
        <v>334</v>
      </c>
      <c r="H173" s="300">
        <v>88</v>
      </c>
      <c r="I173" s="300" t="s">
        <v>39</v>
      </c>
      <c r="J173" s="300" t="s">
        <v>31</v>
      </c>
      <c r="K173" s="299">
        <v>45757</v>
      </c>
      <c r="L173" s="300" t="s">
        <v>110</v>
      </c>
      <c r="M173" s="346">
        <v>80443.5</v>
      </c>
      <c r="N173" s="423">
        <v>81941</v>
      </c>
      <c r="O173" s="423"/>
      <c r="P173" s="423">
        <v>81941</v>
      </c>
      <c r="Q173" s="300" t="s">
        <v>110</v>
      </c>
      <c r="R173" s="300" t="s">
        <v>39</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29</v>
      </c>
      <c r="C174" s="299">
        <v>45831</v>
      </c>
      <c r="D174" s="19" t="s">
        <v>1115</v>
      </c>
      <c r="E174" s="19">
        <v>45807</v>
      </c>
      <c r="F174" s="298" t="s">
        <v>59</v>
      </c>
      <c r="G174" s="298" t="s">
        <v>336</v>
      </c>
      <c r="H174" s="300">
        <v>86</v>
      </c>
      <c r="I174" s="300" t="s">
        <v>665</v>
      </c>
      <c r="J174" s="300" t="s">
        <v>31</v>
      </c>
      <c r="K174" s="299">
        <v>45757</v>
      </c>
      <c r="L174" s="300" t="s">
        <v>110</v>
      </c>
      <c r="M174" s="346">
        <v>68736.5</v>
      </c>
      <c r="N174" s="423">
        <v>68249</v>
      </c>
      <c r="O174" s="423"/>
      <c r="P174" s="423">
        <v>68249</v>
      </c>
      <c r="Q174" s="300" t="s">
        <v>110</v>
      </c>
      <c r="R174" s="300" t="s">
        <v>39</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29</v>
      </c>
      <c r="C175" s="19">
        <v>45772</v>
      </c>
      <c r="D175" s="18" t="s">
        <v>911</v>
      </c>
      <c r="E175" s="19">
        <v>45743</v>
      </c>
      <c r="F175" s="18" t="s">
        <v>1086</v>
      </c>
      <c r="G175" s="303" t="s">
        <v>338</v>
      </c>
      <c r="H175" s="20">
        <v>84</v>
      </c>
      <c r="I175" s="304" t="s">
        <v>665</v>
      </c>
      <c r="J175" s="300" t="s">
        <v>31</v>
      </c>
      <c r="K175" s="19">
        <v>45741</v>
      </c>
      <c r="L175" s="300" t="s">
        <v>110</v>
      </c>
      <c r="M175" s="343">
        <v>73491.5</v>
      </c>
      <c r="N175" s="437">
        <v>202651</v>
      </c>
      <c r="O175" s="437"/>
      <c r="P175" s="437">
        <v>202651</v>
      </c>
      <c r="Q175" s="300" t="s">
        <v>110</v>
      </c>
      <c r="R175" s="300" t="s">
        <v>39</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29</v>
      </c>
      <c r="C176" s="299">
        <v>45831</v>
      </c>
      <c r="D176" s="298" t="s">
        <v>1091</v>
      </c>
      <c r="E176" s="19">
        <v>45807</v>
      </c>
      <c r="F176" s="298" t="s">
        <v>1093</v>
      </c>
      <c r="G176" s="298" t="s">
        <v>340</v>
      </c>
      <c r="H176" s="300">
        <v>87</v>
      </c>
      <c r="I176" s="300" t="s">
        <v>665</v>
      </c>
      <c r="J176" s="300" t="s">
        <v>31</v>
      </c>
      <c r="K176" s="299">
        <v>45757</v>
      </c>
      <c r="L176" s="300" t="s">
        <v>110</v>
      </c>
      <c r="M176" s="346">
        <v>78331</v>
      </c>
      <c r="N176" s="343">
        <v>82072.25</v>
      </c>
      <c r="O176" s="343"/>
      <c r="P176" s="343">
        <v>82072.25</v>
      </c>
      <c r="Q176" s="300" t="s">
        <v>110</v>
      </c>
      <c r="R176" s="300" t="s">
        <v>39</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29</v>
      </c>
      <c r="C177" s="19">
        <v>45772</v>
      </c>
      <c r="D177" s="18" t="s">
        <v>56</v>
      </c>
      <c r="E177" s="19">
        <v>45743</v>
      </c>
      <c r="F177" s="18" t="s">
        <v>59</v>
      </c>
      <c r="G177" s="303" t="s">
        <v>342</v>
      </c>
      <c r="H177" s="20">
        <v>81</v>
      </c>
      <c r="I177" s="304" t="s">
        <v>665</v>
      </c>
      <c r="J177" s="300" t="s">
        <v>31</v>
      </c>
      <c r="K177" s="19">
        <v>45741</v>
      </c>
      <c r="L177" s="300" t="s">
        <v>110</v>
      </c>
      <c r="M177" s="343">
        <v>74961</v>
      </c>
      <c r="N177" s="343">
        <v>77123</v>
      </c>
      <c r="O177" s="343"/>
      <c r="P177" s="343">
        <v>77123</v>
      </c>
      <c r="Q177" s="300" t="s">
        <v>110</v>
      </c>
      <c r="R177" s="300" t="s">
        <v>39</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29</v>
      </c>
      <c r="C178" s="19">
        <v>45772</v>
      </c>
      <c r="D178" s="18" t="s">
        <v>911</v>
      </c>
      <c r="E178" s="19">
        <v>45743</v>
      </c>
      <c r="F178" s="18" t="s">
        <v>1086</v>
      </c>
      <c r="G178" s="303" t="s">
        <v>344</v>
      </c>
      <c r="H178" s="20">
        <v>80</v>
      </c>
      <c r="I178" s="304" t="s">
        <v>665</v>
      </c>
      <c r="J178" s="300" t="s">
        <v>31</v>
      </c>
      <c r="K178" s="19">
        <v>45741</v>
      </c>
      <c r="L178" s="300" t="s">
        <v>110</v>
      </c>
      <c r="M178" s="343">
        <v>70235</v>
      </c>
      <c r="N178" s="437">
        <v>134171.5</v>
      </c>
      <c r="O178" s="437"/>
      <c r="P178" s="437">
        <v>134171.5</v>
      </c>
      <c r="Q178" s="300" t="s">
        <v>110</v>
      </c>
      <c r="R178" s="300" t="s">
        <v>39</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29</v>
      </c>
      <c r="C179" s="305">
        <v>45688</v>
      </c>
      <c r="D179" s="19" t="s">
        <v>1091</v>
      </c>
      <c r="E179" s="305">
        <v>45684</v>
      </c>
      <c r="F179" s="18" t="s">
        <v>1093</v>
      </c>
      <c r="G179" s="441" t="s">
        <v>348</v>
      </c>
      <c r="H179" s="20">
        <v>90</v>
      </c>
      <c r="I179" s="304" t="s">
        <v>899</v>
      </c>
      <c r="J179" s="20" t="s">
        <v>31</v>
      </c>
      <c r="K179" s="18" t="s">
        <v>39</v>
      </c>
      <c r="L179" s="304" t="s">
        <v>110</v>
      </c>
      <c r="M179" s="343">
        <v>60625.5</v>
      </c>
      <c r="N179" s="423">
        <v>59084</v>
      </c>
      <c r="O179" s="423"/>
      <c r="P179" s="423">
        <v>59084</v>
      </c>
      <c r="Q179" s="304" t="s">
        <v>110</v>
      </c>
      <c r="R179" s="20" t="s">
        <v>39</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29</v>
      </c>
      <c r="C180" s="19">
        <v>45772</v>
      </c>
      <c r="D180" s="18" t="s">
        <v>1094</v>
      </c>
      <c r="E180" s="19">
        <v>45716</v>
      </c>
      <c r="F180" s="18" t="s">
        <v>1089</v>
      </c>
      <c r="G180" s="303" t="s">
        <v>350</v>
      </c>
      <c r="H180" s="20">
        <v>86</v>
      </c>
      <c r="I180" s="304" t="s">
        <v>665</v>
      </c>
      <c r="J180" s="20" t="s">
        <v>31</v>
      </c>
      <c r="K180" s="19">
        <v>45721</v>
      </c>
      <c r="L180" s="20" t="s">
        <v>110</v>
      </c>
      <c r="M180" s="457">
        <v>79507</v>
      </c>
      <c r="N180" s="423">
        <v>86709.5</v>
      </c>
      <c r="O180" s="423"/>
      <c r="P180" s="423">
        <v>86709.5</v>
      </c>
      <c r="Q180" s="20" t="s">
        <v>110</v>
      </c>
      <c r="R180" s="20" t="s">
        <v>39</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29</v>
      </c>
      <c r="C181" s="19">
        <v>45711</v>
      </c>
      <c r="D181" s="305" t="s">
        <v>911</v>
      </c>
      <c r="E181" s="305">
        <v>45686</v>
      </c>
      <c r="F181" s="305" t="s">
        <v>1086</v>
      </c>
      <c r="G181" s="441" t="s">
        <v>352</v>
      </c>
      <c r="H181" s="20">
        <v>90</v>
      </c>
      <c r="I181" s="301" t="s">
        <v>899</v>
      </c>
      <c r="J181" s="20" t="s">
        <v>31</v>
      </c>
      <c r="K181" s="19">
        <v>45700</v>
      </c>
      <c r="L181" s="304" t="s">
        <v>110</v>
      </c>
      <c r="M181" s="343">
        <v>77320</v>
      </c>
      <c r="N181" s="343">
        <v>75804</v>
      </c>
      <c r="O181" s="343"/>
      <c r="P181" s="343">
        <v>75804</v>
      </c>
      <c r="Q181" s="304" t="s">
        <v>110</v>
      </c>
      <c r="R181" s="300" t="s">
        <v>39</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29</v>
      </c>
      <c r="C182" s="19">
        <v>45772</v>
      </c>
      <c r="D182" s="18" t="s">
        <v>911</v>
      </c>
      <c r="E182" s="19">
        <v>45716</v>
      </c>
      <c r="F182" s="18" t="s">
        <v>1086</v>
      </c>
      <c r="G182" s="303" t="s">
        <v>356</v>
      </c>
      <c r="H182" s="20">
        <v>82</v>
      </c>
      <c r="I182" s="304" t="s">
        <v>665</v>
      </c>
      <c r="J182" s="20" t="s">
        <v>31</v>
      </c>
      <c r="K182" s="19">
        <v>45716</v>
      </c>
      <c r="L182" s="20" t="s">
        <v>110</v>
      </c>
      <c r="M182" s="343">
        <v>64609</v>
      </c>
      <c r="N182" s="437">
        <v>76965</v>
      </c>
      <c r="O182" s="437"/>
      <c r="P182" s="437">
        <v>76965</v>
      </c>
      <c r="Q182" s="20" t="s">
        <v>110</v>
      </c>
      <c r="R182" s="300" t="s">
        <v>39</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29</v>
      </c>
      <c r="C183" s="19">
        <v>45772</v>
      </c>
      <c r="D183" s="19" t="s">
        <v>1120</v>
      </c>
      <c r="E183" s="19">
        <v>45694</v>
      </c>
      <c r="F183" s="305" t="s">
        <v>55</v>
      </c>
      <c r="G183" s="306" t="s">
        <v>358</v>
      </c>
      <c r="H183" s="20">
        <v>64</v>
      </c>
      <c r="I183" s="304" t="s">
        <v>665</v>
      </c>
      <c r="J183" s="20" t="s">
        <v>31</v>
      </c>
      <c r="K183" s="19">
        <v>45701</v>
      </c>
      <c r="L183" s="304" t="s">
        <v>110</v>
      </c>
      <c r="M183" s="343">
        <v>48609</v>
      </c>
      <c r="N183" s="423">
        <v>48682.5</v>
      </c>
      <c r="O183" s="423"/>
      <c r="P183" s="423">
        <v>48682.5</v>
      </c>
      <c r="Q183" s="567" t="s">
        <v>110</v>
      </c>
      <c r="R183" s="300" t="s">
        <v>39</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29</v>
      </c>
      <c r="C184" s="19">
        <v>45772</v>
      </c>
      <c r="D184" s="305" t="s">
        <v>1094</v>
      </c>
      <c r="E184" s="305">
        <v>45692</v>
      </c>
      <c r="F184" s="305" t="s">
        <v>1089</v>
      </c>
      <c r="G184" s="441" t="s">
        <v>362</v>
      </c>
      <c r="H184" s="20">
        <v>59</v>
      </c>
      <c r="I184" s="304" t="s">
        <v>665</v>
      </c>
      <c r="J184" s="20" t="s">
        <v>31</v>
      </c>
      <c r="K184" s="19">
        <v>45698</v>
      </c>
      <c r="L184" s="304" t="s">
        <v>110</v>
      </c>
      <c r="M184" s="343">
        <v>52222</v>
      </c>
      <c r="N184" s="423">
        <v>51838</v>
      </c>
      <c r="O184" s="423"/>
      <c r="P184" s="423">
        <v>51838</v>
      </c>
      <c r="Q184" s="304" t="s">
        <v>110</v>
      </c>
      <c r="R184" s="20" t="s">
        <v>39</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29</v>
      </c>
      <c r="C185" s="19">
        <v>45772</v>
      </c>
      <c r="D185" s="19" t="s">
        <v>1091</v>
      </c>
      <c r="E185" s="305">
        <v>45686</v>
      </c>
      <c r="F185" s="18" t="s">
        <v>1093</v>
      </c>
      <c r="G185" s="441" t="s">
        <v>365</v>
      </c>
      <c r="H185" s="20">
        <v>85</v>
      </c>
      <c r="I185" s="301" t="s">
        <v>665</v>
      </c>
      <c r="J185" s="20" t="s">
        <v>31</v>
      </c>
      <c r="K185" s="19">
        <v>45698</v>
      </c>
      <c r="L185" s="304" t="s">
        <v>110</v>
      </c>
      <c r="M185" s="343">
        <v>67892.5</v>
      </c>
      <c r="N185" s="343">
        <v>65771.429999999993</v>
      </c>
      <c r="O185" s="343"/>
      <c r="P185" s="343">
        <v>65771.429999999993</v>
      </c>
      <c r="Q185" s="304" t="s">
        <v>110</v>
      </c>
      <c r="R185" s="300" t="s">
        <v>39</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29</v>
      </c>
      <c r="C186" s="19">
        <v>45772</v>
      </c>
      <c r="D186" s="18" t="s">
        <v>911</v>
      </c>
      <c r="E186" s="19">
        <v>45716</v>
      </c>
      <c r="F186" s="18" t="s">
        <v>1086</v>
      </c>
      <c r="G186" s="303" t="s">
        <v>367</v>
      </c>
      <c r="H186" s="20">
        <v>88</v>
      </c>
      <c r="I186" s="304" t="s">
        <v>39</v>
      </c>
      <c r="J186" s="20" t="s">
        <v>31</v>
      </c>
      <c r="K186" s="19">
        <v>45716</v>
      </c>
      <c r="L186" s="20" t="s">
        <v>110</v>
      </c>
      <c r="M186" s="457">
        <v>67463</v>
      </c>
      <c r="N186" s="423">
        <v>69992</v>
      </c>
      <c r="O186" s="423"/>
      <c r="P186" s="423">
        <v>69992</v>
      </c>
      <c r="Q186" s="20" t="s">
        <v>110</v>
      </c>
      <c r="R186" s="20" t="s">
        <v>39</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29</v>
      </c>
      <c r="C187" s="305">
        <v>45711</v>
      </c>
      <c r="D187" s="305" t="s">
        <v>1123</v>
      </c>
      <c r="E187" s="305">
        <v>45692</v>
      </c>
      <c r="F187" s="305" t="s">
        <v>1105</v>
      </c>
      <c r="G187" s="441" t="s">
        <v>369</v>
      </c>
      <c r="H187" s="20">
        <v>86</v>
      </c>
      <c r="I187" s="301" t="s">
        <v>899</v>
      </c>
      <c r="J187" s="20" t="s">
        <v>31</v>
      </c>
      <c r="K187" s="19">
        <v>45698</v>
      </c>
      <c r="L187" s="304" t="s">
        <v>110</v>
      </c>
      <c r="M187" s="343">
        <v>66638</v>
      </c>
      <c r="N187" s="438">
        <v>65072</v>
      </c>
      <c r="O187" s="438"/>
      <c r="P187" s="438">
        <v>65072</v>
      </c>
      <c r="Q187" s="304" t="s">
        <v>110</v>
      </c>
      <c r="R187" s="300" t="s">
        <v>39</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29</v>
      </c>
      <c r="C188" s="305">
        <v>45711</v>
      </c>
      <c r="D188" s="19" t="s">
        <v>1112</v>
      </c>
      <c r="E188" s="299">
        <v>45706</v>
      </c>
      <c r="F188" s="19" t="s">
        <v>55</v>
      </c>
      <c r="G188" s="306" t="s">
        <v>373</v>
      </c>
      <c r="H188" s="20">
        <v>85</v>
      </c>
      <c r="I188" s="304" t="s">
        <v>665</v>
      </c>
      <c r="J188" s="20" t="s">
        <v>31</v>
      </c>
      <c r="K188" s="19">
        <v>45707</v>
      </c>
      <c r="L188" s="20" t="s">
        <v>110</v>
      </c>
      <c r="M188" s="343" t="s">
        <v>1124</v>
      </c>
      <c r="N188" s="438">
        <v>67080</v>
      </c>
      <c r="O188" s="438"/>
      <c r="P188" s="438">
        <v>67080</v>
      </c>
      <c r="Q188" s="20" t="s">
        <v>110</v>
      </c>
      <c r="R188" s="300" t="s">
        <v>39</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29</v>
      </c>
      <c r="C189" s="19">
        <v>45772</v>
      </c>
      <c r="D189" s="18" t="s">
        <v>853</v>
      </c>
      <c r="E189" s="19">
        <v>45743</v>
      </c>
      <c r="F189" s="18" t="s">
        <v>1125</v>
      </c>
      <c r="G189" s="303" t="s">
        <v>377</v>
      </c>
      <c r="H189" s="20">
        <v>91</v>
      </c>
      <c r="I189" s="304" t="s">
        <v>665</v>
      </c>
      <c r="J189" s="300" t="s">
        <v>31</v>
      </c>
      <c r="K189" s="19">
        <v>45741</v>
      </c>
      <c r="L189" s="300" t="s">
        <v>110</v>
      </c>
      <c r="M189" s="343">
        <v>79069.5</v>
      </c>
      <c r="N189" s="437">
        <v>73300</v>
      </c>
      <c r="O189" s="437"/>
      <c r="P189" s="437">
        <v>73300</v>
      </c>
      <c r="Q189" s="300" t="s">
        <v>110</v>
      </c>
      <c r="R189" s="300" t="s">
        <v>39</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29</v>
      </c>
      <c r="C190" s="19">
        <v>45772</v>
      </c>
      <c r="D190" s="18" t="s">
        <v>853</v>
      </c>
      <c r="E190" s="19">
        <v>45743</v>
      </c>
      <c r="F190" s="18" t="s">
        <v>1125</v>
      </c>
      <c r="G190" s="303" t="s">
        <v>379</v>
      </c>
      <c r="H190" s="20">
        <v>20</v>
      </c>
      <c r="I190" s="304" t="s">
        <v>665</v>
      </c>
      <c r="J190" s="300" t="s">
        <v>31</v>
      </c>
      <c r="K190" s="19">
        <v>45741</v>
      </c>
      <c r="L190" s="300" t="s">
        <v>110</v>
      </c>
      <c r="M190" s="343">
        <v>16398</v>
      </c>
      <c r="N190" s="423">
        <v>15664</v>
      </c>
      <c r="O190" s="423"/>
      <c r="P190" s="423">
        <v>15664</v>
      </c>
      <c r="Q190" s="300" t="s">
        <v>110</v>
      </c>
      <c r="R190" s="300" t="s">
        <v>39</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29</v>
      </c>
      <c r="C191" s="360">
        <v>45960</v>
      </c>
      <c r="D191" s="358" t="s">
        <v>52</v>
      </c>
      <c r="E191" s="360">
        <v>45927</v>
      </c>
      <c r="F191" s="358" t="s">
        <v>1127</v>
      </c>
      <c r="G191" s="361" t="s">
        <v>1128</v>
      </c>
      <c r="H191" s="362">
        <v>86</v>
      </c>
      <c r="I191" s="1074" t="s">
        <v>665</v>
      </c>
      <c r="J191" s="362" t="s">
        <v>31</v>
      </c>
      <c r="K191" s="360">
        <v>45917</v>
      </c>
      <c r="L191" s="362" t="s">
        <v>110</v>
      </c>
      <c r="M191" s="640">
        <v>45500</v>
      </c>
      <c r="N191" s="640">
        <v>43489</v>
      </c>
      <c r="O191" s="415"/>
      <c r="P191" s="640">
        <v>43489</v>
      </c>
      <c r="Q191" s="362" t="s">
        <v>110</v>
      </c>
      <c r="R191" s="300" t="s">
        <v>39</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29</v>
      </c>
      <c r="C192" s="299">
        <v>45862</v>
      </c>
      <c r="D192" s="18" t="s">
        <v>911</v>
      </c>
      <c r="E192" s="19">
        <v>45743</v>
      </c>
      <c r="F192" s="18" t="s">
        <v>1086</v>
      </c>
      <c r="G192" s="303" t="s">
        <v>385</v>
      </c>
      <c r="H192" s="20">
        <v>88</v>
      </c>
      <c r="I192" s="301" t="s">
        <v>665</v>
      </c>
      <c r="J192" s="300" t="s">
        <v>31</v>
      </c>
      <c r="K192" s="19">
        <v>45741</v>
      </c>
      <c r="L192" s="300" t="s">
        <v>110</v>
      </c>
      <c r="M192" s="343">
        <v>75396.5</v>
      </c>
      <c r="N192" s="343">
        <v>75756.5</v>
      </c>
      <c r="O192" s="343"/>
      <c r="P192" s="343">
        <v>75756.5</v>
      </c>
      <c r="Q192" s="300" t="s">
        <v>110</v>
      </c>
      <c r="R192" s="300" t="s">
        <v>39</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29</v>
      </c>
      <c r="C193" s="299">
        <v>45862</v>
      </c>
      <c r="D193" s="19" t="s">
        <v>1120</v>
      </c>
      <c r="E193" s="19">
        <v>45694</v>
      </c>
      <c r="F193" s="18" t="s">
        <v>55</v>
      </c>
      <c r="G193" s="306" t="s">
        <v>399</v>
      </c>
      <c r="H193" s="20">
        <v>90</v>
      </c>
      <c r="I193" s="301" t="s">
        <v>665</v>
      </c>
      <c r="J193" s="20" t="s">
        <v>31</v>
      </c>
      <c r="K193" s="19">
        <v>45698</v>
      </c>
      <c r="L193" s="304" t="s">
        <v>110</v>
      </c>
      <c r="M193" s="343">
        <v>68216.5</v>
      </c>
      <c r="N193" s="343">
        <v>65624.5</v>
      </c>
      <c r="O193" s="343"/>
      <c r="P193" s="343">
        <v>65624.5</v>
      </c>
      <c r="Q193" s="304" t="s">
        <v>110</v>
      </c>
      <c r="R193" s="300" t="s">
        <v>39</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29</v>
      </c>
      <c r="C194" s="19">
        <v>45777</v>
      </c>
      <c r="D194" s="19" t="s">
        <v>1112</v>
      </c>
      <c r="E194" s="19">
        <v>45700</v>
      </c>
      <c r="F194" s="305" t="s">
        <v>55</v>
      </c>
      <c r="G194" s="306" t="s">
        <v>403</v>
      </c>
      <c r="H194" s="20">
        <v>78</v>
      </c>
      <c r="I194" s="304" t="s">
        <v>39</v>
      </c>
      <c r="J194" s="20" t="s">
        <v>31</v>
      </c>
      <c r="K194" s="19">
        <v>45708</v>
      </c>
      <c r="L194" s="20" t="s">
        <v>110</v>
      </c>
      <c r="M194" s="343">
        <v>56854</v>
      </c>
      <c r="N194" s="423">
        <v>62254</v>
      </c>
      <c r="O194" s="423"/>
      <c r="P194" s="423">
        <v>62254</v>
      </c>
      <c r="Q194" s="20" t="s">
        <v>110</v>
      </c>
      <c r="R194" s="20" t="s">
        <v>39</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29</v>
      </c>
      <c r="C195" s="19">
        <v>45742</v>
      </c>
      <c r="D195" s="19" t="s">
        <v>1112</v>
      </c>
      <c r="E195" s="19">
        <v>45694</v>
      </c>
      <c r="F195" s="305" t="s">
        <v>55</v>
      </c>
      <c r="G195" s="306" t="s">
        <v>405</v>
      </c>
      <c r="H195" s="20">
        <v>87</v>
      </c>
      <c r="I195" s="304" t="s">
        <v>39</v>
      </c>
      <c r="J195" s="20" t="s">
        <v>31</v>
      </c>
      <c r="K195" s="19">
        <v>45708</v>
      </c>
      <c r="L195" s="304" t="s">
        <v>110</v>
      </c>
      <c r="M195" s="343">
        <v>73639</v>
      </c>
      <c r="N195" s="438">
        <v>73025</v>
      </c>
      <c r="O195" s="438"/>
      <c r="P195" s="438">
        <v>73025</v>
      </c>
      <c r="Q195" s="304" t="s">
        <v>110</v>
      </c>
      <c r="R195" s="300" t="s">
        <v>39</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29</v>
      </c>
      <c r="C196" s="19">
        <v>45747</v>
      </c>
      <c r="D196" s="305" t="s">
        <v>1094</v>
      </c>
      <c r="E196" s="19">
        <v>45700</v>
      </c>
      <c r="F196" s="19" t="s">
        <v>1089</v>
      </c>
      <c r="G196" s="306" t="s">
        <v>407</v>
      </c>
      <c r="H196" s="20">
        <v>60</v>
      </c>
      <c r="I196" s="304" t="s">
        <v>39</v>
      </c>
      <c r="J196" s="20" t="s">
        <v>31</v>
      </c>
      <c r="K196" s="19">
        <v>45698</v>
      </c>
      <c r="L196" s="304" t="s">
        <v>110</v>
      </c>
      <c r="M196" s="343">
        <v>54861</v>
      </c>
      <c r="N196" s="423">
        <v>55197</v>
      </c>
      <c r="O196" s="423"/>
      <c r="P196" s="423">
        <v>55197</v>
      </c>
      <c r="Q196" s="304" t="s">
        <v>110</v>
      </c>
      <c r="R196" s="20" t="s">
        <v>39</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29</v>
      </c>
      <c r="C197" s="19">
        <v>45747</v>
      </c>
      <c r="D197" s="19" t="s">
        <v>56</v>
      </c>
      <c r="E197" s="305">
        <v>45698</v>
      </c>
      <c r="F197" s="305" t="s">
        <v>59</v>
      </c>
      <c r="G197" s="306" t="s">
        <v>409</v>
      </c>
      <c r="H197" s="20">
        <v>87</v>
      </c>
      <c r="I197" s="304" t="s">
        <v>39</v>
      </c>
      <c r="J197" s="20" t="s">
        <v>31</v>
      </c>
      <c r="K197" s="19">
        <v>45699</v>
      </c>
      <c r="L197" s="304" t="s">
        <v>110</v>
      </c>
      <c r="M197" s="343">
        <v>72566</v>
      </c>
      <c r="N197" s="343">
        <v>83382</v>
      </c>
      <c r="O197" s="343"/>
      <c r="P197" s="343">
        <v>83382</v>
      </c>
      <c r="Q197" s="304" t="s">
        <v>110</v>
      </c>
      <c r="R197" s="300" t="s">
        <v>39</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29</v>
      </c>
      <c r="C198" s="19">
        <v>45838</v>
      </c>
      <c r="D198" s="18" t="s">
        <v>911</v>
      </c>
      <c r="E198" s="19">
        <v>45736</v>
      </c>
      <c r="F198" s="18" t="s">
        <v>1086</v>
      </c>
      <c r="G198" s="303" t="s">
        <v>413</v>
      </c>
      <c r="H198" s="20">
        <v>50</v>
      </c>
      <c r="I198" s="301" t="s">
        <v>665</v>
      </c>
      <c r="J198" s="20" t="s">
        <v>31</v>
      </c>
      <c r="K198" s="19">
        <v>45735</v>
      </c>
      <c r="L198" s="20" t="s">
        <v>110</v>
      </c>
      <c r="M198" s="343">
        <v>41285</v>
      </c>
      <c r="N198" s="423">
        <v>40484</v>
      </c>
      <c r="O198" s="423"/>
      <c r="P198" s="423">
        <v>40484</v>
      </c>
      <c r="Q198" s="20" t="s">
        <v>110</v>
      </c>
      <c r="R198" s="300" t="s">
        <v>39</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29</v>
      </c>
      <c r="C199" s="19">
        <v>45742</v>
      </c>
      <c r="D199" s="18" t="s">
        <v>1117</v>
      </c>
      <c r="E199" s="19">
        <v>45707</v>
      </c>
      <c r="F199" s="18" t="s">
        <v>59</v>
      </c>
      <c r="G199" s="303" t="s">
        <v>419</v>
      </c>
      <c r="H199" s="20">
        <v>0</v>
      </c>
      <c r="I199" s="20" t="s">
        <v>899</v>
      </c>
      <c r="J199" s="20" t="s">
        <v>31</v>
      </c>
      <c r="K199" s="473">
        <v>45716</v>
      </c>
      <c r="L199" s="20" t="s">
        <v>110</v>
      </c>
      <c r="M199" s="343">
        <v>21944.6</v>
      </c>
      <c r="N199" s="423">
        <v>26564</v>
      </c>
      <c r="O199" s="423"/>
      <c r="P199" s="423">
        <v>26564</v>
      </c>
      <c r="Q199" s="20" t="s">
        <v>110</v>
      </c>
      <c r="R199" s="300" t="s">
        <v>39</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29</v>
      </c>
      <c r="C200" s="19">
        <v>45711</v>
      </c>
      <c r="D200" s="19" t="s">
        <v>1091</v>
      </c>
      <c r="E200" s="19">
        <v>45695</v>
      </c>
      <c r="F200" s="18" t="s">
        <v>1093</v>
      </c>
      <c r="G200" s="306" t="s">
        <v>421</v>
      </c>
      <c r="H200" s="20">
        <v>0</v>
      </c>
      <c r="I200" s="304" t="s">
        <v>899</v>
      </c>
      <c r="J200" s="20" t="s">
        <v>31</v>
      </c>
      <c r="K200" s="19">
        <v>45695</v>
      </c>
      <c r="L200" s="304" t="s">
        <v>110</v>
      </c>
      <c r="M200" s="343">
        <v>20939.75</v>
      </c>
      <c r="N200" s="423">
        <v>13575.75</v>
      </c>
      <c r="O200" s="423"/>
      <c r="P200" s="423">
        <v>13575.75</v>
      </c>
      <c r="Q200" s="304" t="s">
        <v>110</v>
      </c>
      <c r="R200" s="300" t="s">
        <v>39</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29</v>
      </c>
      <c r="C201" s="19">
        <v>45711</v>
      </c>
      <c r="D201" s="19" t="s">
        <v>842</v>
      </c>
      <c r="E201" s="19">
        <v>45694</v>
      </c>
      <c r="F201" s="19" t="s">
        <v>1089</v>
      </c>
      <c r="G201" s="306" t="s">
        <v>423</v>
      </c>
      <c r="H201" s="20">
        <v>0</v>
      </c>
      <c r="I201" s="304" t="s">
        <v>899</v>
      </c>
      <c r="J201" s="20" t="s">
        <v>31</v>
      </c>
      <c r="K201" s="19">
        <v>45686</v>
      </c>
      <c r="L201" s="304" t="s">
        <v>110</v>
      </c>
      <c r="M201" s="343">
        <v>22755.7</v>
      </c>
      <c r="N201" s="343">
        <v>23864.1</v>
      </c>
      <c r="O201" s="343"/>
      <c r="P201" s="343">
        <v>23864.1</v>
      </c>
      <c r="Q201" s="304" t="s">
        <v>110</v>
      </c>
      <c r="R201" s="300" t="s">
        <v>39</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29</v>
      </c>
      <c r="C202" s="19">
        <v>45833</v>
      </c>
      <c r="D202" s="305" t="s">
        <v>1134</v>
      </c>
      <c r="E202" s="305" t="s">
        <v>260</v>
      </c>
      <c r="F202" s="305" t="s">
        <v>1135</v>
      </c>
      <c r="G202" s="441" t="s">
        <v>428</v>
      </c>
      <c r="H202" s="304">
        <v>0</v>
      </c>
      <c r="I202" s="304" t="s">
        <v>665</v>
      </c>
      <c r="J202" s="304" t="s">
        <v>31</v>
      </c>
      <c r="K202" s="298" t="s">
        <v>39</v>
      </c>
      <c r="L202" s="304" t="s">
        <v>110</v>
      </c>
      <c r="M202" s="494">
        <v>289634.75</v>
      </c>
      <c r="N202" s="423">
        <v>296306.83</v>
      </c>
      <c r="O202" s="423"/>
      <c r="P202" s="423">
        <v>296306.83</v>
      </c>
      <c r="Q202" s="567" t="s">
        <v>110</v>
      </c>
      <c r="R202" s="300" t="s">
        <v>39</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29</v>
      </c>
      <c r="C203" s="19">
        <v>45991</v>
      </c>
      <c r="D203" s="19" t="s">
        <v>1138</v>
      </c>
      <c r="E203" s="19">
        <v>45743</v>
      </c>
      <c r="F203" s="18" t="s">
        <v>59</v>
      </c>
      <c r="G203" s="303" t="s">
        <v>397</v>
      </c>
      <c r="H203" s="20">
        <v>60</v>
      </c>
      <c r="I203" s="304" t="s">
        <v>665</v>
      </c>
      <c r="J203" s="20" t="s">
        <v>31</v>
      </c>
      <c r="K203" s="19">
        <v>45741</v>
      </c>
      <c r="L203" s="300" t="s">
        <v>110</v>
      </c>
      <c r="M203" s="343">
        <v>47849</v>
      </c>
      <c r="N203" s="423">
        <v>51778</v>
      </c>
      <c r="O203" s="423"/>
      <c r="P203" s="423">
        <v>51778</v>
      </c>
      <c r="Q203" s="579" t="s">
        <v>110</v>
      </c>
      <c r="R203" s="579" t="s">
        <v>39</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29</v>
      </c>
      <c r="C204" s="19">
        <v>45838</v>
      </c>
      <c r="D204" s="18" t="s">
        <v>1115</v>
      </c>
      <c r="E204" s="19">
        <v>45824</v>
      </c>
      <c r="F204" s="18" t="s">
        <v>59</v>
      </c>
      <c r="G204" s="306" t="s">
        <v>426</v>
      </c>
      <c r="H204" s="20">
        <v>0</v>
      </c>
      <c r="I204" s="304" t="s">
        <v>665</v>
      </c>
      <c r="J204" s="20" t="s">
        <v>31</v>
      </c>
      <c r="K204" s="19" t="s">
        <v>260</v>
      </c>
      <c r="L204" s="304" t="s">
        <v>110</v>
      </c>
      <c r="M204" s="343">
        <v>1594</v>
      </c>
      <c r="N204" s="423">
        <v>1187.5</v>
      </c>
      <c r="O204" s="423"/>
      <c r="P204" s="423">
        <v>1187.5</v>
      </c>
      <c r="Q204" s="567" t="s">
        <v>110</v>
      </c>
      <c r="R204" s="300" t="s">
        <v>39</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29</v>
      </c>
      <c r="C205" s="690">
        <v>46008</v>
      </c>
      <c r="D205" s="690" t="s">
        <v>1134</v>
      </c>
      <c r="E205" s="701">
        <v>45958</v>
      </c>
      <c r="F205" s="366" t="s">
        <v>59</v>
      </c>
      <c r="G205" s="702" t="s">
        <v>1142</v>
      </c>
      <c r="H205" s="703">
        <v>517</v>
      </c>
      <c r="I205" s="1074" t="s">
        <v>899</v>
      </c>
      <c r="J205" s="362" t="s">
        <v>37</v>
      </c>
      <c r="K205" s="701">
        <v>45964</v>
      </c>
      <c r="L205" s="703" t="s">
        <v>110</v>
      </c>
      <c r="M205" s="913">
        <v>215088</v>
      </c>
      <c r="N205" s="913">
        <v>215088</v>
      </c>
      <c r="O205" s="913">
        <v>53710</v>
      </c>
      <c r="P205" s="913">
        <v>268798</v>
      </c>
      <c r="Q205" s="703" t="s">
        <v>110</v>
      </c>
      <c r="R205" s="751" t="s">
        <v>39</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665</v>
      </c>
      <c r="J206" s="780" t="s">
        <v>31</v>
      </c>
      <c r="K206" s="748">
        <v>46027</v>
      </c>
      <c r="L206" s="703" t="s">
        <v>110</v>
      </c>
      <c r="M206" s="833">
        <v>68608</v>
      </c>
      <c r="N206" s="942">
        <v>68438</v>
      </c>
      <c r="O206" s="575"/>
      <c r="P206" s="942">
        <v>68438</v>
      </c>
      <c r="Q206" s="703" t="s">
        <v>110</v>
      </c>
      <c r="R206" s="751" t="s">
        <v>39</v>
      </c>
      <c r="S206" s="1332">
        <v>46027</v>
      </c>
      <c r="T206" s="5">
        <v>5699</v>
      </c>
      <c r="U206" s="731">
        <v>5669</v>
      </c>
      <c r="V206" s="79">
        <v>0.99</v>
      </c>
      <c r="W206" s="726">
        <v>46034</v>
      </c>
      <c r="X206" s="280">
        <v>1</v>
      </c>
      <c r="Y206" s="280">
        <v>1</v>
      </c>
      <c r="Z206" s="280">
        <v>1</v>
      </c>
      <c r="AA206" s="726">
        <v>46052</v>
      </c>
      <c r="AB206" s="373" t="s">
        <v>856</v>
      </c>
      <c r="AC206" s="1309" t="s">
        <v>1146</v>
      </c>
    </row>
    <row r="207" spans="1:32" ht="39.75" customHeight="1">
      <c r="A207" s="566" t="s">
        <v>1147</v>
      </c>
      <c r="B207" s="768" t="s">
        <v>1145</v>
      </c>
      <c r="C207" s="24">
        <v>46052</v>
      </c>
      <c r="D207" s="570" t="s">
        <v>56</v>
      </c>
      <c r="E207" s="779">
        <v>46027</v>
      </c>
      <c r="F207" s="569" t="s">
        <v>983</v>
      </c>
      <c r="G207" s="831"/>
      <c r="H207" s="572">
        <v>85</v>
      </c>
      <c r="I207" s="577" t="s">
        <v>665</v>
      </c>
      <c r="J207" s="780" t="s">
        <v>31</v>
      </c>
      <c r="K207" s="748">
        <v>46027</v>
      </c>
      <c r="L207" s="703" t="s">
        <v>110</v>
      </c>
      <c r="M207" s="833">
        <v>73334</v>
      </c>
      <c r="N207" s="942">
        <v>73164</v>
      </c>
      <c r="O207" s="575"/>
      <c r="P207" s="942">
        <v>73164</v>
      </c>
      <c r="Q207" s="755" t="s">
        <v>110</v>
      </c>
      <c r="R207" s="778" t="s">
        <v>39</v>
      </c>
      <c r="S207" s="1332">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665</v>
      </c>
      <c r="J208" s="780" t="s">
        <v>31</v>
      </c>
      <c r="K208" s="748">
        <v>46027</v>
      </c>
      <c r="L208" s="703" t="s">
        <v>110</v>
      </c>
      <c r="M208" s="833">
        <v>78025</v>
      </c>
      <c r="N208" s="942">
        <v>77855</v>
      </c>
      <c r="O208" s="575"/>
      <c r="P208" s="942">
        <v>77855</v>
      </c>
      <c r="Q208" s="1347" t="s">
        <v>110</v>
      </c>
      <c r="R208" s="751" t="s">
        <v>39</v>
      </c>
      <c r="S208" s="1332">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665</v>
      </c>
      <c r="J209" s="755" t="s">
        <v>31</v>
      </c>
      <c r="K209" s="748">
        <v>46027</v>
      </c>
      <c r="L209" s="703" t="s">
        <v>110</v>
      </c>
      <c r="M209" s="833">
        <v>59114.5</v>
      </c>
      <c r="N209" s="1345">
        <v>58944.5</v>
      </c>
      <c r="O209" s="575"/>
      <c r="P209" s="1345">
        <v>58944.5</v>
      </c>
      <c r="Q209" s="703" t="s">
        <v>110</v>
      </c>
      <c r="R209" s="751" t="s">
        <v>39</v>
      </c>
      <c r="S209" s="1332">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665</v>
      </c>
      <c r="J210" s="755" t="s">
        <v>31</v>
      </c>
      <c r="K210" s="748">
        <v>46027</v>
      </c>
      <c r="L210" s="703" t="s">
        <v>110</v>
      </c>
      <c r="M210" s="833">
        <v>88362</v>
      </c>
      <c r="N210" s="343">
        <v>88192</v>
      </c>
      <c r="O210" s="575"/>
      <c r="P210" s="343">
        <v>88192</v>
      </c>
      <c r="Q210" s="703" t="s">
        <v>110</v>
      </c>
      <c r="R210" s="751" t="s">
        <v>39</v>
      </c>
      <c r="S210" s="1332">
        <v>46027</v>
      </c>
      <c r="T210" s="5">
        <v>7145</v>
      </c>
      <c r="U210" s="1358">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665</v>
      </c>
      <c r="J211" s="755" t="s">
        <v>31</v>
      </c>
      <c r="K211" s="748">
        <v>46027</v>
      </c>
      <c r="L211" s="703" t="s">
        <v>110</v>
      </c>
      <c r="M211" s="812">
        <v>86984</v>
      </c>
      <c r="N211" s="343">
        <v>86814</v>
      </c>
      <c r="O211" s="575"/>
      <c r="P211" s="343">
        <v>86814</v>
      </c>
      <c r="Q211" s="703" t="s">
        <v>110</v>
      </c>
      <c r="R211" s="751" t="s">
        <v>39</v>
      </c>
      <c r="S211" s="1332">
        <v>46027</v>
      </c>
      <c r="T211" s="5">
        <v>7341</v>
      </c>
      <c r="U211" s="1359">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665</v>
      </c>
      <c r="J212" s="755" t="s">
        <v>31</v>
      </c>
      <c r="K212" s="748">
        <v>46027</v>
      </c>
      <c r="L212" s="703" t="s">
        <v>110</v>
      </c>
      <c r="M212" s="812">
        <v>54261.05</v>
      </c>
      <c r="N212" s="343">
        <v>45087.05</v>
      </c>
      <c r="O212" s="575"/>
      <c r="P212" s="343">
        <v>45087.05</v>
      </c>
      <c r="Q212" s="755" t="s">
        <v>110</v>
      </c>
      <c r="R212" s="1348" t="s">
        <v>39</v>
      </c>
      <c r="S212" s="1332">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665</v>
      </c>
      <c r="J213" s="1207" t="s">
        <v>31</v>
      </c>
      <c r="K213" s="1209">
        <v>46027</v>
      </c>
      <c r="L213" s="1201" t="s">
        <v>110</v>
      </c>
      <c r="M213" s="1210">
        <v>18078.28</v>
      </c>
      <c r="N213" s="942">
        <v>19162.75</v>
      </c>
      <c r="O213" s="575"/>
      <c r="P213" s="942">
        <v>19162.75</v>
      </c>
      <c r="Q213" s="1202" t="s">
        <v>110</v>
      </c>
      <c r="R213" s="1331" t="s">
        <v>39</v>
      </c>
      <c r="S213" s="1333">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665</v>
      </c>
      <c r="J214" s="20" t="s">
        <v>31</v>
      </c>
      <c r="K214" s="19" t="s">
        <v>260</v>
      </c>
      <c r="L214" s="20" t="s">
        <v>110</v>
      </c>
      <c r="M214" s="803">
        <v>170</v>
      </c>
      <c r="N214" s="423">
        <v>588.79999999999995</v>
      </c>
      <c r="O214" s="423"/>
      <c r="P214" s="423">
        <v>588.79999999999995</v>
      </c>
      <c r="Q214" s="20" t="s">
        <v>110</v>
      </c>
      <c r="R214" s="300" t="s">
        <v>39</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665</v>
      </c>
      <c r="J215" s="20" t="s">
        <v>31</v>
      </c>
      <c r="K215" s="19" t="s">
        <v>260</v>
      </c>
      <c r="L215" s="20" t="s">
        <v>110</v>
      </c>
      <c r="M215" s="803">
        <v>26696</v>
      </c>
      <c r="N215" s="423">
        <v>499.4</v>
      </c>
      <c r="O215" s="423"/>
      <c r="P215" s="423">
        <v>499.4</v>
      </c>
      <c r="Q215" s="1317" t="s">
        <v>110</v>
      </c>
      <c r="R215" s="1334" t="s">
        <v>39</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665</v>
      </c>
      <c r="J216" s="20" t="s">
        <v>31</v>
      </c>
      <c r="K216" s="19" t="s">
        <v>260</v>
      </c>
      <c r="L216" s="20" t="s">
        <v>110</v>
      </c>
      <c r="M216" s="803">
        <v>4046.5</v>
      </c>
      <c r="N216" s="423">
        <v>7377.15</v>
      </c>
      <c r="O216" s="423"/>
      <c r="P216" s="423">
        <v>7377.15</v>
      </c>
      <c r="Q216" s="20" t="s">
        <v>110</v>
      </c>
      <c r="R216" s="300" t="s">
        <v>39</v>
      </c>
      <c r="S216" s="620" t="s">
        <v>260</v>
      </c>
      <c r="T216" s="919">
        <v>5136</v>
      </c>
      <c r="U216" s="601">
        <v>5136</v>
      </c>
      <c r="V216" s="29">
        <v>1</v>
      </c>
      <c r="W216" s="59">
        <v>45964</v>
      </c>
      <c r="X216" s="7">
        <v>1</v>
      </c>
      <c r="Y216" s="7">
        <v>1</v>
      </c>
      <c r="Z216" s="7">
        <v>1</v>
      </c>
      <c r="AA216" s="379">
        <v>45999</v>
      </c>
      <c r="AB216" s="363">
        <v>46106</v>
      </c>
      <c r="AC216" s="1279"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665</v>
      </c>
      <c r="J217" s="20" t="s">
        <v>31</v>
      </c>
      <c r="K217" s="19" t="s">
        <v>260</v>
      </c>
      <c r="L217" s="20" t="s">
        <v>110</v>
      </c>
      <c r="M217" s="803">
        <v>170</v>
      </c>
      <c r="N217" s="423">
        <v>948</v>
      </c>
      <c r="O217" s="423"/>
      <c r="P217" s="423">
        <v>948</v>
      </c>
      <c r="Q217" s="20" t="s">
        <v>110</v>
      </c>
      <c r="R217" s="300" t="s">
        <v>39</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665</v>
      </c>
      <c r="J218" s="20" t="s">
        <v>31</v>
      </c>
      <c r="K218" s="19" t="s">
        <v>260</v>
      </c>
      <c r="L218" s="20" t="s">
        <v>110</v>
      </c>
      <c r="M218" s="803">
        <v>25891</v>
      </c>
      <c r="N218" s="423">
        <v>618.6</v>
      </c>
      <c r="O218" s="423"/>
      <c r="P218" s="423">
        <v>618.6</v>
      </c>
      <c r="Q218" s="20" t="s">
        <v>110</v>
      </c>
      <c r="R218" s="300" t="s">
        <v>39</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665</v>
      </c>
      <c r="J219" s="20" t="s">
        <v>31</v>
      </c>
      <c r="K219" s="19" t="s">
        <v>260</v>
      </c>
      <c r="L219" s="20" t="s">
        <v>110</v>
      </c>
      <c r="M219" s="803">
        <v>170</v>
      </c>
      <c r="N219" s="423">
        <v>499.4</v>
      </c>
      <c r="O219" s="423"/>
      <c r="P219" s="423">
        <v>499.4</v>
      </c>
      <c r="Q219" s="20" t="s">
        <v>110</v>
      </c>
      <c r="R219" s="300" t="s">
        <v>39</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665</v>
      </c>
      <c r="J220" s="20" t="s">
        <v>31</v>
      </c>
      <c r="K220" s="19" t="s">
        <v>260</v>
      </c>
      <c r="L220" s="20" t="s">
        <v>110</v>
      </c>
      <c r="M220" s="803">
        <v>30788</v>
      </c>
      <c r="N220" s="423">
        <v>678.2</v>
      </c>
      <c r="O220" s="423"/>
      <c r="P220" s="423">
        <v>678.2</v>
      </c>
      <c r="Q220" s="20" t="s">
        <v>110</v>
      </c>
      <c r="R220" s="300" t="s">
        <v>39</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665</v>
      </c>
      <c r="J221" s="20" t="s">
        <v>31</v>
      </c>
      <c r="K221" s="19" t="s">
        <v>260</v>
      </c>
      <c r="L221" s="20" t="s">
        <v>110</v>
      </c>
      <c r="M221" s="803">
        <v>5668</v>
      </c>
      <c r="N221" s="423">
        <v>588.79999999999995</v>
      </c>
      <c r="O221" s="423"/>
      <c r="P221" s="423">
        <v>588.79999999999995</v>
      </c>
      <c r="Q221" s="572" t="s">
        <v>110</v>
      </c>
      <c r="R221" s="579" t="s">
        <v>39</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665</v>
      </c>
      <c r="J222" s="20" t="s">
        <v>31</v>
      </c>
      <c r="K222" s="19" t="s">
        <v>260</v>
      </c>
      <c r="L222" s="20" t="s">
        <v>110</v>
      </c>
      <c r="M222" s="803">
        <v>170</v>
      </c>
      <c r="N222" s="423">
        <v>499.4</v>
      </c>
      <c r="O222" s="423"/>
      <c r="P222" s="423">
        <v>499.4</v>
      </c>
      <c r="Q222" s="20" t="s">
        <v>110</v>
      </c>
      <c r="R222" s="300" t="s">
        <v>39</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665</v>
      </c>
      <c r="J223" s="740" t="s">
        <v>31</v>
      </c>
      <c r="K223" s="749">
        <v>45993</v>
      </c>
      <c r="L223" s="740" t="s">
        <v>110</v>
      </c>
      <c r="M223" s="941">
        <v>93349.5</v>
      </c>
      <c r="N223" s="1345">
        <v>78956.5</v>
      </c>
      <c r="O223" s="555"/>
      <c r="P223" s="1345">
        <v>78956.5</v>
      </c>
      <c r="Q223" s="1347" t="s">
        <v>110</v>
      </c>
      <c r="R223" s="751" t="s">
        <v>39</v>
      </c>
      <c r="S223" s="1332">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665</v>
      </c>
      <c r="J224" s="630" t="s">
        <v>31</v>
      </c>
      <c r="K224" s="19">
        <v>45964</v>
      </c>
      <c r="L224" s="630" t="s">
        <v>110</v>
      </c>
      <c r="M224" s="907">
        <v>65066.5</v>
      </c>
      <c r="N224" s="343">
        <v>54887.5</v>
      </c>
      <c r="O224" s="555"/>
      <c r="P224" s="343">
        <v>54887.5</v>
      </c>
      <c r="Q224" s="20" t="s">
        <v>110</v>
      </c>
      <c r="R224" s="300" t="s">
        <v>39</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665</v>
      </c>
      <c r="J225" s="630" t="s">
        <v>31</v>
      </c>
      <c r="K225" s="19">
        <v>45964</v>
      </c>
      <c r="L225" s="630" t="s">
        <v>110</v>
      </c>
      <c r="M225" s="907">
        <v>81602</v>
      </c>
      <c r="N225" s="343">
        <v>67737</v>
      </c>
      <c r="O225" s="555"/>
      <c r="P225" s="343">
        <v>67737</v>
      </c>
      <c r="Q225" s="20" t="s">
        <v>110</v>
      </c>
      <c r="R225" s="300" t="s">
        <v>39</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665</v>
      </c>
      <c r="J226" s="630" t="s">
        <v>31</v>
      </c>
      <c r="K226" s="19">
        <v>45961</v>
      </c>
      <c r="L226" s="20" t="s">
        <v>110</v>
      </c>
      <c r="M226" s="907">
        <v>88231.9</v>
      </c>
      <c r="N226" s="343">
        <v>75168.899999999994</v>
      </c>
      <c r="O226" s="555"/>
      <c r="P226" s="343">
        <v>75168.899999999994</v>
      </c>
      <c r="Q226" s="20" t="s">
        <v>110</v>
      </c>
      <c r="R226" s="300" t="s">
        <v>39</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665</v>
      </c>
      <c r="J227" s="630" t="s">
        <v>31</v>
      </c>
      <c r="K227" s="19">
        <v>45964</v>
      </c>
      <c r="L227" s="630" t="s">
        <v>110</v>
      </c>
      <c r="M227" s="907">
        <v>93578</v>
      </c>
      <c r="N227" s="343">
        <v>78339</v>
      </c>
      <c r="O227" s="555"/>
      <c r="P227" s="343">
        <v>78339</v>
      </c>
      <c r="Q227" s="20" t="s">
        <v>110</v>
      </c>
      <c r="R227" s="300" t="s">
        <v>39</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665</v>
      </c>
      <c r="J228" s="630" t="s">
        <v>31</v>
      </c>
      <c r="K228" s="19">
        <v>45964</v>
      </c>
      <c r="L228" s="20" t="s">
        <v>110</v>
      </c>
      <c r="M228" s="907">
        <v>84896</v>
      </c>
      <c r="N228" s="343">
        <v>70895</v>
      </c>
      <c r="O228" s="555"/>
      <c r="P228" s="343">
        <v>70895</v>
      </c>
      <c r="Q228" s="20" t="s">
        <v>110</v>
      </c>
      <c r="R228" s="300" t="s">
        <v>39</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665</v>
      </c>
      <c r="J229" s="740" t="s">
        <v>31</v>
      </c>
      <c r="K229" s="753">
        <v>45961</v>
      </c>
      <c r="L229" s="740" t="s">
        <v>110</v>
      </c>
      <c r="M229" s="833">
        <v>91897</v>
      </c>
      <c r="N229" s="343">
        <v>76050</v>
      </c>
      <c r="O229" s="555"/>
      <c r="P229" s="343">
        <v>76050</v>
      </c>
      <c r="Q229" s="755" t="s">
        <v>110</v>
      </c>
      <c r="R229" s="751" t="s">
        <v>39</v>
      </c>
      <c r="S229" s="1335">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665</v>
      </c>
      <c r="J230" s="630" t="s">
        <v>31</v>
      </c>
      <c r="K230" s="19">
        <v>45964</v>
      </c>
      <c r="L230" s="630" t="s">
        <v>110</v>
      </c>
      <c r="M230" s="907">
        <v>96685</v>
      </c>
      <c r="N230" s="343">
        <v>80682</v>
      </c>
      <c r="O230" s="555"/>
      <c r="P230" s="343">
        <v>80682</v>
      </c>
      <c r="Q230" s="20" t="s">
        <v>110</v>
      </c>
      <c r="R230" s="300" t="s">
        <v>39</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665</v>
      </c>
      <c r="J231" s="740" t="s">
        <v>31</v>
      </c>
      <c r="K231" s="753">
        <v>45964</v>
      </c>
      <c r="L231" s="740" t="s">
        <v>110</v>
      </c>
      <c r="M231" s="833">
        <v>85815</v>
      </c>
      <c r="N231" s="343">
        <v>71126</v>
      </c>
      <c r="O231" s="555"/>
      <c r="P231" s="343">
        <v>71126</v>
      </c>
      <c r="Q231" s="755" t="s">
        <v>110</v>
      </c>
      <c r="R231" s="751" t="s">
        <v>39</v>
      </c>
      <c r="S231" s="1335">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665</v>
      </c>
      <c r="J232" s="630" t="s">
        <v>31</v>
      </c>
      <c r="K232" s="19">
        <v>45961</v>
      </c>
      <c r="L232" s="630" t="s">
        <v>110</v>
      </c>
      <c r="M232" s="907">
        <v>83615</v>
      </c>
      <c r="N232" s="343">
        <v>70350</v>
      </c>
      <c r="O232" s="555"/>
      <c r="P232" s="343">
        <v>70350</v>
      </c>
      <c r="Q232" s="20" t="s">
        <v>110</v>
      </c>
      <c r="R232" s="300" t="s">
        <v>39</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665</v>
      </c>
      <c r="J233" s="740" t="s">
        <v>31</v>
      </c>
      <c r="K233" s="753">
        <v>45964</v>
      </c>
      <c r="L233" s="740" t="s">
        <v>110</v>
      </c>
      <c r="M233" s="833">
        <v>78736.5</v>
      </c>
      <c r="N233" s="343">
        <v>65465.5</v>
      </c>
      <c r="O233" s="555"/>
      <c r="P233" s="343">
        <v>65465.5</v>
      </c>
      <c r="Q233" s="755" t="s">
        <v>110</v>
      </c>
      <c r="R233" s="751" t="s">
        <v>39</v>
      </c>
      <c r="S233" s="1335">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665</v>
      </c>
      <c r="J234" s="740" t="s">
        <v>31</v>
      </c>
      <c r="K234" s="753">
        <v>45964</v>
      </c>
      <c r="L234" s="740" t="s">
        <v>110</v>
      </c>
      <c r="M234" s="833">
        <v>80698</v>
      </c>
      <c r="N234" s="343">
        <v>67837</v>
      </c>
      <c r="O234" s="555"/>
      <c r="P234" s="343">
        <v>67837</v>
      </c>
      <c r="Q234" s="755" t="s">
        <v>110</v>
      </c>
      <c r="R234" s="751" t="s">
        <v>39</v>
      </c>
      <c r="S234" s="1335">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665</v>
      </c>
      <c r="J235" s="740" t="s">
        <v>31</v>
      </c>
      <c r="K235" s="753">
        <v>45964</v>
      </c>
      <c r="L235" s="740" t="s">
        <v>110</v>
      </c>
      <c r="M235" s="833">
        <v>79552</v>
      </c>
      <c r="N235" s="343">
        <v>66689</v>
      </c>
      <c r="O235" s="555"/>
      <c r="P235" s="343">
        <v>66689</v>
      </c>
      <c r="Q235" s="755" t="s">
        <v>110</v>
      </c>
      <c r="R235" s="751" t="s">
        <v>39</v>
      </c>
      <c r="S235" s="1335">
        <v>45964</v>
      </c>
      <c r="T235" s="731">
        <v>6577</v>
      </c>
      <c r="U235" s="731">
        <v>6577</v>
      </c>
      <c r="V235" s="3">
        <v>1</v>
      </c>
      <c r="W235" s="726">
        <v>46000</v>
      </c>
      <c r="X235" s="744">
        <v>1</v>
      </c>
      <c r="Y235" s="744">
        <v>1</v>
      </c>
      <c r="Z235" s="280">
        <v>1</v>
      </c>
      <c r="AA235" s="726">
        <v>46048</v>
      </c>
      <c r="AB235" s="373" t="s">
        <v>856</v>
      </c>
      <c r="AC235" s="1309"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665</v>
      </c>
      <c r="J236" s="740" t="s">
        <v>31</v>
      </c>
      <c r="K236" s="753">
        <v>45964</v>
      </c>
      <c r="L236" s="740" t="s">
        <v>110</v>
      </c>
      <c r="M236" s="833">
        <v>84770</v>
      </c>
      <c r="N236" s="343">
        <v>70169</v>
      </c>
      <c r="O236" s="555"/>
      <c r="P236" s="343">
        <v>70169</v>
      </c>
      <c r="Q236" s="755" t="s">
        <v>110</v>
      </c>
      <c r="R236" s="778" t="s">
        <v>39</v>
      </c>
      <c r="S236" s="1335">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665</v>
      </c>
      <c r="J237" s="740" t="s">
        <v>31</v>
      </c>
      <c r="K237" s="753">
        <v>45964</v>
      </c>
      <c r="L237" s="740" t="s">
        <v>110</v>
      </c>
      <c r="M237" s="833">
        <v>87875</v>
      </c>
      <c r="N237" s="343">
        <v>74526</v>
      </c>
      <c r="O237" s="555"/>
      <c r="P237" s="343">
        <v>74526</v>
      </c>
      <c r="Q237" s="1347" t="s">
        <v>110</v>
      </c>
      <c r="R237" s="751" t="s">
        <v>39</v>
      </c>
      <c r="S237" s="1335">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665</v>
      </c>
      <c r="J238" s="740" t="s">
        <v>31</v>
      </c>
      <c r="K238" s="753">
        <v>45987</v>
      </c>
      <c r="L238" s="740" t="s">
        <v>110</v>
      </c>
      <c r="M238" s="833">
        <v>84092.5</v>
      </c>
      <c r="N238" s="1345">
        <v>69227.5</v>
      </c>
      <c r="O238" s="555"/>
      <c r="P238" s="1345">
        <v>69227.5</v>
      </c>
      <c r="Q238" s="1347" t="s">
        <v>110</v>
      </c>
      <c r="R238" s="751" t="s">
        <v>39</v>
      </c>
      <c r="S238" s="1335">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665</v>
      </c>
      <c r="J239" s="740" t="s">
        <v>31</v>
      </c>
      <c r="K239" s="753">
        <v>45987</v>
      </c>
      <c r="L239" s="740" t="s">
        <v>110</v>
      </c>
      <c r="M239" s="833">
        <v>74892.5</v>
      </c>
      <c r="N239" s="343">
        <v>62257.5</v>
      </c>
      <c r="O239" s="555"/>
      <c r="P239" s="343">
        <v>62257.5</v>
      </c>
      <c r="Q239" s="1347" t="s">
        <v>110</v>
      </c>
      <c r="R239" s="751" t="s">
        <v>39</v>
      </c>
      <c r="S239" s="1336">
        <v>45987</v>
      </c>
      <c r="T239" s="731">
        <v>6218</v>
      </c>
      <c r="U239" s="731">
        <v>6218</v>
      </c>
      <c r="V239" s="3">
        <v>1</v>
      </c>
      <c r="W239" s="726">
        <v>46386</v>
      </c>
      <c r="X239" s="280">
        <v>1</v>
      </c>
      <c r="Y239" s="280">
        <v>1</v>
      </c>
      <c r="Z239" s="280">
        <v>1</v>
      </c>
      <c r="AA239" s="726">
        <v>46052</v>
      </c>
      <c r="AB239" s="363">
        <v>46120</v>
      </c>
      <c r="AC239" s="1309"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665</v>
      </c>
      <c r="J240" s="703" t="s">
        <v>31</v>
      </c>
      <c r="K240" s="753">
        <v>45987</v>
      </c>
      <c r="L240" s="740" t="s">
        <v>110</v>
      </c>
      <c r="M240" s="833">
        <v>90841</v>
      </c>
      <c r="N240" s="343">
        <v>75112</v>
      </c>
      <c r="O240" s="555"/>
      <c r="P240" s="343">
        <v>75112</v>
      </c>
      <c r="Q240" s="1347" t="s">
        <v>110</v>
      </c>
      <c r="R240" s="751" t="s">
        <v>39</v>
      </c>
      <c r="S240" s="1335">
        <v>45987</v>
      </c>
      <c r="T240" s="1302">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665</v>
      </c>
      <c r="J241" s="755" t="s">
        <v>31</v>
      </c>
      <c r="K241" s="753">
        <v>45987</v>
      </c>
      <c r="L241" s="740" t="s">
        <v>110</v>
      </c>
      <c r="M241" s="833">
        <v>68606.5</v>
      </c>
      <c r="N241" s="1345">
        <v>54793.5</v>
      </c>
      <c r="O241" s="555"/>
      <c r="P241" s="1345">
        <v>54793.5</v>
      </c>
      <c r="Q241" s="1347" t="s">
        <v>110</v>
      </c>
      <c r="R241" s="751" t="s">
        <v>39</v>
      </c>
      <c r="S241" s="1335">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665</v>
      </c>
      <c r="J242" s="755" t="s">
        <v>31</v>
      </c>
      <c r="K242" s="779">
        <v>45987</v>
      </c>
      <c r="L242" s="703" t="s">
        <v>110</v>
      </c>
      <c r="M242" s="812">
        <v>71371</v>
      </c>
      <c r="N242" s="1346">
        <v>58248</v>
      </c>
      <c r="O242" s="575"/>
      <c r="P242" s="1346">
        <v>58248</v>
      </c>
      <c r="Q242" s="703" t="s">
        <v>110</v>
      </c>
      <c r="R242" s="751" t="s">
        <v>39</v>
      </c>
      <c r="S242" s="1335">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665</v>
      </c>
      <c r="J243" s="740" t="s">
        <v>31</v>
      </c>
      <c r="K243" s="753">
        <v>45961</v>
      </c>
      <c r="L243" s="740" t="s">
        <v>110</v>
      </c>
      <c r="M243" s="833">
        <v>64985.65</v>
      </c>
      <c r="N243" s="343">
        <v>41925.15</v>
      </c>
      <c r="O243" s="555"/>
      <c r="P243" s="343">
        <v>41925.15</v>
      </c>
      <c r="Q243" s="1347" t="s">
        <v>110</v>
      </c>
      <c r="R243" s="751" t="s">
        <v>39</v>
      </c>
      <c r="S243" s="1335">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665</v>
      </c>
      <c r="J244" s="740" t="s">
        <v>31</v>
      </c>
      <c r="K244" s="753">
        <v>45961</v>
      </c>
      <c r="L244" s="740" t="s">
        <v>110</v>
      </c>
      <c r="M244" s="833">
        <v>54043.5</v>
      </c>
      <c r="N244" s="343">
        <v>46053.5</v>
      </c>
      <c r="O244" s="555"/>
      <c r="P244" s="343">
        <v>46053.5</v>
      </c>
      <c r="Q244" s="1347" t="s">
        <v>110</v>
      </c>
      <c r="R244" s="751" t="s">
        <v>39</v>
      </c>
      <c r="S244" s="1335">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300"/>
      <c r="I245" s="577"/>
      <c r="J245" s="572"/>
      <c r="K245" s="24"/>
      <c r="L245" s="572"/>
      <c r="M245" s="1301"/>
      <c r="N245" s="957"/>
      <c r="O245" s="957"/>
      <c r="P245" s="640" t="e">
        <f>SUM(#REF!+O245)</f>
        <v>#REF!</v>
      </c>
      <c r="Q245" s="20"/>
      <c r="R245" s="1334"/>
      <c r="S245" s="1303"/>
      <c r="T245" s="644"/>
      <c r="U245" s="44"/>
      <c r="V245" s="1246"/>
      <c r="W245" s="127"/>
      <c r="X245" s="7"/>
      <c r="Y245" s="7"/>
      <c r="Z245" s="7"/>
      <c r="AA245" s="379"/>
      <c r="AB245" s="379"/>
      <c r="AC245" s="810"/>
      <c r="AD245" s="802"/>
      <c r="AE245" s="802"/>
      <c r="AF245" s="965"/>
    </row>
    <row r="246" spans="1:32" ht="39.75" customHeight="1">
      <c r="A246" s="1304"/>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6">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27</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35</v>
      </c>
      <c r="C252" s="360">
        <v>45960</v>
      </c>
      <c r="D252" s="360" t="s">
        <v>54</v>
      </c>
      <c r="E252" s="360">
        <v>45852</v>
      </c>
      <c r="F252" s="375" t="s">
        <v>51</v>
      </c>
      <c r="G252" s="361" t="s">
        <v>109</v>
      </c>
      <c r="H252" s="362">
        <v>0</v>
      </c>
      <c r="I252" s="362" t="s">
        <v>665</v>
      </c>
      <c r="J252" s="362" t="s">
        <v>31</v>
      </c>
      <c r="K252" s="360">
        <v>45852</v>
      </c>
      <c r="L252" s="362" t="s">
        <v>110</v>
      </c>
      <c r="M252" s="640">
        <v>42837.2</v>
      </c>
      <c r="N252" s="415"/>
      <c r="O252" s="415"/>
      <c r="P252" s="640">
        <v>42837.2</v>
      </c>
      <c r="Q252" s="362" t="s">
        <v>110</v>
      </c>
      <c r="R252" s="1350" t="s">
        <v>39</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35</v>
      </c>
      <c r="C253" s="360">
        <v>45960</v>
      </c>
      <c r="D253" s="360" t="s">
        <v>1246</v>
      </c>
      <c r="E253" s="360">
        <v>45909</v>
      </c>
      <c r="F253" s="360" t="s">
        <v>55</v>
      </c>
      <c r="G253" s="361" t="s">
        <v>1247</v>
      </c>
      <c r="H253" s="362">
        <v>0</v>
      </c>
      <c r="I253" s="362" t="s">
        <v>665</v>
      </c>
      <c r="J253" s="362" t="s">
        <v>31</v>
      </c>
      <c r="K253" s="360">
        <v>45905</v>
      </c>
      <c r="L253" s="362" t="s">
        <v>110</v>
      </c>
      <c r="M253" s="686">
        <v>98170.1</v>
      </c>
      <c r="N253" s="949"/>
      <c r="O253" s="415"/>
      <c r="P253" s="686">
        <v>98170.1</v>
      </c>
      <c r="Q253" s="313" t="s">
        <v>110</v>
      </c>
      <c r="R253" s="1350" t="s">
        <v>39</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9" t="s">
        <v>1249</v>
      </c>
      <c r="B254" s="377" t="s">
        <v>35</v>
      </c>
      <c r="C254" s="360">
        <v>45960</v>
      </c>
      <c r="D254" s="360" t="s">
        <v>50</v>
      </c>
      <c r="E254" s="360">
        <v>45905</v>
      </c>
      <c r="F254" s="360" t="s">
        <v>55</v>
      </c>
      <c r="G254" s="361"/>
      <c r="H254" s="362">
        <v>0</v>
      </c>
      <c r="I254" s="1074" t="s">
        <v>665</v>
      </c>
      <c r="J254" s="362" t="s">
        <v>31</v>
      </c>
      <c r="K254" s="299">
        <v>45943</v>
      </c>
      <c r="L254" s="681" t="s">
        <v>110</v>
      </c>
      <c r="M254" s="686">
        <v>2167.3000000000002</v>
      </c>
      <c r="N254" s="1458"/>
      <c r="O254" s="1459"/>
      <c r="P254" s="686">
        <v>2167.3000000000002</v>
      </c>
      <c r="Q254" s="362" t="s">
        <v>110</v>
      </c>
      <c r="R254" s="1401" t="s">
        <v>39</v>
      </c>
      <c r="S254" s="363">
        <v>45908</v>
      </c>
      <c r="T254" s="333">
        <v>279</v>
      </c>
      <c r="U254" s="1400">
        <v>279</v>
      </c>
      <c r="V254" s="3">
        <f ca="1">IFERROR($W254/$V254, 0)</f>
        <v>1</v>
      </c>
      <c r="W254" s="30" t="s">
        <v>754</v>
      </c>
      <c r="X254" s="1213">
        <v>1</v>
      </c>
      <c r="Y254" s="1213">
        <v>1</v>
      </c>
      <c r="Z254" s="1213">
        <v>1</v>
      </c>
      <c r="AA254" s="59">
        <v>46133</v>
      </c>
      <c r="AB254" s="379">
        <v>46133</v>
      </c>
      <c r="AC254" s="1460" t="s">
        <v>755</v>
      </c>
    </row>
    <row r="255" spans="1:32" ht="39.75" customHeight="1">
      <c r="A255" s="930" t="s">
        <v>1250</v>
      </c>
      <c r="B255" s="1148" t="s">
        <v>35</v>
      </c>
      <c r="C255" s="606">
        <v>45999</v>
      </c>
      <c r="D255" s="608" t="s">
        <v>50</v>
      </c>
      <c r="E255" s="634">
        <v>45975</v>
      </c>
      <c r="F255" s="608" t="s">
        <v>55</v>
      </c>
      <c r="G255" s="1149" t="s">
        <v>1251</v>
      </c>
      <c r="H255" s="630">
        <v>0</v>
      </c>
      <c r="I255" s="1150" t="s">
        <v>665</v>
      </c>
      <c r="J255" s="607" t="s">
        <v>31</v>
      </c>
      <c r="K255" s="591">
        <v>45960</v>
      </c>
      <c r="L255" s="20" t="s">
        <v>110</v>
      </c>
      <c r="M255" s="917">
        <v>4911.8999999999996</v>
      </c>
      <c r="N255" s="961"/>
      <c r="O255" s="415"/>
      <c r="P255" s="917">
        <v>4911.8999999999996</v>
      </c>
      <c r="Q255" s="1321" t="s">
        <v>110</v>
      </c>
      <c r="R255" s="1350" t="s">
        <v>39</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35</v>
      </c>
      <c r="C256" s="360">
        <v>45991</v>
      </c>
      <c r="D256" s="367" t="s">
        <v>54</v>
      </c>
      <c r="E256" s="367">
        <v>45950</v>
      </c>
      <c r="F256" s="366" t="s">
        <v>51</v>
      </c>
      <c r="G256" s="1110"/>
      <c r="H256" s="1078">
        <v>82</v>
      </c>
      <c r="I256" s="372" t="s">
        <v>665</v>
      </c>
      <c r="J256" s="1078" t="s">
        <v>31</v>
      </c>
      <c r="K256" s="19">
        <v>45902</v>
      </c>
      <c r="L256" s="1111" t="s">
        <v>110</v>
      </c>
      <c r="M256" s="1151">
        <v>87830</v>
      </c>
      <c r="N256" s="932"/>
      <c r="O256" s="415"/>
      <c r="P256" s="1151">
        <v>87830</v>
      </c>
      <c r="Q256" s="1354" t="s">
        <v>110</v>
      </c>
      <c r="R256" s="1350" t="s">
        <v>39</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61" t="s">
        <v>852</v>
      </c>
    </row>
    <row r="257" spans="1:29" ht="39.75" customHeight="1">
      <c r="A257" s="639" t="s">
        <v>1254</v>
      </c>
      <c r="B257" s="377" t="s">
        <v>35</v>
      </c>
      <c r="C257" s="360">
        <v>45960</v>
      </c>
      <c r="D257" s="367" t="s">
        <v>54</v>
      </c>
      <c r="E257" s="367">
        <v>45930</v>
      </c>
      <c r="F257" s="366" t="s">
        <v>51</v>
      </c>
      <c r="G257" s="1110"/>
      <c r="H257" s="1078">
        <v>80</v>
      </c>
      <c r="I257" s="372" t="s">
        <v>665</v>
      </c>
      <c r="J257" s="1078" t="s">
        <v>31</v>
      </c>
      <c r="K257" s="591">
        <v>45902</v>
      </c>
      <c r="L257" s="304" t="s">
        <v>110</v>
      </c>
      <c r="M257" s="1152">
        <v>90173</v>
      </c>
      <c r="N257" s="932"/>
      <c r="O257" s="415"/>
      <c r="P257" s="1152">
        <v>90173</v>
      </c>
      <c r="Q257" s="1354" t="s">
        <v>110</v>
      </c>
      <c r="R257" s="1350" t="s">
        <v>39</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35</v>
      </c>
      <c r="C258" s="367">
        <v>45807</v>
      </c>
      <c r="D258" s="358" t="s">
        <v>842</v>
      </c>
      <c r="E258" s="366" t="s">
        <v>260</v>
      </c>
      <c r="F258" s="358" t="s">
        <v>51</v>
      </c>
      <c r="G258" s="368" t="s">
        <v>125</v>
      </c>
      <c r="H258" s="362">
        <v>84</v>
      </c>
      <c r="I258" s="372" t="s">
        <v>665</v>
      </c>
      <c r="J258" s="369" t="s">
        <v>31</v>
      </c>
      <c r="K258" s="360">
        <v>45716</v>
      </c>
      <c r="L258" s="933" t="s">
        <v>110</v>
      </c>
      <c r="M258" s="934">
        <v>2812.95</v>
      </c>
      <c r="N258" s="415"/>
      <c r="O258" s="415"/>
      <c r="P258" s="934">
        <v>2812.95</v>
      </c>
      <c r="Q258" s="369" t="s">
        <v>110</v>
      </c>
      <c r="R258" s="1350" t="s">
        <v>39</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35</v>
      </c>
      <c r="C259" s="360">
        <v>45991</v>
      </c>
      <c r="D259" s="366" t="s">
        <v>844</v>
      </c>
      <c r="E259" s="367">
        <v>45716</v>
      </c>
      <c r="F259" s="366" t="s">
        <v>51</v>
      </c>
      <c r="G259" s="368" t="s">
        <v>164</v>
      </c>
      <c r="H259" s="369">
        <v>44</v>
      </c>
      <c r="I259" s="372" t="s">
        <v>665</v>
      </c>
      <c r="J259" s="369" t="s">
        <v>31</v>
      </c>
      <c r="K259" s="367">
        <v>45716</v>
      </c>
      <c r="L259" s="369" t="s">
        <v>110</v>
      </c>
      <c r="M259" s="912">
        <v>57973.5</v>
      </c>
      <c r="N259" s="932"/>
      <c r="O259" s="415"/>
      <c r="P259" s="912">
        <v>57973.5</v>
      </c>
      <c r="Q259" s="369" t="s">
        <v>110</v>
      </c>
      <c r="R259" s="1350" t="s">
        <v>39</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35</v>
      </c>
      <c r="C260" s="360">
        <v>45991</v>
      </c>
      <c r="D260" s="366" t="s">
        <v>54</v>
      </c>
      <c r="E260" s="367">
        <v>45880</v>
      </c>
      <c r="F260" s="366" t="s">
        <v>51</v>
      </c>
      <c r="G260" s="368" t="s">
        <v>1258</v>
      </c>
      <c r="H260" s="369">
        <v>75</v>
      </c>
      <c r="I260" s="372" t="s">
        <v>665</v>
      </c>
      <c r="J260" s="369" t="s">
        <v>31</v>
      </c>
      <c r="K260" s="367">
        <v>45879</v>
      </c>
      <c r="L260" s="369" t="s">
        <v>110</v>
      </c>
      <c r="M260" s="912">
        <v>68151.75</v>
      </c>
      <c r="N260" s="932"/>
      <c r="O260" s="416"/>
      <c r="P260" s="912">
        <v>68151.75</v>
      </c>
      <c r="Q260" s="369" t="s">
        <v>110</v>
      </c>
      <c r="R260" s="1350" t="s">
        <v>39</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35</v>
      </c>
      <c r="C261" s="690">
        <v>46107</v>
      </c>
      <c r="D261" s="690" t="s">
        <v>54</v>
      </c>
      <c r="E261" s="690">
        <v>45980</v>
      </c>
      <c r="F261" s="690" t="s">
        <v>53</v>
      </c>
      <c r="G261" s="691" t="s">
        <v>1260</v>
      </c>
      <c r="H261" s="692">
        <v>82</v>
      </c>
      <c r="I261" s="692" t="s">
        <v>665</v>
      </c>
      <c r="J261" s="692" t="s">
        <v>31</v>
      </c>
      <c r="K261" s="701" t="s">
        <v>260</v>
      </c>
      <c r="L261" s="692" t="s">
        <v>110</v>
      </c>
      <c r="M261" s="812">
        <v>56294</v>
      </c>
      <c r="N261" s="932"/>
      <c r="O261" s="942"/>
      <c r="P261" s="812">
        <v>56294</v>
      </c>
      <c r="Q261" s="954" t="s">
        <v>110</v>
      </c>
      <c r="R261" s="1369" t="s">
        <v>39</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35</v>
      </c>
      <c r="C262" s="690">
        <v>46107</v>
      </c>
      <c r="D262" s="690" t="s">
        <v>54</v>
      </c>
      <c r="E262" s="690">
        <v>46009</v>
      </c>
      <c r="F262" s="690" t="s">
        <v>53</v>
      </c>
      <c r="G262" s="691" t="s">
        <v>1263</v>
      </c>
      <c r="H262" s="692">
        <v>54</v>
      </c>
      <c r="I262" s="692" t="s">
        <v>665</v>
      </c>
      <c r="J262" s="692" t="s">
        <v>31</v>
      </c>
      <c r="K262" s="690">
        <v>46077</v>
      </c>
      <c r="L262" s="692" t="s">
        <v>110</v>
      </c>
      <c r="M262" s="812">
        <v>58240</v>
      </c>
      <c r="N262" s="932"/>
      <c r="O262" s="942"/>
      <c r="P262" s="812">
        <v>58240</v>
      </c>
      <c r="Q262" s="692" t="s">
        <v>110</v>
      </c>
      <c r="R262" s="1369" t="s">
        <v>39</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35</v>
      </c>
      <c r="C263" s="690">
        <v>46096</v>
      </c>
      <c r="D263" s="1272" t="s">
        <v>52</v>
      </c>
      <c r="E263" s="701">
        <v>46077</v>
      </c>
      <c r="F263" s="702" t="s">
        <v>53</v>
      </c>
      <c r="G263" s="1272" t="s">
        <v>1266</v>
      </c>
      <c r="H263" s="703">
        <v>0</v>
      </c>
      <c r="I263" s="372" t="s">
        <v>665</v>
      </c>
      <c r="J263" s="1201" t="s">
        <v>31</v>
      </c>
      <c r="K263" s="701" t="s">
        <v>260</v>
      </c>
      <c r="L263" s="1201" t="s">
        <v>110</v>
      </c>
      <c r="M263" s="913">
        <v>73653.899999999994</v>
      </c>
      <c r="N263" s="713"/>
      <c r="O263" s="942"/>
      <c r="P263" s="913">
        <v>73653.899999999994</v>
      </c>
      <c r="Q263" s="1201" t="s">
        <v>110</v>
      </c>
      <c r="R263" s="1369" t="s">
        <v>39</v>
      </c>
      <c r="S263" s="1255">
        <v>46077</v>
      </c>
      <c r="T263" s="1256">
        <v>6668</v>
      </c>
      <c r="U263" s="1374">
        <v>6668</v>
      </c>
      <c r="V263" s="365">
        <f ca="1">IFERROR($V263/$U263, 0)</f>
        <v>1</v>
      </c>
      <c r="W263" s="370">
        <v>46090</v>
      </c>
      <c r="X263" s="698">
        <v>1</v>
      </c>
      <c r="Y263" s="698">
        <v>0</v>
      </c>
      <c r="Z263" s="1258">
        <v>0</v>
      </c>
      <c r="AA263" s="363">
        <v>46120</v>
      </c>
      <c r="AB263" s="363">
        <v>46120</v>
      </c>
      <c r="AC263" s="995"/>
    </row>
    <row r="264" spans="1:29" ht="39.75" customHeight="1">
      <c r="A264" s="297" t="s">
        <v>134</v>
      </c>
      <c r="B264" s="311" t="s">
        <v>35</v>
      </c>
      <c r="C264" s="19">
        <v>45711</v>
      </c>
      <c r="D264" s="18" t="s">
        <v>56</v>
      </c>
      <c r="E264" s="19">
        <v>45707</v>
      </c>
      <c r="F264" s="18" t="s">
        <v>1267</v>
      </c>
      <c r="G264" s="303" t="s">
        <v>135</v>
      </c>
      <c r="H264" s="20">
        <v>0</v>
      </c>
      <c r="I264" s="304" t="s">
        <v>665</v>
      </c>
      <c r="J264" s="20" t="s">
        <v>31</v>
      </c>
      <c r="K264" s="19">
        <v>45701</v>
      </c>
      <c r="L264" s="20" t="s">
        <v>110</v>
      </c>
      <c r="M264" s="343">
        <v>111163</v>
      </c>
      <c r="N264" s="555"/>
      <c r="O264" s="555"/>
      <c r="P264" s="343">
        <v>111163</v>
      </c>
      <c r="Q264" s="1321" t="s">
        <v>110</v>
      </c>
      <c r="R264" s="1350" t="s">
        <v>39</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35</v>
      </c>
      <c r="C265" s="690">
        <v>46040</v>
      </c>
      <c r="D265" s="366" t="s">
        <v>50</v>
      </c>
      <c r="E265" s="701">
        <v>46077</v>
      </c>
      <c r="F265" s="702"/>
      <c r="G265" s="702" t="s">
        <v>1269</v>
      </c>
      <c r="H265" s="703">
        <v>0</v>
      </c>
      <c r="I265" s="372" t="s">
        <v>665</v>
      </c>
      <c r="J265" s="703" t="s">
        <v>31</v>
      </c>
      <c r="K265" s="701" t="s">
        <v>260</v>
      </c>
      <c r="L265" s="703" t="s">
        <v>110</v>
      </c>
      <c r="M265" s="913">
        <v>1675.2</v>
      </c>
      <c r="N265" s="343"/>
      <c r="O265" s="575"/>
      <c r="P265" s="913">
        <v>1675.2</v>
      </c>
      <c r="Q265" s="703" t="s">
        <v>110</v>
      </c>
      <c r="R265" s="1351" t="s">
        <v>39</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35</v>
      </c>
      <c r="C266" s="360">
        <v>45991</v>
      </c>
      <c r="D266" s="366" t="s">
        <v>50</v>
      </c>
      <c r="E266" s="367">
        <v>45880</v>
      </c>
      <c r="F266" s="366" t="s">
        <v>55</v>
      </c>
      <c r="G266" s="368" t="s">
        <v>143</v>
      </c>
      <c r="H266" s="369">
        <v>0</v>
      </c>
      <c r="I266" s="372" t="s">
        <v>665</v>
      </c>
      <c r="J266" s="369" t="s">
        <v>31</v>
      </c>
      <c r="K266" s="367">
        <v>45881</v>
      </c>
      <c r="L266" s="369" t="s">
        <v>110</v>
      </c>
      <c r="M266" s="574">
        <v>4815.6499999999996</v>
      </c>
      <c r="N266" s="416"/>
      <c r="O266" s="416"/>
      <c r="P266" s="574">
        <v>4815.6499999999996</v>
      </c>
      <c r="Q266" s="369" t="s">
        <v>110</v>
      </c>
      <c r="R266" s="1350" t="s">
        <v>39</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35</v>
      </c>
      <c r="C267" s="690">
        <v>46040</v>
      </c>
      <c r="D267" s="702" t="s">
        <v>54</v>
      </c>
      <c r="E267" s="701">
        <v>46042</v>
      </c>
      <c r="F267" s="702" t="s">
        <v>53</v>
      </c>
      <c r="G267" s="702"/>
      <c r="H267" s="703">
        <v>0</v>
      </c>
      <c r="I267" s="372" t="s">
        <v>665</v>
      </c>
      <c r="J267" s="703" t="s">
        <v>31</v>
      </c>
      <c r="K267" s="701" t="s">
        <v>260</v>
      </c>
      <c r="L267" s="703" t="s">
        <v>110</v>
      </c>
      <c r="M267" s="913">
        <v>45312.55</v>
      </c>
      <c r="N267" s="932"/>
      <c r="O267" s="416"/>
      <c r="P267" s="913">
        <v>45312.55</v>
      </c>
      <c r="Q267" s="703" t="s">
        <v>110</v>
      </c>
      <c r="R267" s="1351" t="s">
        <v>39</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35</v>
      </c>
      <c r="C268" s="690">
        <v>46040</v>
      </c>
      <c r="D268" s="702" t="s">
        <v>1275</v>
      </c>
      <c r="E268" s="701">
        <v>46034</v>
      </c>
      <c r="F268" s="702" t="s">
        <v>53</v>
      </c>
      <c r="G268" s="702"/>
      <c r="H268" s="703">
        <v>76</v>
      </c>
      <c r="I268" s="372" t="s">
        <v>665</v>
      </c>
      <c r="J268" s="1078" t="s">
        <v>31</v>
      </c>
      <c r="K268" s="701">
        <v>46036</v>
      </c>
      <c r="L268" s="703" t="s">
        <v>110</v>
      </c>
      <c r="M268" s="913">
        <v>64325</v>
      </c>
      <c r="N268" s="932"/>
      <c r="O268" s="416"/>
      <c r="P268" s="913">
        <v>64325</v>
      </c>
      <c r="Q268" s="703" t="s">
        <v>110</v>
      </c>
      <c r="R268" s="1351" t="s">
        <v>39</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35</v>
      </c>
      <c r="C269" s="690">
        <v>46040</v>
      </c>
      <c r="D269" s="366" t="s">
        <v>58</v>
      </c>
      <c r="E269" s="367">
        <v>46027</v>
      </c>
      <c r="F269" s="366" t="s">
        <v>53</v>
      </c>
      <c r="G269" s="702"/>
      <c r="H269" s="1004">
        <v>109</v>
      </c>
      <c r="I269" s="372" t="s">
        <v>665</v>
      </c>
      <c r="J269" s="1078" t="s">
        <v>31</v>
      </c>
      <c r="K269" s="367">
        <v>45663</v>
      </c>
      <c r="L269" s="703" t="s">
        <v>110</v>
      </c>
      <c r="M269" s="1275">
        <v>123587.5</v>
      </c>
      <c r="N269" s="932"/>
      <c r="O269" s="942"/>
      <c r="P269" s="1275">
        <v>123587.5</v>
      </c>
      <c r="Q269" s="1004" t="s">
        <v>110</v>
      </c>
      <c r="R269" s="1352" t="s">
        <v>39</v>
      </c>
      <c r="S269" s="1356">
        <v>46008</v>
      </c>
      <c r="T269" s="1007">
        <v>5450</v>
      </c>
      <c r="U269" s="1269">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38</v>
      </c>
      <c r="C270" s="360">
        <v>46006</v>
      </c>
      <c r="D270" s="366" t="s">
        <v>52</v>
      </c>
      <c r="E270" s="367">
        <v>45987</v>
      </c>
      <c r="F270" s="366" t="s">
        <v>51</v>
      </c>
      <c r="G270" s="368" t="s">
        <v>1280</v>
      </c>
      <c r="H270" s="369">
        <v>35</v>
      </c>
      <c r="I270" s="372" t="s">
        <v>665</v>
      </c>
      <c r="J270" s="369" t="s">
        <v>31</v>
      </c>
      <c r="K270" s="367" t="s">
        <v>260</v>
      </c>
      <c r="L270" s="369" t="s">
        <v>110</v>
      </c>
      <c r="M270" s="912">
        <v>35942</v>
      </c>
      <c r="N270" s="932"/>
      <c r="O270" s="416"/>
      <c r="P270" s="912">
        <v>35942</v>
      </c>
      <c r="Q270" s="369" t="s">
        <v>110</v>
      </c>
      <c r="R270" s="1350" t="s">
        <v>39</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38</v>
      </c>
      <c r="C271" s="360">
        <v>46006</v>
      </c>
      <c r="D271" s="366" t="s">
        <v>52</v>
      </c>
      <c r="E271" s="367">
        <v>45975</v>
      </c>
      <c r="F271" s="366" t="s">
        <v>51</v>
      </c>
      <c r="G271" s="368" t="s">
        <v>1283</v>
      </c>
      <c r="H271" s="369">
        <v>86</v>
      </c>
      <c r="I271" s="372" t="s">
        <v>665</v>
      </c>
      <c r="J271" s="1078" t="s">
        <v>31</v>
      </c>
      <c r="K271" s="367" t="s">
        <v>260</v>
      </c>
      <c r="L271" s="369" t="s">
        <v>110</v>
      </c>
      <c r="M271" s="912">
        <v>111432</v>
      </c>
      <c r="N271" s="555"/>
      <c r="O271" s="958"/>
      <c r="P271" s="912">
        <v>111432</v>
      </c>
      <c r="Q271" s="369" t="s">
        <v>110</v>
      </c>
      <c r="R271" s="1350" t="s">
        <v>39</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38</v>
      </c>
      <c r="C272" s="360">
        <v>46006</v>
      </c>
      <c r="D272" s="366" t="s">
        <v>52</v>
      </c>
      <c r="E272" s="367">
        <v>45980</v>
      </c>
      <c r="F272" s="366" t="s">
        <v>51</v>
      </c>
      <c r="G272" s="368" t="s">
        <v>1286</v>
      </c>
      <c r="H272" s="369">
        <v>75</v>
      </c>
      <c r="I272" s="372" t="s">
        <v>665</v>
      </c>
      <c r="J272" s="369" t="s">
        <v>31</v>
      </c>
      <c r="K272" s="367" t="s">
        <v>260</v>
      </c>
      <c r="L272" s="369" t="s">
        <v>110</v>
      </c>
      <c r="M272" s="912">
        <v>82330</v>
      </c>
      <c r="N272" s="555"/>
      <c r="O272" s="958"/>
      <c r="P272" s="912">
        <v>82330</v>
      </c>
      <c r="Q272" s="369" t="s">
        <v>110</v>
      </c>
      <c r="R272" s="1350" t="s">
        <v>39</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32</v>
      </c>
      <c r="C273" s="690">
        <v>46073</v>
      </c>
      <c r="D273" s="690" t="s">
        <v>972</v>
      </c>
      <c r="E273" s="701">
        <v>46041</v>
      </c>
      <c r="F273" s="691" t="s">
        <v>57</v>
      </c>
      <c r="G273" s="702" t="s">
        <v>1289</v>
      </c>
      <c r="H273" s="692">
        <v>67</v>
      </c>
      <c r="I273" s="1074" t="s">
        <v>665</v>
      </c>
      <c r="J273" s="692" t="s">
        <v>31</v>
      </c>
      <c r="K273" s="701">
        <v>46038</v>
      </c>
      <c r="L273" s="703" t="s">
        <v>110</v>
      </c>
      <c r="M273" s="913">
        <v>66854</v>
      </c>
      <c r="N273" s="343"/>
      <c r="O273" s="942"/>
      <c r="P273" s="913">
        <v>66854</v>
      </c>
      <c r="Q273" s="703" t="s">
        <v>110</v>
      </c>
      <c r="R273" s="1351" t="s">
        <v>39</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32</v>
      </c>
      <c r="C274" s="690">
        <v>46101</v>
      </c>
      <c r="D274" s="690" t="s">
        <v>972</v>
      </c>
      <c r="E274" s="690">
        <v>46042</v>
      </c>
      <c r="F274" s="691" t="s">
        <v>57</v>
      </c>
      <c r="G274" s="691" t="s">
        <v>1292</v>
      </c>
      <c r="H274" s="692">
        <v>65</v>
      </c>
      <c r="I274" s="1074" t="s">
        <v>665</v>
      </c>
      <c r="J274" s="692" t="s">
        <v>31</v>
      </c>
      <c r="K274" s="690">
        <v>46028</v>
      </c>
      <c r="L274" s="703" t="s">
        <v>110</v>
      </c>
      <c r="M274" s="812">
        <v>60922</v>
      </c>
      <c r="N274" s="343"/>
      <c r="O274" s="575"/>
      <c r="P274" s="812">
        <v>60922</v>
      </c>
      <c r="Q274" s="703" t="s">
        <v>110</v>
      </c>
      <c r="R274" s="1351" t="s">
        <v>39</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32</v>
      </c>
      <c r="C275" s="690">
        <v>46101</v>
      </c>
      <c r="D275" s="690" t="s">
        <v>56</v>
      </c>
      <c r="E275" s="690">
        <v>46042</v>
      </c>
      <c r="F275" s="691" t="s">
        <v>61</v>
      </c>
      <c r="G275" s="691" t="s">
        <v>1295</v>
      </c>
      <c r="H275" s="692">
        <v>79</v>
      </c>
      <c r="I275" s="1074" t="s">
        <v>665</v>
      </c>
      <c r="J275" s="692" t="s">
        <v>31</v>
      </c>
      <c r="K275" s="367" t="s">
        <v>260</v>
      </c>
      <c r="L275" s="703" t="s">
        <v>110</v>
      </c>
      <c r="M275" s="812">
        <v>59768</v>
      </c>
      <c r="N275" s="343"/>
      <c r="O275" s="575"/>
      <c r="P275" s="812">
        <v>59768</v>
      </c>
      <c r="Q275" s="703" t="s">
        <v>110</v>
      </c>
      <c r="R275" s="1351" t="s">
        <v>39</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32</v>
      </c>
      <c r="C276" s="690">
        <v>46101</v>
      </c>
      <c r="D276" s="690" t="s">
        <v>56</v>
      </c>
      <c r="E276" s="701">
        <v>46042</v>
      </c>
      <c r="F276" s="691" t="s">
        <v>61</v>
      </c>
      <c r="G276" s="702" t="s">
        <v>1298</v>
      </c>
      <c r="H276" s="692">
        <v>55</v>
      </c>
      <c r="I276" s="1074" t="s">
        <v>665</v>
      </c>
      <c r="J276" s="692" t="s">
        <v>31</v>
      </c>
      <c r="K276" s="701">
        <v>46038</v>
      </c>
      <c r="L276" s="703" t="s">
        <v>110</v>
      </c>
      <c r="M276" s="913">
        <v>44782</v>
      </c>
      <c r="N276" s="41"/>
      <c r="O276" s="575"/>
      <c r="P276" s="913">
        <v>44782</v>
      </c>
      <c r="Q276" s="703" t="s">
        <v>110</v>
      </c>
      <c r="R276" s="1351" t="s">
        <v>39</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32</v>
      </c>
      <c r="C277" s="753">
        <v>45838</v>
      </c>
      <c r="D277" s="454" t="s">
        <v>1071</v>
      </c>
      <c r="E277" s="749">
        <v>46084</v>
      </c>
      <c r="F277" s="689" t="s">
        <v>57</v>
      </c>
      <c r="G277" s="691" t="s">
        <v>1301</v>
      </c>
      <c r="H277" s="692">
        <v>26</v>
      </c>
      <c r="I277" s="1074" t="s">
        <v>665</v>
      </c>
      <c r="J277" s="692" t="s">
        <v>31</v>
      </c>
      <c r="K277" s="367" t="s">
        <v>260</v>
      </c>
      <c r="L277" s="692" t="s">
        <v>110</v>
      </c>
      <c r="M277" s="812">
        <v>12781.6</v>
      </c>
      <c r="N277" s="41"/>
      <c r="O277" s="575"/>
      <c r="P277" s="812">
        <v>12781.6</v>
      </c>
      <c r="Q277" s="692" t="s">
        <v>110</v>
      </c>
      <c r="R277" s="1369" t="s">
        <v>39</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4" t="s">
        <v>1303</v>
      </c>
      <c r="B278" s="1311" t="s">
        <v>32</v>
      </c>
      <c r="C278" s="1286">
        <v>46073</v>
      </c>
      <c r="D278" s="1286" t="s">
        <v>972</v>
      </c>
      <c r="E278" s="1286">
        <v>46045</v>
      </c>
      <c r="F278" s="1311" t="s">
        <v>57</v>
      </c>
      <c r="G278" s="1311"/>
      <c r="H278" s="1254">
        <v>81</v>
      </c>
      <c r="I278" s="1265" t="s">
        <v>543</v>
      </c>
      <c r="J278" s="1254" t="s">
        <v>31</v>
      </c>
      <c r="K278" s="1286">
        <v>46027</v>
      </c>
      <c r="L278" s="1254" t="s">
        <v>110</v>
      </c>
      <c r="M278" s="1312">
        <v>53152.33</v>
      </c>
      <c r="N278" s="41"/>
      <c r="O278" s="575"/>
      <c r="P278" s="1312">
        <v>53152.33</v>
      </c>
      <c r="Q278" s="1254" t="s">
        <v>110</v>
      </c>
      <c r="R278" s="1372" t="s">
        <v>39</v>
      </c>
      <c r="S278" s="1315">
        <v>46027</v>
      </c>
      <c r="T278" s="1373">
        <v>3323</v>
      </c>
      <c r="U278" s="1374">
        <v>3445</v>
      </c>
      <c r="V278" s="3">
        <f>IFERROR(Table5[[#This Row],[Actual Redline Completed Footage UG]]/Table5[[#This Row],[Footage UG]], 0)</f>
        <v>1.0367138128197413</v>
      </c>
      <c r="W278" s="1255">
        <v>46056</v>
      </c>
      <c r="X278" s="1213">
        <v>1</v>
      </c>
      <c r="Y278" s="1213">
        <v>1</v>
      </c>
      <c r="Z278" s="1213">
        <v>1</v>
      </c>
      <c r="AA278" s="370">
        <v>46101</v>
      </c>
      <c r="AB278" s="363">
        <v>46101</v>
      </c>
      <c r="AC278" s="1274" t="s">
        <v>1304</v>
      </c>
    </row>
    <row r="279" spans="1:29" ht="39.75" customHeight="1">
      <c r="A279" s="811" t="s">
        <v>1305</v>
      </c>
      <c r="B279" s="691" t="s">
        <v>32</v>
      </c>
      <c r="C279" s="690">
        <v>46073</v>
      </c>
      <c r="D279" s="690" t="s">
        <v>972</v>
      </c>
      <c r="E279" s="690"/>
      <c r="F279" s="691" t="s">
        <v>57</v>
      </c>
      <c r="G279" s="691" t="s">
        <v>1306</v>
      </c>
      <c r="H279" s="692">
        <v>0</v>
      </c>
      <c r="I279" s="1074" t="s">
        <v>665</v>
      </c>
      <c r="J279" s="692" t="s">
        <v>31</v>
      </c>
      <c r="K279" s="749" t="s">
        <v>260</v>
      </c>
      <c r="L279" s="692" t="s">
        <v>110</v>
      </c>
      <c r="M279" s="812">
        <v>38359.1</v>
      </c>
      <c r="N279" s="555"/>
      <c r="O279" s="575"/>
      <c r="P279" s="812">
        <v>38359.1</v>
      </c>
      <c r="Q279" s="692" t="s">
        <v>110</v>
      </c>
      <c r="R279" s="1351" t="s">
        <v>39</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32</v>
      </c>
      <c r="C280" s="19">
        <v>45930</v>
      </c>
      <c r="D280" s="305" t="s">
        <v>50</v>
      </c>
      <c r="E280" s="19">
        <v>45902</v>
      </c>
      <c r="F280" s="18" t="s">
        <v>57</v>
      </c>
      <c r="G280" s="18"/>
      <c r="H280" s="20">
        <v>0</v>
      </c>
      <c r="I280" s="20" t="s">
        <v>665</v>
      </c>
      <c r="J280" s="20" t="s">
        <v>31</v>
      </c>
      <c r="K280" s="299">
        <v>45902</v>
      </c>
      <c r="L280" s="300" t="s">
        <v>110</v>
      </c>
      <c r="M280" s="346">
        <v>12695</v>
      </c>
      <c r="N280" s="1329"/>
      <c r="O280" s="555"/>
      <c r="P280" s="346">
        <v>12695</v>
      </c>
      <c r="Q280" s="1370" t="s">
        <v>110</v>
      </c>
      <c r="R280" s="1350" t="s">
        <v>39</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32</v>
      </c>
      <c r="C281" s="619">
        <v>45838</v>
      </c>
      <c r="D281" s="1159" t="s">
        <v>56</v>
      </c>
      <c r="E281" s="619">
        <v>45817</v>
      </c>
      <c r="F281" s="1159" t="s">
        <v>57</v>
      </c>
      <c r="G281" s="1160" t="s">
        <v>235</v>
      </c>
      <c r="H281" s="625">
        <v>0</v>
      </c>
      <c r="I281" s="1126" t="s">
        <v>665</v>
      </c>
      <c r="J281" s="625" t="s">
        <v>31</v>
      </c>
      <c r="K281" s="1161">
        <v>45821</v>
      </c>
      <c r="L281" s="1126" t="s">
        <v>110</v>
      </c>
      <c r="M281" s="626">
        <v>23436.55</v>
      </c>
      <c r="N281" s="1329"/>
      <c r="O281" s="555"/>
      <c r="P281" s="626">
        <v>23436.55</v>
      </c>
      <c r="Q281" s="1371" t="s">
        <v>110</v>
      </c>
      <c r="R281" s="1350" t="s">
        <v>39</v>
      </c>
      <c r="S281" s="620">
        <v>45817</v>
      </c>
      <c r="T281" s="463">
        <v>1769</v>
      </c>
      <c r="U281" s="687">
        <v>1044</v>
      </c>
      <c r="V281" s="29">
        <f>IFERROR(Table5[[#This Row],[Actual Redline Completed Footage UG]]/Table5[[#This Row],[Footage UG]], 0)</f>
        <v>0.5901639344262295</v>
      </c>
      <c r="W281" s="595">
        <v>45831</v>
      </c>
      <c r="X281" s="910">
        <v>1</v>
      </c>
      <c r="Y281" s="1281">
        <v>1</v>
      </c>
      <c r="Z281" s="1281">
        <v>1</v>
      </c>
      <c r="AA281" s="281">
        <v>45897</v>
      </c>
      <c r="AB281" s="281">
        <v>45897</v>
      </c>
      <c r="AC281" s="493" t="s">
        <v>1309</v>
      </c>
    </row>
    <row r="282" spans="1:29" ht="39.75" customHeight="1">
      <c r="A282" s="559" t="s">
        <v>1310</v>
      </c>
      <c r="B282" s="632" t="s">
        <v>32</v>
      </c>
      <c r="C282" s="367">
        <v>45991</v>
      </c>
      <c r="D282" s="358" t="s">
        <v>1311</v>
      </c>
      <c r="E282" s="360">
        <v>45936</v>
      </c>
      <c r="F282" s="358" t="s">
        <v>57</v>
      </c>
      <c r="G282" s="361"/>
      <c r="H282" s="362">
        <v>0</v>
      </c>
      <c r="I282" s="362" t="s">
        <v>665</v>
      </c>
      <c r="J282" s="362" t="s">
        <v>31</v>
      </c>
      <c r="K282" s="360" t="s">
        <v>558</v>
      </c>
      <c r="L282" s="362" t="s">
        <v>110</v>
      </c>
      <c r="M282" s="686">
        <v>74164.05</v>
      </c>
      <c r="N282" s="575"/>
      <c r="O282" s="959"/>
      <c r="P282" s="686">
        <v>74164.05</v>
      </c>
      <c r="Q282" s="313" t="s">
        <v>110</v>
      </c>
      <c r="R282" s="1350" t="s">
        <v>39</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32</v>
      </c>
      <c r="C283" s="24">
        <v>45899</v>
      </c>
      <c r="D283" s="598" t="s">
        <v>56</v>
      </c>
      <c r="E283" s="598">
        <v>45882</v>
      </c>
      <c r="F283" s="649" t="s">
        <v>883</v>
      </c>
      <c r="G283" s="653" t="s">
        <v>1046</v>
      </c>
      <c r="H283" s="579">
        <v>0</v>
      </c>
      <c r="I283" s="583" t="s">
        <v>665</v>
      </c>
      <c r="J283" s="579" t="s">
        <v>31</v>
      </c>
      <c r="K283" s="299">
        <v>45882</v>
      </c>
      <c r="L283" s="300" t="s">
        <v>110</v>
      </c>
      <c r="M283" s="640">
        <v>13056.5</v>
      </c>
      <c r="N283" s="41"/>
      <c r="O283" s="596"/>
      <c r="P283" s="640">
        <v>13056.5</v>
      </c>
      <c r="Q283" s="313" t="s">
        <v>110</v>
      </c>
      <c r="R283" s="1350" t="s">
        <v>39</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32</v>
      </c>
      <c r="C284" s="360">
        <v>45996</v>
      </c>
      <c r="D284" s="360" t="s">
        <v>1071</v>
      </c>
      <c r="E284" s="360">
        <v>45958</v>
      </c>
      <c r="F284" s="358" t="s">
        <v>61</v>
      </c>
      <c r="G284" s="361" t="s">
        <v>1314</v>
      </c>
      <c r="H284" s="362">
        <v>303</v>
      </c>
      <c r="I284" s="1074" t="s">
        <v>665</v>
      </c>
      <c r="J284" s="362" t="s">
        <v>37</v>
      </c>
      <c r="K284" s="360">
        <v>45953</v>
      </c>
      <c r="L284" s="362" t="s">
        <v>110</v>
      </c>
      <c r="M284" s="640">
        <v>168480.8</v>
      </c>
      <c r="N284" s="415"/>
      <c r="O284" s="415"/>
      <c r="P284" s="640">
        <v>168480.8</v>
      </c>
      <c r="Q284" s="313" t="s">
        <v>110</v>
      </c>
      <c r="R284" s="1350" t="s">
        <v>39</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32</v>
      </c>
      <c r="C285" s="367">
        <v>45930</v>
      </c>
      <c r="D285" s="360" t="s">
        <v>1317</v>
      </c>
      <c r="E285" s="360">
        <v>45916</v>
      </c>
      <c r="F285" s="358" t="s">
        <v>57</v>
      </c>
      <c r="G285" s="361"/>
      <c r="H285" s="362">
        <v>84</v>
      </c>
      <c r="I285" s="1074" t="s">
        <v>665</v>
      </c>
      <c r="J285" s="362" t="s">
        <v>37</v>
      </c>
      <c r="K285" s="358" t="s">
        <v>39</v>
      </c>
      <c r="L285" s="362" t="s">
        <v>110</v>
      </c>
      <c r="M285" s="640">
        <v>30892</v>
      </c>
      <c r="N285" s="415"/>
      <c r="O285" s="415"/>
      <c r="P285" s="640">
        <v>30892</v>
      </c>
      <c r="Q285" s="313" t="s">
        <v>110</v>
      </c>
      <c r="R285" s="1350" t="s">
        <v>39</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32</v>
      </c>
      <c r="C286" s="360">
        <v>46017</v>
      </c>
      <c r="D286" s="360" t="s">
        <v>1074</v>
      </c>
      <c r="E286" s="360">
        <v>45936</v>
      </c>
      <c r="F286" s="358" t="s">
        <v>57</v>
      </c>
      <c r="G286" s="361"/>
      <c r="H286" s="362">
        <v>157</v>
      </c>
      <c r="I286" s="1074" t="s">
        <v>665</v>
      </c>
      <c r="J286" s="362" t="s">
        <v>37</v>
      </c>
      <c r="K286" s="360">
        <v>45943</v>
      </c>
      <c r="L286" s="362" t="s">
        <v>110</v>
      </c>
      <c r="M286" s="640">
        <v>64059.5</v>
      </c>
      <c r="N286" s="415"/>
      <c r="O286" s="415"/>
      <c r="P286" s="640">
        <v>64059.5</v>
      </c>
      <c r="Q286" s="313" t="s">
        <v>110</v>
      </c>
      <c r="R286" s="1350" t="s">
        <v>39</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32</v>
      </c>
      <c r="C287" s="690">
        <v>46015</v>
      </c>
      <c r="D287" s="690" t="s">
        <v>972</v>
      </c>
      <c r="E287" s="690">
        <v>45965</v>
      </c>
      <c r="F287" s="691" t="s">
        <v>57</v>
      </c>
      <c r="G287" s="691" t="s">
        <v>1321</v>
      </c>
      <c r="H287" s="692">
        <v>0</v>
      </c>
      <c r="I287" s="1074" t="s">
        <v>665</v>
      </c>
      <c r="J287" s="692" t="s">
        <v>31</v>
      </c>
      <c r="K287" s="690" t="s">
        <v>260</v>
      </c>
      <c r="L287" s="692" t="s">
        <v>110</v>
      </c>
      <c r="M287" s="812">
        <v>4773.8</v>
      </c>
      <c r="N287" s="578"/>
      <c r="O287" s="374"/>
      <c r="P287" s="812">
        <v>4773.8</v>
      </c>
      <c r="Q287" s="1237" t="s">
        <v>110</v>
      </c>
      <c r="R287" s="1351" t="s">
        <v>39</v>
      </c>
      <c r="S287" s="730" t="s">
        <v>37</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8" t="s">
        <v>1323</v>
      </c>
      <c r="B288" s="1376" t="s">
        <v>42</v>
      </c>
      <c r="C288" s="299">
        <v>46081</v>
      </c>
      <c r="D288" s="1272" t="s">
        <v>1275</v>
      </c>
      <c r="E288" s="1310">
        <v>46059</v>
      </c>
      <c r="F288" s="1377" t="s">
        <v>51</v>
      </c>
      <c r="G288" s="1377"/>
      <c r="H288" s="1331">
        <v>171</v>
      </c>
      <c r="I288" s="1378" t="s">
        <v>665</v>
      </c>
      <c r="J288" s="1331" t="s">
        <v>37</v>
      </c>
      <c r="K288" s="1379">
        <v>46062</v>
      </c>
      <c r="L288" s="1201" t="s">
        <v>110</v>
      </c>
      <c r="M288" s="1380">
        <v>160211</v>
      </c>
      <c r="N288" s="41"/>
      <c r="O288" s="575"/>
      <c r="P288" s="1380">
        <v>160211</v>
      </c>
      <c r="Q288" s="1202" t="s">
        <v>110</v>
      </c>
      <c r="R288" s="1381" t="s">
        <v>39</v>
      </c>
      <c r="S288" s="1382">
        <v>46062</v>
      </c>
      <c r="T288" s="1383">
        <v>10731</v>
      </c>
      <c r="U288" s="1384">
        <v>10731</v>
      </c>
      <c r="V288" s="79">
        <f>IFERROR(Table5[[#This Row],[Actual Redline Completed Footage UG]]/Table5[[#This Row],[Footage UG]], 0)</f>
        <v>1</v>
      </c>
      <c r="W288" s="1465">
        <v>46070</v>
      </c>
      <c r="X288" s="1385">
        <v>1</v>
      </c>
      <c r="Y288" s="1213">
        <v>0</v>
      </c>
      <c r="Z288" s="1258">
        <v>0</v>
      </c>
      <c r="AA288" s="363">
        <v>46118</v>
      </c>
      <c r="AB288" s="373" t="s">
        <v>753</v>
      </c>
      <c r="AC288" s="1268" t="s">
        <v>1324</v>
      </c>
    </row>
    <row r="289" spans="1:32" ht="39.75" customHeight="1">
      <c r="A289" s="1388" t="s">
        <v>1325</v>
      </c>
      <c r="B289" s="1082" t="s">
        <v>41</v>
      </c>
      <c r="C289" s="360">
        <v>46111</v>
      </c>
      <c r="D289" s="366" t="s">
        <v>50</v>
      </c>
      <c r="E289" s="367">
        <v>46085</v>
      </c>
      <c r="F289" s="366" t="s">
        <v>53</v>
      </c>
      <c r="G289" s="702" t="s">
        <v>1326</v>
      </c>
      <c r="H289" s="1009">
        <v>0</v>
      </c>
      <c r="I289" s="304" t="s">
        <v>665</v>
      </c>
      <c r="J289" s="755" t="s">
        <v>31</v>
      </c>
      <c r="K289" s="749" t="s">
        <v>260</v>
      </c>
      <c r="L289" s="755" t="s">
        <v>110</v>
      </c>
      <c r="M289" s="1463">
        <v>12316.35</v>
      </c>
      <c r="N289" s="1462"/>
      <c r="O289" s="575"/>
      <c r="P289" s="1463">
        <v>12316.35</v>
      </c>
      <c r="Q289" s="944" t="s">
        <v>110</v>
      </c>
      <c r="R289" s="1399" t="s">
        <v>39</v>
      </c>
      <c r="S289" s="1006">
        <v>46086</v>
      </c>
      <c r="T289" s="1007">
        <v>7</v>
      </c>
      <c r="U289" s="1398">
        <v>7</v>
      </c>
      <c r="V289" s="3">
        <f ca="1">IFERROR($W289/$V289, 0)</f>
        <v>1</v>
      </c>
      <c r="W289" s="1464">
        <v>46106</v>
      </c>
      <c r="X289" s="825">
        <v>1</v>
      </c>
      <c r="Y289" s="825">
        <v>1</v>
      </c>
      <c r="Z289" s="825">
        <v>1</v>
      </c>
      <c r="AA289" s="363">
        <v>46134</v>
      </c>
      <c r="AB289" s="363">
        <v>46134</v>
      </c>
      <c r="AC289" s="1274" t="s">
        <v>821</v>
      </c>
    </row>
    <row r="290" spans="1:32" ht="39.75" customHeight="1">
      <c r="A290" s="1416" t="s">
        <v>1327</v>
      </c>
      <c r="B290" s="1082" t="s">
        <v>41</v>
      </c>
      <c r="C290" s="360">
        <v>46111</v>
      </c>
      <c r="D290" s="366" t="s">
        <v>50</v>
      </c>
      <c r="E290" s="367">
        <v>46087</v>
      </c>
      <c r="F290" s="702" t="s">
        <v>51</v>
      </c>
      <c r="G290" s="702" t="s">
        <v>1084</v>
      </c>
      <c r="H290" s="1009">
        <v>0</v>
      </c>
      <c r="I290" s="304" t="s">
        <v>665</v>
      </c>
      <c r="J290" s="755" t="s">
        <v>31</v>
      </c>
      <c r="K290" s="749" t="s">
        <v>260</v>
      </c>
      <c r="L290" s="755" t="s">
        <v>110</v>
      </c>
      <c r="M290" s="1463">
        <v>6808.8</v>
      </c>
      <c r="N290" s="1462"/>
      <c r="O290" s="575"/>
      <c r="P290" s="1463">
        <v>6808.8</v>
      </c>
      <c r="Q290" s="755" t="s">
        <v>110</v>
      </c>
      <c r="R290" s="1399" t="s">
        <v>39</v>
      </c>
      <c r="S290" s="1006">
        <v>46087</v>
      </c>
      <c r="T290" s="1007">
        <v>508</v>
      </c>
      <c r="U290" s="1398">
        <v>513</v>
      </c>
      <c r="V290" s="365">
        <f ca="1">IFERROR($W290/$V290, 0)</f>
        <v>1.0098425196850394</v>
      </c>
      <c r="W290" s="1013">
        <v>46105</v>
      </c>
      <c r="X290" s="825">
        <v>1</v>
      </c>
      <c r="Y290" s="825">
        <v>1</v>
      </c>
      <c r="Z290" s="825">
        <v>1</v>
      </c>
      <c r="AA290" s="363">
        <v>46134</v>
      </c>
      <c r="AB290" s="363">
        <v>46134</v>
      </c>
      <c r="AC290" s="1274" t="s">
        <v>1328</v>
      </c>
    </row>
    <row r="291" spans="1:32" ht="39.75" customHeight="1">
      <c r="A291" s="1389" t="s">
        <v>1329</v>
      </c>
      <c r="B291" s="1082" t="s">
        <v>41</v>
      </c>
      <c r="C291" s="360">
        <v>46111</v>
      </c>
      <c r="D291" s="366" t="s">
        <v>50</v>
      </c>
      <c r="E291" s="367">
        <v>46097</v>
      </c>
      <c r="F291" s="702" t="s">
        <v>51</v>
      </c>
      <c r="G291" s="702" t="s">
        <v>1330</v>
      </c>
      <c r="H291" s="1009">
        <v>0</v>
      </c>
      <c r="I291" s="304" t="s">
        <v>665</v>
      </c>
      <c r="J291" s="755" t="s">
        <v>31</v>
      </c>
      <c r="K291" s="749" t="s">
        <v>260</v>
      </c>
      <c r="L291" s="755" t="s">
        <v>110</v>
      </c>
      <c r="M291" s="1463">
        <v>16760.150000000001</v>
      </c>
      <c r="N291" s="1462"/>
      <c r="O291" s="575"/>
      <c r="P291" s="1463">
        <v>16760.150000000001</v>
      </c>
      <c r="Q291" s="755" t="s">
        <v>110</v>
      </c>
      <c r="R291" s="1399" t="s">
        <v>39</v>
      </c>
      <c r="S291" s="1006">
        <v>46097</v>
      </c>
      <c r="T291" s="1007">
        <v>1329</v>
      </c>
      <c r="U291" s="1398">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29</v>
      </c>
      <c r="C292" s="345">
        <v>45716</v>
      </c>
      <c r="D292" s="345" t="s">
        <v>50</v>
      </c>
      <c r="E292" s="345">
        <v>45701</v>
      </c>
      <c r="F292" s="366" t="s">
        <v>59</v>
      </c>
      <c r="G292" s="1166" t="s">
        <v>116</v>
      </c>
      <c r="H292" s="372">
        <v>0</v>
      </c>
      <c r="I292" s="372" t="s">
        <v>39</v>
      </c>
      <c r="J292" s="372" t="s">
        <v>31</v>
      </c>
      <c r="K292" s="345">
        <v>45705</v>
      </c>
      <c r="L292" s="372" t="s">
        <v>110</v>
      </c>
      <c r="M292" s="1167">
        <v>1295</v>
      </c>
      <c r="N292" s="1168"/>
      <c r="O292" s="1328"/>
      <c r="P292" s="1167">
        <v>1295</v>
      </c>
      <c r="Q292" s="1354" t="s">
        <v>110</v>
      </c>
      <c r="R292" s="1350" t="s">
        <v>39</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29</v>
      </c>
      <c r="C293" s="24">
        <v>45772</v>
      </c>
      <c r="D293" s="569" t="s">
        <v>1091</v>
      </c>
      <c r="E293" s="24">
        <v>45716</v>
      </c>
      <c r="F293" s="569" t="s">
        <v>1093</v>
      </c>
      <c r="G293" s="599" t="s">
        <v>276</v>
      </c>
      <c r="H293" s="572">
        <v>56</v>
      </c>
      <c r="I293" s="572" t="s">
        <v>665</v>
      </c>
      <c r="J293" s="572" t="s">
        <v>31</v>
      </c>
      <c r="K293" s="385">
        <v>45716</v>
      </c>
      <c r="L293" s="51" t="s">
        <v>110</v>
      </c>
      <c r="M293" s="573">
        <v>45321.5</v>
      </c>
      <c r="N293" s="41"/>
      <c r="O293" s="596"/>
      <c r="P293" s="573">
        <v>45321.5</v>
      </c>
      <c r="Q293" s="1321" t="s">
        <v>110</v>
      </c>
      <c r="R293" s="1350" t="s">
        <v>39</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29</v>
      </c>
      <c r="C294" s="24">
        <v>45772</v>
      </c>
      <c r="D294" s="569" t="s">
        <v>1101</v>
      </c>
      <c r="E294" s="24">
        <v>45743</v>
      </c>
      <c r="F294" s="569" t="s">
        <v>1093</v>
      </c>
      <c r="G294" s="571" t="s">
        <v>346</v>
      </c>
      <c r="H294" s="572">
        <v>63</v>
      </c>
      <c r="I294" s="577" t="s">
        <v>665</v>
      </c>
      <c r="J294" s="579" t="s">
        <v>31</v>
      </c>
      <c r="K294" s="650">
        <v>45741</v>
      </c>
      <c r="L294" s="592" t="s">
        <v>110</v>
      </c>
      <c r="M294" s="651">
        <v>41813</v>
      </c>
      <c r="N294" s="41"/>
      <c r="O294" s="596"/>
      <c r="P294" s="651">
        <v>41813</v>
      </c>
      <c r="Q294" s="313" t="s">
        <v>110</v>
      </c>
      <c r="R294" s="1350" t="s">
        <v>39</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29</v>
      </c>
      <c r="C295" s="24">
        <v>45772</v>
      </c>
      <c r="D295" s="570" t="s">
        <v>911</v>
      </c>
      <c r="E295" s="24">
        <v>45708</v>
      </c>
      <c r="F295" s="570" t="s">
        <v>1086</v>
      </c>
      <c r="G295" s="576" t="s">
        <v>354</v>
      </c>
      <c r="H295" s="572">
        <v>82</v>
      </c>
      <c r="I295" s="577" t="s">
        <v>665</v>
      </c>
      <c r="J295" s="572" t="s">
        <v>31</v>
      </c>
      <c r="K295" s="381">
        <v>45698</v>
      </c>
      <c r="L295" s="386" t="s">
        <v>110</v>
      </c>
      <c r="M295" s="573">
        <v>71979</v>
      </c>
      <c r="N295" s="555"/>
      <c r="O295" s="1329"/>
      <c r="P295" s="573">
        <v>71979</v>
      </c>
      <c r="Q295" s="1354" t="s">
        <v>110</v>
      </c>
      <c r="R295" s="1350" t="s">
        <v>39</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29</v>
      </c>
      <c r="C296" s="19">
        <v>45742</v>
      </c>
      <c r="D296" s="676" t="s">
        <v>1106</v>
      </c>
      <c r="E296" s="305">
        <v>45680</v>
      </c>
      <c r="F296" s="18" t="s">
        <v>59</v>
      </c>
      <c r="G296" s="441" t="s">
        <v>383</v>
      </c>
      <c r="H296" s="20">
        <v>79</v>
      </c>
      <c r="I296" s="1169" t="s">
        <v>899</v>
      </c>
      <c r="J296" s="630" t="s">
        <v>31</v>
      </c>
      <c r="K296" s="298" t="s">
        <v>39</v>
      </c>
      <c r="L296" s="304" t="s">
        <v>110</v>
      </c>
      <c r="M296" s="917">
        <v>64790.5</v>
      </c>
      <c r="N296" s="962"/>
      <c r="O296" s="962"/>
      <c r="P296" s="917">
        <v>64790.5</v>
      </c>
      <c r="Q296" s="1355" t="s">
        <v>110</v>
      </c>
      <c r="R296" s="1350" t="s">
        <v>39</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29</v>
      </c>
      <c r="C297" s="598">
        <v>45991</v>
      </c>
      <c r="D297" s="677" t="s">
        <v>50</v>
      </c>
      <c r="E297" s="24">
        <v>45743</v>
      </c>
      <c r="F297" s="569" t="s">
        <v>59</v>
      </c>
      <c r="G297" s="571" t="s">
        <v>387</v>
      </c>
      <c r="H297" s="572">
        <v>69</v>
      </c>
      <c r="I297" s="1074" t="s">
        <v>665</v>
      </c>
      <c r="J297" s="362" t="s">
        <v>31</v>
      </c>
      <c r="K297" s="19">
        <v>45741</v>
      </c>
      <c r="L297" s="300" t="s">
        <v>110</v>
      </c>
      <c r="M297" s="907">
        <v>67734.5</v>
      </c>
      <c r="N297" s="932"/>
      <c r="O297" s="932"/>
      <c r="P297" s="907">
        <v>67734.5</v>
      </c>
      <c r="Q297" s="313" t="s">
        <v>110</v>
      </c>
      <c r="R297" s="1350" t="s">
        <v>39</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29</v>
      </c>
      <c r="C298" s="690">
        <v>46008</v>
      </c>
      <c r="D298" s="690" t="s">
        <v>1337</v>
      </c>
      <c r="E298" s="701">
        <v>45743</v>
      </c>
      <c r="F298" s="702" t="s">
        <v>59</v>
      </c>
      <c r="G298" s="702" t="s">
        <v>1338</v>
      </c>
      <c r="H298" s="703">
        <v>54</v>
      </c>
      <c r="I298" s="1074" t="s">
        <v>665</v>
      </c>
      <c r="J298" s="692" t="s">
        <v>31</v>
      </c>
      <c r="K298" s="701">
        <v>45741</v>
      </c>
      <c r="L298" s="692" t="s">
        <v>110</v>
      </c>
      <c r="M298" s="913">
        <v>45215.5</v>
      </c>
      <c r="N298" s="555"/>
      <c r="O298" s="958"/>
      <c r="P298" s="913">
        <v>45215.5</v>
      </c>
      <c r="Q298" s="692" t="s">
        <v>110</v>
      </c>
      <c r="R298" s="1351" t="s">
        <v>39</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29</v>
      </c>
      <c r="C299" s="598">
        <v>45991</v>
      </c>
      <c r="D299" s="668" t="s">
        <v>1340</v>
      </c>
      <c r="E299" s="570">
        <v>45735</v>
      </c>
      <c r="F299" s="569" t="s">
        <v>59</v>
      </c>
      <c r="G299" s="571" t="s">
        <v>393</v>
      </c>
      <c r="H299" s="572">
        <v>70</v>
      </c>
      <c r="I299" s="1074" t="s">
        <v>665</v>
      </c>
      <c r="J299" s="369" t="s">
        <v>31</v>
      </c>
      <c r="K299" s="299">
        <v>45716</v>
      </c>
      <c r="L299" s="20" t="s">
        <v>110</v>
      </c>
      <c r="M299" s="917">
        <v>56262.5</v>
      </c>
      <c r="N299" s="555"/>
      <c r="O299" s="555"/>
      <c r="P299" s="917">
        <v>56262.5</v>
      </c>
      <c r="Q299" s="1321" t="s">
        <v>110</v>
      </c>
      <c r="R299" s="1350" t="s">
        <v>39</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29</v>
      </c>
      <c r="C300" s="690">
        <v>46080</v>
      </c>
      <c r="D300" s="366" t="s">
        <v>1343</v>
      </c>
      <c r="E300" s="701">
        <v>45700</v>
      </c>
      <c r="F300" s="366" t="s">
        <v>59</v>
      </c>
      <c r="G300" s="701" t="s">
        <v>395</v>
      </c>
      <c r="H300" s="703">
        <v>81</v>
      </c>
      <c r="I300" s="1074" t="s">
        <v>665</v>
      </c>
      <c r="J300" s="703" t="s">
        <v>31</v>
      </c>
      <c r="K300" s="701">
        <v>45702</v>
      </c>
      <c r="L300" s="372" t="s">
        <v>110</v>
      </c>
      <c r="M300" s="913">
        <v>70635</v>
      </c>
      <c r="N300" s="555"/>
      <c r="O300" s="575"/>
      <c r="P300" s="913">
        <v>70635</v>
      </c>
      <c r="Q300" s="372" t="s">
        <v>110</v>
      </c>
      <c r="R300" s="1351" t="s">
        <v>39</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29</v>
      </c>
      <c r="C301" s="360">
        <v>45991</v>
      </c>
      <c r="D301" s="360" t="s">
        <v>50</v>
      </c>
      <c r="E301" s="367">
        <v>45743</v>
      </c>
      <c r="F301" s="366" t="s">
        <v>59</v>
      </c>
      <c r="G301" s="368" t="s">
        <v>401</v>
      </c>
      <c r="H301" s="369">
        <v>70</v>
      </c>
      <c r="I301" s="1074" t="s">
        <v>665</v>
      </c>
      <c r="J301" s="362" t="s">
        <v>31</v>
      </c>
      <c r="K301" s="367">
        <v>45741</v>
      </c>
      <c r="L301" s="362" t="s">
        <v>110</v>
      </c>
      <c r="M301" s="574">
        <v>67735.5</v>
      </c>
      <c r="N301" s="555"/>
      <c r="O301" s="958"/>
      <c r="P301" s="574">
        <v>67735.5</v>
      </c>
      <c r="Q301" s="362" t="s">
        <v>110</v>
      </c>
      <c r="R301" s="1350" t="s">
        <v>39</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29</v>
      </c>
      <c r="C302" s="367">
        <v>45742</v>
      </c>
      <c r="D302" s="366" t="s">
        <v>911</v>
      </c>
      <c r="E302" s="367">
        <v>45708</v>
      </c>
      <c r="F302" s="345" t="s">
        <v>1086</v>
      </c>
      <c r="G302" s="368" t="s">
        <v>417</v>
      </c>
      <c r="H302" s="369">
        <v>0</v>
      </c>
      <c r="I302" s="362" t="s">
        <v>39</v>
      </c>
      <c r="J302" s="369" t="s">
        <v>31</v>
      </c>
      <c r="K302" s="367">
        <v>45712</v>
      </c>
      <c r="L302" s="369" t="s">
        <v>110</v>
      </c>
      <c r="M302" s="574">
        <v>14262</v>
      </c>
      <c r="N302" s="555"/>
      <c r="O302" s="958"/>
      <c r="P302" s="574">
        <v>14262</v>
      </c>
      <c r="Q302" s="369" t="s">
        <v>110</v>
      </c>
      <c r="R302" s="1350" t="s">
        <v>39</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29</v>
      </c>
      <c r="C303" s="24">
        <v>45742</v>
      </c>
      <c r="D303" s="569" t="s">
        <v>1120</v>
      </c>
      <c r="E303" s="24">
        <v>45708</v>
      </c>
      <c r="F303" s="570" t="s">
        <v>55</v>
      </c>
      <c r="G303" s="571" t="s">
        <v>430</v>
      </c>
      <c r="H303" s="572">
        <v>0</v>
      </c>
      <c r="I303" s="572" t="s">
        <v>665</v>
      </c>
      <c r="J303" s="572" t="s">
        <v>31</v>
      </c>
      <c r="K303" s="367">
        <v>45714</v>
      </c>
      <c r="L303" s="369" t="s">
        <v>110</v>
      </c>
      <c r="M303" s="574">
        <v>93462.85</v>
      </c>
      <c r="N303" s="575"/>
      <c r="O303" s="958"/>
      <c r="P303" s="574">
        <v>93462.85</v>
      </c>
      <c r="Q303" s="369" t="s">
        <v>110</v>
      </c>
      <c r="R303" s="1350" t="s">
        <v>39</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4" t="s">
        <v>516</v>
      </c>
      <c r="B304" s="1285" t="s">
        <v>29</v>
      </c>
      <c r="C304" s="1286">
        <v>46048</v>
      </c>
      <c r="D304" s="1286" t="s">
        <v>1337</v>
      </c>
      <c r="E304" s="1287">
        <v>45748</v>
      </c>
      <c r="F304" s="1288" t="s">
        <v>59</v>
      </c>
      <c r="G304" s="1272" t="s">
        <v>1347</v>
      </c>
      <c r="H304" s="1201">
        <v>0</v>
      </c>
      <c r="I304" s="1201" t="s">
        <v>665</v>
      </c>
      <c r="J304" s="1254" t="s">
        <v>31</v>
      </c>
      <c r="K304" s="1287">
        <v>45742</v>
      </c>
      <c r="L304" s="1254" t="s">
        <v>110</v>
      </c>
      <c r="M304" s="1289">
        <v>13442.35</v>
      </c>
      <c r="N304" s="555"/>
      <c r="O304" s="575"/>
      <c r="P304" s="1289">
        <v>13442.35</v>
      </c>
      <c r="Q304" s="1254" t="s">
        <v>110</v>
      </c>
      <c r="R304" s="1353" t="s">
        <v>39</v>
      </c>
      <c r="S304" s="1357">
        <v>46027</v>
      </c>
      <c r="T304" s="1290">
        <v>831</v>
      </c>
      <c r="U304" s="1293">
        <v>910</v>
      </c>
      <c r="V304" s="3">
        <f>IFERROR(Table5[[#This Row],[Actual Redline Completed Footage UG]]/Table5[[#This Row],[Footage UG]], 0)</f>
        <v>1.095066185318893</v>
      </c>
      <c r="W304" s="1255">
        <v>46034</v>
      </c>
      <c r="X304" s="1213">
        <v>0</v>
      </c>
      <c r="Y304" s="1213">
        <v>0</v>
      </c>
      <c r="Z304" s="1291">
        <v>0</v>
      </c>
      <c r="AA304" s="373" t="s">
        <v>856</v>
      </c>
      <c r="AB304" s="373" t="s">
        <v>856</v>
      </c>
      <c r="AC304" s="1292" t="s">
        <v>1348</v>
      </c>
      <c r="AD304" s="973"/>
      <c r="AE304" s="967"/>
      <c r="AF304" s="968"/>
    </row>
    <row r="305" spans="1:32" ht="39.75" customHeight="1">
      <c r="A305" s="566" t="s">
        <v>439</v>
      </c>
      <c r="B305" s="568" t="s">
        <v>29</v>
      </c>
      <c r="C305" s="24">
        <v>45924</v>
      </c>
      <c r="D305" s="570" t="s">
        <v>56</v>
      </c>
      <c r="E305" s="24">
        <v>45772</v>
      </c>
      <c r="F305" s="569" t="s">
        <v>59</v>
      </c>
      <c r="G305" s="569" t="s">
        <v>440</v>
      </c>
      <c r="H305" s="572">
        <v>0</v>
      </c>
      <c r="I305" s="572" t="s">
        <v>665</v>
      </c>
      <c r="J305" s="572" t="s">
        <v>31</v>
      </c>
      <c r="K305" s="366" t="s">
        <v>260</v>
      </c>
      <c r="L305" s="362" t="s">
        <v>110</v>
      </c>
      <c r="M305" s="640">
        <v>4397.6499999999996</v>
      </c>
      <c r="N305" s="575"/>
      <c r="O305" s="958"/>
      <c r="P305" s="640">
        <v>4397.6499999999996</v>
      </c>
      <c r="Q305" s="362" t="s">
        <v>110</v>
      </c>
      <c r="R305" s="1350" t="s">
        <v>39</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29</v>
      </c>
      <c r="C306" s="598">
        <v>46008</v>
      </c>
      <c r="D306" s="1171" t="s">
        <v>1351</v>
      </c>
      <c r="E306" s="24">
        <v>45938</v>
      </c>
      <c r="F306" s="366" t="s">
        <v>59</v>
      </c>
      <c r="G306" s="1166"/>
      <c r="H306" s="572">
        <v>193</v>
      </c>
      <c r="I306" s="1074" t="s">
        <v>665</v>
      </c>
      <c r="J306" s="362" t="s">
        <v>37</v>
      </c>
      <c r="K306" s="345">
        <v>46303</v>
      </c>
      <c r="L306" s="592" t="s">
        <v>110</v>
      </c>
      <c r="M306" s="917">
        <v>86136</v>
      </c>
      <c r="N306" s="555"/>
      <c r="O306" s="958"/>
      <c r="P306" s="917">
        <v>86136</v>
      </c>
      <c r="Q306" s="592" t="s">
        <v>110</v>
      </c>
      <c r="R306" s="1350" t="s">
        <v>39</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29</v>
      </c>
      <c r="C307" s="598">
        <v>46008</v>
      </c>
      <c r="D307" s="677" t="s">
        <v>1353</v>
      </c>
      <c r="E307" s="24">
        <v>45952</v>
      </c>
      <c r="F307" s="366" t="s">
        <v>59</v>
      </c>
      <c r="G307" s="571"/>
      <c r="H307" s="572">
        <v>139</v>
      </c>
      <c r="I307" s="1074" t="s">
        <v>665</v>
      </c>
      <c r="J307" s="362" t="s">
        <v>37</v>
      </c>
      <c r="K307" s="24" t="s">
        <v>260</v>
      </c>
      <c r="L307" s="630" t="s">
        <v>110</v>
      </c>
      <c r="M307" s="917">
        <v>42766.5</v>
      </c>
      <c r="N307" s="555"/>
      <c r="O307" s="555"/>
      <c r="P307" s="917">
        <v>42766.5</v>
      </c>
      <c r="Q307" s="1321" t="s">
        <v>110</v>
      </c>
      <c r="R307" s="1350" t="s">
        <v>39</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665</v>
      </c>
      <c r="J308" s="369" t="s">
        <v>31</v>
      </c>
      <c r="K308" s="360">
        <v>45964</v>
      </c>
      <c r="L308" s="369" t="s">
        <v>110</v>
      </c>
      <c r="M308" s="939">
        <v>170</v>
      </c>
      <c r="N308" s="827"/>
      <c r="O308" s="713"/>
      <c r="P308" s="939">
        <v>170</v>
      </c>
      <c r="Q308" s="369" t="s">
        <v>110</v>
      </c>
      <c r="R308" s="1350" t="s">
        <v>39</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665</v>
      </c>
      <c r="J309" s="630" t="s">
        <v>31</v>
      </c>
      <c r="K309" s="299">
        <v>45964</v>
      </c>
      <c r="L309" s="630" t="s">
        <v>110</v>
      </c>
      <c r="M309" s="796">
        <v>62937.05</v>
      </c>
      <c r="N309" s="555"/>
      <c r="O309" s="555"/>
      <c r="P309" s="796">
        <v>62937.05</v>
      </c>
      <c r="Q309" s="1321" t="s">
        <v>110</v>
      </c>
      <c r="R309" s="1350" t="s">
        <v>39</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665</v>
      </c>
      <c r="J310" s="740" t="s">
        <v>31</v>
      </c>
      <c r="K310" s="749" t="s">
        <v>260</v>
      </c>
      <c r="L310" s="740" t="s">
        <v>110</v>
      </c>
      <c r="M310" s="941">
        <v>45545.15</v>
      </c>
      <c r="N310" s="555"/>
      <c r="O310" s="555"/>
      <c r="P310" s="941">
        <v>45545.15</v>
      </c>
      <c r="Q310" s="1347" t="s">
        <v>110</v>
      </c>
      <c r="R310" s="1351" t="s">
        <v>39</v>
      </c>
      <c r="S310" s="1332">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665</v>
      </c>
      <c r="J311" s="572" t="s">
        <v>31</v>
      </c>
      <c r="K311" s="367" t="s">
        <v>260</v>
      </c>
      <c r="L311" s="369" t="s">
        <v>110</v>
      </c>
      <c r="M311" s="795">
        <v>29180.45</v>
      </c>
      <c r="N311" s="575"/>
      <c r="O311" s="958"/>
      <c r="P311" s="795">
        <v>29180.45</v>
      </c>
      <c r="Q311" s="369" t="s">
        <v>110</v>
      </c>
      <c r="R311" s="1350" t="s">
        <v>39</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665</v>
      </c>
      <c r="J312" s="630" t="s">
        <v>31</v>
      </c>
      <c r="K312" s="19">
        <v>45964</v>
      </c>
      <c r="L312" s="20" t="s">
        <v>110</v>
      </c>
      <c r="M312" s="907">
        <v>84750.5</v>
      </c>
      <c r="N312" s="555"/>
      <c r="O312" s="555"/>
      <c r="P312" s="907">
        <v>84750.5</v>
      </c>
      <c r="Q312" s="1321" t="s">
        <v>110</v>
      </c>
      <c r="R312" s="1350" t="s">
        <v>39</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665</v>
      </c>
      <c r="J313" s="755" t="s">
        <v>31</v>
      </c>
      <c r="K313" s="748">
        <v>46027</v>
      </c>
      <c r="L313" s="703" t="s">
        <v>110</v>
      </c>
      <c r="M313" s="833">
        <v>73885</v>
      </c>
      <c r="N313" s="555"/>
      <c r="O313" s="575"/>
      <c r="P313" s="833">
        <v>73885</v>
      </c>
      <c r="Q313" s="703" t="s">
        <v>110</v>
      </c>
      <c r="R313" s="1351" t="s">
        <v>39</v>
      </c>
      <c r="S313" s="1332">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4"/>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4"/>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27</v>
      </c>
      <c r="K317" s="390" t="s">
        <v>96</v>
      </c>
      <c r="L317" s="390" t="s">
        <v>95</v>
      </c>
      <c r="M317" s="417" t="s">
        <v>530</v>
      </c>
      <c r="N317" s="417" t="s">
        <v>830</v>
      </c>
      <c r="O317" s="417" t="s">
        <v>831</v>
      </c>
      <c r="P317" s="1325"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35</v>
      </c>
      <c r="C318" s="367">
        <v>45807</v>
      </c>
      <c r="D318" s="358" t="s">
        <v>802</v>
      </c>
      <c r="E318" s="366" t="s">
        <v>260</v>
      </c>
      <c r="F318" s="358" t="s">
        <v>1105</v>
      </c>
      <c r="G318" s="361" t="s">
        <v>121</v>
      </c>
      <c r="H318" s="362">
        <v>60</v>
      </c>
      <c r="I318" s="372" t="s">
        <v>665</v>
      </c>
      <c r="J318" s="369" t="s">
        <v>37</v>
      </c>
      <c r="K318" s="360">
        <v>45716</v>
      </c>
      <c r="L318" s="369" t="s">
        <v>110</v>
      </c>
      <c r="M318" s="415">
        <v>2075.6999999999998</v>
      </c>
      <c r="N318" s="415"/>
      <c r="O318" s="415"/>
      <c r="P318" s="415"/>
      <c r="Q318" s="369" t="s">
        <v>110</v>
      </c>
      <c r="R318" s="610" t="s">
        <v>39</v>
      </c>
      <c r="S318" s="277" t="s">
        <v>37</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35</v>
      </c>
      <c r="C319" s="367">
        <v>45807</v>
      </c>
      <c r="D319" s="366" t="s">
        <v>802</v>
      </c>
      <c r="E319" s="366" t="s">
        <v>260</v>
      </c>
      <c r="F319" s="366" t="s">
        <v>1105</v>
      </c>
      <c r="G319" s="368" t="s">
        <v>127</v>
      </c>
      <c r="H319" s="369">
        <v>79</v>
      </c>
      <c r="I319" s="372" t="s">
        <v>665</v>
      </c>
      <c r="J319" s="369" t="s">
        <v>37</v>
      </c>
      <c r="K319" s="360">
        <v>45716</v>
      </c>
      <c r="L319" s="369" t="s">
        <v>110</v>
      </c>
      <c r="M319" s="416">
        <v>2947.5</v>
      </c>
      <c r="N319" s="416"/>
      <c r="O319" s="416"/>
      <c r="P319" s="416"/>
      <c r="Q319" s="369" t="s">
        <v>110</v>
      </c>
      <c r="R319" s="611" t="s">
        <v>39</v>
      </c>
      <c r="S319" s="277" t="s">
        <v>37</v>
      </c>
      <c r="T319" s="9">
        <v>0</v>
      </c>
      <c r="U319" s="277">
        <v>0</v>
      </c>
      <c r="V319" s="383">
        <f t="shared" si="4"/>
        <v>0</v>
      </c>
      <c r="W319" s="370">
        <v>45744</v>
      </c>
      <c r="X319" s="976">
        <v>1</v>
      </c>
      <c r="Y319" s="976"/>
      <c r="Z319" s="976"/>
      <c r="AA319" s="976"/>
      <c r="AB319" s="976"/>
      <c r="AC319" s="603"/>
    </row>
    <row r="320" spans="1:32" ht="39.75" customHeight="1">
      <c r="A320" s="960" t="s">
        <v>126</v>
      </c>
      <c r="B320" s="377" t="s">
        <v>35</v>
      </c>
      <c r="C320" s="367">
        <v>45807</v>
      </c>
      <c r="D320" s="366" t="s">
        <v>802</v>
      </c>
      <c r="E320" s="366" t="s">
        <v>260</v>
      </c>
      <c r="F320" s="366" t="s">
        <v>1105</v>
      </c>
      <c r="G320" s="368" t="s">
        <v>1372</v>
      </c>
      <c r="H320" s="369">
        <v>83</v>
      </c>
      <c r="I320" s="372" t="s">
        <v>665</v>
      </c>
      <c r="J320" s="369" t="s">
        <v>37</v>
      </c>
      <c r="K320" s="360">
        <v>45716</v>
      </c>
      <c r="L320" s="369" t="s">
        <v>110</v>
      </c>
      <c r="M320" s="416">
        <v>2908.95</v>
      </c>
      <c r="N320" s="416"/>
      <c r="O320" s="416"/>
      <c r="P320" s="416"/>
      <c r="Q320" s="369" t="s">
        <v>110</v>
      </c>
      <c r="R320" s="611" t="s">
        <v>39</v>
      </c>
      <c r="S320" s="277" t="s">
        <v>37</v>
      </c>
      <c r="T320" s="9">
        <v>0</v>
      </c>
      <c r="U320" s="277">
        <v>0</v>
      </c>
      <c r="V320" s="383">
        <f t="shared" si="4"/>
        <v>0</v>
      </c>
      <c r="W320" s="370">
        <v>45744</v>
      </c>
      <c r="X320" s="976">
        <v>1</v>
      </c>
      <c r="Y320" s="976"/>
      <c r="Z320" s="976"/>
      <c r="AA320" s="976"/>
      <c r="AB320" s="976"/>
      <c r="AC320" s="11"/>
    </row>
    <row r="321" spans="1:29" ht="39.75" customHeight="1">
      <c r="A321" s="960" t="s">
        <v>271</v>
      </c>
      <c r="B321" s="359" t="s">
        <v>29</v>
      </c>
      <c r="C321" s="367">
        <v>45807</v>
      </c>
      <c r="D321" s="366" t="s">
        <v>802</v>
      </c>
      <c r="E321" s="366" t="s">
        <v>260</v>
      </c>
      <c r="F321" s="366" t="s">
        <v>63</v>
      </c>
      <c r="G321" s="368" t="s">
        <v>272</v>
      </c>
      <c r="H321" s="369">
        <v>68</v>
      </c>
      <c r="I321" s="369" t="s">
        <v>39</v>
      </c>
      <c r="J321" s="369" t="s">
        <v>37</v>
      </c>
      <c r="K321" s="1179">
        <v>45716</v>
      </c>
      <c r="L321" s="369" t="s">
        <v>110</v>
      </c>
      <c r="M321" s="416">
        <v>1134</v>
      </c>
      <c r="N321" s="416"/>
      <c r="O321" s="416"/>
      <c r="P321" s="416"/>
      <c r="Q321" s="369" t="s">
        <v>110</v>
      </c>
      <c r="R321" s="612" t="s">
        <v>39</v>
      </c>
      <c r="S321" s="277" t="s">
        <v>37</v>
      </c>
      <c r="T321" s="9">
        <v>0</v>
      </c>
      <c r="U321" s="364">
        <v>0</v>
      </c>
      <c r="V321" s="383">
        <f t="shared" si="4"/>
        <v>0</v>
      </c>
      <c r="W321" s="370">
        <v>45812</v>
      </c>
      <c r="X321" s="256">
        <v>1</v>
      </c>
      <c r="Y321" s="256"/>
      <c r="Z321" s="256"/>
      <c r="AA321" s="256"/>
      <c r="AB321" s="256"/>
      <c r="AC321" s="11"/>
    </row>
    <row r="322" spans="1:29" ht="39.75" customHeight="1">
      <c r="A322" s="960" t="s">
        <v>281</v>
      </c>
      <c r="B322" s="359" t="s">
        <v>29</v>
      </c>
      <c r="C322" s="367">
        <v>45772</v>
      </c>
      <c r="D322" s="366" t="s">
        <v>802</v>
      </c>
      <c r="E322" s="366" t="s">
        <v>260</v>
      </c>
      <c r="F322" s="366" t="s">
        <v>63</v>
      </c>
      <c r="G322" s="1180" t="s">
        <v>282</v>
      </c>
      <c r="H322" s="369">
        <v>38</v>
      </c>
      <c r="I322" s="369" t="s">
        <v>39</v>
      </c>
      <c r="J322" s="369" t="s">
        <v>37</v>
      </c>
      <c r="K322" s="360">
        <v>45716</v>
      </c>
      <c r="L322" s="369" t="s">
        <v>110</v>
      </c>
      <c r="M322" s="416">
        <v>870</v>
      </c>
      <c r="N322" s="416"/>
      <c r="O322" s="416"/>
      <c r="P322" s="416"/>
      <c r="Q322" s="369" t="s">
        <v>110</v>
      </c>
      <c r="R322" s="612" t="s">
        <v>39</v>
      </c>
      <c r="S322" s="277" t="s">
        <v>37</v>
      </c>
      <c r="T322" s="9">
        <v>0</v>
      </c>
      <c r="U322" s="373">
        <v>0</v>
      </c>
      <c r="V322" s="383">
        <f t="shared" si="4"/>
        <v>0</v>
      </c>
      <c r="W322" s="370">
        <v>45742</v>
      </c>
      <c r="X322" s="256">
        <v>1</v>
      </c>
      <c r="Y322" s="256"/>
      <c r="Z322" s="256"/>
      <c r="AA322" s="256"/>
      <c r="AB322" s="256"/>
      <c r="AC322" s="83" t="s">
        <v>1373</v>
      </c>
    </row>
    <row r="323" spans="1:29" ht="39.75" customHeight="1">
      <c r="A323" s="960" t="s">
        <v>359</v>
      </c>
      <c r="B323" s="359" t="s">
        <v>29</v>
      </c>
      <c r="C323" s="367">
        <v>45772</v>
      </c>
      <c r="D323" s="345" t="s">
        <v>1094</v>
      </c>
      <c r="E323" s="345">
        <v>45698</v>
      </c>
      <c r="F323" s="367" t="s">
        <v>1089</v>
      </c>
      <c r="G323" s="1110" t="s">
        <v>360</v>
      </c>
      <c r="H323" s="369">
        <v>82</v>
      </c>
      <c r="I323" s="369" t="s">
        <v>665</v>
      </c>
      <c r="J323" s="369" t="s">
        <v>31</v>
      </c>
      <c r="K323" s="1179">
        <v>45716</v>
      </c>
      <c r="L323" s="372" t="s">
        <v>110</v>
      </c>
      <c r="M323" s="416">
        <v>2025.6</v>
      </c>
      <c r="N323" s="416"/>
      <c r="O323" s="416"/>
      <c r="P323" s="416"/>
      <c r="Q323" s="372" t="s">
        <v>110</v>
      </c>
      <c r="R323" s="612" t="s">
        <v>39</v>
      </c>
      <c r="S323" s="277" t="s">
        <v>37</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29</v>
      </c>
      <c r="C324" s="367">
        <v>45742</v>
      </c>
      <c r="D324" s="366" t="s">
        <v>802</v>
      </c>
      <c r="E324" s="367">
        <v>45715</v>
      </c>
      <c r="F324" s="366" t="s">
        <v>63</v>
      </c>
      <c r="G324" s="368" t="s">
        <v>371</v>
      </c>
      <c r="H324" s="369">
        <v>84</v>
      </c>
      <c r="I324" s="369" t="s">
        <v>39</v>
      </c>
      <c r="J324" s="369" t="s">
        <v>37</v>
      </c>
      <c r="K324" s="367">
        <v>45715</v>
      </c>
      <c r="L324" s="369" t="s">
        <v>110</v>
      </c>
      <c r="M324" s="416">
        <v>3801.75</v>
      </c>
      <c r="N324" s="416"/>
      <c r="O324" s="416"/>
      <c r="P324" s="416"/>
      <c r="Q324" s="369" t="s">
        <v>110</v>
      </c>
      <c r="R324" s="612" t="s">
        <v>39</v>
      </c>
      <c r="S324" s="277" t="s">
        <v>37</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4"/>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4"/>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27</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32</v>
      </c>
      <c r="C328" s="981"/>
      <c r="D328" s="360" t="s">
        <v>50</v>
      </c>
      <c r="E328" s="360">
        <v>45768</v>
      </c>
      <c r="F328" s="375" t="s">
        <v>883</v>
      </c>
      <c r="G328" s="358"/>
      <c r="H328" s="362">
        <v>0</v>
      </c>
      <c r="I328" s="1074" t="s">
        <v>39</v>
      </c>
      <c r="J328" s="362" t="s">
        <v>37</v>
      </c>
      <c r="K328" s="981"/>
      <c r="L328" s="366" t="s">
        <v>37</v>
      </c>
      <c r="M328" s="362" t="s">
        <v>238</v>
      </c>
      <c r="N328" s="415">
        <v>0</v>
      </c>
      <c r="O328" s="362" t="s">
        <v>238</v>
      </c>
      <c r="P328" s="982" t="s">
        <v>39</v>
      </c>
      <c r="Q328" s="277" t="s">
        <v>37</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32</v>
      </c>
      <c r="C329" s="981"/>
      <c r="D329" s="360" t="s">
        <v>50</v>
      </c>
      <c r="E329" s="360">
        <v>45768</v>
      </c>
      <c r="F329" s="375" t="s">
        <v>883</v>
      </c>
      <c r="G329" s="358"/>
      <c r="H329" s="362">
        <v>0</v>
      </c>
      <c r="I329" s="1074" t="s">
        <v>39</v>
      </c>
      <c r="J329" s="362" t="s">
        <v>37</v>
      </c>
      <c r="K329" s="981"/>
      <c r="L329" s="366" t="s">
        <v>37</v>
      </c>
      <c r="M329" s="362" t="s">
        <v>238</v>
      </c>
      <c r="N329" s="415">
        <v>0</v>
      </c>
      <c r="O329" s="362" t="s">
        <v>238</v>
      </c>
      <c r="P329" s="982" t="s">
        <v>39</v>
      </c>
      <c r="Q329" s="277" t="s">
        <v>37</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4"/>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4"/>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4"/>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4"/>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4"/>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4"/>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4"/>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4"/>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4"/>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10905</v>
      </c>
      <c r="R9">
        <v>41988</v>
      </c>
    </row>
    <row r="10" spans="1:18">
      <c r="A10" t="s">
        <v>181</v>
      </c>
      <c r="C10">
        <v>534</v>
      </c>
      <c r="D10">
        <v>460</v>
      </c>
      <c r="E10">
        <v>886</v>
      </c>
      <c r="F10">
        <v>202</v>
      </c>
      <c r="G10">
        <v>2082</v>
      </c>
      <c r="J10" t="s">
        <v>1120</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1101</v>
      </c>
      <c r="O12">
        <v>2073</v>
      </c>
      <c r="P12">
        <v>6882</v>
      </c>
      <c r="Q12">
        <v>7027</v>
      </c>
      <c r="R12">
        <v>15982</v>
      </c>
    </row>
    <row r="13" spans="1:18">
      <c r="J13" t="s">
        <v>1391</v>
      </c>
      <c r="K13">
        <v>2298</v>
      </c>
      <c r="N13" t="s">
        <v>472</v>
      </c>
      <c r="O13">
        <v>50898</v>
      </c>
      <c r="P13">
        <v>153120</v>
      </c>
      <c r="Q13">
        <v>116231</v>
      </c>
      <c r="R13">
        <v>320249</v>
      </c>
    </row>
    <row r="14" spans="1:18">
      <c r="J14" t="s">
        <v>853</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836</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1060</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889</v>
      </c>
      <c r="B887">
        <v>270</v>
      </c>
      <c r="C887">
        <v>60</v>
      </c>
      <c r="G887">
        <v>330</v>
      </c>
    </row>
    <row r="888" spans="1:7">
      <c r="A888" t="s">
        <v>974</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1253</v>
      </c>
      <c r="D899">
        <v>3179</v>
      </c>
      <c r="G899">
        <v>3179</v>
      </c>
    </row>
    <row r="900" spans="1:7">
      <c r="A900" t="s">
        <v>1056</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836</v>
      </c>
    </row>
    <row r="911" spans="1:7">
      <c r="A911" t="s">
        <v>1257</v>
      </c>
      <c r="F911">
        <v>569</v>
      </c>
      <c r="G911">
        <v>569</v>
      </c>
    </row>
    <row r="912" spans="1:7">
      <c r="A912" t="s">
        <v>1350</v>
      </c>
    </row>
    <row r="913" spans="1:7">
      <c r="A913" t="s">
        <v>1249</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1253</v>
      </c>
      <c r="B918">
        <v>882</v>
      </c>
      <c r="C918">
        <v>1072</v>
      </c>
      <c r="D918">
        <v>1034</v>
      </c>
      <c r="E918">
        <v>209</v>
      </c>
      <c r="G918">
        <v>3197</v>
      </c>
    </row>
    <row r="919" spans="1:7">
      <c r="A919" t="s">
        <v>1056</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1141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851</v>
      </c>
    </row>
    <row r="942" spans="1:7">
      <c r="A942" t="s">
        <v>1002</v>
      </c>
      <c r="B942">
        <v>138</v>
      </c>
      <c r="G942">
        <v>138</v>
      </c>
    </row>
    <row r="943" spans="1:7">
      <c r="A943" t="s">
        <v>849</v>
      </c>
    </row>
    <row r="944" spans="1:7">
      <c r="A944" t="s">
        <v>1253</v>
      </c>
      <c r="B944">
        <v>96</v>
      </c>
      <c r="G944">
        <v>96</v>
      </c>
    </row>
    <row r="945" spans="1:7">
      <c r="A945" t="s">
        <v>1056</v>
      </c>
      <c r="B945">
        <v>632</v>
      </c>
      <c r="G945">
        <v>632</v>
      </c>
    </row>
    <row r="946" spans="1:7">
      <c r="A946" t="s">
        <v>1310</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1002</v>
      </c>
    </row>
    <row r="972" spans="1:7">
      <c r="A972" t="s">
        <v>1310</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866</v>
      </c>
    </row>
    <row r="1009" spans="1:7">
      <c r="A1009" t="s">
        <v>849</v>
      </c>
    </row>
    <row r="1010" spans="1:7">
      <c r="A1010" t="s">
        <v>1253</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1039</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1015</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1009</v>
      </c>
      <c r="B1056">
        <v>1610</v>
      </c>
      <c r="G1056">
        <v>1610</v>
      </c>
    </row>
    <row r="1057" spans="1:7">
      <c r="A1057" t="s">
        <v>1006</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1009</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1009</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938</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953</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1018</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1051</v>
      </c>
      <c r="B1170">
        <v>100</v>
      </c>
      <c r="G1170">
        <v>100</v>
      </c>
    </row>
    <row r="1171" spans="1:7">
      <c r="A1171" t="s">
        <v>1224</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1230</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1233</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873</v>
      </c>
    </row>
    <row r="1210" spans="1:7">
      <c r="A1210" t="s">
        <v>1212</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1042</v>
      </c>
    </row>
    <row r="1242" spans="1:7">
      <c r="A1242" t="s">
        <v>990</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996</v>
      </c>
      <c r="D1254">
        <v>686</v>
      </c>
      <c r="E1254">
        <v>736</v>
      </c>
      <c r="G1254">
        <v>1422</v>
      </c>
    </row>
    <row r="1255" spans="1:7">
      <c r="A1255" t="s">
        <v>993</v>
      </c>
      <c r="D1255">
        <v>867</v>
      </c>
      <c r="E1255">
        <v>1539</v>
      </c>
      <c r="G1255">
        <v>2406</v>
      </c>
    </row>
    <row r="1256" spans="1:7">
      <c r="A1256" t="s">
        <v>640</v>
      </c>
      <c r="D1256">
        <v>2000</v>
      </c>
      <c r="E1256">
        <v>970</v>
      </c>
      <c r="G1256">
        <v>2970</v>
      </c>
    </row>
    <row r="1257" spans="1:7">
      <c r="A1257" t="s">
        <v>846</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861</v>
      </c>
      <c r="D1268">
        <v>149</v>
      </c>
      <c r="G1268">
        <v>149</v>
      </c>
    </row>
    <row r="1269" spans="1:7">
      <c r="A1269" t="s">
        <v>1042</v>
      </c>
    </row>
    <row r="1270" spans="1:7">
      <c r="A1270" t="s">
        <v>1230</v>
      </c>
    </row>
    <row r="1271" spans="1:7">
      <c r="A1271" t="s">
        <v>987</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996</v>
      </c>
      <c r="B1285">
        <v>835</v>
      </c>
      <c r="C1285">
        <v>858</v>
      </c>
      <c r="D1285">
        <v>976</v>
      </c>
      <c r="G1285">
        <v>2669</v>
      </c>
    </row>
    <row r="1286" spans="1:7">
      <c r="A1286" t="s">
        <v>993</v>
      </c>
      <c r="B1286">
        <v>1590</v>
      </c>
      <c r="C1286">
        <v>1230</v>
      </c>
      <c r="D1286">
        <v>1015</v>
      </c>
      <c r="G1286">
        <v>3835</v>
      </c>
    </row>
    <row r="1287" spans="1:7">
      <c r="A1287" t="s">
        <v>846</v>
      </c>
      <c r="B1287">
        <v>1530</v>
      </c>
      <c r="C1287">
        <v>388</v>
      </c>
      <c r="E1287">
        <v>470</v>
      </c>
      <c r="G1287">
        <v>2388</v>
      </c>
    </row>
    <row r="1288" spans="1:7">
      <c r="A1288" t="s">
        <v>999</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861</v>
      </c>
    </row>
    <row r="1301" spans="1:7">
      <c r="A1301" t="s">
        <v>516</v>
      </c>
    </row>
    <row r="1302" spans="1:7">
      <c r="A1302" t="s">
        <v>1447</v>
      </c>
    </row>
    <row r="1303" spans="1:7">
      <c r="A1303" t="s">
        <v>1448</v>
      </c>
    </row>
    <row r="1304" spans="1:7">
      <c r="A1304" t="s">
        <v>634</v>
      </c>
      <c r="D1304">
        <v>1809</v>
      </c>
      <c r="E1304">
        <v>696</v>
      </c>
      <c r="F1304">
        <v>3</v>
      </c>
      <c r="G1304">
        <v>2508</v>
      </c>
    </row>
    <row r="1305" spans="1:7">
      <c r="A1305" t="s">
        <v>996</v>
      </c>
      <c r="B1305">
        <v>505</v>
      </c>
      <c r="G1305">
        <v>505</v>
      </c>
    </row>
    <row r="1306" spans="1:7">
      <c r="A1306" t="s">
        <v>993</v>
      </c>
    </row>
    <row r="1307" spans="1:7">
      <c r="A1307" t="s">
        <v>999</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1272</v>
      </c>
      <c r="E1322">
        <v>30</v>
      </c>
      <c r="G1322">
        <v>30</v>
      </c>
    </row>
    <row r="1323" spans="1:7">
      <c r="A1323" t="s">
        <v>1303</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1305</v>
      </c>
      <c r="E1352">
        <v>1033</v>
      </c>
      <c r="G1352">
        <v>1033</v>
      </c>
    </row>
    <row r="1353" spans="1:7">
      <c r="A1353" t="s">
        <v>634</v>
      </c>
      <c r="D1353">
        <v>667</v>
      </c>
      <c r="G1353">
        <v>667</v>
      </c>
    </row>
    <row r="1354" spans="1:7">
      <c r="A1354" t="s">
        <v>900</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870</v>
      </c>
    </row>
    <row r="1369" spans="1:7">
      <c r="A1369" t="s">
        <v>900</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839</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798</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1083</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1083</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t="s">
        <v>472</v>
      </c>
    </row>
    <row r="1485" spans="1:7">
      <c r="A1485" t="s">
        <v>631</v>
      </c>
      <c r="B1485">
        <v>572</v>
      </c>
      <c r="C1485">
        <v>776</v>
      </c>
      <c r="D1485">
        <v>1009</v>
      </c>
      <c r="E1485">
        <v>2357</v>
      </c>
    </row>
    <row r="1486" spans="1:7">
      <c r="A1486" t="s">
        <v>773</v>
      </c>
    </row>
    <row r="1487" spans="1:7">
      <c r="A1487" t="s">
        <v>624</v>
      </c>
      <c r="B1487">
        <v>1212</v>
      </c>
      <c r="C1487">
        <v>866</v>
      </c>
      <c r="D1487">
        <v>969</v>
      </c>
      <c r="E1487">
        <v>3047</v>
      </c>
    </row>
    <row r="1488" spans="1:7">
      <c r="A1488" t="s">
        <v>581</v>
      </c>
      <c r="B1488">
        <v>940</v>
      </c>
      <c r="C1488">
        <v>1575</v>
      </c>
      <c r="D1488">
        <v>507</v>
      </c>
      <c r="E1488">
        <v>3022</v>
      </c>
    </row>
    <row r="1489" spans="1:5">
      <c r="A1489" t="s">
        <v>575</v>
      </c>
      <c r="C1489">
        <v>767</v>
      </c>
      <c r="D1489">
        <v>779</v>
      </c>
      <c r="E1489">
        <v>1546</v>
      </c>
    </row>
    <row r="1490" spans="1:5">
      <c r="A1490" t="s">
        <v>664</v>
      </c>
      <c r="B1490">
        <v>288</v>
      </c>
      <c r="E1490">
        <v>288</v>
      </c>
    </row>
    <row r="1491" spans="1:5">
      <c r="A1491" t="s">
        <v>667</v>
      </c>
      <c r="C1491">
        <v>290</v>
      </c>
      <c r="E1491">
        <v>290</v>
      </c>
    </row>
    <row r="1492" spans="1:5">
      <c r="A1492" t="s">
        <v>563</v>
      </c>
      <c r="D1492">
        <v>390</v>
      </c>
      <c r="E1492">
        <v>390</v>
      </c>
    </row>
    <row r="1493" spans="1:5">
      <c r="A1493" t="s">
        <v>569</v>
      </c>
      <c r="D1493">
        <v>454</v>
      </c>
      <c r="E1493">
        <v>454</v>
      </c>
    </row>
    <row r="1494" spans="1:5">
      <c r="A1494" t="s">
        <v>736</v>
      </c>
      <c r="D1494">
        <v>544</v>
      </c>
      <c r="E1494">
        <v>544</v>
      </c>
    </row>
    <row r="1495" spans="1:5">
      <c r="A1495" t="s">
        <v>472</v>
      </c>
      <c r="B1495">
        <v>3012</v>
      </c>
      <c r="C1495">
        <v>4274</v>
      </c>
      <c r="D1495">
        <v>4652</v>
      </c>
      <c r="E1495">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1117</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1117</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1117</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1117</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778</v>
      </c>
      <c r="B2820" s="1260" t="s">
        <v>58</v>
      </c>
      <c r="C2820" s="23">
        <v>46104</v>
      </c>
      <c r="D2820" s="11">
        <v>225</v>
      </c>
      <c r="G2820" t="s">
        <v>1387</v>
      </c>
    </row>
    <row r="2821" spans="1:7">
      <c r="A2821" s="1261" t="s">
        <v>1259</v>
      </c>
      <c r="B2821" s="1261" t="s">
        <v>54</v>
      </c>
      <c r="C2821" s="23">
        <v>46104</v>
      </c>
      <c r="F2821" s="1252" t="s">
        <v>1687</v>
      </c>
      <c r="G2821" t="s">
        <v>1387</v>
      </c>
    </row>
    <row r="2822" spans="1:7">
      <c r="A2822" s="1261" t="s">
        <v>1262</v>
      </c>
      <c r="B2822" s="1261" t="s">
        <v>54</v>
      </c>
      <c r="C2822" s="23">
        <v>46104</v>
      </c>
      <c r="F2822" s="1252" t="s">
        <v>1687</v>
      </c>
      <c r="G2822" t="s">
        <v>1387</v>
      </c>
    </row>
    <row r="2823" spans="1:7">
      <c r="A2823" s="178" t="s">
        <v>762</v>
      </c>
      <c r="B2823" s="1261"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1"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1" t="s">
        <v>1390</v>
      </c>
      <c r="C2846" s="23">
        <v>46108</v>
      </c>
      <c r="D2846" s="11">
        <v>372</v>
      </c>
      <c r="G2846" t="s">
        <v>1387</v>
      </c>
    </row>
    <row r="2847" spans="1:7">
      <c r="A2847" s="1260" t="s">
        <v>778</v>
      </c>
      <c r="B2847" s="1260" t="s">
        <v>58</v>
      </c>
      <c r="C2847" s="23">
        <v>46111</v>
      </c>
      <c r="D2847" s="11">
        <v>526</v>
      </c>
      <c r="G2847" t="s">
        <v>1387</v>
      </c>
    </row>
    <row r="2848" spans="1:7">
      <c r="A2848" s="1261" t="s">
        <v>765</v>
      </c>
      <c r="B2848" s="1261" t="s">
        <v>54</v>
      </c>
      <c r="C2848" s="23">
        <v>46111</v>
      </c>
      <c r="D2848" s="11">
        <v>978</v>
      </c>
      <c r="G2848" t="s">
        <v>1387</v>
      </c>
    </row>
    <row r="2849" spans="1:7">
      <c r="A2849" s="1261" t="s">
        <v>1329</v>
      </c>
      <c r="B2849" s="1261" t="s">
        <v>1390</v>
      </c>
      <c r="C2849" s="23">
        <v>46111</v>
      </c>
      <c r="D2849" s="11">
        <v>195</v>
      </c>
      <c r="G2849" t="s">
        <v>1387</v>
      </c>
    </row>
    <row r="2850" spans="1:7">
      <c r="A2850" s="1261" t="s">
        <v>1083</v>
      </c>
      <c r="B2850" s="1261" t="s">
        <v>1390</v>
      </c>
      <c r="C2850" s="23">
        <v>46111</v>
      </c>
      <c r="D2850" s="11">
        <v>396</v>
      </c>
      <c r="G2850" t="s">
        <v>1387</v>
      </c>
    </row>
    <row r="2851" spans="1:7">
      <c r="A2851" s="1261" t="s">
        <v>808</v>
      </c>
      <c r="B2851" s="1261" t="s">
        <v>52</v>
      </c>
      <c r="C2851" s="23">
        <v>46111</v>
      </c>
      <c r="D2851" s="11">
        <v>788</v>
      </c>
      <c r="G2851" t="s">
        <v>1387</v>
      </c>
    </row>
    <row r="2852" spans="1:7">
      <c r="A2852" s="1261" t="s">
        <v>805</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1071</v>
      </c>
      <c r="C2920" s="23">
        <v>46134</v>
      </c>
      <c r="D2920" s="11">
        <v>390</v>
      </c>
      <c r="G2920" t="s">
        <v>1388</v>
      </c>
    </row>
    <row r="2921" spans="1:7">
      <c r="A2921" s="244" t="s">
        <v>569</v>
      </c>
      <c r="B2921" s="244" t="s">
        <v>1071</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B8E531-D897-406F-9670-01F33CE1E8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2026-04-23T14:02:14Z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