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55" documentId="8_{DCF85A03-1EEC-410A-B6A1-333228F65FDB}" xr6:coauthVersionLast="47" xr6:coauthVersionMax="47" xr10:uidLastSave="{A47B015C-2669-4227-AA51-9A1D363CADB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2" r:id="rId12"/>
    <pivotCache cacheId="863" r:id="rId13"/>
    <pivotCache cacheId="864" r:id="rId14"/>
    <pivotCache cacheId="865" r:id="rId15"/>
    <pivotCache cacheId="8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9" i="30"/>
  <c r="V309" i="30"/>
  <c r="V28" i="30"/>
  <c r="V332" i="30"/>
  <c r="V5" i="30"/>
  <c r="V152" i="30"/>
  <c r="V299" i="30"/>
  <c r="V27" i="30"/>
  <c r="V29" i="30"/>
  <c r="V307" i="30"/>
  <c r="V318" i="30"/>
  <c r="V179" i="30"/>
  <c r="V176" i="30"/>
  <c r="V181" i="30"/>
  <c r="V32" i="30"/>
  <c r="V30" i="30"/>
  <c r="V180" i="30"/>
  <c r="V301" i="30"/>
  <c r="V178" i="30"/>
  <c r="V151" i="30"/>
  <c r="V177" i="30"/>
  <c r="V317" i="30"/>
  <c r="V22" i="30"/>
  <c r="V23" i="30"/>
  <c r="V10" i="30"/>
  <c r="V319"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<sst xmlns="http://schemas.openxmlformats.org/spreadsheetml/2006/main" count="21782" uniqueCount="2670">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</sst>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379633"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486" maxValue="30807"/>
    </cacheField>
    <cacheField name="UG Percentage Complete" numFmtId="0">
      <sharedItems containsBlank="1" containsMixedTypes="1" containsNumber="1" minValue="0" maxValue="1.0811352253756261"/>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61111"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72684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663673958334"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4767"/>
    <n v="1348"/>
    <n v="0.77955846279640229"/>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6476"/>
    <n v="-486"/>
    <n v="1.0811352253756261"/>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4767"/>
    <n v="1348"/>
    <n v="0.77955846279640229"/>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06/09/2026  6:26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26" t="s">
        <v>9</v>
      </c>
      <c r="E9" s="1527"/>
      <c r="F9" s="1528"/>
      <c r="G9" s="1007"/>
      <c r="H9" s="1526" t="s">
        <v>10</v>
      </c>
      <c r="I9" s="1527"/>
      <c r="J9" s="1528"/>
      <c r="K9" s="1007"/>
      <c r="L9" s="1526" t="s">
        <v>11</v>
      </c>
      <c r="M9" s="1527"/>
      <c r="N9" s="1528"/>
      <c r="O9" s="1007"/>
      <c r="P9" s="1007"/>
      <c r="Q9" s="1007"/>
      <c r="R9" s="1007"/>
      <c r="S9" s="1007"/>
      <c r="T9" s="1007"/>
      <c r="U9" s="1007"/>
      <c r="V9" s="1007"/>
      <c r="W9" s="1007"/>
      <c r="X9" s="1007"/>
      <c r="Y9" s="1007"/>
      <c r="Z9" s="1007"/>
    </row>
    <row r="10" spans="1:26" ht="50.1" customHeight="1">
      <c r="A10" s="1537"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8"/>
      <c r="C10" s="1007"/>
      <c r="D10" s="1537"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9"/>
      <c r="F10" s="1538"/>
      <c r="G10" s="1007"/>
      <c r="H10" s="1540"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98949</v>
      </c>
      <c r="I10" s="1541"/>
      <c r="J10" s="1542"/>
      <c r="K10" s="1007"/>
      <c r="L10" s="1543"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937722</v>
      </c>
      <c r="M10" s="1544"/>
      <c r="N10" s="1545"/>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6" t="s">
        <v>12</v>
      </c>
      <c r="B12" s="1528"/>
      <c r="C12" s="1007"/>
      <c r="D12" s="1526" t="s">
        <v>13</v>
      </c>
      <c r="E12" s="1527"/>
      <c r="F12" s="1528"/>
      <c r="G12" s="1007"/>
      <c r="H12" s="1526" t="s">
        <v>14</v>
      </c>
      <c r="I12" s="1527"/>
      <c r="J12" s="1528"/>
      <c r="K12" s="1007"/>
      <c r="L12" s="1526" t="s">
        <v>15</v>
      </c>
      <c r="M12" s="1527"/>
      <c r="N12" s="1528"/>
      <c r="O12" s="1007"/>
      <c r="P12" s="1007"/>
      <c r="Q12" s="1007"/>
      <c r="R12" s="1007"/>
      <c r="S12" s="1007"/>
      <c r="T12" s="1007"/>
      <c r="U12" s="1007"/>
      <c r="V12" s="1007"/>
      <c r="W12" s="1007"/>
      <c r="X12" s="1007"/>
      <c r="Y12" s="1007"/>
      <c r="Z12" s="1007"/>
    </row>
    <row r="13" spans="1:26" ht="50.1" customHeight="1">
      <c r="A13" s="1546">
        <f>IFERROR(H10/D10,0)</f>
        <v>9.5572795428686227E-2</v>
      </c>
      <c r="B13" s="1547"/>
      <c r="C13" s="1007"/>
      <c r="D13" s="1552"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3"/>
      <c r="F13" s="1554"/>
      <c r="G13" s="1007"/>
      <c r="H13" s="1537"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9"/>
      <c r="J13" s="1538"/>
      <c r="K13" s="1007"/>
      <c r="L13" s="1529">
        <f>COUNTA('Pending Resto-COP Packages'!A14:A59)</f>
        <v>34</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9.5572795428686227E-2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5" t="s">
        <v>45</v>
      </c>
      <c r="G27" s="1555"/>
      <c r="H27" s="1555"/>
      <c r="I27" s="155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8" t="s">
        <v>65</v>
      </c>
      <c r="B39" s="1548"/>
      <c r="C39" s="1548"/>
      <c r="D39" s="1548"/>
      <c r="E39" s="1548"/>
      <c r="F39" s="1548"/>
      <c r="G39" s="1548"/>
      <c r="H39" s="1548"/>
      <c r="I39" s="1548"/>
      <c r="J39" s="1548"/>
      <c r="K39" s="1549"/>
      <c r="L39" s="1549"/>
      <c r="M39" s="1549"/>
      <c r="N39" s="1549"/>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0" t="s">
        <v>66</v>
      </c>
      <c r="B60" s="1550"/>
      <c r="C60" s="1550"/>
      <c r="D60" s="1550"/>
      <c r="E60" s="1550"/>
      <c r="F60" s="1550"/>
      <c r="G60" s="1550"/>
      <c r="H60" s="1550"/>
      <c r="I60" s="1550"/>
      <c r="J60" s="1550"/>
      <c r="K60" s="1550"/>
      <c r="L60" s="1550"/>
      <c r="M60" s="1550"/>
      <c r="N60" s="1550"/>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6" t="s">
        <v>441</v>
      </c>
      <c r="C1" s="1556"/>
      <c r="D1" s="427"/>
      <c r="E1" s="1556" t="s">
        <v>442</v>
      </c>
      <c r="F1" s="155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43784</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7"/>
      <c r="B1" s="1557"/>
      <c r="C1" s="1557"/>
      <c r="D1" s="1557"/>
      <c r="E1" s="1557"/>
      <c r="F1" s="1557"/>
      <c r="G1" s="1557"/>
      <c r="H1" s="1558" t="s">
        <v>488</v>
      </c>
      <c r="I1" s="1558"/>
      <c r="J1" s="1558"/>
      <c r="K1" s="1558"/>
      <c r="L1" s="1558"/>
      <c r="M1" s="1558"/>
      <c r="N1" s="1558"/>
      <c r="O1" s="1558"/>
      <c r="P1" s="189"/>
      <c r="Q1" s="1559" t="s">
        <v>97</v>
      </c>
      <c r="R1" s="1559"/>
      <c r="S1" s="1560"/>
      <c r="T1" s="1559"/>
      <c r="U1" s="1559"/>
      <c r="V1" s="1559"/>
      <c r="W1" s="1559"/>
      <c r="X1" s="1559"/>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U94" activePane="topRight" state="frozen"/>
      <selection pane="topRight" activeCell="W104" sqref="W10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228">
        <v>2624</v>
      </c>
      <c r="X2" s="1567">
        <f>SUM(V2-W2)</f>
        <v>3025</v>
      </c>
      <c r="Y2" s="1244">
        <f>IFERROR($W2/$V2, 0)</f>
        <v>0.46450699238803328</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11">
        <v>2807</v>
      </c>
      <c r="X4" s="1567">
        <f>SUM(V4-W4)</f>
        <v>4964</v>
      </c>
      <c r="Y4" s="1244">
        <f>IFERROR($W4/$V4, 0)</f>
        <v>0.36121477287350406</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8792</v>
      </c>
      <c r="X7" s="1567">
        <f>SUM(V7-W7)</f>
        <v>2414</v>
      </c>
      <c r="Y7" s="1244">
        <f>IFERROR($W7/$V7, 0)</f>
        <v>0.78457968945207923</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1">
        <v>4401</v>
      </c>
      <c r="X8" s="1567">
        <f>SUM(V8-W8)</f>
        <v>3774</v>
      </c>
      <c r="Y8" s="1244">
        <f>IFERROR($W8/$V8, 0)</f>
        <v>0.53834862385321103</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512">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1">
        <v>3136</v>
      </c>
      <c r="X12" s="1567">
        <f>SUM(V12-W12)</f>
        <v>4822</v>
      </c>
      <c r="Y12" s="1244">
        <f>IFERROR($W12/$V12, 0)</f>
        <v>0.39406886152299575</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46174</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46175</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61">
        <v>1345</v>
      </c>
      <c r="X38" s="1229">
        <v>5057</v>
      </c>
      <c r="Y38" s="1244">
        <f t="shared" ref="Y38:Y52" si="0">IFERROR($W38/$V38, 0)</f>
        <v>0.26596796519675697</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c r="M39" s="1225" t="s">
        <v>110</v>
      </c>
      <c r="N39" s="1569">
        <v>98498</v>
      </c>
      <c r="O39" s="1225" t="s">
        <v>110</v>
      </c>
      <c r="P39" s="707" t="s">
        <v>32</v>
      </c>
      <c r="Q39" s="1570"/>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3">
        <v>61</v>
      </c>
      <c r="I63" s="372" t="s">
        <v>554</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3">
        <v>85</v>
      </c>
      <c r="I64" s="372" t="s">
        <v>554</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3">
        <v>86</v>
      </c>
      <c r="I65" s="372" t="s">
        <v>554</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3">
        <v>87</v>
      </c>
      <c r="I66" s="372" t="s">
        <v>554</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3">
        <v>82</v>
      </c>
      <c r="I67" s="372" t="s">
        <v>554</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3">
        <v>55</v>
      </c>
      <c r="I68" s="372" t="s">
        <v>554</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3">
        <v>54</v>
      </c>
      <c r="I69" s="372" t="s">
        <v>554</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3">
        <v>78</v>
      </c>
      <c r="I70" s="372" t="s">
        <v>554</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3">
        <v>75</v>
      </c>
      <c r="I71" s="372" t="s">
        <v>554</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637</v>
      </c>
      <c r="AF71" s="727"/>
    </row>
    <row r="72" spans="1:32" ht="24.75" customHeight="1">
      <c r="A72" s="1392" t="s">
        <v>648</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637</v>
      </c>
      <c r="AF72" s="727"/>
    </row>
    <row r="73" spans="1:32" ht="24.75" customHeight="1">
      <c r="A73" s="1409" t="s">
        <v>649</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67"/>
      <c r="X76" s="1567">
        <f>SUM(V76-W76)</f>
        <v>3090</v>
      </c>
      <c r="Y76" s="1244">
        <f>IFERROR($W76/$V76, 0)</f>
        <v>0</v>
      </c>
      <c r="Z76" s="1575"/>
      <c r="AA76" s="1575"/>
      <c r="AB76" s="697">
        <v>0</v>
      </c>
      <c r="AC76" s="697">
        <v>0</v>
      </c>
      <c r="AD76" s="1056">
        <v>0</v>
      </c>
      <c r="AE76" s="1245" t="s">
        <v>637</v>
      </c>
      <c r="AF76" s="727"/>
    </row>
    <row r="77" spans="1:32" ht="24.75" customHeight="1">
      <c r="A77" s="1392" t="s">
        <v>657</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637</v>
      </c>
      <c r="AF77" s="727"/>
    </row>
    <row r="78" spans="1:32" ht="24.75" customHeight="1">
      <c r="A78" s="1409" t="s">
        <v>658</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650</v>
      </c>
      <c r="AF78" s="727"/>
    </row>
    <row r="79" spans="1:32" ht="24.75" customHeight="1">
      <c r="A79" s="1409" t="s">
        <v>659</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5"/>
      <c r="AB88" s="1501">
        <v>0</v>
      </c>
      <c r="AC88" s="735">
        <v>0</v>
      </c>
      <c r="AD88" s="734">
        <v>0</v>
      </c>
      <c r="AE88" s="736" t="s">
        <v>680</v>
      </c>
      <c r="AF88" s="727"/>
    </row>
    <row r="89" spans="1:32" ht="24.75" customHeight="1">
      <c r="A89" s="1387" t="s">
        <v>681</v>
      </c>
      <c r="B89" s="1182" t="s">
        <v>37</v>
      </c>
      <c r="C89" s="1390">
        <v>46208</v>
      </c>
      <c r="D89" s="1388"/>
      <c r="E89" s="1389"/>
      <c r="F89" s="1388"/>
      <c r="G89" s="1243"/>
      <c r="H89" s="1563">
        <v>56</v>
      </c>
      <c r="I89" s="1264" t="s">
        <v>554</v>
      </c>
      <c r="J89" s="1266" t="s">
        <v>30</v>
      </c>
      <c r="K89" s="1564"/>
      <c r="L89" s="1389"/>
      <c r="M89" s="1180" t="s">
        <v>110</v>
      </c>
      <c r="N89" s="1576">
        <v>38720</v>
      </c>
      <c r="O89" s="1181" t="s">
        <v>110</v>
      </c>
      <c r="P89" s="1342" t="s">
        <v>32</v>
      </c>
      <c r="Q89" s="1565"/>
      <c r="R89" s="1565"/>
      <c r="S89" s="1565"/>
      <c r="T89" s="1565"/>
      <c r="U89" s="1565"/>
      <c r="V89" s="1566">
        <v>3134</v>
      </c>
      <c r="W89" s="1567"/>
      <c r="X89" s="1567">
        <f>SUM(V89-W89)</f>
        <v>3134</v>
      </c>
      <c r="Y89" s="1244">
        <f>IFERROR($W89/$V89, 0)</f>
        <v>0</v>
      </c>
      <c r="Z89" s="1577"/>
      <c r="AA89" s="1578"/>
      <c r="AB89" s="815">
        <v>0</v>
      </c>
      <c r="AC89" s="818">
        <v>0</v>
      </c>
      <c r="AD89" s="734">
        <v>0</v>
      </c>
      <c r="AE89" s="1245" t="s">
        <v>682</v>
      </c>
      <c r="AF89" s="727"/>
    </row>
    <row r="90" spans="1:32" ht="24.75" customHeight="1">
      <c r="A90" s="1387" t="s">
        <v>683</v>
      </c>
      <c r="B90" s="1182" t="s">
        <v>37</v>
      </c>
      <c r="C90" s="1390">
        <v>46227</v>
      </c>
      <c r="D90" s="1388"/>
      <c r="E90" s="1389"/>
      <c r="F90" s="1388"/>
      <c r="G90" s="1243"/>
      <c r="H90" s="1563">
        <v>0</v>
      </c>
      <c r="I90" s="1264" t="s">
        <v>554</v>
      </c>
      <c r="J90" s="1266" t="s">
        <v>30</v>
      </c>
      <c r="K90" s="1564"/>
      <c r="L90" s="1389"/>
      <c r="M90" s="1180" t="s">
        <v>110</v>
      </c>
      <c r="N90" s="1576">
        <v>25174.45</v>
      </c>
      <c r="O90" s="1181" t="s">
        <v>110</v>
      </c>
      <c r="P90" s="1342" t="s">
        <v>32</v>
      </c>
      <c r="Q90" s="1565"/>
      <c r="R90" s="1565"/>
      <c r="S90" s="1565"/>
      <c r="T90" s="1565"/>
      <c r="U90" s="1565"/>
      <c r="V90" s="1566">
        <v>2721</v>
      </c>
      <c r="W90" s="1567"/>
      <c r="X90" s="1567">
        <f>SUM(V90-W90)</f>
        <v>2721</v>
      </c>
      <c r="Y90" s="1244">
        <f>IFERROR($W90/$V90, 0)</f>
        <v>0</v>
      </c>
      <c r="Z90" s="1579"/>
      <c r="AA90" s="1524"/>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79"/>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80">
        <v>5435</v>
      </c>
      <c r="X92" s="1567">
        <f>SUM(V92-W92)</f>
        <v>680</v>
      </c>
      <c r="Y92" s="1244">
        <f>IFERROR($W92/$V92, 0)</f>
        <v>0.88879803761242848</v>
      </c>
      <c r="Z92" s="1565">
        <v>46177</v>
      </c>
      <c r="AA92" s="1565"/>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689</v>
      </c>
      <c r="AF93" s="727"/>
    </row>
    <row r="94" spans="1:32" ht="24.75" customHeight="1">
      <c r="A94" s="1387" t="s">
        <v>690</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80">
        <v>3706</v>
      </c>
      <c r="X104" s="1567">
        <f>SUM(V104-W104)</f>
        <v>1512</v>
      </c>
      <c r="Y104" s="1244">
        <f>IFERROR($W104/$V104, 0)</f>
        <v>0.71023380605596009</v>
      </c>
      <c r="Z104" s="1565">
        <v>46177</v>
      </c>
      <c r="AA104" s="1565"/>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80">
        <v>1146</v>
      </c>
      <c r="X105" s="1567">
        <f>SUM(V105-W105)</f>
        <v>1092</v>
      </c>
      <c r="Y105" s="1244">
        <f>IFERROR($W105/$V105, 0)</f>
        <v>0.51206434316353888</v>
      </c>
      <c r="Z105" s="1565">
        <v>46181</v>
      </c>
      <c r="AA105" s="1565"/>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3" t="s">
        <v>36</v>
      </c>
      <c r="K111" s="1564"/>
      <c r="L111" s="1389"/>
      <c r="M111" s="1563" t="s">
        <v>238</v>
      </c>
      <c r="N111" s="1576">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3">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3">
        <v>46159</v>
      </c>
      <c r="R8" s="702" t="s">
        <v>238</v>
      </c>
      <c r="S8" s="1514" t="s">
        <v>809</v>
      </c>
      <c r="T8" s="1514" t="s">
        <v>810</v>
      </c>
      <c r="U8" s="1514" t="s">
        <v>810</v>
      </c>
      <c r="V8" s="1515">
        <v>4514</v>
      </c>
      <c r="W8" s="1516">
        <v>4551</v>
      </c>
      <c r="X8" s="1517">
        <v>-37</v>
      </c>
      <c r="Y8" s="365">
        <v>1.01</v>
      </c>
      <c r="Z8" s="1513">
        <v>46168</v>
      </c>
      <c r="AA8" s="1503">
        <v>46170</v>
      </c>
      <c r="AB8" s="1501">
        <v>1</v>
      </c>
      <c r="AC8" s="697">
        <v>1</v>
      </c>
      <c r="AD8" s="1519">
        <v>1</v>
      </c>
      <c r="AE8" s="1518"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3">
        <v>58</v>
      </c>
      <c r="I11" s="372" t="s">
        <v>804</v>
      </c>
      <c r="J11" s="1058" t="s">
        <v>30</v>
      </c>
      <c r="K11" s="691"/>
      <c r="L11" s="360" t="s">
        <v>625</v>
      </c>
      <c r="M11" s="372" t="s">
        <v>110</v>
      </c>
      <c r="N11" s="991">
        <v>56668.15</v>
      </c>
      <c r="O11" s="372" t="s">
        <v>110</v>
      </c>
      <c r="P11" s="729" t="s">
        <v>38</v>
      </c>
      <c r="Q11" s="1565">
        <v>46144</v>
      </c>
      <c r="R11" s="702" t="s">
        <v>238</v>
      </c>
      <c r="S11" s="363" t="s">
        <v>809</v>
      </c>
      <c r="T11" s="373" t="s">
        <v>810</v>
      </c>
      <c r="U11" s="373" t="s">
        <v>810</v>
      </c>
      <c r="V11" s="1567">
        <v>4061</v>
      </c>
      <c r="W11" s="1581">
        <v>4061</v>
      </c>
      <c r="X11" s="1567">
        <f>SUM(V11-W11)</f>
        <v>0</v>
      </c>
      <c r="Y11" s="1244">
        <f>IFERROR($W11/$V11, 0)</f>
        <v>1</v>
      </c>
      <c r="Z11" s="1565">
        <v>46153</v>
      </c>
      <c r="AA11" s="1565">
        <v>46178</v>
      </c>
      <c r="AB11" s="697">
        <v>0</v>
      </c>
      <c r="AC11" s="697">
        <v>0</v>
      </c>
      <c r="AD11" s="1056">
        <v>0</v>
      </c>
      <c r="AE11" s="1245" t="s">
        <v>637</v>
      </c>
    </row>
    <row r="12" spans="1:31" ht="39.75" customHeight="1">
      <c r="A12" s="1520" t="s">
        <v>837</v>
      </c>
      <c r="B12" s="1521" t="s">
        <v>34</v>
      </c>
      <c r="C12" s="1390">
        <v>46191</v>
      </c>
      <c r="D12" s="1389" t="s">
        <v>474</v>
      </c>
      <c r="E12" s="1389">
        <v>46142</v>
      </c>
      <c r="F12" s="1388" t="s">
        <v>53</v>
      </c>
      <c r="G12" s="1257"/>
      <c r="H12" s="1563">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20" t="s">
        <v>838</v>
      </c>
      <c r="B13" s="1521" t="s">
        <v>34</v>
      </c>
      <c r="C13" s="1390">
        <v>46191</v>
      </c>
      <c r="D13" s="1389" t="s">
        <v>54</v>
      </c>
      <c r="E13" s="1389">
        <v>46163</v>
      </c>
      <c r="F13" s="1388" t="s">
        <v>53</v>
      </c>
      <c r="G13" s="1257" t="s">
        <v>839</v>
      </c>
      <c r="H13" s="1563">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5">
        <v>46147</v>
      </c>
      <c r="R15" s="702" t="s">
        <v>110</v>
      </c>
      <c r="S15" s="363">
        <v>46161</v>
      </c>
      <c r="T15" s="373" t="s">
        <v>810</v>
      </c>
      <c r="U15" s="373" t="s">
        <v>810</v>
      </c>
      <c r="V15" s="1566">
        <v>466</v>
      </c>
      <c r="W15" s="1581">
        <v>505</v>
      </c>
      <c r="X15" s="1567">
        <f>SUM(V15-W15)</f>
        <v>-39</v>
      </c>
      <c r="Y15" s="1244">
        <f>IFERROR($W15/$V15, 0)</f>
        <v>1.0836909871244635</v>
      </c>
      <c r="Z15" s="1565">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3">
        <v>21</v>
      </c>
      <c r="I21" s="372" t="s">
        <v>804</v>
      </c>
      <c r="J21" s="1058" t="s">
        <v>30</v>
      </c>
      <c r="K21" s="691"/>
      <c r="L21" s="1389">
        <v>46147</v>
      </c>
      <c r="M21" s="372" t="s">
        <v>110</v>
      </c>
      <c r="N21" s="991">
        <v>81882</v>
      </c>
      <c r="O21" s="372" t="s">
        <v>110</v>
      </c>
      <c r="P21" s="729" t="s">
        <v>38</v>
      </c>
      <c r="Q21" s="1565">
        <v>46146</v>
      </c>
      <c r="R21" s="992" t="s">
        <v>110</v>
      </c>
      <c r="S21" s="363">
        <v>46182</v>
      </c>
      <c r="T21" s="373" t="s">
        <v>810</v>
      </c>
      <c r="U21" s="373" t="s">
        <v>810</v>
      </c>
      <c r="V21" s="1566">
        <v>6481</v>
      </c>
      <c r="W21" s="1491">
        <v>6586</v>
      </c>
      <c r="X21" s="1567">
        <f>SUM(V21-W21)</f>
        <v>-105</v>
      </c>
      <c r="Y21" s="1244">
        <f>IFERROR($W21/$V21, 0)</f>
        <v>1.0162012035179757</v>
      </c>
      <c r="Z21" s="1565">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3">
        <v>79</v>
      </c>
      <c r="I35" s="304" t="s">
        <v>804</v>
      </c>
      <c r="J35" s="746" t="s">
        <v>30</v>
      </c>
      <c r="K35" s="691"/>
      <c r="L35" s="360" t="s">
        <v>625</v>
      </c>
      <c r="M35" s="1180" t="s">
        <v>110</v>
      </c>
      <c r="N35" s="1369">
        <v>73533</v>
      </c>
      <c r="O35" s="1181" t="s">
        <v>110</v>
      </c>
      <c r="P35" s="1418" t="s">
        <v>38</v>
      </c>
      <c r="Q35" s="1565">
        <v>46147</v>
      </c>
      <c r="R35" s="702" t="s">
        <v>238</v>
      </c>
      <c r="S35" s="363" t="s">
        <v>809</v>
      </c>
      <c r="T35" s="373" t="s">
        <v>810</v>
      </c>
      <c r="U35" s="373" t="s">
        <v>810</v>
      </c>
      <c r="V35" s="1566">
        <v>5974</v>
      </c>
      <c r="W35" s="1581">
        <v>5911</v>
      </c>
      <c r="X35" s="1567">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3">
        <v>58</v>
      </c>
      <c r="I300" s="372" t="s">
        <v>804</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D1650">
        <v>1643</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D1657">
        <v>675</v>
      </c>
    </row>
    <row r="1658" spans="1:4">
      <c r="A1658" t="s">
        <v>703</v>
      </c>
      <c r="B1658">
        <v>1052</v>
      </c>
      <c r="D1658">
        <v>1052</v>
      </c>
    </row>
    <row r="1659" spans="1:4">
      <c r="A1659" t="s">
        <v>559</v>
      </c>
      <c r="B1659">
        <v>1403</v>
      </c>
      <c r="D1659">
        <v>1403</v>
      </c>
    </row>
    <row r="1660" spans="1:4">
      <c r="A1660" t="s">
        <v>571</v>
      </c>
      <c r="B1660">
        <v>935</v>
      </c>
      <c r="D1660">
        <v>935</v>
      </c>
    </row>
    <row r="1661" spans="1:4">
      <c r="A1661" t="s">
        <v>605</v>
      </c>
      <c r="B1661">
        <v>557</v>
      </c>
      <c r="D1661">
        <v>557</v>
      </c>
    </row>
    <row r="1662" spans="1:4">
      <c r="A1662" t="s">
        <v>704</v>
      </c>
      <c r="B1662">
        <v>554</v>
      </c>
      <c r="D1662">
        <v>554</v>
      </c>
    </row>
    <row r="1663" spans="1:4">
      <c r="A1663" t="s">
        <v>472</v>
      </c>
      <c r="B1663">
        <v>8196</v>
      </c>
      <c r="D1663">
        <v>8196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G3230" t="s">
        <v>1973</v>
      </c>
    </row>
    <row r="3231" spans="1:7">
      <c r="A3231" s="1430" t="s">
        <v>564</v>
      </c>
      <c r="B3231" s="1430" t="s">
        <v>474</v>
      </c>
      <c r="C3231" s="23">
        <v>46182</v>
      </c>
      <c r="G3231" t="s">
        <v>1973</v>
      </c>
    </row>
    <row r="3232" spans="1:7">
      <c r="A3232" s="1431" t="s">
        <v>567</v>
      </c>
      <c r="B3232" s="1431" t="s">
        <v>62</v>
      </c>
      <c r="C3232" s="23">
        <v>46182</v>
      </c>
      <c r="G3232" t="s">
        <v>1973</v>
      </c>
    </row>
    <row r="3233" spans="1:7">
      <c r="A3233" s="1430" t="s">
        <v>568</v>
      </c>
      <c r="B3233" s="1430" t="s">
        <v>2669</v>
      </c>
      <c r="C3233" s="23">
        <v>46182</v>
      </c>
      <c r="G3233" t="s">
        <v>1973</v>
      </c>
    </row>
    <row r="3234" spans="1:7">
      <c r="A3234" s="1431" t="s">
        <v>571</v>
      </c>
      <c r="B3234" s="1431" t="s">
        <v>56</v>
      </c>
      <c r="C3234" s="23">
        <v>46182</v>
      </c>
      <c r="G3234" t="s">
        <v>1973</v>
      </c>
    </row>
    <row r="3235" spans="1:7">
      <c r="A3235" s="1430" t="s">
        <v>605</v>
      </c>
      <c r="B3235" s="1430" t="s">
        <v>2666</v>
      </c>
      <c r="C3235" s="23">
        <v>46182</v>
      </c>
      <c r="G3235" t="s">
        <v>1973</v>
      </c>
    </row>
    <row r="3236" spans="1:7">
      <c r="A3236" s="1231" t="s">
        <v>838</v>
      </c>
      <c r="B3236" s="1231" t="s">
        <v>54</v>
      </c>
      <c r="C3236" s="23">
        <v>46182</v>
      </c>
      <c r="G3236" t="s">
        <v>1973</v>
      </c>
    </row>
    <row r="3237" spans="1:7">
      <c r="A3237" s="1232" t="s">
        <v>687</v>
      </c>
      <c r="B3237" s="1232" t="s">
        <v>2615</v>
      </c>
      <c r="C3237" s="23">
        <v>46182</v>
      </c>
      <c r="G3237" t="s">
        <v>1973</v>
      </c>
    </row>
    <row r="3238" spans="1:7">
      <c r="A3238" s="1232" t="s">
        <v>703</v>
      </c>
      <c r="B3238" s="1431" t="s">
        <v>2615</v>
      </c>
      <c r="C3238" s="23">
        <v>46182</v>
      </c>
      <c r="G3238" t="s">
        <v>1973</v>
      </c>
    </row>
    <row r="3239" spans="1:7">
      <c r="A3239" s="1430" t="s">
        <v>704</v>
      </c>
      <c r="B3239" s="1430" t="s">
        <v>1533</v>
      </c>
      <c r="C3239" s="23">
        <v>46182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DA2AB6-0DE0-4352-AF42-4406D233BCE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2026-06-09T22:28:29Z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